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kalinav\Desktop\tsi_R\data\"/>
    </mc:Choice>
  </mc:AlternateContent>
  <xr:revisionPtr revIDLastSave="0" documentId="13_ncr:1_{50D1120E-5073-41C2-95F1-191E08F45182}" xr6:coauthVersionLast="36" xr6:coauthVersionMax="36" xr10:uidLastSave="{00000000-0000-0000-0000-000000000000}"/>
  <bookViews>
    <workbookView xWindow="0" yWindow="0" windowWidth="12150" windowHeight="3720" firstSheet="2" activeTab="2" xr2:uid="{959C815C-E5BC-413E-ADC9-970E9417B093}"/>
  </bookViews>
  <sheets>
    <sheet name="HIVPhyloTSI" sheetId="1" r:id="rId1"/>
    <sheet name="HIVtime_v2" sheetId="6" r:id="rId2"/>
    <sheet name="Singles_hivtime_v2" sheetId="8" r:id="rId3"/>
    <sheet name="ComparisonTests" sheetId="2" r:id="rId4"/>
    <sheet name="AlienTrimmer" sheetId="3" r:id="rId5"/>
    <sheet name="Fragments" sheetId="5" r:id="rId6"/>
    <sheet name="SpikeIn" sheetId="4" r:id="rId7"/>
    <sheet name="Beehive" sheetId="7" r:id="rId8"/>
  </sheets>
  <externalReferences>
    <externalReference r:id="rId9"/>
  </externalReferences>
  <definedNames>
    <definedName name="_xlnm._FilterDatabase" localSheetId="0" hidden="1">HIVPhyloTSI!$A$1:$E$310</definedName>
    <definedName name="_xlnm._FilterDatabase" localSheetId="1" hidden="1">HIVtime_v2!$P$1:$P$296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8" l="1"/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2" i="7" l="1"/>
  <c r="D3" i="7"/>
  <c r="D4" i="7"/>
  <c r="D5" i="7"/>
  <c r="D6" i="7"/>
  <c r="D7" i="7"/>
  <c r="D8" i="7"/>
  <c r="D20" i="7"/>
  <c r="D22" i="7"/>
  <c r="D24" i="7"/>
  <c r="D48" i="7"/>
  <c r="D49" i="7"/>
  <c r="D50" i="7"/>
  <c r="D51" i="7"/>
  <c r="D52" i="7"/>
  <c r="D53" i="7"/>
  <c r="D9" i="7"/>
  <c r="D10" i="7"/>
  <c r="D11" i="7"/>
  <c r="D12" i="7"/>
  <c r="D13" i="7"/>
  <c r="D14" i="7"/>
  <c r="D15" i="7"/>
  <c r="D16" i="7"/>
  <c r="D17" i="7"/>
  <c r="D18" i="7"/>
  <c r="D19" i="7"/>
  <c r="D21" i="7"/>
  <c r="D23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H150" i="7" l="1"/>
  <c r="G150" i="7"/>
  <c r="H141" i="7"/>
  <c r="G141" i="7"/>
  <c r="H135" i="7"/>
  <c r="G135" i="7"/>
  <c r="H129" i="7"/>
  <c r="G129" i="7"/>
  <c r="H76" i="7"/>
  <c r="G76" i="7"/>
  <c r="H70" i="7"/>
  <c r="G70" i="7"/>
  <c r="H61" i="7"/>
  <c r="G61" i="7"/>
  <c r="H127" i="7"/>
  <c r="G127" i="7"/>
  <c r="H118" i="7"/>
  <c r="G118" i="7"/>
  <c r="H109" i="7"/>
  <c r="G109" i="7"/>
  <c r="H103" i="7"/>
  <c r="G103" i="7"/>
  <c r="H94" i="7"/>
  <c r="G94" i="7"/>
  <c r="H88" i="7"/>
  <c r="G88" i="7"/>
  <c r="H82" i="7"/>
  <c r="G82" i="7"/>
  <c r="G43" i="7"/>
  <c r="H43" i="7"/>
  <c r="G34" i="7"/>
  <c r="H34" i="7"/>
  <c r="G28" i="7"/>
  <c r="H28" i="7"/>
  <c r="G16" i="7"/>
  <c r="H16" i="7"/>
  <c r="H49" i="7"/>
  <c r="G49" i="7"/>
  <c r="G22" i="7"/>
  <c r="H22" i="7"/>
  <c r="G4" i="7"/>
  <c r="H4" i="7"/>
  <c r="G149" i="7"/>
  <c r="H149" i="7"/>
  <c r="H146" i="7"/>
  <c r="G146" i="7"/>
  <c r="H143" i="7"/>
  <c r="G143" i="7"/>
  <c r="G140" i="7"/>
  <c r="H140" i="7"/>
  <c r="H137" i="7"/>
  <c r="G137" i="7"/>
  <c r="H134" i="7"/>
  <c r="G134" i="7"/>
  <c r="G131" i="7"/>
  <c r="H131" i="7"/>
  <c r="G81" i="7"/>
  <c r="H81" i="7"/>
  <c r="G78" i="7"/>
  <c r="H78" i="7"/>
  <c r="G75" i="7"/>
  <c r="H75" i="7"/>
  <c r="G72" i="7"/>
  <c r="H72" i="7"/>
  <c r="G69" i="7"/>
  <c r="H69" i="7"/>
  <c r="G66" i="7"/>
  <c r="H66" i="7"/>
  <c r="G63" i="7"/>
  <c r="H63" i="7"/>
  <c r="G60" i="7"/>
  <c r="H60" i="7"/>
  <c r="G57" i="7"/>
  <c r="H57" i="7"/>
  <c r="G54" i="7"/>
  <c r="H54" i="7"/>
  <c r="H126" i="7"/>
  <c r="G126" i="7"/>
  <c r="H123" i="7"/>
  <c r="G123" i="7"/>
  <c r="H120" i="7"/>
  <c r="G120" i="7"/>
  <c r="H117" i="7"/>
  <c r="G117" i="7"/>
  <c r="H114" i="7"/>
  <c r="G114" i="7"/>
  <c r="H111" i="7"/>
  <c r="G111" i="7"/>
  <c r="H108" i="7"/>
  <c r="G108" i="7"/>
  <c r="H105" i="7"/>
  <c r="G105" i="7"/>
  <c r="G102" i="7"/>
  <c r="H102" i="7"/>
  <c r="G99" i="7"/>
  <c r="H99" i="7"/>
  <c r="G96" i="7"/>
  <c r="H96" i="7"/>
  <c r="G93" i="7"/>
  <c r="H93" i="7"/>
  <c r="G90" i="7"/>
  <c r="H90" i="7"/>
  <c r="G87" i="7"/>
  <c r="H87" i="7"/>
  <c r="G84" i="7"/>
  <c r="H84" i="7"/>
  <c r="H47" i="7"/>
  <c r="G47" i="7"/>
  <c r="G45" i="7"/>
  <c r="H45" i="7"/>
  <c r="G42" i="7"/>
  <c r="H42" i="7"/>
  <c r="H39" i="7"/>
  <c r="G39" i="7"/>
  <c r="G36" i="7"/>
  <c r="H36" i="7"/>
  <c r="G33" i="7"/>
  <c r="H33" i="7"/>
  <c r="H30" i="7"/>
  <c r="G30" i="7"/>
  <c r="G27" i="7"/>
  <c r="H27" i="7"/>
  <c r="H23" i="7"/>
  <c r="G23" i="7"/>
  <c r="G18" i="7"/>
  <c r="H18" i="7"/>
  <c r="G15" i="7"/>
  <c r="H15" i="7"/>
  <c r="H12" i="7"/>
  <c r="G12" i="7"/>
  <c r="G9" i="7"/>
  <c r="H9" i="7"/>
  <c r="G51" i="7"/>
  <c r="H51" i="7"/>
  <c r="G48" i="7"/>
  <c r="H48" i="7"/>
  <c r="H20" i="7"/>
  <c r="G20" i="7"/>
  <c r="G6" i="7"/>
  <c r="H6" i="7"/>
  <c r="H3" i="7"/>
  <c r="G3" i="7"/>
  <c r="H147" i="7"/>
  <c r="G147" i="7"/>
  <c r="H144" i="7"/>
  <c r="G144" i="7"/>
  <c r="H138" i="7"/>
  <c r="G138" i="7"/>
  <c r="H132" i="7"/>
  <c r="G132" i="7"/>
  <c r="H79" i="7"/>
  <c r="G79" i="7"/>
  <c r="H73" i="7"/>
  <c r="G73" i="7"/>
  <c r="H67" i="7"/>
  <c r="G67" i="7"/>
  <c r="H64" i="7"/>
  <c r="G64" i="7"/>
  <c r="H58" i="7"/>
  <c r="G58" i="7"/>
  <c r="H55" i="7"/>
  <c r="G55" i="7"/>
  <c r="H124" i="7"/>
  <c r="G124" i="7"/>
  <c r="H121" i="7"/>
  <c r="G121" i="7"/>
  <c r="H115" i="7"/>
  <c r="G115" i="7"/>
  <c r="H112" i="7"/>
  <c r="G112" i="7"/>
  <c r="H106" i="7"/>
  <c r="G106" i="7"/>
  <c r="H100" i="7"/>
  <c r="G100" i="7"/>
  <c r="H97" i="7"/>
  <c r="G97" i="7"/>
  <c r="H91" i="7"/>
  <c r="G91" i="7"/>
  <c r="H85" i="7"/>
  <c r="G85" i="7"/>
  <c r="G46" i="7"/>
  <c r="H46" i="7"/>
  <c r="G40" i="7"/>
  <c r="H40" i="7"/>
  <c r="G37" i="7"/>
  <c r="H37" i="7"/>
  <c r="G31" i="7"/>
  <c r="H31" i="7"/>
  <c r="G25" i="7"/>
  <c r="H25" i="7"/>
  <c r="G19" i="7"/>
  <c r="H19" i="7"/>
  <c r="G13" i="7"/>
  <c r="H13" i="7"/>
  <c r="G10" i="7"/>
  <c r="H10" i="7"/>
  <c r="H52" i="7"/>
  <c r="G52" i="7"/>
  <c r="G7" i="7"/>
  <c r="H7" i="7"/>
  <c r="H151" i="7"/>
  <c r="G151" i="7"/>
  <c r="H148" i="7"/>
  <c r="G148" i="7"/>
  <c r="H145" i="7"/>
  <c r="G145" i="7"/>
  <c r="H142" i="7"/>
  <c r="G142" i="7"/>
  <c r="H139" i="7"/>
  <c r="G139" i="7"/>
  <c r="H136" i="7"/>
  <c r="G136" i="7"/>
  <c r="H133" i="7"/>
  <c r="G133" i="7"/>
  <c r="H130" i="7"/>
  <c r="G130" i="7"/>
  <c r="G80" i="7"/>
  <c r="H80" i="7"/>
  <c r="G77" i="7"/>
  <c r="H77" i="7"/>
  <c r="H74" i="7"/>
  <c r="G74" i="7"/>
  <c r="G71" i="7"/>
  <c r="H71" i="7"/>
  <c r="G68" i="7"/>
  <c r="H68" i="7"/>
  <c r="H65" i="7"/>
  <c r="G65" i="7"/>
  <c r="G62" i="7"/>
  <c r="H62" i="7"/>
  <c r="G59" i="7"/>
  <c r="H59" i="7"/>
  <c r="H56" i="7"/>
  <c r="G56" i="7"/>
  <c r="H128" i="7"/>
  <c r="G128" i="7"/>
  <c r="H125" i="7"/>
  <c r="G125" i="7"/>
  <c r="G122" i="7"/>
  <c r="H122" i="7"/>
  <c r="H119" i="7"/>
  <c r="G119" i="7"/>
  <c r="H116" i="7"/>
  <c r="G116" i="7"/>
  <c r="G113" i="7"/>
  <c r="H113" i="7"/>
  <c r="H110" i="7"/>
  <c r="G110" i="7"/>
  <c r="H107" i="7"/>
  <c r="G107" i="7"/>
  <c r="G104" i="7"/>
  <c r="H104" i="7"/>
  <c r="H101" i="7"/>
  <c r="G101" i="7"/>
  <c r="G98" i="7"/>
  <c r="H98" i="7"/>
  <c r="G95" i="7"/>
  <c r="H95" i="7"/>
  <c r="H92" i="7"/>
  <c r="G92" i="7"/>
  <c r="G89" i="7"/>
  <c r="H89" i="7"/>
  <c r="G86" i="7"/>
  <c r="H86" i="7"/>
  <c r="H83" i="7"/>
  <c r="G83" i="7"/>
  <c r="H44" i="7"/>
  <c r="G44" i="7"/>
  <c r="H41" i="7"/>
  <c r="G41" i="7"/>
  <c r="H38" i="7"/>
  <c r="G38" i="7"/>
  <c r="H35" i="7"/>
  <c r="G35" i="7"/>
  <c r="H32" i="7"/>
  <c r="G32" i="7"/>
  <c r="H29" i="7"/>
  <c r="G29" i="7"/>
  <c r="H26" i="7"/>
  <c r="G26" i="7"/>
  <c r="H21" i="7"/>
  <c r="G21" i="7"/>
  <c r="H17" i="7"/>
  <c r="G17" i="7"/>
  <c r="H14" i="7"/>
  <c r="G14" i="7"/>
  <c r="H11" i="7"/>
  <c r="G11" i="7"/>
  <c r="G53" i="7"/>
  <c r="H53" i="7"/>
  <c r="G50" i="7"/>
  <c r="H50" i="7"/>
  <c r="G24" i="7"/>
  <c r="H24" i="7"/>
  <c r="H8" i="7"/>
  <c r="G8" i="7"/>
  <c r="H5" i="7"/>
  <c r="G5" i="7"/>
  <c r="H2" i="7"/>
  <c r="G2" i="7"/>
  <c r="H289" i="8"/>
  <c r="F289" i="8"/>
  <c r="H288" i="8"/>
  <c r="H287" i="8"/>
  <c r="H286" i="8"/>
  <c r="F286" i="8"/>
  <c r="H285" i="8"/>
  <c r="H284" i="8"/>
  <c r="F284" i="8"/>
  <c r="H283" i="8"/>
  <c r="H282" i="8"/>
  <c r="H281" i="8"/>
  <c r="F281" i="8"/>
  <c r="H280" i="8"/>
  <c r="H279" i="8"/>
  <c r="H278" i="8"/>
  <c r="F278" i="8"/>
  <c r="H277" i="8"/>
  <c r="H276" i="8"/>
  <c r="H275" i="8"/>
  <c r="H274" i="8"/>
  <c r="H273" i="8"/>
  <c r="H272" i="8"/>
  <c r="H271" i="8"/>
  <c r="H270" i="8"/>
  <c r="H269" i="8"/>
  <c r="F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F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F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F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F174" i="8"/>
  <c r="H173" i="8"/>
  <c r="H172" i="8"/>
  <c r="H171" i="8"/>
  <c r="H170" i="8"/>
  <c r="H169" i="8"/>
  <c r="H168" i="8"/>
  <c r="H167" i="8"/>
  <c r="H166" i="8"/>
  <c r="F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F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F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F12" i="8"/>
  <c r="H11" i="8"/>
  <c r="H10" i="8"/>
  <c r="F10" i="8"/>
  <c r="H9" i="8"/>
  <c r="H8" i="8"/>
  <c r="H7" i="8"/>
  <c r="H6" i="8"/>
  <c r="H5" i="8"/>
  <c r="H4" i="8"/>
  <c r="H3" i="8"/>
  <c r="H2" i="8"/>
  <c r="H129" i="5" l="1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212" i="6" l="1"/>
  <c r="R55" i="7" l="1"/>
  <c r="R56" i="7"/>
  <c r="R57" i="7"/>
  <c r="R58" i="7"/>
  <c r="R59" i="7"/>
  <c r="R60" i="7"/>
  <c r="R2" i="7"/>
  <c r="R61" i="7"/>
  <c r="R3" i="7"/>
  <c r="R4" i="7"/>
  <c r="R62" i="7"/>
  <c r="R63" i="7"/>
  <c r="R5" i="7"/>
  <c r="R64" i="7"/>
  <c r="R65" i="7"/>
  <c r="R66" i="7"/>
  <c r="R67" i="7"/>
  <c r="R68" i="7"/>
  <c r="R6" i="7"/>
  <c r="R69" i="7"/>
  <c r="R70" i="7"/>
  <c r="R71" i="7"/>
  <c r="R7" i="7"/>
  <c r="R72" i="7"/>
  <c r="R73" i="7"/>
  <c r="R74" i="7"/>
  <c r="R75" i="7"/>
  <c r="R76" i="7"/>
  <c r="R77" i="7"/>
  <c r="R8" i="7"/>
  <c r="R78" i="7"/>
  <c r="R79" i="7"/>
  <c r="R80" i="7"/>
  <c r="R81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82" i="7"/>
  <c r="R83" i="7"/>
  <c r="R48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49" i="7"/>
  <c r="R114" i="7"/>
  <c r="R115" i="7"/>
  <c r="R50" i="7"/>
  <c r="R116" i="7"/>
  <c r="R117" i="7"/>
  <c r="R118" i="7"/>
  <c r="R119" i="7"/>
  <c r="R120" i="7"/>
  <c r="R121" i="7"/>
  <c r="R122" i="7"/>
  <c r="R123" i="7"/>
  <c r="R124" i="7"/>
  <c r="R51" i="7"/>
  <c r="R125" i="7"/>
  <c r="R126" i="7"/>
  <c r="R127" i="7"/>
  <c r="R52" i="7"/>
  <c r="R129" i="7"/>
  <c r="R130" i="7"/>
  <c r="R131" i="7"/>
  <c r="R132" i="7"/>
  <c r="R53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28" i="7"/>
  <c r="R146" i="7"/>
  <c r="R147" i="7"/>
  <c r="R148" i="7"/>
  <c r="R149" i="7"/>
  <c r="R150" i="7"/>
  <c r="R151" i="7"/>
  <c r="R54" i="7"/>
  <c r="B151" i="7"/>
  <c r="B150" i="7"/>
  <c r="B149" i="7"/>
  <c r="B148" i="7"/>
  <c r="B147" i="7"/>
  <c r="B146" i="7"/>
  <c r="B128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53" i="7"/>
  <c r="B132" i="7"/>
  <c r="B131" i="7"/>
  <c r="B130" i="7"/>
  <c r="B129" i="7"/>
  <c r="B52" i="7"/>
  <c r="B127" i="7"/>
  <c r="B126" i="7"/>
  <c r="B125" i="7"/>
  <c r="B51" i="7"/>
  <c r="B124" i="7"/>
  <c r="B123" i="7"/>
  <c r="B122" i="7"/>
  <c r="B121" i="7"/>
  <c r="B120" i="7"/>
  <c r="B119" i="7"/>
  <c r="B118" i="7"/>
  <c r="B117" i="7"/>
  <c r="B116" i="7"/>
  <c r="B50" i="7"/>
  <c r="B115" i="7"/>
  <c r="B114" i="7"/>
  <c r="B49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48" i="7"/>
  <c r="B83" i="7"/>
  <c r="B82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1" i="7"/>
  <c r="B80" i="7"/>
  <c r="B79" i="7"/>
  <c r="B78" i="7"/>
  <c r="B8" i="7"/>
  <c r="B77" i="7"/>
  <c r="B76" i="7"/>
  <c r="B75" i="7"/>
  <c r="B74" i="7"/>
  <c r="B73" i="7"/>
  <c r="B72" i="7"/>
  <c r="B7" i="7"/>
  <c r="B71" i="7"/>
  <c r="B70" i="7"/>
  <c r="B69" i="7"/>
  <c r="B6" i="7"/>
  <c r="B68" i="7"/>
  <c r="B67" i="7"/>
  <c r="B66" i="7"/>
  <c r="B65" i="7"/>
  <c r="B64" i="7"/>
  <c r="B5" i="7"/>
  <c r="B63" i="7"/>
  <c r="B62" i="7"/>
  <c r="B4" i="7"/>
  <c r="B3" i="7"/>
  <c r="B61" i="7"/>
  <c r="B2" i="7"/>
  <c r="B60" i="7"/>
  <c r="B59" i="7"/>
  <c r="B58" i="7"/>
  <c r="B57" i="7"/>
  <c r="B56" i="7"/>
  <c r="B55" i="7"/>
  <c r="B54" i="7"/>
  <c r="H296" i="6" l="1"/>
  <c r="F296" i="6"/>
  <c r="H295" i="6"/>
  <c r="H294" i="6"/>
  <c r="H293" i="6"/>
  <c r="F293" i="6"/>
  <c r="H292" i="6"/>
  <c r="H291" i="6"/>
  <c r="H290" i="6"/>
  <c r="F290" i="6"/>
  <c r="H289" i="6"/>
  <c r="H288" i="6"/>
  <c r="H287" i="6"/>
  <c r="F287" i="6"/>
  <c r="H286" i="6"/>
  <c r="H285" i="6"/>
  <c r="H284" i="6"/>
  <c r="F284" i="6"/>
  <c r="H283" i="6"/>
  <c r="H282" i="6"/>
  <c r="H281" i="6"/>
  <c r="H280" i="6"/>
  <c r="H279" i="6"/>
  <c r="H278" i="6"/>
  <c r="H277" i="6"/>
  <c r="H276" i="6"/>
  <c r="H275" i="6"/>
  <c r="H274" i="6"/>
  <c r="F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F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F222" i="6"/>
  <c r="H221" i="6"/>
  <c r="H220" i="6"/>
  <c r="H219" i="6"/>
  <c r="H218" i="6"/>
  <c r="H217" i="6"/>
  <c r="H216" i="6"/>
  <c r="H215" i="6"/>
  <c r="H214" i="6"/>
  <c r="H213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F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F175" i="6"/>
  <c r="H174" i="6"/>
  <c r="H173" i="6"/>
  <c r="H172" i="6"/>
  <c r="H171" i="6"/>
  <c r="H170" i="6"/>
  <c r="H169" i="6"/>
  <c r="H168" i="6"/>
  <c r="H167" i="6"/>
  <c r="H166" i="6"/>
  <c r="F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F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F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H11" i="6"/>
  <c r="H10" i="6"/>
  <c r="F10" i="6"/>
  <c r="H9" i="6"/>
  <c r="H8" i="6"/>
  <c r="H7" i="6"/>
  <c r="H6" i="6"/>
  <c r="H5" i="6"/>
  <c r="H4" i="6"/>
  <c r="H3" i="6"/>
  <c r="H2" i="6"/>
  <c r="F296" i="5" l="1"/>
  <c r="F293" i="5"/>
  <c r="F290" i="5"/>
  <c r="F287" i="5"/>
  <c r="F284" i="5"/>
  <c r="H283" i="5"/>
  <c r="H282" i="5"/>
  <c r="H281" i="5"/>
  <c r="H280" i="5"/>
  <c r="H279" i="5"/>
  <c r="H278" i="5"/>
  <c r="H277" i="5"/>
  <c r="H276" i="5"/>
  <c r="H275" i="5"/>
  <c r="H274" i="5"/>
  <c r="F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F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F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F175" i="5"/>
  <c r="H174" i="5"/>
  <c r="H173" i="5"/>
  <c r="H172" i="5"/>
  <c r="H171" i="5"/>
  <c r="H170" i="5"/>
  <c r="H169" i="5"/>
  <c r="H168" i="5"/>
  <c r="H167" i="5"/>
  <c r="H166" i="5"/>
  <c r="F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F133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F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F12" i="5"/>
  <c r="H11" i="5"/>
  <c r="H10" i="5"/>
  <c r="F10" i="5"/>
  <c r="H9" i="5"/>
  <c r="H8" i="5"/>
  <c r="H7" i="5"/>
  <c r="H6" i="5"/>
  <c r="H5" i="5"/>
  <c r="H4" i="5"/>
  <c r="H3" i="5"/>
  <c r="H2" i="5"/>
  <c r="F308" i="1" l="1"/>
  <c r="F306" i="1"/>
  <c r="F303" i="1"/>
  <c r="F300" i="1"/>
  <c r="F297" i="1"/>
  <c r="F294" i="1"/>
  <c r="F291" i="1"/>
  <c r="F281" i="1"/>
  <c r="F268" i="1"/>
  <c r="F229" i="1"/>
  <c r="F200" i="1"/>
  <c r="F182" i="1"/>
  <c r="F173" i="1"/>
  <c r="F140" i="1"/>
  <c r="F68" i="1"/>
  <c r="F12" i="1"/>
  <c r="F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</calcChain>
</file>

<file path=xl/sharedStrings.xml><?xml version="1.0" encoding="utf-8"?>
<sst xmlns="http://schemas.openxmlformats.org/spreadsheetml/2006/main" count="12028" uniqueCount="1362">
  <si>
    <t>00-00823</t>
  </si>
  <si>
    <t>B</t>
  </si>
  <si>
    <t>02-00069</t>
  </si>
  <si>
    <t>CRF02_AG</t>
  </si>
  <si>
    <t>02-00638</t>
  </si>
  <si>
    <t>03-00128</t>
  </si>
  <si>
    <t>03-00131</t>
  </si>
  <si>
    <t>03-00173</t>
  </si>
  <si>
    <t>03-00222</t>
  </si>
  <si>
    <t>03-00267</t>
  </si>
  <si>
    <t>03-00294</t>
  </si>
  <si>
    <t>04-00359</t>
  </si>
  <si>
    <t>04-00416</t>
  </si>
  <si>
    <t>05-00126</t>
  </si>
  <si>
    <t>05-00284</t>
  </si>
  <si>
    <t>05-00321</t>
  </si>
  <si>
    <t>05-00366</t>
  </si>
  <si>
    <t>05-00605</t>
  </si>
  <si>
    <t>05-00649</t>
  </si>
  <si>
    <t>05-00656</t>
  </si>
  <si>
    <t>05-00670</t>
  </si>
  <si>
    <t>05-00981</t>
  </si>
  <si>
    <t>05-01012</t>
  </si>
  <si>
    <t>C</t>
  </si>
  <si>
    <t>05-01034</t>
  </si>
  <si>
    <t>06-00046</t>
  </si>
  <si>
    <t>06-00155</t>
  </si>
  <si>
    <t>06-00350</t>
  </si>
  <si>
    <t>06-00368</t>
  </si>
  <si>
    <t>CRF01_AE</t>
  </si>
  <si>
    <t>06-00451</t>
  </si>
  <si>
    <t>06-00544</t>
  </si>
  <si>
    <t>06-00551</t>
  </si>
  <si>
    <t>06-00672</t>
  </si>
  <si>
    <t>06-00697</t>
  </si>
  <si>
    <t>06-00703</t>
  </si>
  <si>
    <t>06-00816</t>
  </si>
  <si>
    <t>06-00918</t>
  </si>
  <si>
    <t>06-00923</t>
  </si>
  <si>
    <t>06-00924</t>
  </si>
  <si>
    <t>06-00931</t>
  </si>
  <si>
    <t>06-00939</t>
  </si>
  <si>
    <t>A1</t>
  </si>
  <si>
    <t>06-00948</t>
  </si>
  <si>
    <t>06-00983</t>
  </si>
  <si>
    <t>06-01025</t>
  </si>
  <si>
    <t>07-00087</t>
  </si>
  <si>
    <t>07-00120</t>
  </si>
  <si>
    <t>07-00152</t>
  </si>
  <si>
    <t>07-00156</t>
  </si>
  <si>
    <t>07-00178</t>
  </si>
  <si>
    <t>07-00246</t>
  </si>
  <si>
    <t>07-00350</t>
  </si>
  <si>
    <t>07-00361</t>
  </si>
  <si>
    <t>07-00456</t>
  </si>
  <si>
    <t>07-00462</t>
  </si>
  <si>
    <t>07-00465</t>
  </si>
  <si>
    <t>07-00626</t>
  </si>
  <si>
    <t>07-00653</t>
  </si>
  <si>
    <t>07-00655</t>
  </si>
  <si>
    <t>07-00683</t>
  </si>
  <si>
    <t>07-00710</t>
  </si>
  <si>
    <t>D</t>
  </si>
  <si>
    <t>07-00856</t>
  </si>
  <si>
    <t>07-00868</t>
  </si>
  <si>
    <t>07-00911</t>
  </si>
  <si>
    <t>07-00950</t>
  </si>
  <si>
    <t>07-01006</t>
  </si>
  <si>
    <t>07-01012</t>
  </si>
  <si>
    <t>07-01014</t>
  </si>
  <si>
    <t>07-01047</t>
  </si>
  <si>
    <t>CRF12_BF</t>
  </si>
  <si>
    <t>07-01067</t>
  </si>
  <si>
    <t>07-01110</t>
  </si>
  <si>
    <t>07-01137</t>
  </si>
  <si>
    <t>07-01156</t>
  </si>
  <si>
    <t>07-01200</t>
  </si>
  <si>
    <t>08-00021</t>
  </si>
  <si>
    <t>08-00028</t>
  </si>
  <si>
    <t>08-00032</t>
  </si>
  <si>
    <t>08-00271</t>
  </si>
  <si>
    <t>08-00280</t>
  </si>
  <si>
    <t>08-00320</t>
  </si>
  <si>
    <t>08-00337</t>
  </si>
  <si>
    <t>08-00339</t>
  </si>
  <si>
    <t>08-00363</t>
  </si>
  <si>
    <t>08-00371</t>
  </si>
  <si>
    <t>08-00379</t>
  </si>
  <si>
    <t>08-00642</t>
  </si>
  <si>
    <t>08-00715</t>
  </si>
  <si>
    <t>08-00724</t>
  </si>
  <si>
    <t>08-00727</t>
  </si>
  <si>
    <t>08-00765</t>
  </si>
  <si>
    <t>08-01078</t>
  </si>
  <si>
    <t>08-01110</t>
  </si>
  <si>
    <t>08-01182</t>
  </si>
  <si>
    <t>08-01864</t>
  </si>
  <si>
    <t>08-01998</t>
  </si>
  <si>
    <t>08-02260</t>
  </si>
  <si>
    <t>08-02346</t>
  </si>
  <si>
    <t>08-02513</t>
  </si>
  <si>
    <t>08-02846</t>
  </si>
  <si>
    <t>08-02917</t>
  </si>
  <si>
    <t>08-03278</t>
  </si>
  <si>
    <t>08-03351</t>
  </si>
  <si>
    <t>08-03401</t>
  </si>
  <si>
    <t>08-03600</t>
  </si>
  <si>
    <t>08-03614</t>
  </si>
  <si>
    <t>08-03771</t>
  </si>
  <si>
    <t>08-03874</t>
  </si>
  <si>
    <t>09-00270</t>
  </si>
  <si>
    <t>09-00348</t>
  </si>
  <si>
    <t>09-00618</t>
  </si>
  <si>
    <t>09-00736</t>
  </si>
  <si>
    <t>09-01112</t>
  </si>
  <si>
    <t>09-01200</t>
  </si>
  <si>
    <t>09-01206</t>
  </si>
  <si>
    <t>09-01364</t>
  </si>
  <si>
    <t>09-01452</t>
  </si>
  <si>
    <t>09-01467</t>
  </si>
  <si>
    <t>09-01503</t>
  </si>
  <si>
    <t>09-02015</t>
  </si>
  <si>
    <t>09-02023</t>
  </si>
  <si>
    <t>09-02031</t>
  </si>
  <si>
    <t>09-02061</t>
  </si>
  <si>
    <t>09-02122</t>
  </si>
  <si>
    <t>09-02130</t>
  </si>
  <si>
    <t>09-02242</t>
  </si>
  <si>
    <t>09-02281</t>
  </si>
  <si>
    <t>09-02282</t>
  </si>
  <si>
    <t>09-02826</t>
  </si>
  <si>
    <t>09-02843</t>
  </si>
  <si>
    <t>09-02866</t>
  </si>
  <si>
    <t>09-02876</t>
  </si>
  <si>
    <t>09-02882</t>
  </si>
  <si>
    <t>09-02930</t>
  </si>
  <si>
    <t>09-03163</t>
  </si>
  <si>
    <t>09-03296</t>
  </si>
  <si>
    <t>09-03422</t>
  </si>
  <si>
    <t>09-03494</t>
  </si>
  <si>
    <t>09-03658</t>
  </si>
  <si>
    <t>09-03659</t>
  </si>
  <si>
    <t>09-03660</t>
  </si>
  <si>
    <t>09-03918</t>
  </si>
  <si>
    <t>09-04088</t>
  </si>
  <si>
    <t>09-04100</t>
  </si>
  <si>
    <t>09-04106</t>
  </si>
  <si>
    <t>09-04396</t>
  </si>
  <si>
    <t>09-04428</t>
  </si>
  <si>
    <t>10-00002</t>
  </si>
  <si>
    <t>10-00312</t>
  </si>
  <si>
    <t>10-00416</t>
  </si>
  <si>
    <t>10-00422</t>
  </si>
  <si>
    <t>10-00457</t>
  </si>
  <si>
    <t>10-00672</t>
  </si>
  <si>
    <t>10-00728</t>
  </si>
  <si>
    <t>10-00730</t>
  </si>
  <si>
    <t>10-00784</t>
  </si>
  <si>
    <t>10-00984</t>
  </si>
  <si>
    <t>10-00993</t>
  </si>
  <si>
    <t>10-01007</t>
  </si>
  <si>
    <t>10-01034</t>
  </si>
  <si>
    <t>10-01035</t>
  </si>
  <si>
    <t>10-01123</t>
  </si>
  <si>
    <t>CRF40_BF</t>
  </si>
  <si>
    <t>10-01125</t>
  </si>
  <si>
    <t>10-01309</t>
  </si>
  <si>
    <t>10-01311</t>
  </si>
  <si>
    <t>10-01390</t>
  </si>
  <si>
    <t>10-01398</t>
  </si>
  <si>
    <t>10-01411</t>
  </si>
  <si>
    <t>10-01540</t>
  </si>
  <si>
    <t>10-01750</t>
  </si>
  <si>
    <t>10-01867</t>
  </si>
  <si>
    <t>10-01869</t>
  </si>
  <si>
    <t>10-02013</t>
  </si>
  <si>
    <t>10-02053</t>
  </si>
  <si>
    <t>10-02325</t>
  </si>
  <si>
    <t>10-02405</t>
  </si>
  <si>
    <t>10-02410</t>
  </si>
  <si>
    <t>10-02447</t>
  </si>
  <si>
    <t>10-02475</t>
  </si>
  <si>
    <t>10-02543</t>
  </si>
  <si>
    <t>10-02544</t>
  </si>
  <si>
    <t>10-02598</t>
  </si>
  <si>
    <t>10-02643</t>
  </si>
  <si>
    <t>10-02651</t>
  </si>
  <si>
    <t>10-02659</t>
  </si>
  <si>
    <t>10-02669</t>
  </si>
  <si>
    <t>10-02697</t>
  </si>
  <si>
    <t>10-02748</t>
  </si>
  <si>
    <t>10-02786</t>
  </si>
  <si>
    <t>11-00087</t>
  </si>
  <si>
    <t>11-00176</t>
  </si>
  <si>
    <t>11-00246</t>
  </si>
  <si>
    <t>11-00688</t>
  </si>
  <si>
    <t>11-00697</t>
  </si>
  <si>
    <t>11-00823</t>
  </si>
  <si>
    <t>11-01255</t>
  </si>
  <si>
    <t>11-01503</t>
  </si>
  <si>
    <t>11-01539</t>
  </si>
  <si>
    <t>11-01822</t>
  </si>
  <si>
    <t>11-01959</t>
  </si>
  <si>
    <t>11-02270</t>
  </si>
  <si>
    <t>11-02295</t>
  </si>
  <si>
    <t>11-02415</t>
  </si>
  <si>
    <t>11-02432</t>
  </si>
  <si>
    <t>11-02530</t>
  </si>
  <si>
    <t>11-02531</t>
  </si>
  <si>
    <t>11-02598</t>
  </si>
  <si>
    <t>11-02726</t>
  </si>
  <si>
    <t>11-02744</t>
  </si>
  <si>
    <t>11-02817</t>
  </si>
  <si>
    <t>11-02825</t>
  </si>
  <si>
    <t>11-02909</t>
  </si>
  <si>
    <t>11-03053</t>
  </si>
  <si>
    <t>11-03160</t>
  </si>
  <si>
    <t>11-03229</t>
  </si>
  <si>
    <t>G</t>
  </si>
  <si>
    <t>11-03232</t>
  </si>
  <si>
    <t>11-03459</t>
  </si>
  <si>
    <t>CRF18_cpx</t>
  </si>
  <si>
    <t>11-03461</t>
  </si>
  <si>
    <t>11-03534</t>
  </si>
  <si>
    <t>11-03540</t>
  </si>
  <si>
    <t>11-03833</t>
  </si>
  <si>
    <t>11-04024</t>
  </si>
  <si>
    <t>11-04224</t>
  </si>
  <si>
    <t>11-04415</t>
  </si>
  <si>
    <t>11-04435</t>
  </si>
  <si>
    <t>11-04671</t>
  </si>
  <si>
    <t>12-00267</t>
  </si>
  <si>
    <t>12-00268</t>
  </si>
  <si>
    <t>12-00278</t>
  </si>
  <si>
    <t>12-00569</t>
  </si>
  <si>
    <t>12-00579</t>
  </si>
  <si>
    <t>12-00584</t>
  </si>
  <si>
    <t>12-00941</t>
  </si>
  <si>
    <t>12-01098</t>
  </si>
  <si>
    <t>12-01232</t>
  </si>
  <si>
    <t>12-01296</t>
  </si>
  <si>
    <t>12-01380</t>
  </si>
  <si>
    <t>12-01543</t>
  </si>
  <si>
    <t>12-01762</t>
  </si>
  <si>
    <t>12-02083</t>
  </si>
  <si>
    <t>12-02121</t>
  </si>
  <si>
    <t>12-02204</t>
  </si>
  <si>
    <t>12-02372</t>
  </si>
  <si>
    <t>12-02498</t>
  </si>
  <si>
    <t>12-02696</t>
  </si>
  <si>
    <t>12-02723</t>
  </si>
  <si>
    <t>12-02791</t>
  </si>
  <si>
    <t>12-02846</t>
  </si>
  <si>
    <t>12-02935</t>
  </si>
  <si>
    <t>12-03443</t>
  </si>
  <si>
    <t>12-03556</t>
  </si>
  <si>
    <t>12-03557</t>
  </si>
  <si>
    <t>12-03653</t>
  </si>
  <si>
    <t>12-03745</t>
  </si>
  <si>
    <t>12-03839</t>
  </si>
  <si>
    <t>12-03854</t>
  </si>
  <si>
    <t>12-03929</t>
  </si>
  <si>
    <t>12-04096</t>
  </si>
  <si>
    <t>12-04625</t>
  </si>
  <si>
    <t>13-00107</t>
  </si>
  <si>
    <t>13-00471</t>
  </si>
  <si>
    <t>13-01331</t>
  </si>
  <si>
    <t>13-01421</t>
  </si>
  <si>
    <t>13-01423</t>
  </si>
  <si>
    <t>13-02275</t>
  </si>
  <si>
    <t>13-02595</t>
  </si>
  <si>
    <t>13-02821</t>
  </si>
  <si>
    <t>13-02920</t>
  </si>
  <si>
    <t>13-03066</t>
  </si>
  <si>
    <t>F1</t>
  </si>
  <si>
    <t>13-03631</t>
  </si>
  <si>
    <t>13-04922</t>
  </si>
  <si>
    <t>13-04928</t>
  </si>
  <si>
    <t>13-04956</t>
  </si>
  <si>
    <t>13-05243</t>
  </si>
  <si>
    <t>13-05246</t>
  </si>
  <si>
    <t>13-05633</t>
  </si>
  <si>
    <t>14-00109</t>
  </si>
  <si>
    <t>14-00600</t>
  </si>
  <si>
    <t>URF</t>
  </si>
  <si>
    <t>14-00700</t>
  </si>
  <si>
    <t>14-00725</t>
  </si>
  <si>
    <t>14-00949</t>
  </si>
  <si>
    <t>14-01664</t>
  </si>
  <si>
    <t>14-01840</t>
  </si>
  <si>
    <t>14-02404</t>
  </si>
  <si>
    <t>14-03090</t>
  </si>
  <si>
    <t>F2</t>
  </si>
  <si>
    <t>14-03761</t>
  </si>
  <si>
    <t>14-04351</t>
  </si>
  <si>
    <t>14-04665</t>
  </si>
  <si>
    <t>15-00176</t>
  </si>
  <si>
    <t>15-00622</t>
  </si>
  <si>
    <t>15-00763</t>
  </si>
  <si>
    <t>15-01693</t>
  </si>
  <si>
    <t>15-02364</t>
  </si>
  <si>
    <t>15-02508</t>
  </si>
  <si>
    <t>15-03135</t>
  </si>
  <si>
    <t>CRF06_cpx</t>
  </si>
  <si>
    <t>15-04391</t>
  </si>
  <si>
    <t>16-00302</t>
  </si>
  <si>
    <t>16-00815</t>
  </si>
  <si>
    <t>CRF20_BG</t>
  </si>
  <si>
    <t>16-01214</t>
  </si>
  <si>
    <t>16-03305</t>
  </si>
  <si>
    <t>16-04530</t>
  </si>
  <si>
    <t>CRF60_BC</t>
  </si>
  <si>
    <t>17-00354</t>
  </si>
  <si>
    <t>17-02984</t>
  </si>
  <si>
    <t>CRF35_AD</t>
  </si>
  <si>
    <t>17-03124</t>
  </si>
  <si>
    <t>18-02158</t>
  </si>
  <si>
    <t>18-03714</t>
  </si>
  <si>
    <t>19-01610</t>
  </si>
  <si>
    <t>20-00876</t>
  </si>
  <si>
    <t>F</t>
  </si>
  <si>
    <t>20-00947</t>
  </si>
  <si>
    <t>20-01636</t>
  </si>
  <si>
    <t>20-01690</t>
  </si>
  <si>
    <t>20-01854</t>
  </si>
  <si>
    <t>20-01915</t>
  </si>
  <si>
    <t>20-01951</t>
  </si>
  <si>
    <t>IVA</t>
  </si>
  <si>
    <t>strong</t>
  </si>
  <si>
    <t>weak</t>
  </si>
  <si>
    <t>200724_20-08519_HIV10-02475_FL24_S15_L000_R1_001</t>
  </si>
  <si>
    <t>middle</t>
  </si>
  <si>
    <t>no</t>
  </si>
  <si>
    <t xml:space="preserve">no </t>
  </si>
  <si>
    <t>200814_20-09748_HIV08-00765_FL23_S22_L000_R1_001</t>
  </si>
  <si>
    <t>200814_20-09749_HIV08-01110_FL23_S23_L000_R1_001</t>
  </si>
  <si>
    <t>200724_20-08531_HIV08-02917_FL23_S27_L000_R1_001</t>
  </si>
  <si>
    <t>B.UA.01.01UAKV167.DQ823362</t>
  </si>
  <si>
    <t>B.TT.01.01TT_CRC50069.EU839608</t>
  </si>
  <si>
    <t>200911_20-11783_HIV09-03918_FL39_S33_L000_R1_001</t>
  </si>
  <si>
    <t>200814_20-09756_HIV11-01959_FL31_S30_L000_R1_001</t>
  </si>
  <si>
    <t>191011_19-06733-A_HIV11-00176_FL5_S37_L000_R1_001</t>
  </si>
  <si>
    <t>190704-19-05802-HIV10-02697-FL3_S6_L001_R1_001</t>
  </si>
  <si>
    <t>no gal pcr</t>
  </si>
  <si>
    <t>duration_of_infection_days</t>
  </si>
  <si>
    <t>sample_number</t>
  </si>
  <si>
    <t>first_or_followup</t>
  </si>
  <si>
    <t>duration_of_infection_months</t>
  </si>
  <si>
    <t>level</t>
  </si>
  <si>
    <t>scount</t>
  </si>
  <si>
    <t>hiv_reads_percent</t>
  </si>
  <si>
    <t>homo_reads_percent</t>
  </si>
  <si>
    <t>unclassified_reads_percent</t>
  </si>
  <si>
    <t>comment</t>
  </si>
  <si>
    <t>id_for_duplcates</t>
  </si>
  <si>
    <t>mapping_note</t>
  </si>
  <si>
    <t>first</t>
  </si>
  <si>
    <t>followup</t>
  </si>
  <si>
    <t>long-term</t>
  </si>
  <si>
    <t>recent</t>
  </si>
  <si>
    <t>without</t>
  </si>
  <si>
    <t>serology</t>
  </si>
  <si>
    <t>subtype_prrt</t>
  </si>
  <si>
    <t>multiplicity_of_infection</t>
  </si>
  <si>
    <t xml:space="preserve">hivphylotsi_months </t>
  </si>
  <si>
    <t>200203_20-00292_HIV08-02513_FL9_S17_L000_R1_001</t>
  </si>
  <si>
    <t>200911_20-11769_HIV08-03614_FL37_S19_L000_R1_001</t>
  </si>
  <si>
    <t>uncovered_region</t>
  </si>
  <si>
    <t>high</t>
  </si>
  <si>
    <t>low</t>
  </si>
  <si>
    <t>B.UY.02.02UY_TSU1290.JN235958</t>
  </si>
  <si>
    <t>real_tsi</t>
  </si>
  <si>
    <t>v2_all_windos_no_kraken</t>
  </si>
  <si>
    <t>v2_all_windows_with_kraken</t>
  </si>
  <si>
    <t>v2_partial_windows_with_kraken</t>
  </si>
  <si>
    <t>ID 08-00021</t>
  </si>
  <si>
    <t>read 1</t>
  </si>
  <si>
    <t>read 2</t>
  </si>
  <si>
    <t>k = 9</t>
  </si>
  <si>
    <t>k=15</t>
  </si>
  <si>
    <t>fastp</t>
  </si>
  <si>
    <t>alientrimmer</t>
  </si>
  <si>
    <t>200616_20-06321_HIV12-02083_FL15_S10_L000_R1_001</t>
  </si>
  <si>
    <t>200724_20-08616_HIV12-03557_FL25_S17_L000_R1_001</t>
  </si>
  <si>
    <t>200803_20-08703_HIV12-02846_FL26_S26_L000_R1_001</t>
  </si>
  <si>
    <t>200827_20-10832_HIV13-00107_FL33_S25_L000_R1_001</t>
  </si>
  <si>
    <t>200819_20-10245_HIV12-04096_FL32_S10_L000_R1_001</t>
  </si>
  <si>
    <t>region</t>
  </si>
  <si>
    <t>F1.AO.06.AO_06_ANG125.FJ900269</t>
  </si>
  <si>
    <t>B.FR.83.HXB2_LAI_IIIB_BRU.K03455</t>
  </si>
  <si>
    <t>v1_partial_windows_no_kraken</t>
  </si>
  <si>
    <t>200619_20-06332_HIV15-03135_FL14_S2_L000_R1_001</t>
  </si>
  <si>
    <t>file size is small</t>
  </si>
  <si>
    <t>seVLzuBlutDat</t>
  </si>
  <si>
    <t>seVLzuDatNext</t>
  </si>
  <si>
    <t>v2_all_windows</t>
  </si>
  <si>
    <t>description</t>
  </si>
  <si>
    <t>pol_fragment</t>
  </si>
  <si>
    <t>hivtime_v2_frg</t>
  </si>
  <si>
    <t>full-length_control</t>
  </si>
  <si>
    <t>spades</t>
  </si>
  <si>
    <t>tiny</t>
  </si>
  <si>
    <t>huge</t>
  </si>
  <si>
    <t>small</t>
  </si>
  <si>
    <t>reads_raw_mln</t>
  </si>
  <si>
    <t>reads_final_mln</t>
  </si>
  <si>
    <t>FL8</t>
  </si>
  <si>
    <t>FL9</t>
  </si>
  <si>
    <t>FL20</t>
  </si>
  <si>
    <t>FL28</t>
  </si>
  <si>
    <t>FL34</t>
  </si>
  <si>
    <t>FL22</t>
  </si>
  <si>
    <t>FL38</t>
  </si>
  <si>
    <t>FL23</t>
  </si>
  <si>
    <t>FL21</t>
  </si>
  <si>
    <t>FL27</t>
  </si>
  <si>
    <t>FL45</t>
  </si>
  <si>
    <t>FL37</t>
  </si>
  <si>
    <t>FL39</t>
  </si>
  <si>
    <t>FL24</t>
  </si>
  <si>
    <t>FL5</t>
  </si>
  <si>
    <t>FL31</t>
  </si>
  <si>
    <t>FL15</t>
  </si>
  <si>
    <t>FL25</t>
  </si>
  <si>
    <t>FL32</t>
  </si>
  <si>
    <t>FL33</t>
  </si>
  <si>
    <t>FL14</t>
  </si>
  <si>
    <t>01-00174</t>
  </si>
  <si>
    <t>04-00628</t>
  </si>
  <si>
    <t>04-00657</t>
  </si>
  <si>
    <t>04-00661</t>
  </si>
  <si>
    <t>05-00330</t>
  </si>
  <si>
    <t>05-00426</t>
  </si>
  <si>
    <t>beehive_id</t>
  </si>
  <si>
    <t>seq_id</t>
  </si>
  <si>
    <t>05-00471</t>
  </si>
  <si>
    <t>05-00490</t>
  </si>
  <si>
    <t>05-00746</t>
  </si>
  <si>
    <t>05-00856</t>
  </si>
  <si>
    <t>05-00967</t>
  </si>
  <si>
    <t>05-01042</t>
  </si>
  <si>
    <t>05-01165</t>
  </si>
  <si>
    <t>05-01179</t>
  </si>
  <si>
    <t>05-01180</t>
  </si>
  <si>
    <t>05-01219</t>
  </si>
  <si>
    <t>06-00002</t>
  </si>
  <si>
    <t>06-00007</t>
  </si>
  <si>
    <t>06-00011</t>
  </si>
  <si>
    <t>06-00041</t>
  </si>
  <si>
    <t>06-00102</t>
  </si>
  <si>
    <t>06-00114</t>
  </si>
  <si>
    <t>06-00184</t>
  </si>
  <si>
    <t>06-00187</t>
  </si>
  <si>
    <t>06-00224</t>
  </si>
  <si>
    <t>06-00277</t>
  </si>
  <si>
    <t>06-00279</t>
  </si>
  <si>
    <t>06-00366</t>
  </si>
  <si>
    <t>06-00565</t>
  </si>
  <si>
    <t>06-00780</t>
  </si>
  <si>
    <t>06-00800</t>
  </si>
  <si>
    <t>06-00883</t>
  </si>
  <si>
    <t>06-01006</t>
  </si>
  <si>
    <t>07-00085</t>
  </si>
  <si>
    <t>07-00251</t>
  </si>
  <si>
    <t>07-00490</t>
  </si>
  <si>
    <t>07-00511</t>
  </si>
  <si>
    <t>07-00519</t>
  </si>
  <si>
    <t>07-00597</t>
  </si>
  <si>
    <t>07-00609</t>
  </si>
  <si>
    <t>07-00838</t>
  </si>
  <si>
    <t>07-01049</t>
  </si>
  <si>
    <t>07-01142</t>
  </si>
  <si>
    <t>08-00006</t>
  </si>
  <si>
    <t>08-00029</t>
  </si>
  <si>
    <t>08-00145</t>
  </si>
  <si>
    <t>08-00347</t>
  </si>
  <si>
    <t>08-00426</t>
  </si>
  <si>
    <t>08-00597</t>
  </si>
  <si>
    <t>08-01212</t>
  </si>
  <si>
    <t>08-01232</t>
  </si>
  <si>
    <t>08-01506</t>
  </si>
  <si>
    <t>08-01553</t>
  </si>
  <si>
    <t>08-01626</t>
  </si>
  <si>
    <t>08-02106</t>
  </si>
  <si>
    <t>08-02262</t>
  </si>
  <si>
    <t>08-02469</t>
  </si>
  <si>
    <t>08-02497</t>
  </si>
  <si>
    <t>08-02802</t>
  </si>
  <si>
    <t>08-02888</t>
  </si>
  <si>
    <t>08-03280</t>
  </si>
  <si>
    <t>08-03335</t>
  </si>
  <si>
    <t>08-03488</t>
  </si>
  <si>
    <t>08-03873</t>
  </si>
  <si>
    <t>08-04005</t>
  </si>
  <si>
    <t>09-00120</t>
  </si>
  <si>
    <t>09-00153</t>
  </si>
  <si>
    <t>09-00217</t>
  </si>
  <si>
    <t>09-00305</t>
  </si>
  <si>
    <t>09-00308</t>
  </si>
  <si>
    <t>09-00355</t>
  </si>
  <si>
    <t>09-00621</t>
  </si>
  <si>
    <t>09-00640</t>
  </si>
  <si>
    <t>09-00977</t>
  </si>
  <si>
    <t>09-01256</t>
  </si>
  <si>
    <t>09-01362</t>
  </si>
  <si>
    <t>09-01388</t>
  </si>
  <si>
    <t>09-01677</t>
  </si>
  <si>
    <t>09-01991</t>
  </si>
  <si>
    <t>09-02090</t>
  </si>
  <si>
    <t>09-02246</t>
  </si>
  <si>
    <t>09-02423</t>
  </si>
  <si>
    <t>09-02548</t>
  </si>
  <si>
    <t>09-02828</t>
  </si>
  <si>
    <t>09-02839</t>
  </si>
  <si>
    <t>09-02873</t>
  </si>
  <si>
    <t>09-02962</t>
  </si>
  <si>
    <t>09-03228</t>
  </si>
  <si>
    <t>09-03252</t>
  </si>
  <si>
    <t>09-03301</t>
  </si>
  <si>
    <t>09-03424</t>
  </si>
  <si>
    <t>09-03549</t>
  </si>
  <si>
    <t>09-03666</t>
  </si>
  <si>
    <t>09-03672</t>
  </si>
  <si>
    <t>09-04294</t>
  </si>
  <si>
    <t>09-04425</t>
  </si>
  <si>
    <t>10-00003</t>
  </si>
  <si>
    <t>10-00276</t>
  </si>
  <si>
    <t>10-00418</t>
  </si>
  <si>
    <t>10-00460</t>
  </si>
  <si>
    <t>10-00647</t>
  </si>
  <si>
    <t>10-00674</t>
  </si>
  <si>
    <t>10-00852</t>
  </si>
  <si>
    <t>10-01531</t>
  </si>
  <si>
    <t>10-01532</t>
  </si>
  <si>
    <t>10-01537</t>
  </si>
  <si>
    <t>10-01761</t>
  </si>
  <si>
    <t>10-01860</t>
  </si>
  <si>
    <t>10-02007</t>
  </si>
  <si>
    <t>10-02108</t>
  </si>
  <si>
    <t>10-02128</t>
  </si>
  <si>
    <t>10-02185</t>
  </si>
  <si>
    <t>10-02188</t>
  </si>
  <si>
    <t>10-02282</t>
  </si>
  <si>
    <t>10-02294</t>
  </si>
  <si>
    <t>10-02295</t>
  </si>
  <si>
    <t>10-02332</t>
  </si>
  <si>
    <t>10-02433</t>
  </si>
  <si>
    <t>10-02449</t>
  </si>
  <si>
    <t>10-02586</t>
  </si>
  <si>
    <t>10-02594</t>
  </si>
  <si>
    <t>10-02682</t>
  </si>
  <si>
    <t>10-02695</t>
  </si>
  <si>
    <t>10-02712</t>
  </si>
  <si>
    <t>11-00324</t>
  </si>
  <si>
    <t>11-00665</t>
  </si>
  <si>
    <t>11-00816</t>
  </si>
  <si>
    <t>11-02041</t>
  </si>
  <si>
    <t>11-02229</t>
  </si>
  <si>
    <t>11-02654</t>
  </si>
  <si>
    <t>11-03056</t>
  </si>
  <si>
    <t>11-04300</t>
  </si>
  <si>
    <t>11-04393</t>
  </si>
  <si>
    <t>12-00211</t>
  </si>
  <si>
    <t>12-00427</t>
  </si>
  <si>
    <t>12-00802</t>
  </si>
  <si>
    <t>12-01034</t>
  </si>
  <si>
    <t>12-01441</t>
  </si>
  <si>
    <t>12-02929</t>
  </si>
  <si>
    <t>12-03654</t>
  </si>
  <si>
    <t>12-04140</t>
  </si>
  <si>
    <t>13-00105</t>
  </si>
  <si>
    <t>13-02687</t>
  </si>
  <si>
    <t>13-03248</t>
  </si>
  <si>
    <t>13-05916</t>
  </si>
  <si>
    <t>13-06088</t>
  </si>
  <si>
    <t>14-00156</t>
  </si>
  <si>
    <t>14-01179</t>
  </si>
  <si>
    <t>14-04366</t>
  </si>
  <si>
    <t>15-02404</t>
  </si>
  <si>
    <t>_PCR negativ</t>
  </si>
  <si>
    <t>_zu wenig PCR-Produkt</t>
  </si>
  <si>
    <t xml:space="preserve">hivtime_v2 </t>
  </si>
  <si>
    <t>protocol</t>
  </si>
  <si>
    <t>CRF03_A6B</t>
  </si>
  <si>
    <t>A3</t>
  </si>
  <si>
    <t>CRF118_BC</t>
  </si>
  <si>
    <t>CRF31_BC</t>
  </si>
  <si>
    <t>CRF71_BF1</t>
  </si>
  <si>
    <t>CRF98_06B</t>
  </si>
  <si>
    <t>kallisto_bestref</t>
  </si>
  <si>
    <t>A6</t>
  </si>
  <si>
    <t>CRF47_BF1</t>
  </si>
  <si>
    <t>CRF13_cpx</t>
  </si>
  <si>
    <t>FL29</t>
  </si>
  <si>
    <t>CRF19_cpx</t>
  </si>
  <si>
    <t>CRF15_01B</t>
  </si>
  <si>
    <t>FL17</t>
  </si>
  <si>
    <t>CRF25_cpx</t>
  </si>
  <si>
    <t>CRF59_01B</t>
  </si>
  <si>
    <t>CRF130_A1B</t>
  </si>
  <si>
    <t>FL18</t>
  </si>
  <si>
    <t>middles</t>
  </si>
  <si>
    <t>FL30</t>
  </si>
  <si>
    <t>CRF44_BF1</t>
  </si>
  <si>
    <t>v1</t>
  </si>
  <si>
    <t>reads from fastp to shiver</t>
  </si>
  <si>
    <t>HIVtime v2</t>
  </si>
  <si>
    <t>Karo</t>
  </si>
  <si>
    <t>AllienTrimmer + (-l and -q)</t>
  </si>
  <si>
    <t>big</t>
  </si>
  <si>
    <t>FL40</t>
  </si>
  <si>
    <t>id_for_duplicates</t>
  </si>
  <si>
    <t>FL41</t>
  </si>
  <si>
    <t>CRF05_DF</t>
  </si>
  <si>
    <t>CRF10_CD</t>
  </si>
  <si>
    <t>201002_20-12183_HIV11-00697_FL41_S9_L000_R1_001</t>
  </si>
  <si>
    <t>200616_20-06316_HIV10-02697_FL15_S5_L000_R1_001</t>
  </si>
  <si>
    <t>FL42</t>
  </si>
  <si>
    <t>CRF56_cpx</t>
  </si>
  <si>
    <t>200728_20-08531-A_HIV08-02917_FL23_S22_L000_R1_001</t>
  </si>
  <si>
    <t>200728_20-08529-A_HIV08-01110_FL23_S21_L000_R1_001</t>
  </si>
  <si>
    <t>FL43</t>
  </si>
  <si>
    <t>FL44</t>
  </si>
  <si>
    <t>FL19</t>
  </si>
  <si>
    <t>FL4</t>
  </si>
  <si>
    <t>FL7</t>
  </si>
  <si>
    <t>200724_20-08615_HIV12-02846_FL25_S16_L000_R1_001</t>
  </si>
  <si>
    <t>FL16</t>
  </si>
  <si>
    <t>FL35</t>
  </si>
  <si>
    <t>FL3</t>
  </si>
  <si>
    <t>FL36</t>
  </si>
  <si>
    <t>CRF23_BG</t>
  </si>
  <si>
    <t>garbage</t>
  </si>
  <si>
    <t>CRF35_A1D</t>
  </si>
  <si>
    <t>duplicate_hivtype_v2</t>
  </si>
  <si>
    <t>file_size</t>
  </si>
  <si>
    <t>comments</t>
  </si>
  <si>
    <t>elisa_sum_bed</t>
  </si>
  <si>
    <t>biorad_avidity</t>
  </si>
  <si>
    <t>se_vl_zu_data_next</t>
  </si>
  <si>
    <t>se_vl_zu_blut_dat</t>
  </si>
  <si>
    <t>hivtime_v2_months</t>
  </si>
  <si>
    <t>hivtime_v1_months</t>
  </si>
  <si>
    <t>gall_primer</t>
  </si>
  <si>
    <t>coverage</t>
  </si>
  <si>
    <t>abc_primer</t>
  </si>
  <si>
    <t>uneven</t>
  </si>
  <si>
    <t>file_name</t>
  </si>
  <si>
    <t>single_hivtime_v2</t>
  </si>
  <si>
    <t>subtype_kallisto</t>
  </si>
  <si>
    <t>file_size_mb_r1</t>
  </si>
  <si>
    <t>file_size_mb_r2</t>
  </si>
  <si>
    <t>200703_20-07830_HIV11-02432_FL18_S11_L000_R1_001.fastq.gz</t>
  </si>
  <si>
    <t>200724_20-08522_HIV11-02415_FL24_S18_L000_R1_001.fastq.gz</t>
  </si>
  <si>
    <t>200724_20-08521_HIV11-02295_FL24_S17_L000_R1_001.fastq.gz</t>
  </si>
  <si>
    <t>200819_20-09757_HIV11-02270_FL31_S34_L000_R1_001.fastq.gz</t>
  </si>
  <si>
    <t>200814_20-09756_HIV11-01959_FL31_S30_L000_R1_001.fastq.gz</t>
  </si>
  <si>
    <t>200914_20-11705_HIV11-01822_FL38_S3_L000_R1_001.fastq.gz</t>
  </si>
  <si>
    <t>200814_20-09755_HIV11-01539_FL31_S29_L000_R1_001.fastq.gz</t>
  </si>
  <si>
    <t>200814_20-09754_HIV11-01503_FL31_S28_L000_R1_001.fastq.gz</t>
  </si>
  <si>
    <t>201002_20-12197_HIV11-01255_FL42_S23_L000_R1_001.fastq.gz</t>
  </si>
  <si>
    <t>201002_20-12184_HIV11-00823_FL41_S10_L000_R1_001.fastq.gz</t>
  </si>
  <si>
    <t>200616_20-06317_HIV11-02909_FL15_S6_L000_R1_001.fastq.gz</t>
  </si>
  <si>
    <t xml:space="preserve">200703_20-07831_HIV11-02817_FL18_S12_L000_R1_001.fastq.gz </t>
  </si>
  <si>
    <t>200724_20-08609_HIV11-02531_FL25_S10_L000_R1_001.fastq.gz</t>
  </si>
  <si>
    <t>201002_20-12198_HIV11-02530_FL42_S24_L000_R1_001.fastq.gz</t>
  </si>
  <si>
    <t>201002_20-12199_HIV11-02598_FL42_S25_L000_R1_001.fastq.gz</t>
  </si>
  <si>
    <t>200709_20-07999_HIV08-03771_FL21_S6_L000_R1_001.fastq.gz</t>
  </si>
  <si>
    <t>200709_20-08000_HIV08-03874_FL21_S7_L000_R1_001.fastq.gz</t>
  </si>
  <si>
    <t>200911_20-11769_HIV08-03614_FL37_S19_L000_R1_001.fastq.gz</t>
  </si>
  <si>
    <t>200724_20-08533_HIV08-03600_FL23_S29_L000_R1_001.fastq.gz</t>
  </si>
  <si>
    <t>200911_20-11770_HIV09-00270_FL37_S20_L000_R1_001.fastq.gz</t>
  </si>
  <si>
    <t>201002_20-12200_HIV11-02726_FL42_S26_L000_R1_001.fastq.gz</t>
  </si>
  <si>
    <t>201002_20-12201_HIV11-02744_FL42_S1_L000_R1_001.fastq.gz</t>
  </si>
  <si>
    <t>201002_20-12202_HIV11-02825_FL42_S2_L000_R1_001.fastq.g</t>
  </si>
  <si>
    <t>201002_20-12203_HIV11-03053_FL42_S3_L000_R1_001.fastq.gz</t>
  </si>
  <si>
    <t>201002_20-12204_HIV11-03160_FL42_S4_L000_R1_001.fastq.gz</t>
  </si>
  <si>
    <t>200616_20-06318_HIV11-03232_FL15_S7_L000_R1_001.fastq.gz</t>
  </si>
  <si>
    <t>200703_20-07832_HIV11-03229_FL18_S13_L000_R1_001.fastq.gz</t>
  </si>
  <si>
    <t>200724_20-08611_HIV11-03461_FL25_S12_L000_R1_001.fastq.gz</t>
  </si>
  <si>
    <t>200819_20-09758_HIV11-03534_FL31_S35_L000_R1_001.fastq.gz</t>
  </si>
  <si>
    <t>200703_20-07833_HIV11-03459_FL19_S14_L000_R1_001.fastq.gz</t>
  </si>
  <si>
    <t>200819_20-09759_HIV11-03833_FL31_S36_L000_R1_001.fastq.gz</t>
  </si>
  <si>
    <t>200819_20-10236_HIV11-04024_FL32_S1_L000_R1_001.fastq.gz</t>
  </si>
  <si>
    <t>201002_20-12186_HIV11-04224_568_S12_L000_R1_001.fastq.gz</t>
  </si>
  <si>
    <t>201002_20-12205_HIV11-03540_FL42_S5_L000_R1_001.fastq.gz</t>
  </si>
  <si>
    <t>200616_20-06319_HIV11-04435_FL15_S8_L000_R1_001.fastq.gz</t>
  </si>
  <si>
    <t>200616_20-06320_HIV12-01098_FL15_S9_L000_R1_001.fastq.gz</t>
  </si>
  <si>
    <t>200703_20-07834_HIV12-00941_FL19_S15_L000_R1_001.fastq.gz</t>
  </si>
  <si>
    <t>201002_20-12187_HIV11-04671_568_S13_L000_R1_001.fastq.gz</t>
  </si>
  <si>
    <t>201002_20-12188_HIV12-00267_568_S14_L000_R1_001.fastq.gz</t>
  </si>
  <si>
    <t>201002_20-12189_HIV12-00268_568_S15_L000_R1_001.fastq.gz</t>
  </si>
  <si>
    <t>201002_20-12190_HIV12-00579_568_S16_L000_R1_001.fastq.gz</t>
  </si>
  <si>
    <t>201002_20-12191_HIV12-00584_568_S17_L000_R1_001.fastq.gz</t>
  </si>
  <si>
    <t>201002_20-12791_HIV12-00278_FL44_S8_L000_R1_001.fastq.gz</t>
  </si>
  <si>
    <t>200616_20-06321_HIV12-02083_FL15_S10_L000_R1_001.fastq.gz</t>
  </si>
  <si>
    <t>200724_20-08613_HIV12-01380_FL25_S14_L000_R1_001.fastq.gz</t>
  </si>
  <si>
    <t>200724_20-08614_HIV12-01543_FL25_S15_L000_R1_001.fastq.gz</t>
  </si>
  <si>
    <t>200819_20-10238_HIV12-01296_FL32_S3_L000_R1_001.fastq.gz</t>
  </si>
  <si>
    <t>200819_20-10239_HIV12-01762_FL32_S4_L000_R1_001.fastq.gz</t>
  </si>
  <si>
    <t>200819_20-10240_HIV12-02121_FL32_S5_L000_R1_001.fastq.gz</t>
  </si>
  <si>
    <t>200819_20-10241_HIV12-02204_FL32_S6_L000_R1_001.fastq.gz</t>
  </si>
  <si>
    <t>201002_20-12192_HIV12-02372_568_S18_L000_R1_001.fastq.gz</t>
  </si>
  <si>
    <t>200616_20-06322_HIV12-02935_FL16_S11_L000_R1_001.fastq.gz</t>
  </si>
  <si>
    <t>200616_20-06323_HIV12-03556_FL16_S12_L000_R1_001.fastq.gz</t>
  </si>
  <si>
    <t>200703_20-07835_HIV12-02696_FL19_S16_L000_R1_001.fastq.gz</t>
  </si>
  <si>
    <t>200703_20-07836_HIV12-03653_FL19_S17_L000_R1_001.fastq.gz</t>
  </si>
  <si>
    <t>200724_20-08615_HIV12-02846_FL25_S16_L000_R1_001.fastq.gz</t>
  </si>
  <si>
    <t>200724_20-08616_HIV12-03557_FL25_S17_L000_R1_001.fastq.gz</t>
  </si>
  <si>
    <t>200819_20-10242_HIV12-02723_FL32_S7_L000_R1_001.fastq.gz</t>
  </si>
  <si>
    <t>200819_20-10243_HIV12-02791_FL32_S8_L000_R1_001.fastq.gz</t>
  </si>
  <si>
    <t>201002_20-12193_HIV12-03443_568_S19_L000_R1_001.fastq.gz</t>
  </si>
  <si>
    <t>201002_20-12194_HIV12-03745_568_S20_L000_R1_001.fastq.gz</t>
  </si>
  <si>
    <t>201002_20-12792_HIV12-03854_FL44_S9_L000_R1_001.fastq.gz</t>
  </si>
  <si>
    <t>201002_20-12195_HIV12-03839_568_S21_L000_R1_001.fastq.gz</t>
  </si>
  <si>
    <t>200827_20-10834_HIV13-01423_FL33_S27_L000_R1_001.fastq.gz</t>
  </si>
  <si>
    <t>200827_20-10833_HIV13-01421_FL33_S26_L000_R1_001.fastq.gz</t>
  </si>
  <si>
    <t>200827_20-10832_HIV13-00107_FL33_S25_L000_R1_001.fastq.gz</t>
  </si>
  <si>
    <t>200819_20-10245_HIV12-04096_FL32_S10_L000_R1_001.fastq.gz</t>
  </si>
  <si>
    <t>200819_20-10244_HIV12-03929_FL32_S9_L000_R1_001.fastq.gz</t>
  </si>
  <si>
    <t>200703_20-07838_HIV13-00471_FL19_S19_L000_R1_001.fastq.gz</t>
  </si>
  <si>
    <t>200616_20-06324_HIV13-01331_FL16_S13_L000_R1_001.fastq.gz</t>
  </si>
  <si>
    <t>200703_20-07837_HIV12-04625_FL19_S18_L000_R1_001.fastq.gz</t>
  </si>
  <si>
    <t>201002_20-12793_HIV13-02275_FL44_S10_L000_R1_001.fastq.gz</t>
  </si>
  <si>
    <t>200903_20-10843_HIV13-03066_FL35_S29_L000_R1_001.fastq.gz</t>
  </si>
  <si>
    <t>200903_20-10838_HIV13-05243_FL33_S24_L000_R1_001.fastq.gz</t>
  </si>
  <si>
    <t>200827_20-10837_HIV13-03631_FL33_S30_L000_R1_001.fastq.gz</t>
  </si>
  <si>
    <t>200827_20-10836_HIV13-02920_FL33_S29_L000_R1_001.fastq.gz</t>
  </si>
  <si>
    <t>200827_20-10835_HIV13-02595_FL33_S28_L000_R1_001.fastq.gz</t>
  </si>
  <si>
    <t>200703_20-07839_HIV13-04928_FL19_S20_L000_R1_001.fastq.gz</t>
  </si>
  <si>
    <t>200616_20-06327_HIV13-04956_FL16_S16_L000_R1_001.fastq.gz</t>
  </si>
  <si>
    <t>200616_20-06326_HIV13-04922_FL16_S15_L000_R1_001.fastq.gz</t>
  </si>
  <si>
    <t>200616_20-06325_HIV13-02821_FL16_S14_L000_R1_001.fastq.gz</t>
  </si>
  <si>
    <t>201002_20-12798_HIV14-02404_FL44_S15_L000_R1_001.fastq.gz</t>
  </si>
  <si>
    <t>201002_20-12797_HIV14-01840_FL44_S14_L000_R1_001.fastq.gz</t>
  </si>
  <si>
    <t>201002_20-12796_HIV14-00949_FL44_S13_L000_R1_001.fastq.gz</t>
  </si>
  <si>
    <t>201002_20-12794_HIV13-05633_FL44_S11_L000_R1_001.fastq.gz</t>
  </si>
  <si>
    <t>200904_20-10847_HIV14-00600_FL35_S32_L000_R1_001.fastq.gz</t>
  </si>
  <si>
    <t>200903_20-10840_HIV14-00700_FL33_S26_L000_R1_001.fastq.gz</t>
  </si>
  <si>
    <t>200703_20-07840_HIV14-00109_FL19_S21_L000_R1_001.fastq.gz</t>
  </si>
  <si>
    <t>200616_20-06330_HIV14-01664_FL16_S19_L000_R1_001.fastq.gz</t>
  </si>
  <si>
    <t>201002_20-12806_HIV16-03305_FL45_S23_L000_R1_001.fastq.gz</t>
  </si>
  <si>
    <t>200903_20-10839_HIV13-05246_FL33_S25_L000_R1_001.fastq.gz</t>
  </si>
  <si>
    <t>201002_20-12805_HIV16-01214_FL45_S22_L000_R1_001.fastq.gz</t>
  </si>
  <si>
    <t>201002_20-12804_HIV16-00302_FL45_S21_L000_R1_001.fastq.gz</t>
  </si>
  <si>
    <t>200901_20-11065_HIV19-01610_FL36_S15_L000_R1_001.fastq.gz</t>
  </si>
  <si>
    <t>200901_20-11063_HIV18-03714_FL36_S13_L000_R1_001.fastq.gz</t>
  </si>
  <si>
    <t>200619_20-06338_HIV18-02158_FL14_S8_L000_R1_001.fastq.gz</t>
  </si>
  <si>
    <t>200619_20-06336_HIV17-03124_FL14_S6_L000_R1_001.fastq.gz</t>
  </si>
  <si>
    <t>200904_20-10850_HIV15-04391_FL35_S35_L000_R1_001.fastq.gz</t>
  </si>
  <si>
    <t>200619_20-06335_HIV17-02984_FL14_S5_L000_R1_001.fastq.gz</t>
  </si>
  <si>
    <t>200619_20-06334_HIV16-04530_FL14_S4_L000_R1_001.fastq.gz</t>
  </si>
  <si>
    <t>200619_20-06333_HIV16-00815_FL14_S3_L000_R1_001.fastq.gz</t>
  </si>
  <si>
    <t>200619_20-06332_HIV15-03135_FL14_S2_L000_R1_001.fastq.gz</t>
  </si>
  <si>
    <t>201002_20-12803_HIV15-02508_FL45_S20_L000_R1_001.fastq.gz</t>
  </si>
  <si>
    <t>201002_20-12801_HIV15-00763_FL45_S18_L000_R1_001.fastq.gz</t>
  </si>
  <si>
    <t>201002_20-12799_HIV14-04665_FL44_S16_L000_R1_001.fastq.gz</t>
  </si>
  <si>
    <t>200616_20-06329_HIV15-00622_FL16_S18_L000_R1_001.fastq.gz</t>
  </si>
  <si>
    <t>200619_20-06331_HIV14-03761_FL16_S1_L000_R1_001.fastq.gz</t>
  </si>
  <si>
    <t>200903_20-10841_HIV15-02364_FL33_S27_L000_R1_001.fastq.gz</t>
  </si>
  <si>
    <t>200703_20-07841_HIV14-03090_FL19_S22_L000_R1_001.fastq.gz</t>
  </si>
  <si>
    <t>200703_20-07842_HIV14-04351_FL19_S23_L000_R1_001.fastq.gz</t>
  </si>
  <si>
    <t>ABC_primer</t>
  </si>
  <si>
    <t>201002_20-12807_HIV00-00823_FL45_S24_L000_R1_001.fastq.gz</t>
  </si>
  <si>
    <t>200709_20-08001_HIV02-00069_FL21_S8_L000_R1_001.fastq.gz</t>
  </si>
  <si>
    <t>2010025_20-12808_HIV02-00638_FL45_S25_L000_R1_001.fastq.gz</t>
  </si>
  <si>
    <t>-</t>
  </si>
  <si>
    <t>2010025_20-12809_HIV03-00128_FL45_S26_L000_R1_001.fastq.gz</t>
  </si>
  <si>
    <t>2010025_20-12810_HIV03-00131_FL45_S27_L000_R1_001.fastq.gz</t>
  </si>
  <si>
    <t>191217_19-11729_HIV03-00173_FL8_S2_L000_R1_001.fastq.gz</t>
  </si>
  <si>
    <t>200728_20-07859_HIV03-00222_FL20_S25_L000_R1_001.fastq.gz</t>
  </si>
  <si>
    <t>200728_20-08689_HIV03-00267_FL27_S7_L000_R1_001.fastq.gz</t>
  </si>
  <si>
    <t>even</t>
  </si>
  <si>
    <t>pol_coverage</t>
  </si>
  <si>
    <t>191217_19-11730_HIV03-00294_FL8_S3_L000_R1_001.fastq.gz</t>
  </si>
  <si>
    <t>191217_19-11731_HIV04-00359_FL8_S4_L000_R1_001.fastq.gz</t>
  </si>
  <si>
    <t>191217_19-11732_HIV05-00284_FL8_S5_L000_R1_001.fastq.gz</t>
  </si>
  <si>
    <t>200709_20-08002_HIV04-00416_FL21_S9_L000_R1_001.fastq.gz</t>
  </si>
  <si>
    <t>191217_19-11733_HIV05-00366_FL8_S6_L000_R1_001.fastq.gz</t>
  </si>
  <si>
    <t>200728_20-08690_HIV05-00605_FL27_S8_L000_R1_001.fastq.gz</t>
  </si>
  <si>
    <t>200728_20-07861_HIV05-00981_FL20_S27_L000_R1_001.fastq.gz</t>
  </si>
  <si>
    <t>200819_20-10259_HIV05-01012_FL34_S24_L000_R1_001.fastq.gz</t>
  </si>
  <si>
    <t>200728_20-07862_HIV05-01034_FL20_S28_L000_R1_001.fastq.g</t>
  </si>
  <si>
    <t>19121719-11735HIV05-00656_FL8_S8_L000_R1_001.fastq.gz</t>
  </si>
  <si>
    <t>200728_20-08691_HIV06-00046_FL27_S9_L000_R1_001.fastq.gz</t>
  </si>
  <si>
    <t>19121719-11736HIV05-00670_FL8_S9_L000_R1_001.fastq.gz</t>
  </si>
  <si>
    <t>200728_20-07863_HIV06-00368_FL20_S29_L000_R1_001.fastq.gz</t>
  </si>
  <si>
    <t>200709_20-08004_HIV06-00451_FL22_S11_L000_R1_001.fastq.gz</t>
  </si>
  <si>
    <t>200728_20-08692_HIV06-00544_FL27_S10_L000_R1_001.fastq.gz</t>
  </si>
  <si>
    <t>200728_20-07864_HIV06-00551_FL20_S30_L000_R1_001.fastq.gz</t>
  </si>
  <si>
    <t>200728_20-08693_HIV06-00672_FL27_S11_L000_R1_001.fastq.gz</t>
  </si>
  <si>
    <t>19121719-11738HIV06-00697_FL8_S11_L000_R1_001.fastq.gz</t>
  </si>
  <si>
    <t>19121719-11740HIV06-00816_FL8_S13_L000_R1_001.fastq.gz</t>
  </si>
  <si>
    <t>200709_20-07865_HIV06-00924_FL20_S23_L000_R1_001.fastq.gz</t>
  </si>
  <si>
    <t>200814_20-09737_HIV06-00931_FL28_S11_L000_R1_001.fastq.gz</t>
  </si>
  <si>
    <t>200819_20-10260_HIV06-00983_FL34_S25_L000_R1_001.fastq.gz</t>
  </si>
  <si>
    <t>19121719-11744HIV07-00178_FL8_S17_L000_R1_001.fastq.gz</t>
  </si>
  <si>
    <t>19121719-11745HIV07-00456_FL8_S18_L000_R1_001.fastq.gz</t>
  </si>
  <si>
    <t>200709_20-08005_HIV07-00087_FL22_S12_L000_R1_001.fastq.gz</t>
  </si>
  <si>
    <t>200709_20-08006_HIV07-00120_FL22_S13_L000_R1_001.fastq.gz</t>
  </si>
  <si>
    <t>200914_20-11703_HIV07-00152_FL38_S1_L000_R1_001.fastq.gz</t>
  </si>
  <si>
    <t>200709_20-08008_HIV07-00156_FL22_S15_L000_R1_001.fastq.gz</t>
  </si>
  <si>
    <t>200203_20-00280_HIV07-00465_FL9_S5_L000_R1_001.fastq.gz</t>
  </si>
  <si>
    <t>200724_20-08525_HIV07-00626_FL23_S21_L000_R1_001.fastq.gz</t>
  </si>
  <si>
    <t>200724_20-08526_HIV07-00653_FL23_S22_L000_R1_001.fastq.gz</t>
  </si>
  <si>
    <t>200203_20-00281_HIV07-00655_FL9_S6_L000_R1_001.fastq.gz</t>
  </si>
  <si>
    <t>200814_20-09739_HIV07-00350_FL28_S13_L000_R1_001.fastq.gz</t>
  </si>
  <si>
    <t>200709_20-08011_HIV07-00462_FL22_S18_L000_R1_001.fastq.gz</t>
  </si>
  <si>
    <t>200203_20-00282_HIV07-00856_FL9_S7_L000_R1_001.fastq.gz</t>
  </si>
  <si>
    <t>200709_20-07866_HIV07-00683_FL20_S24_L000_R1_001.fastq.gz</t>
  </si>
  <si>
    <t>200203_20-00283_HIV07-00868_FL9_S8_L000_R1_001.fastq.gz</t>
  </si>
  <si>
    <t>200709_20-07867_HIV07-00710_FL20_S25_L000_R1_001.fastq.gz</t>
  </si>
  <si>
    <t>200814_20-09740_HIV07-00911_FL28_S14_L000_R1_001.fastq.gz</t>
  </si>
  <si>
    <t>200814_20-09741_HIV07-01012_FL28_S15_L000_R1_001.fastq.gz</t>
  </si>
  <si>
    <t>200814_20-09742_HIV07-01014_FL28_S16_L000_R1_001.fastq.gz</t>
  </si>
  <si>
    <t>200724_20-08527_HIV07-01047_FL23_S23_L000_R1_001.fastq.gz</t>
  </si>
  <si>
    <t>200709_20-07994_HIV07-01067_FL21_S1_L000_R1_001.fastq.gz</t>
  </si>
  <si>
    <t>200203_20-00285_HIV07-01006_FL9_S10_L000_R1_001.fastq.gz</t>
  </si>
  <si>
    <t>200709_20-07995_HIV07-01110_FL21_S2_L000_R1_001.fastq.gz</t>
  </si>
  <si>
    <t>200203_20-00287_HIV08-00032_FL9_S12_L000_R1_001.fastq.gz</t>
  </si>
  <si>
    <t>200814_20-09745_HIV08-00021_FL28_S19_L000_R1_001.fastq.gz</t>
  </si>
  <si>
    <t>200814_20-09746_HIV08-00028_FL28_S20_L000_R1_001.fastq.gz</t>
  </si>
  <si>
    <t>200203_20-00288_HIV08-00280_FL9_S13_L000_R1_001.fastq.gz</t>
  </si>
  <si>
    <t>200803_20-08877_HIV08-00271_FL29_S19_L000_R1_001.fastq.gz</t>
  </si>
  <si>
    <t>200803_20-08878_HIV08-00339_FL29_S20_L000_R1_001.fastq.gz</t>
  </si>
  <si>
    <t>200803_20-08879_HIV08-00379_FL29_S21_L000_R1_001.fastq.gz</t>
  </si>
  <si>
    <t>200803_20-08880_HIV08-00642_FL29_S22_L000_R1_001.fastq.gz</t>
  </si>
  <si>
    <t>200203_20-00289_HIV08-00320_FL9_S14_L000_R1_001.fastq.gz</t>
  </si>
  <si>
    <t>200203_20-00290_HIV08-00337_FL9_S15_L000_R1_001.fastq.gz</t>
  </si>
  <si>
    <t>200803_20-08881_HIV08-00715_FL29_S23_L000_R1_001.fastq.gz</t>
  </si>
  <si>
    <t>200814_20-09748_HIV08-00765_FL23_S22_L000_R1_001.fastq.gz</t>
  </si>
  <si>
    <t>200203_20-00291_HIV08-02346_FL9_S16_L000_R1_001.fastq.gz</t>
  </si>
  <si>
    <t>200914_20-11704_HIV08-01078_FL38_S2_L000_R1_001.fastq.gz</t>
  </si>
  <si>
    <t>200728_20-08529-A_HIV08-01110_FL23_S21_L000_R1_001.fastq.gz</t>
  </si>
  <si>
    <t>200203_20-00292_HIV08-02513_FL9_S17_L000_R1_001.fastq.gz</t>
  </si>
  <si>
    <t>200203_20-00293_HIV08-02846_FL9_S18_L000_R1_001.fastq.gz</t>
  </si>
  <si>
    <t>200728_20-08531-A_HIV08-02917_FL23_S22_L000_R1_001.fastq.gz</t>
  </si>
  <si>
    <t>200807_20-08883_HIV08-01182_FL29_S9_L000_R1_001.fastq.gz</t>
  </si>
  <si>
    <t>200709_20-07997_HIV08-01864_FL21_S4_L000_R1_001.fastq.gz</t>
  </si>
  <si>
    <t>200709_20-07998_HIV08-02260_FL21_S5_L000_R1_001.fastq.gz</t>
  </si>
  <si>
    <t>200619_20-06342_HIV08-03278_FL17_S12_L000_R1_001.fastq.gz</t>
  </si>
  <si>
    <t>200911_20-11768_HIV08-03351_FL37_S18_L000_R1_001.fastq.gz</t>
  </si>
  <si>
    <t>200619_20-06343_HIV08-03401_FL17_S13_L000_R1_001.fastq.gz</t>
  </si>
  <si>
    <t>200703_20-07824_HIV09-00348_FL18_S5_L000_R1_001.fastq.gz</t>
  </si>
  <si>
    <t>200911_20-11771_HIV09-00736_FL37_S21_L000_R1_001.fastq.gz</t>
  </si>
  <si>
    <t>200911_20-11772_HIV09-01112_FL37_S22_L000_R1_001.fastq.gz</t>
  </si>
  <si>
    <t>200911_20-11773_HIV09-01200_FL37_S23_L000_R1_001.fastq.gz</t>
  </si>
  <si>
    <t>200724_20-08513_HIV09-01206_FL24_S9_L000_R1_001.fastq.gz</t>
  </si>
  <si>
    <t>200807_20-08884_HIV09-01364_FL29_S10_L000_R1_001.fastq.gz</t>
  </si>
  <si>
    <t>200911_20-11774_HIV09-01452_FL37_S24_L000_R1_001.fastq.gz</t>
  </si>
  <si>
    <t>200703_20-07826_HIV09-01467_FL18_S7_L000_R1_001.fastq.gz</t>
  </si>
  <si>
    <t>200911_20-11775_HIV09-01503_FL37_S25_L000_R1_001.fastq.gz</t>
  </si>
  <si>
    <t>200914_20-11706_HIV09-02015_FL38_S4_L000_R1_001.fastq.gz</t>
  </si>
  <si>
    <t>200807_20-08885_HIV09-02023_FL29_S11_L000_R1_001.fastq.gz</t>
  </si>
  <si>
    <t>200914_20-11707_HIV09-02031_FL38_S5_L000_R1_001.fastq.gz</t>
  </si>
  <si>
    <t>200914_20-11708_HIV09-02061_FL38_S6_L000_R1_001.fastq.gz</t>
  </si>
  <si>
    <t>200914_20-11709_HIV09-02122_FL38_S7_L000_R1_001.fastq.gz</t>
  </si>
  <si>
    <t>200619_20-06344_HIV09-02130_FL17_S14_L000_R1_001.fastq.gz</t>
  </si>
  <si>
    <t>200914_20-11710_HIV09-02242_FL38_S8_L000_R1_001.fastq.gz</t>
  </si>
  <si>
    <t>200807_20-08886_HIV09-02281_FL29_S12_L000_R1_001.fastq.gz</t>
  </si>
  <si>
    <t>200814_20-09727_HIV09-02282_FL30_S1_L000_R1_001.fastq.gz</t>
  </si>
  <si>
    <t>200724_20-08514_HIV09-02826_FL24_S10_L000_R1_001.fastq.gz</t>
  </si>
  <si>
    <t>200814_20-09728_HIV09-02843_FL30_S2_L000_R1_001.fastq.gz</t>
  </si>
  <si>
    <t>200814_20-09729_HIV09-02866_FL30_S3_L000_R1_001.fastq.gz</t>
  </si>
  <si>
    <t>200814_20-09730_HIV09-02876_FL30_S4_L000_R1_001.fastq.gz</t>
  </si>
  <si>
    <t>200914_20-11711_HIV09-02930_FL38_S9_L000_R1_001.fastq.gz</t>
  </si>
  <si>
    <t>200619_20-06345_HIV09-02882_FL17_S15_L000_R1_001.fastq.gz</t>
  </si>
  <si>
    <t>200724_20-08515_HIV09-03163_FL24_S11_L000_R1_001.fastq.gz</t>
  </si>
  <si>
    <t>200914_20-11712_HIV09-03296_FL38_S10_L000_R1_001.fastq.gz</t>
  </si>
  <si>
    <t>200911_20-11779_HIV09-03422_FL39_S29_L000_R1_001.fastq.gz</t>
  </si>
  <si>
    <t>19960_3_101</t>
  </si>
  <si>
    <t>19960_3_102</t>
  </si>
  <si>
    <t>19960_3_103</t>
  </si>
  <si>
    <t>19960_3_110</t>
  </si>
  <si>
    <t>19960_3_114</t>
  </si>
  <si>
    <t>19960_3_115</t>
  </si>
  <si>
    <t>19960_3_116</t>
  </si>
  <si>
    <t>19960_3_118</t>
  </si>
  <si>
    <t>19960_3_123</t>
  </si>
  <si>
    <t>19960_3_126</t>
  </si>
  <si>
    <t>19960_3_127</t>
  </si>
  <si>
    <t>19960_3_128</t>
  </si>
  <si>
    <t>19960_3_129</t>
  </si>
  <si>
    <t>19960_3_131</t>
  </si>
  <si>
    <t>19960_3_132</t>
  </si>
  <si>
    <t>19960_3_133</t>
  </si>
  <si>
    <t>19960_3_135</t>
  </si>
  <si>
    <t>19960_3_139</t>
  </si>
  <si>
    <t>19960_3_140</t>
  </si>
  <si>
    <t>19960_3_143</t>
  </si>
  <si>
    <t>19960_3_144</t>
  </si>
  <si>
    <t>19960_3_145</t>
  </si>
  <si>
    <t>19960_3_147</t>
  </si>
  <si>
    <t>19960_3_148</t>
  </si>
  <si>
    <t>19960_3_150</t>
  </si>
  <si>
    <t>19960_3_151</t>
  </si>
  <si>
    <t>19960_3_152</t>
  </si>
  <si>
    <t>19960_3_156</t>
  </si>
  <si>
    <t>19960_3_43</t>
  </si>
  <si>
    <t>19960_3_44</t>
  </si>
  <si>
    <t>19960_3_46</t>
  </si>
  <si>
    <t>19960_3_48</t>
  </si>
  <si>
    <t>19960_3_49</t>
  </si>
  <si>
    <t>19960_3_52</t>
  </si>
  <si>
    <t>19960_3_53</t>
  </si>
  <si>
    <t>19960_3_62</t>
  </si>
  <si>
    <t>19960_3_63</t>
  </si>
  <si>
    <t>19960_3_64</t>
  </si>
  <si>
    <t>19960_3_65</t>
  </si>
  <si>
    <t>19960_3_68</t>
  </si>
  <si>
    <t>19960_3_70</t>
  </si>
  <si>
    <t>19960_3_73</t>
  </si>
  <si>
    <t>19960_3_76</t>
  </si>
  <si>
    <t>19960_3_77</t>
  </si>
  <si>
    <t>19960_3_84</t>
  </si>
  <si>
    <t>19960_3_85</t>
  </si>
  <si>
    <t>19960_3_87</t>
  </si>
  <si>
    <t>19960_3_88</t>
  </si>
  <si>
    <t>19960_3_89</t>
  </si>
  <si>
    <t>19960_3_90</t>
  </si>
  <si>
    <t>19960_3_96</t>
  </si>
  <si>
    <t>19960_3_98</t>
  </si>
  <si>
    <t>20004_3_1</t>
  </si>
  <si>
    <t>20004_3_100</t>
  </si>
  <si>
    <t>20004_3_104</t>
  </si>
  <si>
    <t>20004_3_105</t>
  </si>
  <si>
    <t>20004_3_106</t>
  </si>
  <si>
    <t>20004_3_11</t>
  </si>
  <si>
    <t>20004_3_110</t>
  </si>
  <si>
    <t>20004_3_118</t>
  </si>
  <si>
    <t>20004_3_119</t>
  </si>
  <si>
    <t>20004_3_12</t>
  </si>
  <si>
    <t>20004_3_120</t>
  </si>
  <si>
    <t>20004_3_121</t>
  </si>
  <si>
    <t>20004_3_122</t>
  </si>
  <si>
    <t>20004_3_123</t>
  </si>
  <si>
    <t>20004_3_124</t>
  </si>
  <si>
    <t>20004_3_128</t>
  </si>
  <si>
    <t>20004_3_130</t>
  </si>
  <si>
    <t>20004_3_133</t>
  </si>
  <si>
    <t>20004_3_134</t>
  </si>
  <si>
    <t>20004_3_135</t>
  </si>
  <si>
    <t>20004_3_136</t>
  </si>
  <si>
    <t>20004_3_137</t>
  </si>
  <si>
    <t>20004_3_138</t>
  </si>
  <si>
    <t>20004_3_14</t>
  </si>
  <si>
    <t>20004_3_144</t>
  </si>
  <si>
    <t>20004_3_148</t>
  </si>
  <si>
    <t>20004_3_152</t>
  </si>
  <si>
    <t>20004_3_155</t>
  </si>
  <si>
    <t>20004_3_159</t>
  </si>
  <si>
    <t>20004_3_17</t>
  </si>
  <si>
    <t>20004_3_18</t>
  </si>
  <si>
    <t>20004_3_20</t>
  </si>
  <si>
    <t>20004_3_24</t>
  </si>
  <si>
    <t>20004_3_27</t>
  </si>
  <si>
    <t>20004_3_28</t>
  </si>
  <si>
    <t>20004_3_29</t>
  </si>
  <si>
    <t>20004_3_3</t>
  </si>
  <si>
    <t>20004_3_30</t>
  </si>
  <si>
    <t>20004_3_32</t>
  </si>
  <si>
    <t>20004_3_33</t>
  </si>
  <si>
    <t>20004_3_34</t>
  </si>
  <si>
    <t>20004_3_37</t>
  </si>
  <si>
    <t>20004_3_38</t>
  </si>
  <si>
    <t>20004_3_39</t>
  </si>
  <si>
    <t>20004_3_4</t>
  </si>
  <si>
    <t>20004_3_40</t>
  </si>
  <si>
    <t>20004_3_42</t>
  </si>
  <si>
    <t>20004_3_43</t>
  </si>
  <si>
    <t>20004_3_45</t>
  </si>
  <si>
    <t>20004_3_46</t>
  </si>
  <si>
    <t>20004_3_48</t>
  </si>
  <si>
    <t>20004_3_53</t>
  </si>
  <si>
    <t>20004_3_54</t>
  </si>
  <si>
    <t>20004_3_55</t>
  </si>
  <si>
    <t>20004_3_57</t>
  </si>
  <si>
    <t>20004_3_58</t>
  </si>
  <si>
    <t>20004_3_6</t>
  </si>
  <si>
    <t>20004_3_60</t>
  </si>
  <si>
    <t>20004_3_62</t>
  </si>
  <si>
    <t>20004_3_63</t>
  </si>
  <si>
    <t>20004_3_64</t>
  </si>
  <si>
    <t>20004_3_66</t>
  </si>
  <si>
    <t>20004_3_67</t>
  </si>
  <si>
    <t>20004_3_68</t>
  </si>
  <si>
    <t>20004_3_69</t>
  </si>
  <si>
    <t>20004_3_7</t>
  </si>
  <si>
    <t>20004_3_70</t>
  </si>
  <si>
    <t>20004_3_73</t>
  </si>
  <si>
    <t>20004_3_75</t>
  </si>
  <si>
    <t>20004_3_76</t>
  </si>
  <si>
    <t>20004_3_77</t>
  </si>
  <si>
    <t>20004_3_86</t>
  </si>
  <si>
    <t>20004_3_91</t>
  </si>
  <si>
    <t>20004_3_97</t>
  </si>
  <si>
    <t>20004_3_98</t>
  </si>
  <si>
    <t>20005_3_10</t>
  </si>
  <si>
    <t>20005_3_18</t>
  </si>
  <si>
    <t>20005_3_2</t>
  </si>
  <si>
    <t>20005_3_20</t>
  </si>
  <si>
    <t>20005_3_23</t>
  </si>
  <si>
    <t>20005_3_25</t>
  </si>
  <si>
    <t>20005_3_26</t>
  </si>
  <si>
    <t>20005_3_3</t>
  </si>
  <si>
    <t>20005_3_30</t>
  </si>
  <si>
    <t>20005_3_31</t>
  </si>
  <si>
    <t>20005_3_34</t>
  </si>
  <si>
    <t>20005_3_39</t>
  </si>
  <si>
    <t>20005_3_42</t>
  </si>
  <si>
    <t>20005_3_43</t>
  </si>
  <si>
    <t>20005_3_48</t>
  </si>
  <si>
    <t>20005_3_55</t>
  </si>
  <si>
    <t>20005_3_56</t>
  </si>
  <si>
    <t>20005_3_58</t>
  </si>
  <si>
    <t>20005_3_6</t>
  </si>
  <si>
    <t>20005_3_62</t>
  </si>
  <si>
    <t>20005_3_67</t>
  </si>
  <si>
    <t>20005_3_7</t>
  </si>
  <si>
    <t>20005_3_70</t>
  </si>
  <si>
    <t>seq</t>
  </si>
  <si>
    <t>id</t>
  </si>
  <si>
    <t>sample</t>
  </si>
  <si>
    <t>200911_20-11780_HIV09-03494_FL39_S30_L000_R1_001.fastq.gz</t>
  </si>
  <si>
    <t>200619_20-06346_HIV09-03658_FL17_S16_L000_R1_001.fastq.gz</t>
  </si>
  <si>
    <t>200911_20-11781_HIV09-03659_FL39_S31_L000_R1_001.fastq.gz</t>
  </si>
  <si>
    <t>200911_20-11782_HIV09-03660_FL39_S32_L000_R1_001.fastq.gz</t>
  </si>
  <si>
    <t>200911_20-11783_HIV09-03918_FL39_S33_L000_R1_001.fastq.gz</t>
  </si>
  <si>
    <t>read_1</t>
  </si>
  <si>
    <t>200911_20-11784_HIV09-04088_FL39_S34_L000_R1_001.fastq.gz</t>
  </si>
  <si>
    <t>200619_20-06347_HIV09-04100_FL17_S17_L000_R1_001.fastq.gz</t>
  </si>
  <si>
    <t>200814_20-09731_HIV09-04106_FL30_S5_L000_R1_001.fastq.gz</t>
  </si>
  <si>
    <t>200911_20-11785_HIV09-04396_FL39_S35_L000_R1_001.fastq.gz</t>
  </si>
  <si>
    <t>read_2</t>
  </si>
  <si>
    <t>seq_id_R1</t>
  </si>
  <si>
    <t>seq_id_R2</t>
  </si>
  <si>
    <t>200911_20-11786_HIV10-00002_FL39_S36_L000_R1_001.fastq.gz</t>
  </si>
  <si>
    <t>200814_20-09733_HIV10-00312_FL30_S7_L000_R1_001.fastq.gz</t>
  </si>
  <si>
    <t>200918_20-11879_HIV10-00416_FL40_S1_L000_R1_001.fastq.gz</t>
  </si>
  <si>
    <t>200918_20-11880_HIV10-00422_FL40_S2_L000_R1_001.fastq.gz</t>
  </si>
  <si>
    <t>200814_20-09734_HIV10-00457_FL30_S8_L000_R1_001.fastq.gz</t>
  </si>
  <si>
    <t>200703_20-07827_HIV10-00672_FL18_S8_L000_R1_001.fastq.gz</t>
  </si>
  <si>
    <t>200619_20-06348_HIV10-00728_FL17_S18_L000_R1_001.fastq.gz</t>
  </si>
  <si>
    <t>200619_20-06349_HIV10-00730_FL17_S19_L000_R1_001.fastq.gz</t>
  </si>
  <si>
    <t>200918_20-11881_HIV10-00784_FL40_S3_L000_R1_001.fastq.gz</t>
  </si>
  <si>
    <t>200814_20-09735_HIV10-00984_FL30_S9_L000_R1_001.fastq.gz</t>
  </si>
  <si>
    <t>200814_20-09736_HIV10-00993_FL30_S10_L000_R1_001.fastq.gz</t>
  </si>
  <si>
    <t>gap_pol</t>
  </si>
  <si>
    <t>yes</t>
  </si>
  <si>
    <t>dual_tree</t>
  </si>
  <si>
    <t>check</t>
  </si>
  <si>
    <t>gap_big_gp120</t>
  </si>
  <si>
    <t>200619_20-06340_HIV10-01007_FL14_S10_L000_R1_001.fastq.gz</t>
  </si>
  <si>
    <t>200918_20-11882_HIV10-01034_FL40_S4_L000_R1_001.fastq.gz</t>
  </si>
  <si>
    <t>200724_20-08516_HIV10-01035_FL24_S12_L000_R1_001.fastq.gz</t>
  </si>
  <si>
    <t>200819_20-10263_HIV10-01123_FL34_S28_L000_R1_001.fastq.gz</t>
  </si>
  <si>
    <t>200918_20-11883_HIV10-01125_FL40_S5_L000_R1_001.fastq.gz</t>
  </si>
  <si>
    <t>200918_20-11885_HIV10-01311_FL40_S7_L000_R1_001.fastq.gz</t>
  </si>
  <si>
    <t>200724_20-08517_HIV10-01390_FL24_S13_L000_R1_001.fastq.gz</t>
  </si>
  <si>
    <t>200814_20-09750_HIV10-01398_FL31_S24_L000_R1_001.fastq.gz</t>
  </si>
  <si>
    <t>200814_20-09751_HIV10-01411_FL31_S25_L000_R1_001.fastq.gz</t>
  </si>
  <si>
    <t>200918_20-11886_HIV10-01540_FL40_S8_L000_R1_001.fastq.gz</t>
  </si>
  <si>
    <t>gap_gag</t>
  </si>
  <si>
    <t>gap_pol_inf</t>
  </si>
  <si>
    <t>gap_gag_inf</t>
  </si>
  <si>
    <t>200918_20-11887_HIV10-01750_FL40_S9_L000_R1_001.fastq.gz</t>
  </si>
  <si>
    <t>200619_20-06341_HIV10-01867_FL14_S11_L000_R1_001.fastq.gz</t>
  </si>
  <si>
    <t>200814_20-09752_HIV10-01869_FL31_S26_L000_R1_001.fastq.gz</t>
  </si>
  <si>
    <t>200616_20-06312_HIV10-02013_FL15_S1_L000_R1_001.fastq.gz</t>
  </si>
  <si>
    <t>200918_20-11888_HIV10-02053_FL40_S10_L000_R1_001.fastq.gz</t>
  </si>
  <si>
    <t>201002_20-12175_HIV10-02325_FL41_S1_L000_R1_001.fastq.gz</t>
  </si>
  <si>
    <t>gap_small_gp41</t>
  </si>
  <si>
    <t>200724_20-08518_HIV10-02405_FL24_S14_L000_R1_001.fastq.gz</t>
  </si>
  <si>
    <t>200703_20-07828_HIV10-02410_FL18_S9_L000_R1_001.fastq.gz</t>
  </si>
  <si>
    <t>201002_20-12176_HIV10-02447_FL41_S2_L000_R1_001.fastq.gz</t>
  </si>
  <si>
    <t>200724_20-08519_HIV10-02475_FL24_S15_L000_R1_001.fastq.gz</t>
  </si>
  <si>
    <t>200616_20-06313_HIV10-02543_FL15_S2_L000_R1_001.fastq.gz</t>
  </si>
  <si>
    <t>200616_20-06314_HIV10-02544_FL15_S3_L000_R1_001.fastq.gz</t>
  </si>
  <si>
    <t>200814_20-09753_HIV10-02598_FL31_S27_L000_R1_001.fastq.gz</t>
  </si>
  <si>
    <t>201002_20-12177_HIV10-02651_FL41_S3_L000_R1_001.fastq.gz</t>
  </si>
  <si>
    <t>201002_20-12178_HIV10-02659_FL41_S4_L000_R1_001.fastq.gz</t>
  </si>
  <si>
    <t>200616_20-06315_HIV10-02669_FL15_S4_L000_R1_001.fastq.gz</t>
  </si>
  <si>
    <t>200616_20-06316_HIV10-02697_FL15_S5_L000_R1_001.fastq.gz</t>
  </si>
  <si>
    <t>200703_20-07829_HIV10-02748_FL18_S10_L000_R1_001.fastq.gz</t>
  </si>
  <si>
    <t>201002_20-12180_HIV11-00087_FL41_S6_L000_R1_001.fastq.gz</t>
  </si>
  <si>
    <t>201002_20-12183_HIV11-00697_FL41_S9_L000_R1_001.fastq.gz</t>
  </si>
  <si>
    <t>20005_3_3_HIV11-00816_R1.fastq.gz</t>
  </si>
  <si>
    <t>20005_3_2_HIV11-00665_R1.fastq.gz</t>
  </si>
  <si>
    <t>20004_3_91_HIV01-00174_R1.fastq.gz</t>
  </si>
  <si>
    <t>uneven_gp120</t>
  </si>
  <si>
    <t>gag_coverage</t>
  </si>
  <si>
    <t>20005_3_6_HIV11-02041_R1.fastq.gz</t>
  </si>
  <si>
    <t>20005_3_7_HIV11-02229_R1.fastq.gz</t>
  </si>
  <si>
    <t>uneven_gp41</t>
  </si>
  <si>
    <t>20005_3_10_HIV11-03056_R1.fastq.gz</t>
  </si>
  <si>
    <t>20005_3_18_HIV11-04300_R1.fastq.gz</t>
  </si>
  <si>
    <t>20005_3_20_HIV11-04393_R1.fastq.gz</t>
  </si>
  <si>
    <t>gap_huge_pol</t>
  </si>
  <si>
    <t>gap_tiny_pol</t>
  </si>
  <si>
    <t>gap_small_pol</t>
  </si>
  <si>
    <t>20005_3_23_HIV12-00211_R1.fastq.gz</t>
  </si>
  <si>
    <t>20005_3_25_HIV12-00427_R1.fastq.gz</t>
  </si>
  <si>
    <t>CRF89_BF1</t>
  </si>
  <si>
    <t>20005_3_26_HIV12-00802_R1.fastq.gz</t>
  </si>
  <si>
    <t>uneven_env</t>
  </si>
  <si>
    <t>rubbish</t>
  </si>
  <si>
    <t>20005_3_34_HIV12-02929_R1.fastq.gz</t>
  </si>
  <si>
    <t>20005_3_39_HIV12-03654_R1.fastq.gz</t>
  </si>
  <si>
    <t>20005_3_42_HIV12-04140_R1.fastq.gz</t>
  </si>
  <si>
    <t>20005_3_43_HIV13-00105_R1.fastq.gz</t>
  </si>
  <si>
    <t>20005_3_48_HIV13-02687_R1.fastq.gz</t>
  </si>
  <si>
    <t>20005_3_55_HIV13-05916_R1.fastq.gz</t>
  </si>
  <si>
    <t>CRF42_BF1</t>
  </si>
  <si>
    <t>20005_3_56_HIV13-06088_R1.fastq.gz</t>
  </si>
  <si>
    <t>20005_3_58_HIV14-00156_R1.fastq.gz</t>
  </si>
  <si>
    <t>CRF51_01B</t>
  </si>
  <si>
    <t>20005_3_62_HIV14-01179_R1.fastq.gz</t>
  </si>
  <si>
    <t>20005_3_67_HIV14-04366_R1.fastq.gz</t>
  </si>
  <si>
    <t>CRFBF1</t>
  </si>
  <si>
    <t>19960_3_43_HIV05-00490_R1.fastq.gz</t>
  </si>
  <si>
    <t>19960_3_44_HIV05-00856_R1.fastq.gz</t>
  </si>
  <si>
    <t>19960_3_46_HIV05-00967_R1.fastq.gz</t>
  </si>
  <si>
    <t>19960_3_48_HIV05-01179_R1.fastq.gz</t>
  </si>
  <si>
    <t>19960_3_49_HIV06-00041_R1.fastq.gz</t>
  </si>
  <si>
    <t>19960_3_52_HIV06-00187_R1.fastq.gz</t>
  </si>
  <si>
    <t>19960_3_53_HIV06-00800_R1.fastq.gz</t>
  </si>
  <si>
    <t>19960_3_84_HIV07-00490_R1.fastq.gz</t>
  </si>
  <si>
    <t>19960_3_85_HIV07-00511_R1.fastq.gz</t>
  </si>
  <si>
    <t>19960_3_87_HIV07-00519_R1.fastq.gz</t>
  </si>
  <si>
    <t>19960_3_88_HIV07-00597_R1.fastq.gz</t>
  </si>
  <si>
    <t>19960_3_90_HIV07-00838_R1.fastq.gz</t>
  </si>
  <si>
    <t>19960_3_96_HIV07-01049_R1.fastq.gz</t>
  </si>
  <si>
    <t>19960_3_98_HIV07-01142_R1.fastq.gz</t>
  </si>
  <si>
    <t>19960_3_101_HIV08-00006_R1.fastq.gz</t>
  </si>
  <si>
    <t>19960_3_102_HIV08-00029_R1.fastq.gz</t>
  </si>
  <si>
    <t>19960_3_103_HIV08-00145_R1.fastq.gz</t>
  </si>
  <si>
    <t>cov_gp120</t>
  </si>
  <si>
    <t>19960_3_62_HIV08-00347_R1.fastq.gz</t>
  </si>
  <si>
    <t>single</t>
  </si>
  <si>
    <t>19960_3_110_HIV08-00426_R1.fastq.gz</t>
  </si>
  <si>
    <t>19960_3_63_HIV08-00597_R1.fastq.gz</t>
  </si>
  <si>
    <t>19960_3_114_HIV08-01212_R1.fastq.gz</t>
  </si>
  <si>
    <t>19960_3_64_HIV08-01232_R1.fastq.gz</t>
  </si>
  <si>
    <t>19960_3_115_HIV08-01506_R1.fastq.gz</t>
  </si>
  <si>
    <t>CRF12_BF1</t>
  </si>
  <si>
    <t>cov_pol</t>
  </si>
  <si>
    <t>19960_3_116_HIV08-01553_R1.fastq.gz</t>
  </si>
  <si>
    <t>CRF08_BC</t>
  </si>
  <si>
    <t>19960_3_118_HIV08-01626_R1.fastq.gz</t>
  </si>
  <si>
    <t>19960_3_123_HIV08-02106_R1.fastq.gz</t>
  </si>
  <si>
    <t>19960_3_128_HIV08-02497_R1.fastq.gz</t>
  </si>
  <si>
    <t>19960_3_129_HIV08-02802_R1.fastq.gz</t>
  </si>
  <si>
    <t>19960_3_131_HIV08-02888_R1.fastq.gz</t>
  </si>
  <si>
    <t>19960_3_133_HIV08-03335_R1.fastq.gz</t>
  </si>
  <si>
    <t>19960_3_135_HIV08-03488_R1.fastq.gz</t>
  </si>
  <si>
    <t>CRF85_BC</t>
  </si>
  <si>
    <t>19960_3_139_HIV08-03873_R1.fastq.gz</t>
  </si>
  <si>
    <t>19960_3_140_HIV08-04005_R1.fastq.gz</t>
  </si>
  <si>
    <t>19960_3_143_HIV09-00120_R1.fastq.gz</t>
  </si>
  <si>
    <t>19960_3_144_HIV09-00153_R1.fastq.gz</t>
  </si>
  <si>
    <t>19960_3_145_HIV09-00217_R1.fastq.gz</t>
  </si>
  <si>
    <t>19960_3_147_HIV09-00305_R1.fastq.gz</t>
  </si>
  <si>
    <t>19960_3_150_HIV09-00355_R1.fastq.gz</t>
  </si>
  <si>
    <t>19960_3_151_HIV09-00621_R1.fastq.gz</t>
  </si>
  <si>
    <t>19960_3_152_HIV09-00640_R1.fastq.gz</t>
  </si>
  <si>
    <t>19960_3_156_HIV09-00977_R1.fastq.gz</t>
  </si>
  <si>
    <t>19960_3_65_HIV09-01388_R1.fastq.gz</t>
  </si>
  <si>
    <t>19960_3_68_HIV10-01860_R1.fastq.gz</t>
  </si>
  <si>
    <t>gap_huge_gag_pol</t>
  </si>
  <si>
    <t>dual_all_genes</t>
  </si>
  <si>
    <t>19960_3_70_HIV10-02128_R1.fastq.gz</t>
  </si>
  <si>
    <t xml:space="preserve">file_name </t>
  </si>
  <si>
    <t xml:space="preserve">comments </t>
  </si>
  <si>
    <t>19960_3_73_HIV10-02594_R1.fastq.gz</t>
  </si>
  <si>
    <t>19960_3_77_HIV11-02654_R1.fastq.gz</t>
  </si>
  <si>
    <t>20004_3_97_HIV04-00628_R1.fastq.gz</t>
  </si>
  <si>
    <t>20004_3_98_HIV04-00657_R1.fastq.gz</t>
  </si>
  <si>
    <t>CRF65_cpx</t>
  </si>
  <si>
    <t>20004_3_100_HIV04-00661_R1.fastq.gz</t>
  </si>
  <si>
    <t>20004_3_104_HIV05-00330_R1.fastq.gz</t>
  </si>
  <si>
    <t>20004_3_105_HIV05-00426_R1.fastq.gz</t>
  </si>
  <si>
    <t>20004_3_106_HIV05-00471_R1.fastq.gz</t>
  </si>
  <si>
    <t>20004_3_110_HIV05-00746_R1.fastq.gz</t>
  </si>
  <si>
    <t>20004_3_118_HIV05-01042_R1.fastq.gz</t>
  </si>
  <si>
    <t>20004_3_119_HIV05-01165_R1.fastq.gz</t>
  </si>
  <si>
    <t>20004_3_120_HIV05-01180_R1.fastq.g</t>
  </si>
  <si>
    <t>gap_huge_gp41</t>
  </si>
  <si>
    <t>20004_3_121_HIV05-01219_R1.fastq.gz</t>
  </si>
  <si>
    <t>20004_3_122_HIV06-00002_R1.fastq.gz</t>
  </si>
  <si>
    <t>20004_3_123_HIV06-00007_R1.fastq.gz</t>
  </si>
  <si>
    <t>20004_3_124_HIV06-00011_R1.fastq.gz</t>
  </si>
  <si>
    <t>20004_3_133_HIV06-00184_R1.fastq.gz</t>
  </si>
  <si>
    <t>20004_3_130_HIV06-00114_R1.fastq.gz</t>
  </si>
  <si>
    <t>20004_3_128_HIV06-00102_R1.fastq.gz</t>
  </si>
  <si>
    <t>19960_3_76_HIV11-00324_R1.fastq.gz</t>
  </si>
  <si>
    <t>19960_3_148_HIV09-00308_R1.fastq.gz</t>
  </si>
  <si>
    <t>19960_3_89_HIV07-00609_R1.fastq.gz</t>
  </si>
  <si>
    <t>19960_3_126_HIV08-02262_R1.fastq.gz</t>
  </si>
  <si>
    <t>19960_3_127_HIV08-02469_R1.fastq.gz</t>
  </si>
  <si>
    <t>19960_3_132_HIV08-03280_R1.fastq.gz</t>
  </si>
  <si>
    <t>20005_3_30_HIV12-01034_R1.fastq.gz</t>
  </si>
  <si>
    <t>20005_3_31_HIV12-01441_R1.fastq.gz</t>
  </si>
  <si>
    <t>20005_3_70_HIV15-02404_R1.fastq.gz</t>
  </si>
  <si>
    <t>191217_19-11734_HIV05-00649_FL8_S7_L000_R1_001.fastq.gz</t>
  </si>
  <si>
    <t>19121719-11737HIV06-00350_FL8_S10_L000_R1_001.fastq.gz</t>
  </si>
  <si>
    <t>19121719-11739HIV06-00703_FL8_S12_L000_R1_001.fastq.gz</t>
  </si>
  <si>
    <t>19121719-11742HIV06-00923_FL8_S15_L000_R1_001.fastq.gz</t>
  </si>
  <si>
    <t>200814_20-09738_HIV06-00939_FL28_S12_L000_R1_001.fastq.gz</t>
  </si>
  <si>
    <t>19121719-11743HIV06-00948_FL8_S16_L000_R1_001.fastq.gz</t>
  </si>
  <si>
    <t>200203_20-00284_HIV07-00950_FL9_S9_L000_R1_001.fastq.gz</t>
  </si>
  <si>
    <t>200203_20-00286_HIV07-01137_FL9_S11_L000_R1_001.fastq.gz</t>
  </si>
  <si>
    <t>200814_20-09743_HIV07-01156_FL28_S17_L000_R1_001.fastq.gz</t>
  </si>
  <si>
    <t>200814_20-09744_HIV07-01200_FL28_S18_L000_R1_001.fastq.gz</t>
  </si>
  <si>
    <t>200709_20-07996_HIV08-00363_FL21_S3_L000_R1_001.fastq.gz</t>
  </si>
  <si>
    <t>200803_20-08882_HIV08-00727_FL29_S24_L000_R1_001.fastq.gz</t>
  </si>
  <si>
    <t>200703_20-07825_HIV09-00618_FL18_S6_L000_R1_001.fastq.gz</t>
  </si>
  <si>
    <t>200918_20-11884_HIV10-01309_FL40_S6_L000_R1_001.fastq.gz</t>
  </si>
  <si>
    <t>200814_20-09732_HIV09-04428_FL30_S6_L000_R1_001.fastq.gz</t>
  </si>
  <si>
    <t>201002_20-12179_HIV10-02786_FL41_S5_L000_R1_001.fastq.gz</t>
  </si>
  <si>
    <t>201002_20-12181_HIV11-00246_FL41_S7_L000_R1_001.fastq.gz</t>
  </si>
  <si>
    <t>201002_20-12182_HIV11-00688_FL41_S8_L000_R1_001.fastq.gz</t>
  </si>
  <si>
    <t>201002_20-12790_HIV11-04415_FL44_S7_L000_R1_001.fastq.gz</t>
  </si>
  <si>
    <t>200819_20-10237_HIV12-01232_FL32_S2_L000_R1_001.fastq.gz</t>
  </si>
  <si>
    <t>201002_20-12802_HIV15-01693_FL45_S19_L000_R1_001.fastq.gz</t>
  </si>
  <si>
    <t>20004_3_134_HIV06-00224_R1.fastq.gz</t>
  </si>
  <si>
    <t>20004_3_135_HIV06-00277_R1.fastq.gz</t>
  </si>
  <si>
    <t>20004_3_136_HIV06-00279_R1.fastq.gz</t>
  </si>
  <si>
    <t>20004_3_137_HIV06-00366_R1.fastq.gz</t>
  </si>
  <si>
    <t>20004_3_138_HIV06-00565_R1.fastq.gz</t>
  </si>
  <si>
    <t>20004_3_144_HIV06-00780_R1.fastq.gz</t>
  </si>
  <si>
    <t>20004_3_152_HIV06-01006_R1.fastq.gz</t>
  </si>
  <si>
    <t>20004_3_148_HIV06-00883_R1.fastq.gz</t>
  </si>
  <si>
    <t>20004_3_155_HIV07-00085_R1.fastq.gz</t>
  </si>
  <si>
    <t>20004_3_159_HIV07-00251_R1.fastq.gz</t>
  </si>
  <si>
    <t>20004_3_1_HIV09-01256_R1.fastq.gz</t>
  </si>
  <si>
    <t>CRF14_BG</t>
  </si>
  <si>
    <t>20004_3_3_HIV09-01362_R1.fastq.gz</t>
  </si>
  <si>
    <t>20004_3_4_HIV09-01677_R1.fastq.gz</t>
  </si>
  <si>
    <t>20004_3_6_HIV09-01991_R1.fastq.gz</t>
  </si>
  <si>
    <t>20004_3_7_HIV09-02090_R1.fastq.gz</t>
  </si>
  <si>
    <t>20004_3_11_HIV09-02246_R1.fastq.gz</t>
  </si>
  <si>
    <t>20004_3_12_HIV09-02423_R1.fastq.gz</t>
  </si>
  <si>
    <t>20004_3_14_HIV09-02548_R1.fastq.gz</t>
  </si>
  <si>
    <t>20004_3_17_HIV09-02828_R1.fastq.gz</t>
  </si>
  <si>
    <t>CRF27_cpx</t>
  </si>
  <si>
    <t>20004_3_18_HIV09-02839_R1.fastq.gz</t>
  </si>
  <si>
    <t>20004_3_20_HIV09-02873_R1.fastq.gz</t>
  </si>
  <si>
    <t>20004_3_24_HIV09-02962_R1.fastq.gz</t>
  </si>
  <si>
    <t>20004_3_27_HIV09-03228_R1.fastq.gz</t>
  </si>
  <si>
    <t>uneven_pol</t>
  </si>
  <si>
    <t>20004_3_28_HIV09-03252_R1.fastq.gz</t>
  </si>
  <si>
    <t>20004_3_29_HIV09-03301_R1.fastq.gz</t>
  </si>
  <si>
    <t>20004_3_30_HIV09-03424_R1.fastq.gz</t>
  </si>
  <si>
    <t>uneven_pol; cov_vif</t>
  </si>
  <si>
    <t>gap_big_gp120; gap_small_gp41</t>
  </si>
  <si>
    <t>gap_small_gp120; uneven_gp120</t>
  </si>
  <si>
    <t>uneven_pol; uneven_vif</t>
  </si>
  <si>
    <t>uneven_gp120; gap_small_gp120</t>
  </si>
  <si>
    <t>gap_small_pol; gap_big_vif</t>
  </si>
  <si>
    <t>20004_3_32_HIV09-03549_R1.fastq.gz</t>
  </si>
  <si>
    <t>20004_3_33_HIV09-03666_R1.fastq.gz</t>
  </si>
  <si>
    <t>20004_3_34_HIV09-03672_R1.fastq.gz</t>
  </si>
  <si>
    <t>20004_3_37_HIV09-04294_R1.fastq.gz</t>
  </si>
  <si>
    <t>20004_3_38_HIV09-04425_R1.fastq.gz</t>
  </si>
  <si>
    <t>20004_3_39_HIV10-00003_R1.fastq.gz</t>
  </si>
  <si>
    <t>20004_3_40_HIV10-00276_R1.fastq.gz</t>
  </si>
  <si>
    <t>20004_3_42_HIV10-00418_R1.fastq.gz</t>
  </si>
  <si>
    <t>20004_3_43_HIV10-00460_R1.fastq.gz</t>
  </si>
  <si>
    <t>20004_3_45_HIV10-00647_R1.fastq.gz</t>
  </si>
  <si>
    <t>gap_big_vif; gap_small_pol</t>
  </si>
  <si>
    <t>20004_3_46_HIV10-00674_R1.fastq.gz</t>
  </si>
  <si>
    <t>20004_3_48_HIV10-00852_R1.fastq.gz</t>
  </si>
  <si>
    <t>20004_3_53_HIV10-01531_R1.fastq.gz</t>
  </si>
  <si>
    <t>20004_3_54_HIV10-01532_R1.fastq.gz</t>
  </si>
  <si>
    <t>20004_3_55_HIV10-01537_R1.fastq.gz</t>
  </si>
  <si>
    <t>20004_3_57_HIV10-01761_R1.fastq.gz</t>
  </si>
  <si>
    <t>20004_3_60_HIV10-02108_R1.fastq.gz</t>
  </si>
  <si>
    <t>20004_3_62_HIV10-02185_R1.fastq.gz</t>
  </si>
  <si>
    <t>20004_3_63_HIV10-02188_R1.fastq.gz</t>
  </si>
  <si>
    <t>20004_3_64_HIV10-02282_R1.fastq.gz</t>
  </si>
  <si>
    <t>20004_3_66_HIV10-02294_R1.fastq.gz</t>
  </si>
  <si>
    <t>20004_3_68_HIV10-02332_R1.fastq.gz</t>
  </si>
  <si>
    <t>20004_3_69_HIV10-02433_R1.fastq.gz</t>
  </si>
  <si>
    <t>20004_3_70_HIV10-02449_R1.fastq.gz</t>
  </si>
  <si>
    <t>20004_3_67_HIV10-02295_R1.fastq.gz</t>
  </si>
  <si>
    <t>20004_3_73_HIV10-02586_R1.fastq.gz</t>
  </si>
  <si>
    <t>20004_3_75_HIV10-02682_R1.fastq.gz</t>
  </si>
  <si>
    <t>20004_3_76_HIV10-02695_R1.fastq.gz</t>
  </si>
  <si>
    <t>568; uneven_gp120</t>
  </si>
  <si>
    <t>gap_small_gp41; cov_gp41</t>
  </si>
  <si>
    <t>unven_gp120</t>
  </si>
  <si>
    <t>gap_gp120; uneven_gp120</t>
  </si>
  <si>
    <t>uneven_pol; uneven_gp41</t>
  </si>
  <si>
    <t>20004_3_77_HIV10-02712_R1.fastq.gz</t>
  </si>
  <si>
    <t>20004_3_86_HIV13-03248_R1.fastq.gz</t>
  </si>
  <si>
    <t>cov_vif; uneven_pol</t>
  </si>
  <si>
    <t>200724_20-08523_HIV06-00155_FL22_S19_L000_R1_001.fastq.gz</t>
  </si>
  <si>
    <t>200728_20-07860_HIV05-00321_FL20_S26_L000_R1_001.fastq.gz</t>
  </si>
  <si>
    <t>gap_tiny_pol; uneven_pol_gp120</t>
  </si>
  <si>
    <t>gap_tiny_pol; uneven_pol</t>
  </si>
  <si>
    <t>gap_tiny_pol; uneven_vif</t>
  </si>
  <si>
    <t>gap_tiny_pol; uneven_gp120</t>
  </si>
  <si>
    <t>gap_small_gp41; uneven_gp41</t>
  </si>
  <si>
    <t>gap_tiny_nef</t>
  </si>
  <si>
    <t>gap_tiny_pol; uneven_env</t>
  </si>
  <si>
    <t>gap_tiny_pol; uneven_gag_pol</t>
  </si>
  <si>
    <t>gap_big_gp120; uneven_gp120</t>
  </si>
  <si>
    <t>gap_tiny_pol; uneven_nef</t>
  </si>
  <si>
    <t>gap_small_pol; gap_big_gp120</t>
  </si>
  <si>
    <t>gap_tiny_gp120; uneven_gp41</t>
  </si>
  <si>
    <t>gap_small_gag; uneven_gp41</t>
  </si>
  <si>
    <t>cov_pol; cov_vif</t>
  </si>
  <si>
    <t>no_gp41; gap_small_gp120</t>
  </si>
  <si>
    <t>gap_big_gp41; uneven_pol_gp120</t>
  </si>
  <si>
    <t>uneven_gp120; uneven_nef</t>
  </si>
  <si>
    <t>gap_small_pol; uneven_pol</t>
  </si>
  <si>
    <t>gap_big_gp41; uneven_gp120</t>
  </si>
  <si>
    <t>568; gap_tiny_pol; uneven_pol_gp120</t>
  </si>
  <si>
    <t>uneven_env; gap_tiny_gp41</t>
  </si>
  <si>
    <t>568; uneven_pol</t>
  </si>
  <si>
    <t>568; uneven_pol; uneven_gp120</t>
  </si>
  <si>
    <t>568; cov_pol_vif; gap_tiny_pol</t>
  </si>
  <si>
    <t>568; gap_small_pol; gap_big_gp120; gap_huge_vif</t>
  </si>
  <si>
    <t>gap_small_pol; gap_big_vif; uneven_gp41</t>
  </si>
  <si>
    <t>gap_huge_env; gap_small_pol; uneven_env</t>
  </si>
  <si>
    <t>gap_big_gp41</t>
  </si>
  <si>
    <t>gap_huge_pol; gap_small_gag</t>
  </si>
  <si>
    <t>gap_small_pol; gap_big_vif; uneven_env</t>
  </si>
  <si>
    <t>gap_small_pol; gap_huge_vif_env; uneven_env</t>
  </si>
  <si>
    <t>gap_tiny_gp41; uneven_pol; uneven_env</t>
  </si>
  <si>
    <t>gap_huge_vif; unven_pol</t>
  </si>
  <si>
    <t>gap_huge_vif; gap_tiny_pol</t>
  </si>
  <si>
    <t>gap_huge_vif; uneven_pol; gap_tiny_pol</t>
  </si>
  <si>
    <t>gap_small_gp41; gap_tiny_nef</t>
  </si>
  <si>
    <t>gap_huge_vif; uneven_pol; uneven_env</t>
  </si>
  <si>
    <t>no_gp41; uneven_gag_pol_gp120</t>
  </si>
  <si>
    <t>gap_huge_pol; unven_pol</t>
  </si>
  <si>
    <t>uneven_pol_env; gap_big_vif_env</t>
  </si>
  <si>
    <t>gap_huge_vif; uneven_pol_gp41; gap_small_pol</t>
  </si>
  <si>
    <t>gap_tiny_pol; uneven_pol_gp41</t>
  </si>
  <si>
    <t>gap_small_gp120; uneven_gp41</t>
  </si>
  <si>
    <t>gap_big_vif; gap_tiny_pol;  uneven_env</t>
  </si>
  <si>
    <t>gap_tiny_vif; gap_small_gag; uneven_pol_vif</t>
  </si>
  <si>
    <t>no_gp41; gap_big_gp120, uneven_pol</t>
  </si>
  <si>
    <t>uneven_vif; uneven_pol</t>
  </si>
  <si>
    <t>gap_huge_pol; gap_tiny_gag; uneven_pol</t>
  </si>
  <si>
    <t>gap_small_pol; gap_huge_vif; uneven_env</t>
  </si>
  <si>
    <t>gap_big_vif; gap_tiny_pol</t>
  </si>
  <si>
    <t>gap_small_gp120; uneven_gag_gp120</t>
  </si>
  <si>
    <t>gap_huge_gp41; uneven_gp41</t>
  </si>
  <si>
    <t>uneven_pol_env; gap_tiny_gp120; gap_huge_vif</t>
  </si>
  <si>
    <t>uneven_pol; no_gp41</t>
  </si>
  <si>
    <t>uneven_gp120; uneven_gp41</t>
  </si>
  <si>
    <t>no_env; gap_small_pol; no_vif</t>
  </si>
  <si>
    <t>gap_big_gp120; uneven_gp120_gp41</t>
  </si>
  <si>
    <t>19121719-11741HIV06-00918_FL8_S14_L000_R1_001.fastq.gz</t>
  </si>
  <si>
    <t>gap_small_pol; gap_big_vif; uneven_pol</t>
  </si>
  <si>
    <t>file_name_renamed</t>
  </si>
  <si>
    <t xml:space="preserve">no_gag; gap_huge_pol </t>
  </si>
  <si>
    <t>elisa_bed</t>
  </si>
  <si>
    <t>gap_big_gag</t>
  </si>
  <si>
    <t>gap_big_gp120; uneven_pol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</si>
</sst>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Segoe UI"/>
      <family val="2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/>
    <xf numFmtId="2" fontId="2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0" fillId="2" borderId="0" xfId="0" applyFill="1"/>
    <xf numFmtId="0" fontId="0" fillId="0" borderId="0" xfId="0" applyFont="1"/>
    <xf numFmtId="0" fontId="0" fillId="3" borderId="0" xfId="0" applyFill="1"/>
    <xf numFmtId="2" fontId="2" fillId="3" borderId="0" xfId="0" applyNumberFormat="1" applyFont="1" applyFill="1"/>
    <xf numFmtId="0" fontId="0" fillId="3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5" fillId="0" borderId="0" xfId="0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2" fillId="0" borderId="2" xfId="0" applyNumberFormat="1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4" borderId="0" xfId="0" applyNumberFormat="1" applyFill="1" applyBorder="1"/>
    <xf numFmtId="2" fontId="0" fillId="0" borderId="7" xfId="0" applyNumberFormat="1" applyBorder="1"/>
    <xf numFmtId="0" fontId="0" fillId="0" borderId="1" xfId="0" applyFont="1" applyBorder="1"/>
    <xf numFmtId="2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2" fontId="0" fillId="0" borderId="0" xfId="0" applyNumberFormat="1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2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2" fontId="4" fillId="0" borderId="0" xfId="0" applyNumberFormat="1" applyFont="1" applyFill="1"/>
    <xf numFmtId="0" fontId="4" fillId="0" borderId="0" xfId="0" applyFont="1" applyFill="1"/>
    <xf numFmtId="17" fontId="0" fillId="0" borderId="0" xfId="0" applyNumberFormat="1"/>
    <xf numFmtId="0" fontId="3" fillId="3" borderId="0" xfId="0" applyFont="1" applyFill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 applyFill="1"/>
    <xf numFmtId="2" fontId="2" fillId="0" borderId="0" xfId="0" applyNumberFormat="1" applyFont="1" applyFill="1"/>
    <xf numFmtId="2" fontId="0" fillId="0" borderId="0" xfId="0" applyNumberFormat="1" applyFill="1"/>
    <xf numFmtId="0" fontId="0" fillId="0" borderId="2" xfId="0" applyFill="1" applyBorder="1"/>
    <xf numFmtId="0" fontId="0" fillId="0" borderId="2" xfId="0" applyNumberForma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2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NumberFormat="1" applyBorder="1"/>
    <xf numFmtId="2" fontId="4" fillId="0" borderId="0" xfId="0" applyNumberFormat="1" applyFont="1" applyBorder="1"/>
    <xf numFmtId="1" fontId="0" fillId="0" borderId="0" xfId="0" applyNumberFormat="1" applyBorder="1"/>
    <xf numFmtId="0" fontId="0" fillId="0" borderId="7" xfId="0" applyFill="1" applyBorder="1"/>
    <xf numFmtId="2" fontId="2" fillId="0" borderId="7" xfId="0" applyNumberFormat="1" applyFont="1" applyBorder="1"/>
    <xf numFmtId="0" fontId="0" fillId="0" borderId="0" xfId="0" applyBorder="1" applyAlignment="1">
      <alignment horizontal="center"/>
    </xf>
    <xf numFmtId="0" fontId="0" fillId="0" borderId="7" xfId="0" applyNumberFormat="1" applyBorder="1"/>
    <xf numFmtId="0" fontId="4" fillId="0" borderId="7" xfId="0" applyFont="1" applyBorder="1"/>
    <xf numFmtId="0" fontId="0" fillId="5" borderId="0" xfId="0" applyFill="1" applyBorder="1"/>
    <xf numFmtId="0" fontId="4" fillId="0" borderId="2" xfId="0" applyFont="1" applyBorder="1"/>
    <xf numFmtId="0" fontId="0" fillId="2" borderId="4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2" fontId="0" fillId="0" borderId="5" xfId="0" applyNumberFormat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4" xfId="0" applyFont="1" applyFill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/>
    <xf numFmtId="0" fontId="2" fillId="0" borderId="0" xfId="0" applyNumberFormat="1" applyFont="1" applyBorder="1"/>
    <xf numFmtId="0" fontId="4" fillId="0" borderId="5" xfId="0" applyFont="1" applyBorder="1"/>
    <xf numFmtId="0" fontId="4" fillId="0" borderId="8" xfId="0" applyFont="1" applyBorder="1"/>
    <xf numFmtId="0" fontId="4" fillId="0" borderId="3" xfId="0" applyFont="1" applyFill="1" applyBorder="1"/>
    <xf numFmtId="0" fontId="4" fillId="0" borderId="5" xfId="0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0" fontId="4" fillId="0" borderId="0" xfId="0" applyNumberFormat="1" applyFont="1" applyBorder="1"/>
    <xf numFmtId="0" fontId="2" fillId="0" borderId="2" xfId="0" applyFont="1" applyFill="1" applyBorder="1"/>
    <xf numFmtId="0" fontId="0" fillId="0" borderId="2" xfId="0" applyFont="1" applyFill="1" applyBorder="1"/>
    <xf numFmtId="0" fontId="4" fillId="0" borderId="2" xfId="0" applyFont="1" applyFill="1" applyBorder="1"/>
    <xf numFmtId="0" fontId="4" fillId="0" borderId="2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" fillId="0" borderId="2" xfId="0" applyNumberFormat="1" applyFont="1" applyBorder="1"/>
    <xf numFmtId="49" fontId="4" fillId="0" borderId="0" xfId="0" applyNumberFormat="1" applyFont="1" applyFill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0" fontId="2" fillId="0" borderId="0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0" fillId="0" borderId="4" xfId="0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NumberFormat="1" applyFill="1" applyBorder="1"/>
    <xf numFmtId="2" fontId="2" fillId="0" borderId="0" xfId="0" applyNumberFormat="1" applyFont="1" applyFill="1" applyBorder="1"/>
    <xf numFmtId="0" fontId="3" fillId="0" borderId="5" xfId="0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164" fontId="0" fillId="0" borderId="0" xfId="0" applyNumberFormat="1" applyFill="1" applyBorder="1"/>
    <xf numFmtId="49" fontId="2" fillId="0" borderId="0" xfId="0" applyNumberFormat="1" applyFont="1" applyFill="1" applyBorder="1" applyAlignment="1">
      <alignment horizontal="right"/>
    </xf>
    <xf numFmtId="0" fontId="0" fillId="0" borderId="6" xfId="0" applyFill="1" applyBorder="1"/>
    <xf numFmtId="0" fontId="0" fillId="0" borderId="7" xfId="0" applyNumberFormat="1" applyFill="1" applyBorder="1"/>
    <xf numFmtId="2" fontId="2" fillId="0" borderId="7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0" fillId="0" borderId="1" xfId="0" applyFill="1" applyBorder="1"/>
    <xf numFmtId="2" fontId="2" fillId="0" borderId="2" xfId="0" applyNumberFormat="1" applyFont="1" applyFill="1" applyBorder="1"/>
    <xf numFmtId="1" fontId="0" fillId="0" borderId="2" xfId="0" applyNumberFormat="1" applyBorder="1"/>
    <xf numFmtId="0" fontId="2" fillId="0" borderId="7" xfId="0" applyFont="1" applyFill="1" applyBorder="1"/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164" fontId="0" fillId="0" borderId="2" xfId="0" applyNumberFormat="1" applyBorder="1"/>
    <xf numFmtId="0" fontId="0" fillId="0" borderId="5" xfId="0" applyFill="1" applyBorder="1"/>
    <xf numFmtId="1" fontId="0" fillId="0" borderId="7" xfId="0" applyNumberFormat="1" applyBorder="1"/>
    <xf numFmtId="2" fontId="0" fillId="0" borderId="2" xfId="0" applyNumberFormat="1" applyFill="1" applyBorder="1"/>
    <xf numFmtId="49" fontId="4" fillId="0" borderId="2" xfId="0" applyNumberFormat="1" applyFont="1" applyBorder="1" applyAlignment="1">
      <alignment horizontal="right"/>
    </xf>
    <xf numFmtId="49" fontId="4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0" xfId="0" applyFont="1" applyBorder="1"/>
    <xf numFmtId="0" fontId="0" fillId="0" borderId="9" xfId="0" applyFill="1" applyBorder="1"/>
    <xf numFmtId="0" fontId="0" fillId="0" borderId="10" xfId="0" applyFill="1" applyBorder="1"/>
    <xf numFmtId="0" fontId="4" fillId="0" borderId="11" xfId="0" applyFont="1" applyBorder="1"/>
    <xf numFmtId="0" fontId="0" fillId="0" borderId="11" xfId="0" applyFill="1" applyBorder="1"/>
    <xf numFmtId="0" fontId="4" fillId="0" borderId="10" xfId="0" applyFont="1" applyFill="1" applyBorder="1"/>
    <xf numFmtId="0" fontId="2" fillId="0" borderId="10" xfId="0" applyFont="1" applyFill="1" applyBorder="1"/>
    <xf numFmtId="0" fontId="2" fillId="0" borderId="9" xfId="0" applyFont="1" applyFill="1" applyBorder="1"/>
    <xf numFmtId="0" fontId="4" fillId="0" borderId="7" xfId="0" applyFont="1" applyFill="1" applyBorder="1"/>
    <xf numFmtId="0" fontId="4" fillId="0" borderId="9" xfId="0" applyFont="1" applyBorder="1"/>
    <xf numFmtId="0" fontId="4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4" fillId="0" borderId="11" xfId="0" applyFont="1" applyFill="1" applyBorder="1"/>
    <xf numFmtId="0" fontId="0" fillId="0" borderId="0" xfId="0" applyNumberFormat="1" applyFont="1" applyFill="1" applyBorder="1"/>
    <xf numFmtId="0" fontId="0" fillId="2" borderId="6" xfId="0" applyFill="1" applyBorder="1"/>
    <xf numFmtId="1" fontId="2" fillId="0" borderId="0" xfId="0" applyNumberFormat="1" applyFont="1" applyBorder="1"/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0" xfId="0" applyFill="1" applyBorder="1"/>
    <xf numFmtId="0" fontId="1" fillId="0" borderId="0" xfId="0" applyFont="1" applyFill="1" applyBorder="1"/>
    <xf numFmtId="0" fontId="2" fillId="2" borderId="0" xfId="0" applyFont="1" applyFill="1" applyBorder="1"/>
    <xf numFmtId="2" fontId="1" fillId="0" borderId="0" xfId="0" applyNumberFormat="1" applyFont="1" applyBorder="1"/>
    <xf numFmtId="2" fontId="2" fillId="0" borderId="3" xfId="0" applyNumberFormat="1" applyFont="1" applyBorder="1"/>
    <xf numFmtId="2" fontId="3" fillId="0" borderId="5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Fill="1" applyBorder="1"/>
    <xf numFmtId="0" fontId="0" fillId="2" borderId="0" xfId="0" applyFont="1" applyFill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2" xfId="0" applyFont="1" applyBorder="1"/>
    <xf numFmtId="0" fontId="1" fillId="0" borderId="3" xfId="0" applyFont="1" applyFill="1" applyBorder="1"/>
    <xf numFmtId="0" fontId="0" fillId="6" borderId="2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numFmt numFmtId="2" formatCode="0.0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ssdaten\FG18_HIV_NGS_Rohdaten\02_Serokonverter\BEEHIVE\BEEHIVE_f&#252;r_HIVtime_km_2024_10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EHIVE geeignet für HIVtime"/>
      <sheetName val="Zuordnung BEEHIVE N=361"/>
      <sheetName val="Abfrage BEEHIVE N=361"/>
      <sheetName val="SK FL in HIVtime"/>
    </sheetNames>
    <sheetDataSet>
      <sheetData sheetId="0"/>
      <sheetData sheetId="1">
        <row r="1">
          <cell r="H1" t="str">
            <v>Zuordnung  Scount</v>
          </cell>
          <cell r="I1" t="str">
            <v>Zuordnung Sampling Date</v>
          </cell>
          <cell r="J1" t="str">
            <v>Zuordnung Sequenzname</v>
          </cell>
          <cell r="K1" t="str">
            <v>BEEHIVE ID</v>
          </cell>
        </row>
        <row r="2">
          <cell r="H2" t="str">
            <v>01-00174</v>
          </cell>
          <cell r="I2" t="str">
            <v>2001-05-29</v>
          </cell>
          <cell r="J2" t="str">
            <v>20004_3_91</v>
          </cell>
          <cell r="K2" t="str">
            <v>BEE2534</v>
          </cell>
        </row>
        <row r="3">
          <cell r="H3" t="str">
            <v>04-00661</v>
          </cell>
          <cell r="I3" t="str">
            <v>2004-12-01</v>
          </cell>
          <cell r="J3" t="str">
            <v>20004_3_100</v>
          </cell>
          <cell r="K3" t="str">
            <v>BEE2543</v>
          </cell>
        </row>
        <row r="4">
          <cell r="H4" t="str">
            <v>04-00628</v>
          </cell>
          <cell r="I4" t="str">
            <v>2004-11-12</v>
          </cell>
          <cell r="J4" t="str">
            <v>20004_3_97</v>
          </cell>
          <cell r="K4" t="str">
            <v>BEE2540</v>
          </cell>
        </row>
        <row r="5">
          <cell r="H5" t="str">
            <v>04-00657</v>
          </cell>
          <cell r="I5" t="str">
            <v>2004-11-30</v>
          </cell>
          <cell r="J5" t="str">
            <v>20004_3_98</v>
          </cell>
          <cell r="K5" t="str">
            <v>BEE2541</v>
          </cell>
        </row>
        <row r="6">
          <cell r="H6" t="str">
            <v>05-01180</v>
          </cell>
          <cell r="I6" t="str">
            <v>2005-12-02</v>
          </cell>
          <cell r="J6" t="str">
            <v>20004_3_120</v>
          </cell>
          <cell r="K6" t="str">
            <v>BEE2564</v>
          </cell>
        </row>
        <row r="7">
          <cell r="H7" t="str">
            <v>05-01219</v>
          </cell>
          <cell r="I7" t="str">
            <v>2005-12-20</v>
          </cell>
          <cell r="J7" t="str">
            <v>20004_3_121</v>
          </cell>
          <cell r="K7" t="str">
            <v>BEE2565</v>
          </cell>
        </row>
        <row r="8">
          <cell r="H8" t="str">
            <v>06-00011</v>
          </cell>
          <cell r="I8" t="str">
            <v>2006-01-10</v>
          </cell>
          <cell r="J8" t="str">
            <v>20004_3_124</v>
          </cell>
          <cell r="K8" t="str">
            <v>BEE2568</v>
          </cell>
        </row>
        <row r="9">
          <cell r="H9" t="str">
            <v>05-00426</v>
          </cell>
          <cell r="I9" t="str">
            <v>2005-04-06</v>
          </cell>
          <cell r="J9" t="str">
            <v>20004_3_105</v>
          </cell>
          <cell r="K9" t="str">
            <v>BEE2548</v>
          </cell>
        </row>
        <row r="10">
          <cell r="H10" t="str">
            <v>05-00330</v>
          </cell>
          <cell r="I10" t="str">
            <v>2005-03-07</v>
          </cell>
          <cell r="J10" t="str">
            <v>20004_3_104</v>
          </cell>
          <cell r="K10" t="str">
            <v>BEE2547</v>
          </cell>
        </row>
        <row r="11">
          <cell r="H11" t="str">
            <v>05-00471</v>
          </cell>
          <cell r="I11" t="str">
            <v>2005-04-19</v>
          </cell>
          <cell r="J11" t="str">
            <v>20004_3_106</v>
          </cell>
          <cell r="K11" t="str">
            <v>BEE2549</v>
          </cell>
        </row>
        <row r="12">
          <cell r="H12" t="str">
            <v>05-00746</v>
          </cell>
          <cell r="I12" t="str">
            <v>2005-07-07</v>
          </cell>
          <cell r="J12" t="str">
            <v>20004_3_110</v>
          </cell>
          <cell r="K12" t="str">
            <v>BEE2554</v>
          </cell>
        </row>
        <row r="13">
          <cell r="H13" t="str">
            <v>06-00187</v>
          </cell>
          <cell r="I13" t="str">
            <v>2006-04-27</v>
          </cell>
          <cell r="J13" t="str">
            <v>19960_3_52</v>
          </cell>
          <cell r="K13" t="str">
            <v>BEE2488</v>
          </cell>
        </row>
        <row r="14">
          <cell r="H14" t="str">
            <v>05-01042</v>
          </cell>
          <cell r="I14" t="str">
            <v>2005-11-03</v>
          </cell>
          <cell r="J14" t="str">
            <v>20004_3_118</v>
          </cell>
          <cell r="K14" t="str">
            <v>BEE2562</v>
          </cell>
        </row>
        <row r="15">
          <cell r="H15" t="str">
            <v>06-00002</v>
          </cell>
          <cell r="I15" t="str">
            <v>2006-01-03</v>
          </cell>
          <cell r="J15" t="str">
            <v>20004_3_122</v>
          </cell>
          <cell r="K15" t="str">
            <v>BEE2566</v>
          </cell>
        </row>
        <row r="16">
          <cell r="H16" t="str">
            <v>05-01165</v>
          </cell>
          <cell r="I16" t="str">
            <v>2005-11-25</v>
          </cell>
          <cell r="J16" t="str">
            <v>20004_3_119</v>
          </cell>
          <cell r="K16" t="str">
            <v>BEE2563</v>
          </cell>
        </row>
        <row r="17">
          <cell r="H17" t="str">
            <v>06-00007</v>
          </cell>
          <cell r="I17" t="str">
            <v>2006-01-05</v>
          </cell>
          <cell r="J17" t="str">
            <v>20004_3_123</v>
          </cell>
          <cell r="K17" t="str">
            <v>BEE2567</v>
          </cell>
        </row>
        <row r="18">
          <cell r="H18" t="str">
            <v>06-00114</v>
          </cell>
          <cell r="I18" t="str">
            <v>2006-03-13</v>
          </cell>
          <cell r="J18" t="str">
            <v>20004_3_130</v>
          </cell>
          <cell r="K18" t="str">
            <v>BEE2574</v>
          </cell>
        </row>
        <row r="19">
          <cell r="H19" t="str">
            <v>06-00366</v>
          </cell>
          <cell r="I19" t="str">
            <v>2006-05-26</v>
          </cell>
          <cell r="J19" t="str">
            <v>20004_3_137</v>
          </cell>
          <cell r="K19" t="str">
            <v>BEE2581</v>
          </cell>
        </row>
        <row r="20">
          <cell r="H20" t="str">
            <v>06-00184</v>
          </cell>
          <cell r="I20" t="str">
            <v>2006-04-25</v>
          </cell>
          <cell r="J20" t="str">
            <v>20004_3_133</v>
          </cell>
          <cell r="K20" t="str">
            <v>BEE2577</v>
          </cell>
        </row>
        <row r="21">
          <cell r="H21" t="str">
            <v>06-00277</v>
          </cell>
          <cell r="I21" t="str">
            <v>2006-05-16</v>
          </cell>
          <cell r="J21" t="str">
            <v>20004_3_135</v>
          </cell>
          <cell r="K21" t="str">
            <v>BEE2579</v>
          </cell>
        </row>
        <row r="22">
          <cell r="H22" t="str">
            <v>06-00102</v>
          </cell>
          <cell r="I22" t="str">
            <v>2006-03-07</v>
          </cell>
          <cell r="J22" t="str">
            <v>20004_3_128</v>
          </cell>
          <cell r="K22" t="str">
            <v>BEE2572</v>
          </cell>
        </row>
        <row r="23">
          <cell r="H23" t="str">
            <v>05-00490</v>
          </cell>
          <cell r="I23" t="str">
            <v>2005-04-27</v>
          </cell>
          <cell r="J23" t="str">
            <v>19960_3_43</v>
          </cell>
          <cell r="K23" t="str">
            <v>BEE2479</v>
          </cell>
        </row>
        <row r="24">
          <cell r="H24" t="str">
            <v>06-00279</v>
          </cell>
          <cell r="I24" t="str">
            <v>2006-05-16</v>
          </cell>
          <cell r="J24" t="str">
            <v>20004_3_136</v>
          </cell>
          <cell r="K24" t="str">
            <v>BEE2580</v>
          </cell>
        </row>
        <row r="25">
          <cell r="H25" t="str">
            <v>05-00856</v>
          </cell>
          <cell r="I25" t="str">
            <v>2005-08-01</v>
          </cell>
          <cell r="J25" t="str">
            <v>19960_3_44</v>
          </cell>
          <cell r="K25" t="str">
            <v>BEE2480</v>
          </cell>
        </row>
        <row r="26">
          <cell r="H26" t="str">
            <v>06-00986</v>
          </cell>
          <cell r="I26" t="str">
            <v>2006-11-23</v>
          </cell>
          <cell r="J26" t="str">
            <v>20004_3_151</v>
          </cell>
          <cell r="K26" t="str">
            <v>BEE2595</v>
          </cell>
        </row>
        <row r="27">
          <cell r="H27" t="str">
            <v>06-01006</v>
          </cell>
          <cell r="I27" t="str">
            <v>2006-11-27</v>
          </cell>
          <cell r="J27" t="str">
            <v>20004_3_152</v>
          </cell>
          <cell r="K27" t="str">
            <v>BEE2596</v>
          </cell>
        </row>
        <row r="28">
          <cell r="H28" t="str">
            <v>05-00967</v>
          </cell>
          <cell r="I28" t="str">
            <v>2005-09-19</v>
          </cell>
          <cell r="J28" t="str">
            <v>19960_3_46</v>
          </cell>
          <cell r="K28" t="str">
            <v>BEE2482</v>
          </cell>
        </row>
        <row r="29">
          <cell r="H29" t="str">
            <v>06-00224</v>
          </cell>
          <cell r="I29" t="str">
            <v>2006-05-09</v>
          </cell>
          <cell r="J29" t="str">
            <v>20004_3_134</v>
          </cell>
          <cell r="K29" t="str">
            <v>BEE2578</v>
          </cell>
        </row>
        <row r="30">
          <cell r="H30" t="str">
            <v>06-00883</v>
          </cell>
          <cell r="I30" t="str">
            <v>2006-10-12</v>
          </cell>
          <cell r="J30" t="str">
            <v>20004_3_148</v>
          </cell>
          <cell r="K30" t="str">
            <v>BEE2592</v>
          </cell>
        </row>
        <row r="31">
          <cell r="H31" t="str">
            <v>05-01179</v>
          </cell>
          <cell r="I31" t="str">
            <v>2005-12-01</v>
          </cell>
          <cell r="J31" t="str">
            <v>19960_3_48</v>
          </cell>
          <cell r="K31" t="str">
            <v>BEE2484</v>
          </cell>
        </row>
        <row r="32">
          <cell r="H32" t="str">
            <v>06-00780</v>
          </cell>
          <cell r="I32" t="str">
            <v>2006-09-04</v>
          </cell>
          <cell r="J32" t="str">
            <v>20004_3_144</v>
          </cell>
          <cell r="K32" t="str">
            <v>BEE2588</v>
          </cell>
        </row>
        <row r="33">
          <cell r="H33" t="str">
            <v>07-00162</v>
          </cell>
          <cell r="I33" t="str">
            <v>2007-02-06</v>
          </cell>
          <cell r="J33" t="str">
            <v>20004_3_157</v>
          </cell>
          <cell r="K33" t="str">
            <v>BEE2601</v>
          </cell>
        </row>
        <row r="34">
          <cell r="H34" t="str">
            <v>07-00085</v>
          </cell>
          <cell r="I34" t="str">
            <v>2007-01-11</v>
          </cell>
          <cell r="J34" t="str">
            <v>20004_3_155</v>
          </cell>
          <cell r="K34" t="str">
            <v>BEE2599</v>
          </cell>
        </row>
        <row r="35">
          <cell r="H35" t="str">
            <v>06-00565</v>
          </cell>
          <cell r="I35" t="str">
            <v>2006-07-11</v>
          </cell>
          <cell r="J35" t="str">
            <v>20004_3_138</v>
          </cell>
          <cell r="K35" t="str">
            <v>BEE2582</v>
          </cell>
        </row>
        <row r="36">
          <cell r="H36" t="str">
            <v>06-00041</v>
          </cell>
          <cell r="I36" t="str">
            <v>2006-01-30</v>
          </cell>
          <cell r="J36" t="str">
            <v>19960_3_49</v>
          </cell>
          <cell r="K36" t="str">
            <v>BEE2485</v>
          </cell>
        </row>
        <row r="37">
          <cell r="H37" t="str">
            <v>07-00251</v>
          </cell>
          <cell r="I37" t="str">
            <v>2007-03-15</v>
          </cell>
          <cell r="J37" t="str">
            <v>20004_3_159</v>
          </cell>
          <cell r="K37" t="str">
            <v>BEE2603</v>
          </cell>
        </row>
        <row r="38">
          <cell r="H38" t="str">
            <v>07-00519</v>
          </cell>
          <cell r="I38" t="str">
            <v>2007-07-02</v>
          </cell>
          <cell r="J38" t="str">
            <v>19960_3_87</v>
          </cell>
          <cell r="K38" t="str">
            <v>BEE2610</v>
          </cell>
        </row>
        <row r="39">
          <cell r="H39" t="str">
            <v>07-00490</v>
          </cell>
          <cell r="I39" t="str">
            <v>2007-06-20</v>
          </cell>
          <cell r="J39" t="str">
            <v>19960_3_84</v>
          </cell>
          <cell r="K39" t="str">
            <v>BEE2607</v>
          </cell>
        </row>
        <row r="40">
          <cell r="H40" t="str">
            <v>07-00838</v>
          </cell>
          <cell r="I40" t="str">
            <v>2007-09-06</v>
          </cell>
          <cell r="J40" t="str">
            <v>19960_3_90</v>
          </cell>
          <cell r="K40" t="str">
            <v>BEE2613</v>
          </cell>
        </row>
        <row r="41">
          <cell r="H41" t="str">
            <v>07-00511</v>
          </cell>
          <cell r="I41" t="str">
            <v>2007-06-25</v>
          </cell>
          <cell r="J41" t="str">
            <v>19960_3_85</v>
          </cell>
          <cell r="K41" t="str">
            <v>BEE2608</v>
          </cell>
        </row>
        <row r="42">
          <cell r="H42" t="str">
            <v>08-00029</v>
          </cell>
          <cell r="I42" t="str">
            <v>2008-01-15</v>
          </cell>
          <cell r="J42" t="str">
            <v>19960_3_102</v>
          </cell>
          <cell r="K42" t="str">
            <v>BEE2625</v>
          </cell>
        </row>
        <row r="43">
          <cell r="H43" t="str">
            <v>07-00597</v>
          </cell>
          <cell r="I43" t="str">
            <v>2007-07-04</v>
          </cell>
          <cell r="J43" t="str">
            <v>19960_3_88</v>
          </cell>
          <cell r="K43" t="str">
            <v>BEE2611</v>
          </cell>
        </row>
        <row r="44">
          <cell r="H44" t="str">
            <v>08-00145</v>
          </cell>
          <cell r="I44" t="str">
            <v>2008-01-17</v>
          </cell>
          <cell r="J44" t="str">
            <v>19960_3_103</v>
          </cell>
          <cell r="K44" t="str">
            <v>BEE2626</v>
          </cell>
        </row>
        <row r="45">
          <cell r="H45" t="str">
            <v>06-00800</v>
          </cell>
          <cell r="I45" t="str">
            <v>2006-09-12</v>
          </cell>
          <cell r="J45" t="str">
            <v>19960_3_53</v>
          </cell>
          <cell r="K45" t="str">
            <v>BEE2489</v>
          </cell>
        </row>
        <row r="46">
          <cell r="H46" t="str">
            <v>07-01049</v>
          </cell>
          <cell r="I46" t="str">
            <v>2007-11-06</v>
          </cell>
          <cell r="J46" t="str">
            <v>19960_3_96</v>
          </cell>
          <cell r="K46" t="str">
            <v>BEE2619</v>
          </cell>
        </row>
        <row r="47">
          <cell r="H47" t="str">
            <v>08-00006</v>
          </cell>
          <cell r="I47" t="str">
            <v>2008-01-07</v>
          </cell>
          <cell r="J47" t="str">
            <v>19960_3_101</v>
          </cell>
          <cell r="K47" t="str">
            <v>BEE2624</v>
          </cell>
        </row>
        <row r="48">
          <cell r="H48" t="str">
            <v>07-00609</v>
          </cell>
          <cell r="I48" t="str">
            <v>2007-07-11</v>
          </cell>
          <cell r="J48" t="str">
            <v>19960_3_89</v>
          </cell>
          <cell r="K48" t="str">
            <v>BEE2612</v>
          </cell>
        </row>
        <row r="49">
          <cell r="H49" t="str">
            <v>07-01142</v>
          </cell>
          <cell r="I49" t="str">
            <v>2007-11-30</v>
          </cell>
          <cell r="J49" t="str">
            <v>19960_3_98</v>
          </cell>
          <cell r="K49" t="str">
            <v>BEE2621</v>
          </cell>
        </row>
        <row r="50">
          <cell r="H50" t="str">
            <v>08-02469</v>
          </cell>
          <cell r="I50" t="str">
            <v>2008-08-22</v>
          </cell>
          <cell r="J50" t="str">
            <v>19960_3_127</v>
          </cell>
          <cell r="K50" t="str">
            <v>BEE2650</v>
          </cell>
        </row>
        <row r="51">
          <cell r="H51" t="str">
            <v>08-00426</v>
          </cell>
          <cell r="I51" t="str">
            <v>2008-03-17</v>
          </cell>
          <cell r="J51" t="str">
            <v>19960_3_110</v>
          </cell>
          <cell r="K51" t="str">
            <v>BEE2633</v>
          </cell>
        </row>
        <row r="52">
          <cell r="H52" t="str">
            <v>08-02497</v>
          </cell>
          <cell r="I52" t="str">
            <v>2008-08-26</v>
          </cell>
          <cell r="J52" t="str">
            <v>19960_3_128</v>
          </cell>
          <cell r="K52" t="str">
            <v>BEE2651</v>
          </cell>
        </row>
        <row r="53">
          <cell r="H53" t="str">
            <v>08-03280</v>
          </cell>
          <cell r="I53" t="str">
            <v>2008-10-21</v>
          </cell>
          <cell r="J53" t="str">
            <v>19960_3_132</v>
          </cell>
          <cell r="K53" t="str">
            <v>BEE2655</v>
          </cell>
        </row>
        <row r="54">
          <cell r="H54" t="str">
            <v>08-01626</v>
          </cell>
          <cell r="I54" t="str">
            <v>2008-07-02</v>
          </cell>
          <cell r="J54" t="str">
            <v>19960_3_118</v>
          </cell>
          <cell r="K54" t="str">
            <v>BEE2641</v>
          </cell>
        </row>
        <row r="55">
          <cell r="H55" t="str">
            <v>08-01212</v>
          </cell>
          <cell r="I55" t="str">
            <v>2008-06-02</v>
          </cell>
          <cell r="J55" t="str">
            <v>19960_3_114</v>
          </cell>
          <cell r="K55" t="str">
            <v>BEE2637</v>
          </cell>
        </row>
        <row r="56">
          <cell r="H56" t="str">
            <v>08-02262</v>
          </cell>
          <cell r="I56" t="str">
            <v>2008-08-07</v>
          </cell>
          <cell r="J56" t="str">
            <v>19960_3_126</v>
          </cell>
          <cell r="K56" t="str">
            <v>BEE2649</v>
          </cell>
        </row>
        <row r="57">
          <cell r="H57" t="str">
            <v>08-02802</v>
          </cell>
          <cell r="I57" t="str">
            <v>2008-09-15</v>
          </cell>
          <cell r="J57" t="str">
            <v>19960_3_129</v>
          </cell>
          <cell r="K57" t="str">
            <v>BEE2652</v>
          </cell>
        </row>
        <row r="58">
          <cell r="H58" t="str">
            <v>08-01553</v>
          </cell>
          <cell r="I58" t="str">
            <v>2008-06-25</v>
          </cell>
          <cell r="J58" t="str">
            <v>19960_3_116</v>
          </cell>
          <cell r="K58" t="str">
            <v>BEE2639</v>
          </cell>
        </row>
        <row r="59">
          <cell r="H59" t="str">
            <v>08-03335</v>
          </cell>
          <cell r="I59" t="str">
            <v>2008-10-23</v>
          </cell>
          <cell r="J59" t="str">
            <v>19960_3_133</v>
          </cell>
          <cell r="K59" t="str">
            <v>BEE2656</v>
          </cell>
        </row>
        <row r="60">
          <cell r="H60" t="str">
            <v>08-00381</v>
          </cell>
          <cell r="I60" t="str">
            <v>2008-03-06</v>
          </cell>
          <cell r="J60" t="str">
            <v>19960_3_108</v>
          </cell>
          <cell r="K60" t="str">
            <v>BEE2631</v>
          </cell>
        </row>
        <row r="61">
          <cell r="H61" t="str">
            <v>08-01506</v>
          </cell>
          <cell r="I61" t="str">
            <v>2008-06-18</v>
          </cell>
          <cell r="J61" t="str">
            <v>19960_3_115</v>
          </cell>
          <cell r="K61" t="str">
            <v>BEE2638</v>
          </cell>
        </row>
        <row r="62">
          <cell r="H62" t="str">
            <v>08-03873</v>
          </cell>
          <cell r="I62" t="str">
            <v>2008-12-02</v>
          </cell>
          <cell r="J62" t="str">
            <v>19960_3_139</v>
          </cell>
          <cell r="K62" t="str">
            <v>BEE2662</v>
          </cell>
        </row>
        <row r="63">
          <cell r="H63" t="str">
            <v>09-00217</v>
          </cell>
          <cell r="I63" t="str">
            <v>2009-01-07</v>
          </cell>
          <cell r="J63" t="str">
            <v>19960_3_145</v>
          </cell>
          <cell r="K63" t="str">
            <v>BEE2668</v>
          </cell>
        </row>
        <row r="64">
          <cell r="H64" t="str">
            <v>08-02106</v>
          </cell>
          <cell r="I64" t="str">
            <v>2008-07-28</v>
          </cell>
          <cell r="J64" t="str">
            <v>19960_3_123</v>
          </cell>
          <cell r="K64" t="str">
            <v>BEE2646</v>
          </cell>
        </row>
        <row r="65">
          <cell r="H65" t="str">
            <v>08-03488</v>
          </cell>
          <cell r="I65" t="str">
            <v>2008-11-06</v>
          </cell>
          <cell r="J65" t="str">
            <v>19960_3_135</v>
          </cell>
          <cell r="K65" t="str">
            <v>BEE2658</v>
          </cell>
        </row>
        <row r="66">
          <cell r="H66" t="str">
            <v>09-01362</v>
          </cell>
          <cell r="I66" t="str">
            <v>2009-04-16</v>
          </cell>
          <cell r="J66" t="str">
            <v>20004_3_3</v>
          </cell>
          <cell r="K66" t="str">
            <v>BEE2685</v>
          </cell>
        </row>
        <row r="67">
          <cell r="H67" t="str">
            <v>09-01712</v>
          </cell>
          <cell r="I67" t="str">
            <v>2009-05-14</v>
          </cell>
          <cell r="J67" t="str">
            <v>20004_3_5</v>
          </cell>
          <cell r="K67" t="str">
            <v>BEE2687</v>
          </cell>
        </row>
        <row r="68">
          <cell r="H68" t="str">
            <v>09-00153</v>
          </cell>
          <cell r="I68" t="str">
            <v>2009-01-05</v>
          </cell>
          <cell r="J68" t="str">
            <v>19960_3_144</v>
          </cell>
          <cell r="K68" t="str">
            <v>BEE2667</v>
          </cell>
        </row>
        <row r="69">
          <cell r="H69" t="str">
            <v>08-04005</v>
          </cell>
          <cell r="I69" t="str">
            <v>2008-12-11</v>
          </cell>
          <cell r="J69" t="str">
            <v>19960_3_140</v>
          </cell>
          <cell r="K69" t="str">
            <v>BEE2663</v>
          </cell>
        </row>
        <row r="70">
          <cell r="H70" t="str">
            <v>09-00728</v>
          </cell>
          <cell r="I70" t="str">
            <v>2009-02-18</v>
          </cell>
          <cell r="J70" t="str">
            <v>19960_3_153</v>
          </cell>
          <cell r="K70" t="str">
            <v>BEE2676</v>
          </cell>
        </row>
        <row r="71">
          <cell r="H71" t="str">
            <v>09-00308</v>
          </cell>
          <cell r="I71" t="str">
            <v>2009-01-14</v>
          </cell>
          <cell r="J71" t="str">
            <v>19960_3_148</v>
          </cell>
          <cell r="K71" t="str">
            <v>BEE2671</v>
          </cell>
        </row>
        <row r="72">
          <cell r="H72" t="str">
            <v>09-00305</v>
          </cell>
          <cell r="I72" t="str">
            <v>2009-01-13</v>
          </cell>
          <cell r="J72" t="str">
            <v>19960_3_147</v>
          </cell>
          <cell r="K72" t="str">
            <v>BEE2670</v>
          </cell>
        </row>
        <row r="73">
          <cell r="H73" t="str">
            <v>09-00621</v>
          </cell>
          <cell r="I73" t="str">
            <v>2009-02-10</v>
          </cell>
          <cell r="J73" t="str">
            <v>19960_3_151</v>
          </cell>
          <cell r="K73" t="str">
            <v>BEE2674</v>
          </cell>
        </row>
        <row r="74">
          <cell r="H74" t="str">
            <v>09-00640</v>
          </cell>
          <cell r="I74" t="str">
            <v>2009-02-12</v>
          </cell>
          <cell r="J74" t="str">
            <v>19960_3_152</v>
          </cell>
          <cell r="K74" t="str">
            <v>BEE2675</v>
          </cell>
        </row>
        <row r="75">
          <cell r="H75" t="str">
            <v>08-02888</v>
          </cell>
          <cell r="I75" t="str">
            <v>2008-09-25</v>
          </cell>
          <cell r="J75" t="str">
            <v>19960_3_131</v>
          </cell>
          <cell r="K75" t="str">
            <v>BEE2654</v>
          </cell>
        </row>
        <row r="76">
          <cell r="H76" t="str">
            <v>09-00120</v>
          </cell>
          <cell r="I76" t="str">
            <v>2009-01-05</v>
          </cell>
          <cell r="J76" t="str">
            <v>19960_3_143</v>
          </cell>
          <cell r="K76" t="str">
            <v>BEE2666</v>
          </cell>
        </row>
        <row r="77">
          <cell r="H77" t="str">
            <v>08-00347</v>
          </cell>
          <cell r="I77" t="str">
            <v>2008-02-25</v>
          </cell>
          <cell r="J77" t="str">
            <v>19960_3_62</v>
          </cell>
          <cell r="K77" t="str">
            <v>BEE2500</v>
          </cell>
        </row>
        <row r="78">
          <cell r="H78" t="str">
            <v>09-00977</v>
          </cell>
          <cell r="I78" t="str">
            <v>2009-03-10</v>
          </cell>
          <cell r="J78" t="str">
            <v>19960_3_156</v>
          </cell>
          <cell r="K78" t="str">
            <v>BEE2679</v>
          </cell>
        </row>
        <row r="79">
          <cell r="H79" t="str">
            <v>09-04425</v>
          </cell>
          <cell r="I79" t="str">
            <v>2009-12-21</v>
          </cell>
          <cell r="J79" t="str">
            <v>20004_3_38</v>
          </cell>
          <cell r="K79" t="str">
            <v>BEE2720</v>
          </cell>
        </row>
        <row r="80">
          <cell r="H80" t="str">
            <v>09-00355</v>
          </cell>
          <cell r="I80" t="str">
            <v>2009-01-22</v>
          </cell>
          <cell r="J80" t="str">
            <v>19960_3_150</v>
          </cell>
          <cell r="K80" t="str">
            <v>BEE2673</v>
          </cell>
        </row>
        <row r="81">
          <cell r="H81" t="str">
            <v>09-03301</v>
          </cell>
          <cell r="I81" t="str">
            <v>2009-09-17</v>
          </cell>
          <cell r="J81" t="str">
            <v>20004_3_29</v>
          </cell>
          <cell r="K81" t="str">
            <v>BEE2711</v>
          </cell>
        </row>
        <row r="82">
          <cell r="H82" t="str">
            <v>09-02873</v>
          </cell>
          <cell r="I82" t="str">
            <v>2009-08-24</v>
          </cell>
          <cell r="J82" t="str">
            <v>20004_3_20</v>
          </cell>
          <cell r="K82" t="str">
            <v>BEE2702</v>
          </cell>
        </row>
        <row r="83">
          <cell r="H83" t="str">
            <v>09-03228</v>
          </cell>
          <cell r="I83" t="str">
            <v>2009-09-10</v>
          </cell>
          <cell r="J83" t="str">
            <v>20004_3_27</v>
          </cell>
          <cell r="K83" t="str">
            <v>BEE2709</v>
          </cell>
        </row>
        <row r="84">
          <cell r="H84" t="str">
            <v>10-00418</v>
          </cell>
          <cell r="I84" t="str">
            <v>2010-01-26</v>
          </cell>
          <cell r="J84" t="str">
            <v>20004_3_42</v>
          </cell>
          <cell r="K84" t="str">
            <v>BEE2724</v>
          </cell>
        </row>
        <row r="85">
          <cell r="H85" t="str">
            <v>09-01256</v>
          </cell>
          <cell r="I85" t="str">
            <v>2009-04-07</v>
          </cell>
          <cell r="J85" t="str">
            <v>20004_3_1</v>
          </cell>
          <cell r="K85" t="str">
            <v>BEE2683</v>
          </cell>
        </row>
        <row r="86">
          <cell r="H86" t="str">
            <v>08-01232</v>
          </cell>
          <cell r="I86" t="str">
            <v>2008-06-04</v>
          </cell>
          <cell r="J86" t="str">
            <v>19960_3_64</v>
          </cell>
          <cell r="K86" t="str">
            <v>BEE2502</v>
          </cell>
        </row>
        <row r="87">
          <cell r="H87" t="str">
            <v>09-04294</v>
          </cell>
          <cell r="I87" t="str">
            <v>2009-12-07</v>
          </cell>
          <cell r="J87" t="str">
            <v>20004_3_37</v>
          </cell>
          <cell r="K87" t="str">
            <v>BEE2719</v>
          </cell>
        </row>
        <row r="88">
          <cell r="H88" t="str">
            <v>09-02090</v>
          </cell>
          <cell r="I88" t="str">
            <v>2009-06-25</v>
          </cell>
          <cell r="J88" t="str">
            <v>20004_3_7</v>
          </cell>
          <cell r="K88" t="str">
            <v>BEE2689</v>
          </cell>
        </row>
        <row r="89">
          <cell r="H89" t="str">
            <v>09-02548</v>
          </cell>
          <cell r="I89" t="str">
            <v>2009-08-03</v>
          </cell>
          <cell r="J89" t="str">
            <v>20004_3_14</v>
          </cell>
          <cell r="K89" t="str">
            <v>BEE2696</v>
          </cell>
        </row>
        <row r="90">
          <cell r="H90" t="str">
            <v>09-02839</v>
          </cell>
          <cell r="I90" t="str">
            <v>2009-08-19</v>
          </cell>
          <cell r="J90" t="str">
            <v>20004_3_18</v>
          </cell>
          <cell r="K90" t="str">
            <v>BEE2700</v>
          </cell>
        </row>
        <row r="91">
          <cell r="H91" t="str">
            <v>09-03549</v>
          </cell>
          <cell r="I91" t="str">
            <v>2009-10-12</v>
          </cell>
          <cell r="J91" t="str">
            <v>20004_3_32</v>
          </cell>
          <cell r="K91" t="str">
            <v>BEE2714</v>
          </cell>
        </row>
        <row r="92">
          <cell r="H92" t="str">
            <v>09-01677</v>
          </cell>
          <cell r="I92" t="str">
            <v>2009-05-12</v>
          </cell>
          <cell r="J92" t="str">
            <v>20004_3_4</v>
          </cell>
          <cell r="K92" t="str">
            <v>BEE2686</v>
          </cell>
        </row>
        <row r="93">
          <cell r="H93" t="str">
            <v>09-03252</v>
          </cell>
          <cell r="I93" t="str">
            <v>2009-09-11</v>
          </cell>
          <cell r="J93" t="str">
            <v>20004_3_28</v>
          </cell>
          <cell r="K93" t="str">
            <v>BEE2710</v>
          </cell>
        </row>
        <row r="94">
          <cell r="H94" t="str">
            <v>09-02423</v>
          </cell>
          <cell r="I94" t="str">
            <v>2009-07-21</v>
          </cell>
          <cell r="J94" t="str">
            <v>20004_3_12</v>
          </cell>
          <cell r="K94" t="str">
            <v>BEE2694</v>
          </cell>
        </row>
        <row r="95">
          <cell r="H95" t="str">
            <v>09-02828</v>
          </cell>
          <cell r="I95" t="str">
            <v>2009-08-17</v>
          </cell>
          <cell r="J95" t="str">
            <v>20004_3_17</v>
          </cell>
          <cell r="K95" t="str">
            <v>BEE2699</v>
          </cell>
        </row>
        <row r="96">
          <cell r="H96" t="str">
            <v>09-03424</v>
          </cell>
          <cell r="I96" t="str">
            <v>2009-10-01</v>
          </cell>
          <cell r="J96" t="str">
            <v>20004_3_30</v>
          </cell>
          <cell r="K96" t="str">
            <v>BEE2712</v>
          </cell>
        </row>
        <row r="97">
          <cell r="H97" t="str">
            <v>09-02246</v>
          </cell>
          <cell r="I97" t="str">
            <v>2009-07-13</v>
          </cell>
          <cell r="J97" t="str">
            <v>20004_3_11</v>
          </cell>
          <cell r="K97" t="str">
            <v>BEE2693</v>
          </cell>
        </row>
        <row r="98">
          <cell r="H98" t="str">
            <v>10-00003</v>
          </cell>
          <cell r="I98" t="str">
            <v>2010-01-04</v>
          </cell>
          <cell r="J98" t="str">
            <v>20004_3_39</v>
          </cell>
          <cell r="K98" t="str">
            <v>BEE2721</v>
          </cell>
        </row>
        <row r="99">
          <cell r="H99" t="str">
            <v>09-01991</v>
          </cell>
          <cell r="I99" t="str">
            <v>2009-06-16</v>
          </cell>
          <cell r="J99" t="str">
            <v>20004_3_6</v>
          </cell>
          <cell r="K99" t="str">
            <v>BEE2688</v>
          </cell>
        </row>
        <row r="100">
          <cell r="H100" t="str">
            <v>10-00460</v>
          </cell>
          <cell r="I100" t="str">
            <v>2010-01-26</v>
          </cell>
          <cell r="J100" t="str">
            <v>20004_3_43</v>
          </cell>
          <cell r="K100" t="str">
            <v>BEE2725</v>
          </cell>
        </row>
        <row r="101">
          <cell r="H101" t="str">
            <v>09-03672</v>
          </cell>
          <cell r="I101" t="str">
            <v>2009-10-20</v>
          </cell>
          <cell r="J101" t="str">
            <v>20004_3_34</v>
          </cell>
          <cell r="K101" t="str">
            <v>BEE2716</v>
          </cell>
        </row>
        <row r="102">
          <cell r="H102" t="str">
            <v>10-01537</v>
          </cell>
          <cell r="I102" t="str">
            <v>2010-04-23</v>
          </cell>
          <cell r="J102" t="str">
            <v>20004_3_55</v>
          </cell>
          <cell r="K102" t="str">
            <v>BEE2737</v>
          </cell>
        </row>
        <row r="103">
          <cell r="H103" t="str">
            <v>09-02962</v>
          </cell>
          <cell r="I103" t="str">
            <v>2009-09-02</v>
          </cell>
          <cell r="J103" t="str">
            <v>20004_3_24</v>
          </cell>
          <cell r="K103" t="str">
            <v>BEE2706</v>
          </cell>
        </row>
        <row r="104">
          <cell r="H104" t="str">
            <v>09-03666</v>
          </cell>
          <cell r="I104" t="str">
            <v>2009-10-19</v>
          </cell>
          <cell r="J104" t="str">
            <v>20004_3_33</v>
          </cell>
          <cell r="K104" t="str">
            <v>BEE2715</v>
          </cell>
        </row>
        <row r="105">
          <cell r="H105" t="str">
            <v>10-00674</v>
          </cell>
          <cell r="I105" t="str">
            <v>2010-02-12</v>
          </cell>
          <cell r="J105" t="str">
            <v>20004_3_46</v>
          </cell>
          <cell r="K105" t="str">
            <v>BEE2728</v>
          </cell>
        </row>
        <row r="106">
          <cell r="H106" t="str">
            <v>10-00930</v>
          </cell>
          <cell r="I106" t="str">
            <v>2010-03-08</v>
          </cell>
          <cell r="J106" t="str">
            <v>20004_3_49</v>
          </cell>
          <cell r="K106" t="str">
            <v>BEE2731</v>
          </cell>
        </row>
        <row r="107">
          <cell r="H107" t="str">
            <v>10-00276</v>
          </cell>
          <cell r="I107" t="str">
            <v>2010-01-13</v>
          </cell>
          <cell r="J107" t="str">
            <v>20004_3_40</v>
          </cell>
          <cell r="K107" t="str">
            <v>BEE2722</v>
          </cell>
        </row>
        <row r="108">
          <cell r="H108" t="str">
            <v>10-02007</v>
          </cell>
          <cell r="I108" t="str">
            <v>2010-05-31</v>
          </cell>
          <cell r="J108" t="str">
            <v>20004_3_58</v>
          </cell>
          <cell r="K108" t="str">
            <v>BEE2740</v>
          </cell>
        </row>
        <row r="109">
          <cell r="H109" t="str">
            <v>10-00647</v>
          </cell>
          <cell r="I109" t="str">
            <v>2010-02-09</v>
          </cell>
          <cell r="J109" t="str">
            <v>20004_3_45</v>
          </cell>
          <cell r="K109" t="str">
            <v>BEE2727</v>
          </cell>
        </row>
        <row r="110">
          <cell r="H110" t="str">
            <v>10-01532</v>
          </cell>
          <cell r="I110" t="str">
            <v>2010-04-22</v>
          </cell>
          <cell r="J110" t="str">
            <v>20004_3_54</v>
          </cell>
          <cell r="K110" t="str">
            <v>BEE2736</v>
          </cell>
        </row>
        <row r="111">
          <cell r="H111" t="str">
            <v>10-00852</v>
          </cell>
          <cell r="I111" t="str">
            <v>2010-03-03</v>
          </cell>
          <cell r="J111" t="str">
            <v>20004_3_48</v>
          </cell>
          <cell r="K111" t="str">
            <v>BEE2730</v>
          </cell>
        </row>
        <row r="112">
          <cell r="H112" t="str">
            <v>10-01531</v>
          </cell>
          <cell r="I112" t="str">
            <v>2010-04-21</v>
          </cell>
          <cell r="J112" t="str">
            <v>20004_3_53</v>
          </cell>
          <cell r="K112" t="str">
            <v>BEE2735</v>
          </cell>
        </row>
        <row r="113">
          <cell r="H113" t="str">
            <v>09-01388</v>
          </cell>
          <cell r="I113" t="str">
            <v>2009-04-17</v>
          </cell>
          <cell r="J113" t="str">
            <v>19960_3_65</v>
          </cell>
          <cell r="K113" t="str">
            <v>BEE2504</v>
          </cell>
        </row>
        <row r="114">
          <cell r="H114" t="str">
            <v>10-01761</v>
          </cell>
          <cell r="I114" t="str">
            <v>2010-05-05</v>
          </cell>
          <cell r="J114" t="str">
            <v>20004_3_57</v>
          </cell>
          <cell r="K114" t="str">
            <v>BEE2739</v>
          </cell>
        </row>
        <row r="115">
          <cell r="H115" t="str">
            <v>10-02332</v>
          </cell>
          <cell r="I115" t="str">
            <v>2010-08-26</v>
          </cell>
          <cell r="J115" t="str">
            <v>20004_3_68</v>
          </cell>
          <cell r="K115" t="str">
            <v>BEE2750</v>
          </cell>
        </row>
        <row r="116">
          <cell r="H116" t="str">
            <v>10-02294</v>
          </cell>
          <cell r="I116" t="str">
            <v>2010-08-18</v>
          </cell>
          <cell r="J116" t="str">
            <v>20004_3_66</v>
          </cell>
          <cell r="K116" t="str">
            <v>BEE2748</v>
          </cell>
        </row>
        <row r="117">
          <cell r="H117" t="str">
            <v>10-02295</v>
          </cell>
          <cell r="I117" t="str">
            <v>2010-08-19</v>
          </cell>
          <cell r="J117" t="str">
            <v>20004_3_67</v>
          </cell>
          <cell r="K117" t="str">
            <v>BEE2749</v>
          </cell>
        </row>
        <row r="118">
          <cell r="H118" t="str">
            <v>10-02188</v>
          </cell>
          <cell r="I118" t="str">
            <v>2010-07-30</v>
          </cell>
          <cell r="J118" t="str">
            <v>20004_3_63</v>
          </cell>
          <cell r="K118" t="str">
            <v>BEE2745</v>
          </cell>
        </row>
        <row r="119">
          <cell r="H119" t="str">
            <v>10-02108</v>
          </cell>
          <cell r="I119" t="str">
            <v>2010-07-02</v>
          </cell>
          <cell r="J119" t="str">
            <v>20004_3_60</v>
          </cell>
          <cell r="K119" t="str">
            <v>BEE2742</v>
          </cell>
        </row>
        <row r="120">
          <cell r="H120" t="str">
            <v>10-02185</v>
          </cell>
          <cell r="I120" t="str">
            <v>2010-07-29</v>
          </cell>
          <cell r="J120" t="str">
            <v>20004_3_62</v>
          </cell>
          <cell r="K120" t="str">
            <v>BEE2744</v>
          </cell>
        </row>
        <row r="121">
          <cell r="H121" t="str">
            <v>10-02433</v>
          </cell>
          <cell r="I121" t="str">
            <v>2010-09-22</v>
          </cell>
          <cell r="J121" t="str">
            <v>20004_3_69</v>
          </cell>
          <cell r="K121" t="str">
            <v>BEE2751</v>
          </cell>
        </row>
        <row r="122">
          <cell r="H122" t="str">
            <v>10-02586</v>
          </cell>
          <cell r="I122" t="str">
            <v>2010-10-06</v>
          </cell>
          <cell r="J122" t="str">
            <v>20004_3_73</v>
          </cell>
          <cell r="K122" t="str">
            <v>BEE2755</v>
          </cell>
        </row>
        <row r="123">
          <cell r="H123" t="str">
            <v>10-02712</v>
          </cell>
          <cell r="I123" t="str">
            <v>2010-11-18</v>
          </cell>
          <cell r="J123" t="str">
            <v>20004_3_77</v>
          </cell>
          <cell r="K123" t="str">
            <v>BEE2759</v>
          </cell>
        </row>
        <row r="124">
          <cell r="H124" t="str">
            <v>10-02695</v>
          </cell>
          <cell r="I124" t="str">
            <v>2010-11-11</v>
          </cell>
          <cell r="J124" t="str">
            <v>20004_3_76</v>
          </cell>
          <cell r="K124" t="str">
            <v>BEE2758</v>
          </cell>
        </row>
        <row r="125">
          <cell r="H125" t="str">
            <v>10-02682</v>
          </cell>
          <cell r="I125" t="str">
            <v>2010-11-08</v>
          </cell>
          <cell r="J125" t="str">
            <v>20004_3_75</v>
          </cell>
          <cell r="K125" t="str">
            <v>BEE2757</v>
          </cell>
        </row>
        <row r="126">
          <cell r="H126" t="str">
            <v>11-00816</v>
          </cell>
          <cell r="I126" t="str">
            <v>2011-03-03</v>
          </cell>
          <cell r="J126" t="str">
            <v>20005_3_3</v>
          </cell>
          <cell r="K126" t="str">
            <v>BEE2764</v>
          </cell>
        </row>
        <row r="127">
          <cell r="H127" t="str">
            <v>10-02449</v>
          </cell>
          <cell r="I127" t="str">
            <v>2010-09-28</v>
          </cell>
          <cell r="J127" t="str">
            <v>20004_3_70</v>
          </cell>
          <cell r="K127" t="str">
            <v>BEE2752</v>
          </cell>
        </row>
        <row r="128">
          <cell r="H128" t="str">
            <v>11-00665</v>
          </cell>
          <cell r="I128" t="str">
            <v>2011-02-24</v>
          </cell>
          <cell r="J128" t="str">
            <v>20005_3_2</v>
          </cell>
          <cell r="K128" t="str">
            <v>BEE2763</v>
          </cell>
        </row>
        <row r="129">
          <cell r="H129" t="str">
            <v>11-02041</v>
          </cell>
          <cell r="I129" t="str">
            <v>2011-05-23</v>
          </cell>
          <cell r="J129" t="str">
            <v>20005_3_6</v>
          </cell>
          <cell r="K129" t="str">
            <v>BEE2767</v>
          </cell>
        </row>
        <row r="130">
          <cell r="H130" t="str">
            <v>10-01860</v>
          </cell>
          <cell r="I130" t="str">
            <v>2010-05-21</v>
          </cell>
          <cell r="J130" t="str">
            <v>19960_3_68</v>
          </cell>
          <cell r="K130" t="str">
            <v>BEE2508</v>
          </cell>
        </row>
        <row r="131">
          <cell r="H131" t="str">
            <v>11-02229</v>
          </cell>
          <cell r="I131" t="str">
            <v>2011-06-06</v>
          </cell>
          <cell r="J131" t="str">
            <v>20005_3_7</v>
          </cell>
          <cell r="K131" t="str">
            <v>BEE2768</v>
          </cell>
        </row>
        <row r="132">
          <cell r="H132" t="str">
            <v>11-03056</v>
          </cell>
          <cell r="I132" t="str">
            <v>2011-08-15</v>
          </cell>
          <cell r="J132" t="str">
            <v>20005_3_10</v>
          </cell>
          <cell r="K132" t="str">
            <v>BEE2771</v>
          </cell>
        </row>
        <row r="133">
          <cell r="H133" t="str">
            <v>10-02128</v>
          </cell>
          <cell r="I133" t="str">
            <v>2010-07-12</v>
          </cell>
          <cell r="J133" t="str">
            <v>19960_3_70</v>
          </cell>
          <cell r="K133" t="str">
            <v>BEE2510</v>
          </cell>
        </row>
        <row r="134">
          <cell r="H134" t="str">
            <v>10-02282</v>
          </cell>
          <cell r="I134" t="str">
            <v>2010-08-13</v>
          </cell>
          <cell r="J134" t="str">
            <v>20004_3_64</v>
          </cell>
          <cell r="K134" t="str">
            <v>BEE2746</v>
          </cell>
        </row>
        <row r="135">
          <cell r="H135" t="str">
            <v>11-04393</v>
          </cell>
          <cell r="I135" t="str">
            <v>2011-12-05</v>
          </cell>
          <cell r="J135" t="str">
            <v>20005_3_20</v>
          </cell>
          <cell r="K135" t="str">
            <v>BEE2781</v>
          </cell>
        </row>
        <row r="136">
          <cell r="H136" t="str">
            <v>11-04300</v>
          </cell>
          <cell r="I136" t="str">
            <v>2011-11-25</v>
          </cell>
          <cell r="J136" t="str">
            <v>20005_3_18</v>
          </cell>
          <cell r="K136" t="str">
            <v>BEE2779</v>
          </cell>
        </row>
        <row r="137">
          <cell r="H137" t="str">
            <v>12-00211</v>
          </cell>
          <cell r="I137" t="str">
            <v>2012-01-19</v>
          </cell>
          <cell r="J137" t="str">
            <v>20005_3_23</v>
          </cell>
          <cell r="K137" t="str">
            <v>BEE2784</v>
          </cell>
        </row>
        <row r="138">
          <cell r="H138" t="str">
            <v>12-00427</v>
          </cell>
          <cell r="I138" t="str">
            <v>2012-02-02</v>
          </cell>
          <cell r="J138" t="str">
            <v>20005_3_25</v>
          </cell>
          <cell r="K138" t="str">
            <v>BEE2786</v>
          </cell>
        </row>
        <row r="139">
          <cell r="H139" t="str">
            <v>11-00324</v>
          </cell>
          <cell r="I139" t="str">
            <v>2011-02-01</v>
          </cell>
          <cell r="J139" t="str">
            <v>19960_3_76</v>
          </cell>
          <cell r="K139" t="str">
            <v>BEE2516</v>
          </cell>
        </row>
        <row r="140">
          <cell r="H140" t="str">
            <v>12-03654</v>
          </cell>
          <cell r="I140" t="str">
            <v>2012-10-15</v>
          </cell>
          <cell r="J140" t="str">
            <v>20005_3_39</v>
          </cell>
          <cell r="K140" t="str">
            <v>BEE2800</v>
          </cell>
        </row>
        <row r="141">
          <cell r="H141" t="str">
            <v>12-01441</v>
          </cell>
          <cell r="I141" t="str">
            <v>2012-04-23</v>
          </cell>
          <cell r="J141" t="str">
            <v>20005_3_31</v>
          </cell>
          <cell r="K141" t="str">
            <v>BEE2792</v>
          </cell>
        </row>
        <row r="142">
          <cell r="H142" t="str">
            <v>12-00802</v>
          </cell>
          <cell r="I142" t="str">
            <v>2012-03-01</v>
          </cell>
          <cell r="J142" t="str">
            <v>20005_3_26</v>
          </cell>
          <cell r="K142" t="str">
            <v>BEE2787</v>
          </cell>
        </row>
        <row r="143">
          <cell r="H143" t="str">
            <v>12-02929</v>
          </cell>
          <cell r="I143" t="str">
            <v>2012-08-23</v>
          </cell>
          <cell r="J143" t="str">
            <v>20005_3_34</v>
          </cell>
          <cell r="K143" t="str">
            <v>BEE2795</v>
          </cell>
        </row>
        <row r="144">
          <cell r="H144" t="str">
            <v>11-02654</v>
          </cell>
          <cell r="I144" t="str">
            <v>2011-07-12</v>
          </cell>
          <cell r="J144" t="str">
            <v>19960_3_77</v>
          </cell>
          <cell r="K144" t="str">
            <v>BEE2517</v>
          </cell>
        </row>
        <row r="145">
          <cell r="H145" t="str">
            <v>12-01034</v>
          </cell>
          <cell r="I145" t="str">
            <v>2012-03-22</v>
          </cell>
          <cell r="J145" t="str">
            <v>20005_3_30</v>
          </cell>
          <cell r="K145" t="str">
            <v>BEE2791</v>
          </cell>
        </row>
        <row r="146">
          <cell r="H146" t="str">
            <v>12-04140</v>
          </cell>
          <cell r="I146" t="str">
            <v>2012-11-15</v>
          </cell>
          <cell r="J146" t="str">
            <v>20005_3_42</v>
          </cell>
          <cell r="K146" t="str">
            <v>BEE2803</v>
          </cell>
        </row>
        <row r="147">
          <cell r="H147" t="str">
            <v>13-00105</v>
          </cell>
          <cell r="I147" t="str">
            <v>2013-01-09</v>
          </cell>
          <cell r="J147" t="str">
            <v>20005_3_43</v>
          </cell>
          <cell r="K147" t="str">
            <v>BEE2804</v>
          </cell>
        </row>
        <row r="148">
          <cell r="H148" t="str">
            <v>13-02687</v>
          </cell>
          <cell r="I148" t="str">
            <v>2013-05-14</v>
          </cell>
          <cell r="J148" t="str">
            <v>20005_3_48</v>
          </cell>
          <cell r="K148" t="str">
            <v>BEE2809</v>
          </cell>
        </row>
        <row r="149">
          <cell r="H149" t="str">
            <v>13-05916</v>
          </cell>
          <cell r="I149" t="str">
            <v>2013-12-03</v>
          </cell>
          <cell r="J149" t="str">
            <v>20005_3_55</v>
          </cell>
          <cell r="K149" t="str">
            <v>BEE2816</v>
          </cell>
        </row>
        <row r="150">
          <cell r="H150" t="str">
            <v>14-00156</v>
          </cell>
          <cell r="I150" t="str">
            <v>2014-01-16</v>
          </cell>
          <cell r="J150" t="str">
            <v>20005_3_58</v>
          </cell>
          <cell r="K150" t="str">
            <v>BEE2819</v>
          </cell>
        </row>
        <row r="151">
          <cell r="H151" t="str">
            <v>13-06088</v>
          </cell>
          <cell r="I151" t="str">
            <v>2013-12-12</v>
          </cell>
          <cell r="J151" t="str">
            <v>20005_3_56</v>
          </cell>
          <cell r="K151" t="str">
            <v>BEE2817</v>
          </cell>
        </row>
        <row r="152">
          <cell r="H152" t="str">
            <v>14-01179</v>
          </cell>
          <cell r="I152" t="str">
            <v>2014-03-24</v>
          </cell>
          <cell r="J152" t="str">
            <v>20005_3_62</v>
          </cell>
          <cell r="K152" t="str">
            <v>BEE2823</v>
          </cell>
        </row>
        <row r="153">
          <cell r="H153" t="str">
            <v>13-03248</v>
          </cell>
          <cell r="I153" t="str">
            <v>2013-06-17</v>
          </cell>
          <cell r="J153" t="str">
            <v>20004_3_86</v>
          </cell>
          <cell r="K153" t="str">
            <v>BEE2527</v>
          </cell>
        </row>
        <row r="154">
          <cell r="H154" t="str">
            <v>14-04366</v>
          </cell>
          <cell r="I154" t="str">
            <v>2014-11-18</v>
          </cell>
          <cell r="J154" t="str">
            <v>20005_3_67</v>
          </cell>
          <cell r="K154" t="str">
            <v>BEE2828</v>
          </cell>
        </row>
        <row r="155">
          <cell r="H155" t="str">
            <v>15-02404</v>
          </cell>
          <cell r="I155" t="str">
            <v>2015-07-09</v>
          </cell>
          <cell r="J155" t="str">
            <v>20005_3_70</v>
          </cell>
          <cell r="K155" t="str">
            <v>BEE2831</v>
          </cell>
        </row>
        <row r="156">
          <cell r="H156" t="str">
            <v>08-00597</v>
          </cell>
          <cell r="I156" t="str">
            <v>2008-04-09</v>
          </cell>
          <cell r="J156" t="str">
            <v>19960_3_63</v>
          </cell>
          <cell r="K156" t="str">
            <v>BEE2501</v>
          </cell>
        </row>
        <row r="157">
          <cell r="H157" t="str">
            <v>10-02594</v>
          </cell>
          <cell r="I157" t="str">
            <v>2010-10-08</v>
          </cell>
          <cell r="J157" t="str">
            <v>19960_3_73</v>
          </cell>
          <cell r="K157" t="str">
            <v>BEE2513</v>
          </cell>
        </row>
        <row r="158">
          <cell r="H158" t="str">
            <v>98-03309</v>
          </cell>
          <cell r="I158" t="str">
            <v>1998-09-29</v>
          </cell>
          <cell r="J158" t="str">
            <v>20004_3_90</v>
          </cell>
          <cell r="K158" t="str">
            <v>BEE2533</v>
          </cell>
        </row>
        <row r="159">
          <cell r="H159" t="str">
            <v>99-00984</v>
          </cell>
          <cell r="I159" t="str">
            <v>1999-03-16</v>
          </cell>
          <cell r="J159" t="str">
            <v>20005_3_71</v>
          </cell>
          <cell r="K159" t="str">
            <v>BEE2832</v>
          </cell>
        </row>
        <row r="160">
          <cell r="H160" t="str">
            <v>02-00123</v>
          </cell>
          <cell r="I160" t="str">
            <v>2002-04-24</v>
          </cell>
          <cell r="J160" t="str">
            <v>20004_3_93</v>
          </cell>
          <cell r="K160" t="str">
            <v>BEE2536</v>
          </cell>
        </row>
        <row r="161">
          <cell r="H161" t="str">
            <v>02-00040</v>
          </cell>
          <cell r="I161" t="str">
            <v>2002-02-18</v>
          </cell>
          <cell r="J161" t="str">
            <v>20004_3_92</v>
          </cell>
          <cell r="K161" t="str">
            <v>BEE2535</v>
          </cell>
        </row>
        <row r="162">
          <cell r="H162" t="str">
            <v>02-00183</v>
          </cell>
          <cell r="I162" t="str">
            <v>2002-06-27</v>
          </cell>
          <cell r="J162" t="str">
            <v>20004_3_94</v>
          </cell>
          <cell r="K162" t="str">
            <v>BEE2537</v>
          </cell>
        </row>
        <row r="163">
          <cell r="H163" t="str">
            <v>02-00694</v>
          </cell>
          <cell r="I163" t="str">
            <v>2002-11-04</v>
          </cell>
          <cell r="J163" t="str">
            <v>19960_3_29</v>
          </cell>
          <cell r="K163" t="str">
            <v>BEE2464</v>
          </cell>
        </row>
        <row r="164">
          <cell r="H164" t="str">
            <v>03-00335</v>
          </cell>
          <cell r="I164" t="str">
            <v>2003-11-13</v>
          </cell>
          <cell r="J164" t="str">
            <v>20004_3_95</v>
          </cell>
          <cell r="K164" t="str">
            <v>BEE2538</v>
          </cell>
        </row>
        <row r="165">
          <cell r="H165" t="str">
            <v>04-00015</v>
          </cell>
          <cell r="I165" t="str">
            <v>2004-01-15</v>
          </cell>
          <cell r="J165" t="str">
            <v>20004_3_96</v>
          </cell>
          <cell r="K165" t="str">
            <v>BEE2539</v>
          </cell>
        </row>
        <row r="166">
          <cell r="H166" t="str">
            <v>03-00128</v>
          </cell>
          <cell r="I166" t="str">
            <v>2003-04-24</v>
          </cell>
          <cell r="J166" t="str">
            <v>19960_3_30</v>
          </cell>
          <cell r="K166" t="str">
            <v>BEE2465</v>
          </cell>
        </row>
        <row r="167">
          <cell r="H167" t="str">
            <v>03-00161</v>
          </cell>
          <cell r="I167" t="str">
            <v>2003-06-02</v>
          </cell>
          <cell r="J167" t="str">
            <v>19960_3_31</v>
          </cell>
          <cell r="K167" t="str">
            <v>BEE2466</v>
          </cell>
        </row>
        <row r="168">
          <cell r="H168" t="str">
            <v>04-00724</v>
          </cell>
          <cell r="I168" t="str">
            <v>2004-12-22</v>
          </cell>
          <cell r="J168" t="str">
            <v>20004_3_101</v>
          </cell>
          <cell r="K168" t="str">
            <v>BEE2544</v>
          </cell>
        </row>
        <row r="169">
          <cell r="H169" t="str">
            <v>04-00659</v>
          </cell>
          <cell r="I169" t="str">
            <v>2004-12-01</v>
          </cell>
          <cell r="J169" t="str">
            <v>20004_3_99</v>
          </cell>
          <cell r="K169" t="str">
            <v>BEE2542</v>
          </cell>
        </row>
        <row r="170">
          <cell r="H170" t="str">
            <v>03-00267</v>
          </cell>
          <cell r="I170" t="str">
            <v>2003-09-29</v>
          </cell>
          <cell r="J170" t="str">
            <v>19960_3_32</v>
          </cell>
          <cell r="K170" t="str">
            <v>BEE2467</v>
          </cell>
        </row>
        <row r="171">
          <cell r="H171" t="str">
            <v>03-00337</v>
          </cell>
          <cell r="I171" t="str">
            <v>2003-11-13</v>
          </cell>
          <cell r="J171" t="str">
            <v>19960_3_34</v>
          </cell>
          <cell r="K171" t="str">
            <v>BEE2469</v>
          </cell>
        </row>
        <row r="172">
          <cell r="H172" t="str">
            <v>03-00336</v>
          </cell>
          <cell r="I172" t="str">
            <v>2003-11-12</v>
          </cell>
          <cell r="J172" t="str">
            <v>19960_3_33</v>
          </cell>
          <cell r="K172" t="str">
            <v>BEE2468</v>
          </cell>
        </row>
        <row r="173">
          <cell r="H173" t="str">
            <v>05-00897</v>
          </cell>
          <cell r="I173" t="str">
            <v>2005-08-15</v>
          </cell>
          <cell r="J173" t="str">
            <v>20004_3_114</v>
          </cell>
          <cell r="K173" t="str">
            <v>BEE2558</v>
          </cell>
        </row>
        <row r="174">
          <cell r="H174" t="str">
            <v>05-00148</v>
          </cell>
          <cell r="I174" t="str">
            <v>2005-02-11</v>
          </cell>
          <cell r="J174" t="str">
            <v>20004_3_102</v>
          </cell>
          <cell r="K174" t="str">
            <v>BEE2545</v>
          </cell>
        </row>
        <row r="175">
          <cell r="H175" t="str">
            <v>04-00055</v>
          </cell>
          <cell r="I175" t="str">
            <v>2004-02-18</v>
          </cell>
          <cell r="J175" t="str">
            <v>19960_3_35</v>
          </cell>
          <cell r="K175" t="str">
            <v>BEE2470</v>
          </cell>
        </row>
        <row r="176">
          <cell r="H176" t="str">
            <v>05-00308</v>
          </cell>
          <cell r="I176" t="str">
            <v>2005-02-24</v>
          </cell>
          <cell r="J176" t="str">
            <v>20004_3_103</v>
          </cell>
          <cell r="K176" t="str">
            <v>BEE2546</v>
          </cell>
        </row>
        <row r="177">
          <cell r="H177" t="str">
            <v>05-00981</v>
          </cell>
          <cell r="I177" t="str">
            <v>2005-09-26</v>
          </cell>
          <cell r="J177" t="str">
            <v>20004_3_115</v>
          </cell>
          <cell r="K177" t="str">
            <v>BEE2559</v>
          </cell>
        </row>
        <row r="178">
          <cell r="H178" t="str">
            <v>04-00262</v>
          </cell>
          <cell r="I178" t="str">
            <v>2004-05-13</v>
          </cell>
          <cell r="J178" t="str">
            <v>19960_3_36</v>
          </cell>
          <cell r="K178" t="str">
            <v>BEE2471</v>
          </cell>
        </row>
        <row r="179">
          <cell r="H179" t="str">
            <v>04-00270</v>
          </cell>
          <cell r="I179" t="str">
            <v>2004-05-19</v>
          </cell>
          <cell r="J179" t="str">
            <v>19960_3_37</v>
          </cell>
          <cell r="K179" t="str">
            <v>BEE2472</v>
          </cell>
        </row>
        <row r="180">
          <cell r="H180" t="str">
            <v>05-00757</v>
          </cell>
          <cell r="I180" t="str">
            <v>2005-07-11</v>
          </cell>
          <cell r="J180" t="str">
            <v>20004_3_111</v>
          </cell>
          <cell r="K180" t="str">
            <v>BEE2555</v>
          </cell>
        </row>
        <row r="181">
          <cell r="H181" t="str">
            <v>05-00594</v>
          </cell>
          <cell r="I181" t="str">
            <v>2005-06-02</v>
          </cell>
          <cell r="J181" t="str">
            <v>20004_3_109</v>
          </cell>
          <cell r="K181" t="str">
            <v>BEE2552</v>
          </cell>
        </row>
        <row r="182">
          <cell r="H182" t="str">
            <v>05-00892</v>
          </cell>
          <cell r="I182" t="str">
            <v>2005-08-11</v>
          </cell>
          <cell r="J182" t="str">
            <v>20004_3_113</v>
          </cell>
          <cell r="K182" t="str">
            <v>BEE2557</v>
          </cell>
        </row>
        <row r="183">
          <cell r="H183" t="str">
            <v>05-00541</v>
          </cell>
          <cell r="I183" t="str">
            <v>2005-05-13</v>
          </cell>
          <cell r="J183" t="str">
            <v>20004_3_108</v>
          </cell>
          <cell r="K183" t="str">
            <v>BEE2551</v>
          </cell>
        </row>
        <row r="184">
          <cell r="H184" t="str">
            <v>05-01009</v>
          </cell>
          <cell r="I184" t="str">
            <v>2005-10-19</v>
          </cell>
          <cell r="J184" t="str">
            <v>20004_3_116</v>
          </cell>
          <cell r="K184" t="str">
            <v>BEE2560</v>
          </cell>
        </row>
        <row r="185">
          <cell r="H185" t="str">
            <v>05-01031</v>
          </cell>
          <cell r="I185" t="str">
            <v>2005-10-26</v>
          </cell>
          <cell r="J185" t="str">
            <v>20004_3_117</v>
          </cell>
          <cell r="K185" t="str">
            <v>BEE2561</v>
          </cell>
        </row>
        <row r="186">
          <cell r="H186" t="str">
            <v>05-00773</v>
          </cell>
          <cell r="I186" t="str">
            <v>2005-07-18</v>
          </cell>
          <cell r="J186" t="str">
            <v>20004_3_112</v>
          </cell>
          <cell r="K186" t="str">
            <v>BEE2556</v>
          </cell>
        </row>
        <row r="187">
          <cell r="H187" t="str">
            <v>04-00465</v>
          </cell>
          <cell r="I187" t="str">
            <v>2004-09-20</v>
          </cell>
          <cell r="J187" t="str">
            <v>19960_3_38</v>
          </cell>
          <cell r="K187" t="str">
            <v>BEE2474</v>
          </cell>
        </row>
        <row r="188">
          <cell r="H188" t="str">
            <v>04-00643</v>
          </cell>
          <cell r="I188" t="str">
            <v>2004-11-23</v>
          </cell>
          <cell r="J188" t="str">
            <v>19960_3_39</v>
          </cell>
          <cell r="K188" t="str">
            <v>BEE2475</v>
          </cell>
        </row>
        <row r="189">
          <cell r="H189" t="str">
            <v>04-00650</v>
          </cell>
          <cell r="I189" t="str">
            <v>2004-11-29</v>
          </cell>
          <cell r="J189" t="str">
            <v>19960_3_40</v>
          </cell>
          <cell r="K189" t="str">
            <v>BEE2476</v>
          </cell>
        </row>
        <row r="190">
          <cell r="H190" t="str">
            <v>04-00653</v>
          </cell>
          <cell r="I190" t="str">
            <v>2004-11-29</v>
          </cell>
          <cell r="J190" t="str">
            <v>19960_3_41</v>
          </cell>
          <cell r="K190" t="str">
            <v>BEE2477</v>
          </cell>
        </row>
        <row r="191">
          <cell r="H191" t="str">
            <v>05-00017</v>
          </cell>
          <cell r="I191" t="str">
            <v>2005-01-05</v>
          </cell>
          <cell r="J191" t="str">
            <v>19960_3_42</v>
          </cell>
          <cell r="K191" t="str">
            <v>BEE2478</v>
          </cell>
        </row>
        <row r="192">
          <cell r="H192" t="str">
            <v>06-00148</v>
          </cell>
          <cell r="I192" t="str">
            <v>2006-03-31</v>
          </cell>
          <cell r="J192" t="str">
            <v>20004_3_131</v>
          </cell>
          <cell r="K192" t="str">
            <v>BEE2575</v>
          </cell>
        </row>
        <row r="193">
          <cell r="H193" t="str">
            <v>06-00074</v>
          </cell>
          <cell r="I193" t="str">
            <v>2006-02-22</v>
          </cell>
          <cell r="J193" t="str">
            <v>20004_3_126</v>
          </cell>
          <cell r="K193" t="str">
            <v>BEE2570</v>
          </cell>
        </row>
        <row r="194">
          <cell r="H194" t="str">
            <v>06-00112</v>
          </cell>
          <cell r="I194" t="str">
            <v>2006-03-09</v>
          </cell>
          <cell r="J194" t="str">
            <v>20004_3_129</v>
          </cell>
          <cell r="K194" t="str">
            <v>BEE2573</v>
          </cell>
        </row>
        <row r="195">
          <cell r="H195" t="str">
            <v>06-00652</v>
          </cell>
          <cell r="I195" t="str">
            <v>2006-07-31</v>
          </cell>
          <cell r="J195" t="str">
            <v>20004_3_141</v>
          </cell>
          <cell r="K195" t="str">
            <v>BEE2585</v>
          </cell>
        </row>
        <row r="196">
          <cell r="H196" t="str">
            <v>06-00097</v>
          </cell>
          <cell r="I196" t="str">
            <v>2006-03-06</v>
          </cell>
          <cell r="J196" t="str">
            <v>20004_3_127</v>
          </cell>
          <cell r="K196" t="str">
            <v>BEE2571</v>
          </cell>
        </row>
        <row r="197">
          <cell r="H197" t="str">
            <v>05-00502</v>
          </cell>
          <cell r="I197" t="str">
            <v>2005-05-02</v>
          </cell>
          <cell r="J197" t="str">
            <v>20004_3_107</v>
          </cell>
          <cell r="K197" t="str">
            <v>BEE2550</v>
          </cell>
        </row>
        <row r="198">
          <cell r="H198" t="str">
            <v>06-00604</v>
          </cell>
          <cell r="I198" t="str">
            <v>2006-07-20</v>
          </cell>
          <cell r="J198" t="str">
            <v>20004_3_139</v>
          </cell>
          <cell r="K198" t="str">
            <v>BEE2583</v>
          </cell>
        </row>
        <row r="199">
          <cell r="H199" t="str">
            <v>06-00804</v>
          </cell>
          <cell r="I199" t="str">
            <v>2006-09-13</v>
          </cell>
          <cell r="J199" t="str">
            <v>20004_3_145</v>
          </cell>
          <cell r="K199" t="str">
            <v>BEE2589</v>
          </cell>
        </row>
        <row r="200">
          <cell r="H200" t="str">
            <v>06-00149</v>
          </cell>
          <cell r="I200" t="str">
            <v>2006-03-31</v>
          </cell>
          <cell r="J200" t="str">
            <v>20004_3_132</v>
          </cell>
          <cell r="K200" t="str">
            <v>BEE2576</v>
          </cell>
        </row>
        <row r="201">
          <cell r="H201" t="str">
            <v>05-00888</v>
          </cell>
          <cell r="I201" t="str">
            <v>2005-08-11</v>
          </cell>
          <cell r="J201" t="str">
            <v>19960_3_45</v>
          </cell>
          <cell r="K201" t="str">
            <v>BEE2481</v>
          </cell>
        </row>
        <row r="202">
          <cell r="H202" t="str">
            <v>06-00022</v>
          </cell>
          <cell r="I202" t="str">
            <v>2006-01-20</v>
          </cell>
          <cell r="J202" t="str">
            <v>20004_3_125</v>
          </cell>
          <cell r="K202" t="str">
            <v>BEE2569</v>
          </cell>
        </row>
        <row r="203">
          <cell r="H203" t="str">
            <v>06-00839</v>
          </cell>
          <cell r="I203" t="str">
            <v>2006-09-25</v>
          </cell>
          <cell r="J203" t="str">
            <v>20004_3_146</v>
          </cell>
          <cell r="K203" t="str">
            <v>BEE2590</v>
          </cell>
        </row>
        <row r="204">
          <cell r="H204" t="str">
            <v>06-00863</v>
          </cell>
          <cell r="I204" t="str">
            <v>2006-10-09</v>
          </cell>
          <cell r="J204" t="str">
            <v>20004_3_147</v>
          </cell>
          <cell r="K204" t="str">
            <v>BEE2591</v>
          </cell>
        </row>
        <row r="205">
          <cell r="H205" t="str">
            <v>06-01019</v>
          </cell>
          <cell r="I205" t="str">
            <v>2006-11-30</v>
          </cell>
          <cell r="J205" t="str">
            <v>20004_3_153</v>
          </cell>
          <cell r="K205" t="str">
            <v>BEE2597</v>
          </cell>
        </row>
        <row r="206">
          <cell r="H206" t="str">
            <v>06-00605</v>
          </cell>
          <cell r="I206" t="str">
            <v>2006-07-20</v>
          </cell>
          <cell r="J206" t="str">
            <v>20004_3_140</v>
          </cell>
          <cell r="K206" t="str">
            <v>BEE2584</v>
          </cell>
        </row>
        <row r="207">
          <cell r="H207" t="str">
            <v>05-01173</v>
          </cell>
          <cell r="I207" t="str">
            <v>2005-11-30</v>
          </cell>
          <cell r="J207" t="str">
            <v>19960_3_47</v>
          </cell>
          <cell r="K207" t="str">
            <v>BEE2483</v>
          </cell>
        </row>
        <row r="208">
          <cell r="H208" t="str">
            <v>06-00931</v>
          </cell>
          <cell r="I208" t="str">
            <v>2006-11-01</v>
          </cell>
          <cell r="J208" t="str">
            <v>20004_3_150</v>
          </cell>
          <cell r="K208" t="str">
            <v>BEE2594</v>
          </cell>
        </row>
        <row r="209">
          <cell r="H209" t="str">
            <v>07-00992</v>
          </cell>
          <cell r="I209" t="str">
            <v>2007-10-15</v>
          </cell>
          <cell r="J209" t="str">
            <v>19960_3_94</v>
          </cell>
          <cell r="K209" t="str">
            <v>BEE2617</v>
          </cell>
        </row>
        <row r="210">
          <cell r="H210" t="str">
            <v>06-00735</v>
          </cell>
          <cell r="I210" t="str">
            <v>2006-08-24</v>
          </cell>
          <cell r="J210" t="str">
            <v>20004_3_142</v>
          </cell>
          <cell r="K210" t="str">
            <v>BEE2586</v>
          </cell>
        </row>
        <row r="211">
          <cell r="H211" t="str">
            <v>06-00745</v>
          </cell>
          <cell r="I211" t="str">
            <v>2006-08-28</v>
          </cell>
          <cell r="J211" t="str">
            <v>20004_3_143</v>
          </cell>
          <cell r="K211" t="str">
            <v>BEE2587</v>
          </cell>
        </row>
        <row r="212">
          <cell r="H212" t="str">
            <v>07-00197</v>
          </cell>
          <cell r="I212" t="str">
            <v>2007-02-23</v>
          </cell>
          <cell r="J212" t="str">
            <v>20004_3_158</v>
          </cell>
          <cell r="K212" t="str">
            <v>BEE2602</v>
          </cell>
        </row>
        <row r="213">
          <cell r="H213" t="str">
            <v>06-00052</v>
          </cell>
          <cell r="I213" t="str">
            <v>2006-02-08</v>
          </cell>
          <cell r="J213" t="str">
            <v>19960_3_50</v>
          </cell>
          <cell r="K213" t="str">
            <v>BEE2486</v>
          </cell>
        </row>
        <row r="214">
          <cell r="H214" t="str">
            <v>06-00084</v>
          </cell>
          <cell r="I214" t="str">
            <v>2006-02-27</v>
          </cell>
          <cell r="J214" t="str">
            <v>19960_3_51</v>
          </cell>
          <cell r="K214" t="str">
            <v>BEE2487</v>
          </cell>
        </row>
        <row r="215">
          <cell r="H215" t="str">
            <v>07-00345</v>
          </cell>
          <cell r="I215" t="str">
            <v>2007-04-03</v>
          </cell>
          <cell r="J215" t="str">
            <v>19960_3_81</v>
          </cell>
          <cell r="K215" t="str">
            <v>BEE2604</v>
          </cell>
        </row>
        <row r="216">
          <cell r="H216" t="str">
            <v>07-00862</v>
          </cell>
          <cell r="I216" t="str">
            <v>2007-09-17</v>
          </cell>
          <cell r="J216" t="str">
            <v>19960_3_91</v>
          </cell>
          <cell r="K216" t="str">
            <v>BEE2614</v>
          </cell>
        </row>
        <row r="217">
          <cell r="H217" t="str">
            <v>06-00921</v>
          </cell>
          <cell r="I217" t="str">
            <v>2006-10-25</v>
          </cell>
          <cell r="J217" t="str">
            <v>20004_3_149</v>
          </cell>
          <cell r="K217" t="str">
            <v>BEE2593</v>
          </cell>
        </row>
        <row r="218">
          <cell r="H218" t="str">
            <v>07-00443</v>
          </cell>
          <cell r="I218" t="str">
            <v>2007-05-31</v>
          </cell>
          <cell r="J218" t="str">
            <v>19960_3_83</v>
          </cell>
          <cell r="K218" t="str">
            <v>BEE2606</v>
          </cell>
        </row>
        <row r="219">
          <cell r="H219" t="str">
            <v>07-00384</v>
          </cell>
          <cell r="I219" t="str">
            <v>2007-04-24</v>
          </cell>
          <cell r="J219" t="str">
            <v>19960_3_82</v>
          </cell>
          <cell r="K219" t="str">
            <v>BEE2605</v>
          </cell>
        </row>
        <row r="220">
          <cell r="H220" t="str">
            <v>07-01180</v>
          </cell>
          <cell r="I220" t="str">
            <v>2007-12-13</v>
          </cell>
          <cell r="J220" t="str">
            <v>19960_3_99</v>
          </cell>
          <cell r="K220" t="str">
            <v>BEE2622</v>
          </cell>
        </row>
        <row r="221">
          <cell r="H221" t="str">
            <v>06-01032</v>
          </cell>
          <cell r="I221" t="str">
            <v>2006-12-06</v>
          </cell>
          <cell r="J221" t="str">
            <v>20004_3_154</v>
          </cell>
          <cell r="K221" t="str">
            <v>BEE2598</v>
          </cell>
        </row>
        <row r="222">
          <cell r="H222" t="str">
            <v>07-01073</v>
          </cell>
          <cell r="I222" t="str">
            <v>2007-11-13</v>
          </cell>
          <cell r="J222" t="str">
            <v>19960_3_97</v>
          </cell>
          <cell r="K222" t="str">
            <v>BEE2620</v>
          </cell>
        </row>
        <row r="223">
          <cell r="H223" t="str">
            <v>07-00120</v>
          </cell>
          <cell r="I223" t="str">
            <v>2007-01-23</v>
          </cell>
          <cell r="J223" t="str">
            <v>20004_3_156</v>
          </cell>
          <cell r="K223" t="str">
            <v>BEE2600</v>
          </cell>
        </row>
        <row r="224">
          <cell r="H224" t="str">
            <v>07-00957</v>
          </cell>
          <cell r="I224" t="str">
            <v>2007-10-09</v>
          </cell>
          <cell r="J224" t="str">
            <v>19960_3_93</v>
          </cell>
          <cell r="K224" t="str">
            <v>BEE2616</v>
          </cell>
        </row>
        <row r="225">
          <cell r="H225" t="str">
            <v>07-00516</v>
          </cell>
          <cell r="I225" t="str">
            <v>2007-07-02</v>
          </cell>
          <cell r="J225" t="str">
            <v>19960_3_86</v>
          </cell>
          <cell r="K225" t="str">
            <v>BEE2609</v>
          </cell>
        </row>
        <row r="226">
          <cell r="H226" t="str">
            <v>06-00856</v>
          </cell>
          <cell r="I226" t="str">
            <v>2006-10-05</v>
          </cell>
          <cell r="J226" t="str">
            <v>19960_3_54</v>
          </cell>
          <cell r="K226" t="str">
            <v>BEE2491</v>
          </cell>
        </row>
        <row r="227">
          <cell r="H227" t="str">
            <v>07-01203</v>
          </cell>
          <cell r="I227" t="str">
            <v>2007-12-21</v>
          </cell>
          <cell r="J227" t="str">
            <v>19960_3_100</v>
          </cell>
          <cell r="K227" t="str">
            <v>BEE2623</v>
          </cell>
        </row>
        <row r="228">
          <cell r="H228" t="str">
            <v>08-00447</v>
          </cell>
          <cell r="I228" t="str">
            <v>2008-03-31</v>
          </cell>
          <cell r="J228" t="str">
            <v>19960_3_111</v>
          </cell>
          <cell r="K228" t="str">
            <v>BEE2634</v>
          </cell>
        </row>
        <row r="229">
          <cell r="H229" t="str">
            <v>07-01037</v>
          </cell>
          <cell r="I229" t="str">
            <v>2007-11-01</v>
          </cell>
          <cell r="J229" t="str">
            <v>19960_3_95</v>
          </cell>
          <cell r="K229" t="str">
            <v>BEE2618</v>
          </cell>
        </row>
        <row r="230">
          <cell r="H230" t="str">
            <v>08-00271</v>
          </cell>
          <cell r="I230" t="str">
            <v>2008-01-24</v>
          </cell>
          <cell r="J230" t="str">
            <v>19960_3_104</v>
          </cell>
          <cell r="K230" t="str">
            <v>BEE2627</v>
          </cell>
        </row>
        <row r="231">
          <cell r="H231" t="str">
            <v>08-00297</v>
          </cell>
          <cell r="I231" t="str">
            <v>2008-02-07</v>
          </cell>
          <cell r="J231" t="str">
            <v>19960_3_105</v>
          </cell>
          <cell r="K231" t="str">
            <v>BEE2628</v>
          </cell>
        </row>
        <row r="232">
          <cell r="H232" t="str">
            <v>07-00900</v>
          </cell>
          <cell r="I232" t="str">
            <v>2007-09-27</v>
          </cell>
          <cell r="J232" t="str">
            <v>19960_3_92</v>
          </cell>
          <cell r="K232" t="str">
            <v>BEE2615</v>
          </cell>
        </row>
        <row r="233">
          <cell r="H233" t="str">
            <v>08-02138</v>
          </cell>
          <cell r="I233" t="str">
            <v>2008-08-04</v>
          </cell>
          <cell r="J233" t="str">
            <v>19960_3_124</v>
          </cell>
          <cell r="K233" t="str">
            <v>BEE2647</v>
          </cell>
        </row>
        <row r="234">
          <cell r="H234" t="str">
            <v>08-00352</v>
          </cell>
          <cell r="I234" t="str">
            <v>2008-02-25</v>
          </cell>
          <cell r="J234" t="str">
            <v>19960_3_106</v>
          </cell>
          <cell r="K234" t="str">
            <v>BEE2629</v>
          </cell>
        </row>
        <row r="235">
          <cell r="H235" t="str">
            <v>07-00185</v>
          </cell>
          <cell r="I235" t="str">
            <v>2007-02-16</v>
          </cell>
          <cell r="J235" t="str">
            <v>19960_3_55</v>
          </cell>
          <cell r="K235" t="str">
            <v>BEE2493</v>
          </cell>
        </row>
        <row r="236">
          <cell r="H236" t="str">
            <v>08-01864</v>
          </cell>
          <cell r="I236" t="str">
            <v>2008-07-09</v>
          </cell>
          <cell r="J236" t="str">
            <v>19960_3_122</v>
          </cell>
          <cell r="K236" t="str">
            <v>BEE2645</v>
          </cell>
        </row>
        <row r="237">
          <cell r="H237" t="str">
            <v>08-00425</v>
          </cell>
          <cell r="I237" t="str">
            <v>2008-03-17</v>
          </cell>
          <cell r="J237" t="str">
            <v>19960_3_109</v>
          </cell>
          <cell r="K237" t="str">
            <v>BEE2632</v>
          </cell>
        </row>
        <row r="238">
          <cell r="H238" t="str">
            <v>07-00218</v>
          </cell>
          <cell r="I238" t="str">
            <v>2007-03-02</v>
          </cell>
          <cell r="J238" t="str">
            <v>19960_3_56</v>
          </cell>
          <cell r="K238" t="str">
            <v>BEE2494</v>
          </cell>
        </row>
        <row r="239">
          <cell r="H239" t="str">
            <v>08-03600</v>
          </cell>
          <cell r="I239" t="str">
            <v>2008-11-13</v>
          </cell>
          <cell r="J239" t="str">
            <v>19960_3_137</v>
          </cell>
          <cell r="K239" t="str">
            <v>BEE2660</v>
          </cell>
        </row>
        <row r="240">
          <cell r="H240" t="str">
            <v>08-01663</v>
          </cell>
          <cell r="I240" t="str">
            <v>2008-07-02</v>
          </cell>
          <cell r="J240" t="str">
            <v>19960_3_119</v>
          </cell>
          <cell r="K240" t="str">
            <v>BEE2642</v>
          </cell>
        </row>
        <row r="241">
          <cell r="H241" t="str">
            <v>08-01118</v>
          </cell>
          <cell r="I241" t="str">
            <v>2008-05-20</v>
          </cell>
          <cell r="J241" t="str">
            <v>19960_3_113</v>
          </cell>
          <cell r="K241" t="str">
            <v>BEE2636</v>
          </cell>
        </row>
        <row r="242">
          <cell r="H242" t="str">
            <v>08-02807</v>
          </cell>
          <cell r="I242" t="str">
            <v>2008-09-16</v>
          </cell>
          <cell r="J242" t="str">
            <v>19960_3_130</v>
          </cell>
          <cell r="K242" t="str">
            <v>BEE2653</v>
          </cell>
        </row>
        <row r="243">
          <cell r="H243" t="str">
            <v>07-00419</v>
          </cell>
          <cell r="I243" t="str">
            <v>2007-05-18</v>
          </cell>
          <cell r="J243" t="str">
            <v>19960_3_57</v>
          </cell>
          <cell r="K243" t="str">
            <v>BEE2495</v>
          </cell>
        </row>
        <row r="244">
          <cell r="H244" t="str">
            <v>08-01621</v>
          </cell>
          <cell r="I244" t="str">
            <v>2008-07-01</v>
          </cell>
          <cell r="J244" t="str">
            <v>19960_3_117</v>
          </cell>
          <cell r="K244" t="str">
            <v>BEE2640</v>
          </cell>
        </row>
        <row r="245">
          <cell r="H245" t="str">
            <v>08-00379</v>
          </cell>
          <cell r="I245" t="str">
            <v>2008-03-05</v>
          </cell>
          <cell r="J245" t="str">
            <v>19960_3_107</v>
          </cell>
          <cell r="K245" t="str">
            <v>BEE2630</v>
          </cell>
        </row>
        <row r="246">
          <cell r="H246" t="str">
            <v>07-00446</v>
          </cell>
          <cell r="I246" t="str">
            <v>2007-05-31</v>
          </cell>
          <cell r="J246" t="str">
            <v>19960_3_58</v>
          </cell>
          <cell r="K246" t="str">
            <v>BEE2496</v>
          </cell>
        </row>
        <row r="247">
          <cell r="H247" t="str">
            <v>08-01691</v>
          </cell>
          <cell r="I247" t="str">
            <v>2008-07-03</v>
          </cell>
          <cell r="J247" t="str">
            <v>19960_3_120</v>
          </cell>
          <cell r="K247" t="str">
            <v>BEE2643</v>
          </cell>
        </row>
        <row r="248">
          <cell r="H248" t="str">
            <v>08-01863</v>
          </cell>
          <cell r="I248" t="str">
            <v>2008-07-08</v>
          </cell>
          <cell r="J248" t="str">
            <v>19960_3_121</v>
          </cell>
          <cell r="K248" t="str">
            <v>BEE2644</v>
          </cell>
        </row>
        <row r="249">
          <cell r="H249" t="str">
            <v>08-03621</v>
          </cell>
          <cell r="I249" t="str">
            <v>2008-11-18</v>
          </cell>
          <cell r="J249" t="str">
            <v>19960_3_138</v>
          </cell>
          <cell r="K249" t="str">
            <v>BEE2661</v>
          </cell>
        </row>
        <row r="250">
          <cell r="H250" t="str">
            <v>08-02260</v>
          </cell>
          <cell r="I250" t="str">
            <v>2008-08-07</v>
          </cell>
          <cell r="J250" t="str">
            <v>19960_3_125</v>
          </cell>
          <cell r="K250" t="str">
            <v>BEE2648</v>
          </cell>
        </row>
        <row r="251">
          <cell r="H251" t="str">
            <v>08-00839</v>
          </cell>
          <cell r="I251" t="str">
            <v>2008-05-06</v>
          </cell>
          <cell r="J251" t="str">
            <v>19960_3_112</v>
          </cell>
          <cell r="K251" t="str">
            <v>BEE2635</v>
          </cell>
        </row>
        <row r="252">
          <cell r="H252" t="str">
            <v>09-00348</v>
          </cell>
          <cell r="I252" t="str">
            <v>2009-01-21</v>
          </cell>
          <cell r="J252" t="str">
            <v>19960_3_149</v>
          </cell>
          <cell r="K252" t="str">
            <v>BEE2672</v>
          </cell>
        </row>
        <row r="253">
          <cell r="H253" t="str">
            <v>08-03408</v>
          </cell>
          <cell r="I253" t="str">
            <v>2008-11-05</v>
          </cell>
          <cell r="J253" t="str">
            <v>19960_3_134</v>
          </cell>
          <cell r="K253" t="str">
            <v>BEE2657</v>
          </cell>
        </row>
        <row r="254">
          <cell r="H254" t="str">
            <v>09-00271</v>
          </cell>
          <cell r="I254" t="str">
            <v>2009-01-12</v>
          </cell>
          <cell r="J254" t="str">
            <v>19960_3_146</v>
          </cell>
          <cell r="K254" t="str">
            <v>BEE2669</v>
          </cell>
        </row>
        <row r="255">
          <cell r="H255" t="str">
            <v>07-01096</v>
          </cell>
          <cell r="I255" t="str">
            <v>2007-11-15</v>
          </cell>
          <cell r="J255" t="str">
            <v>19960_3_60</v>
          </cell>
          <cell r="K255" t="str">
            <v>BEE2498</v>
          </cell>
        </row>
        <row r="256">
          <cell r="H256" t="str">
            <v>08-03490</v>
          </cell>
          <cell r="I256" t="str">
            <v>2008-11-06</v>
          </cell>
          <cell r="J256" t="str">
            <v>19960_3_136</v>
          </cell>
          <cell r="K256" t="str">
            <v>BEE2659</v>
          </cell>
        </row>
        <row r="257">
          <cell r="H257" t="str">
            <v>09-02243</v>
          </cell>
          <cell r="I257" t="str">
            <v>2009-07-13</v>
          </cell>
          <cell r="J257" t="str">
            <v>20004_3_10</v>
          </cell>
          <cell r="K257" t="str">
            <v>BEE2692</v>
          </cell>
        </row>
        <row r="258">
          <cell r="H258" t="str">
            <v>08-00037</v>
          </cell>
          <cell r="I258" t="str">
            <v>2008-01-16</v>
          </cell>
          <cell r="J258" t="str">
            <v>19960_3_61</v>
          </cell>
          <cell r="K258" t="str">
            <v>BEE2499</v>
          </cell>
        </row>
        <row r="259">
          <cell r="H259" t="str">
            <v>09-00118</v>
          </cell>
          <cell r="I259" t="str">
            <v>2009-01-05</v>
          </cell>
          <cell r="J259" t="str">
            <v>19960_3_142</v>
          </cell>
          <cell r="K259" t="str">
            <v>BEE2665</v>
          </cell>
        </row>
        <row r="260">
          <cell r="H260" t="str">
            <v>09-01320</v>
          </cell>
          <cell r="I260" t="str">
            <v>2009-04-15</v>
          </cell>
          <cell r="J260" t="str">
            <v>20004_3_2</v>
          </cell>
          <cell r="K260" t="str">
            <v>BEE2684</v>
          </cell>
        </row>
        <row r="261">
          <cell r="H261" t="str">
            <v>09-01095</v>
          </cell>
          <cell r="I261" t="str">
            <v>2009-03-20</v>
          </cell>
          <cell r="J261" t="str">
            <v>19960_3_158</v>
          </cell>
          <cell r="K261" t="str">
            <v>BEE2681</v>
          </cell>
        </row>
        <row r="262">
          <cell r="H262" t="str">
            <v>09-00768</v>
          </cell>
          <cell r="I262" t="str">
            <v>2009-02-25</v>
          </cell>
          <cell r="J262" t="str">
            <v>19960_3_154</v>
          </cell>
          <cell r="K262" t="str">
            <v>BEE2677</v>
          </cell>
        </row>
        <row r="263">
          <cell r="H263" t="str">
            <v>09-03487</v>
          </cell>
          <cell r="I263" t="str">
            <v>2009-10-05</v>
          </cell>
          <cell r="J263" t="str">
            <v>20004_3_31</v>
          </cell>
          <cell r="K263" t="str">
            <v>BEE2713</v>
          </cell>
        </row>
        <row r="264">
          <cell r="H264" t="str">
            <v>09-01196</v>
          </cell>
          <cell r="I264" t="str">
            <v>2009-04-02</v>
          </cell>
          <cell r="J264" t="str">
            <v>19960_3_159</v>
          </cell>
          <cell r="K264" t="str">
            <v>BEE2682</v>
          </cell>
        </row>
        <row r="265">
          <cell r="H265" t="str">
            <v>09-00876</v>
          </cell>
          <cell r="I265" t="str">
            <v>2009-03-05</v>
          </cell>
          <cell r="J265" t="str">
            <v>19960_3_155</v>
          </cell>
          <cell r="K265" t="str">
            <v>BEE2678</v>
          </cell>
        </row>
        <row r="266">
          <cell r="H266" t="str">
            <v>08-04039</v>
          </cell>
          <cell r="I266" t="str">
            <v>2008-12-22</v>
          </cell>
          <cell r="J266" t="str">
            <v>19960_3_141</v>
          </cell>
          <cell r="K266" t="str">
            <v>BEE2664</v>
          </cell>
        </row>
        <row r="267">
          <cell r="H267" t="str">
            <v>09-01022</v>
          </cell>
          <cell r="I267" t="str">
            <v>2009-03-11</v>
          </cell>
          <cell r="J267" t="str">
            <v>19960_3_157</v>
          </cell>
          <cell r="K267" t="str">
            <v>BEE2680</v>
          </cell>
        </row>
        <row r="268">
          <cell r="H268" t="str">
            <v>09-02886</v>
          </cell>
          <cell r="I268" t="str">
            <v>2009-08-25</v>
          </cell>
          <cell r="J268" t="str">
            <v>20004_3_22</v>
          </cell>
          <cell r="K268" t="str">
            <v>BEE2704</v>
          </cell>
        </row>
        <row r="269">
          <cell r="H269" t="str">
            <v>09-02113</v>
          </cell>
          <cell r="I269" t="str">
            <v>2009-06-29</v>
          </cell>
          <cell r="J269" t="str">
            <v>20004_3_8</v>
          </cell>
          <cell r="K269" t="str">
            <v>BEE2690</v>
          </cell>
        </row>
        <row r="270">
          <cell r="H270" t="str">
            <v>09-02242</v>
          </cell>
          <cell r="I270" t="str">
            <v>2009-07-13</v>
          </cell>
          <cell r="J270" t="str">
            <v>20004_3_9</v>
          </cell>
          <cell r="K270" t="str">
            <v>BEE2691</v>
          </cell>
        </row>
        <row r="271">
          <cell r="H271" t="str">
            <v>09-02903</v>
          </cell>
          <cell r="I271" t="str">
            <v>2009-08-25</v>
          </cell>
          <cell r="J271" t="str">
            <v>20004_3_23</v>
          </cell>
          <cell r="K271" t="str">
            <v>BEE2705</v>
          </cell>
        </row>
        <row r="272">
          <cell r="H272" t="str">
            <v>09-03001</v>
          </cell>
          <cell r="I272" t="str">
            <v>2009-09-02</v>
          </cell>
          <cell r="J272" t="str">
            <v>20004_3_25</v>
          </cell>
          <cell r="K272" t="str">
            <v>BEE2707</v>
          </cell>
        </row>
        <row r="273">
          <cell r="H273" t="str">
            <v>09-02882</v>
          </cell>
          <cell r="I273" t="str">
            <v>2009-08-26</v>
          </cell>
          <cell r="J273" t="str">
            <v>20004_3_21</v>
          </cell>
          <cell r="K273" t="str">
            <v>BEE2703</v>
          </cell>
        </row>
        <row r="274">
          <cell r="H274" t="str">
            <v>09-02808</v>
          </cell>
          <cell r="I274" t="str">
            <v>2009-08-13</v>
          </cell>
          <cell r="J274" t="str">
            <v>20004_3_15</v>
          </cell>
          <cell r="K274" t="str">
            <v>BEE2697</v>
          </cell>
        </row>
        <row r="275">
          <cell r="H275" t="str">
            <v>09-02525</v>
          </cell>
          <cell r="I275" t="str">
            <v>2009-07-30</v>
          </cell>
          <cell r="J275" t="str">
            <v>20004_3_13</v>
          </cell>
          <cell r="K275" t="str">
            <v>BEE2695</v>
          </cell>
        </row>
        <row r="276">
          <cell r="H276" t="str">
            <v>09-03785</v>
          </cell>
          <cell r="I276" t="str">
            <v>2009-10-30</v>
          </cell>
          <cell r="J276" t="str">
            <v>20004_3_35</v>
          </cell>
          <cell r="K276" t="str">
            <v>BEE2717</v>
          </cell>
        </row>
        <row r="277">
          <cell r="H277" t="str">
            <v>10-02110</v>
          </cell>
          <cell r="I277" t="str">
            <v>2010-07-05</v>
          </cell>
          <cell r="J277" t="str">
            <v>20004_3_61</v>
          </cell>
          <cell r="K277" t="str">
            <v>BEE2743</v>
          </cell>
        </row>
        <row r="278">
          <cell r="H278" t="str">
            <v>09-02826</v>
          </cell>
          <cell r="I278" t="str">
            <v>2009-08-14</v>
          </cell>
          <cell r="J278" t="str">
            <v>20004_3_16</v>
          </cell>
          <cell r="K278" t="str">
            <v>BEE2698</v>
          </cell>
        </row>
        <row r="279">
          <cell r="H279" t="str">
            <v>10-00293</v>
          </cell>
          <cell r="I279" t="str">
            <v>2010-01-15</v>
          </cell>
          <cell r="J279" t="str">
            <v>20004_3_41</v>
          </cell>
          <cell r="K279" t="str">
            <v>BEE2723</v>
          </cell>
        </row>
        <row r="280">
          <cell r="H280" t="str">
            <v>09-03850</v>
          </cell>
          <cell r="I280" t="str">
            <v>2009-11-11</v>
          </cell>
          <cell r="J280" t="str">
            <v>20004_3_36</v>
          </cell>
          <cell r="K280" t="str">
            <v>BEE2718</v>
          </cell>
        </row>
        <row r="281">
          <cell r="H281" t="str">
            <v>09-02854</v>
          </cell>
          <cell r="I281" t="str">
            <v>2009-08-19</v>
          </cell>
          <cell r="J281" t="str">
            <v>20004_3_19</v>
          </cell>
          <cell r="K281" t="str">
            <v>BEE2701</v>
          </cell>
        </row>
        <row r="282">
          <cell r="H282" t="str">
            <v>10-01027</v>
          </cell>
          <cell r="I282" t="str">
            <v>2010-03-22</v>
          </cell>
          <cell r="J282" t="str">
            <v>20004_3_51</v>
          </cell>
          <cell r="K282" t="str">
            <v>BEE2733</v>
          </cell>
        </row>
        <row r="283">
          <cell r="H283" t="str">
            <v>09-03163</v>
          </cell>
          <cell r="I283" t="str">
            <v>2009-09-08</v>
          </cell>
          <cell r="J283" t="str">
            <v>20004_3_26</v>
          </cell>
          <cell r="K283" t="str">
            <v>BEE2708</v>
          </cell>
        </row>
        <row r="284">
          <cell r="H284" t="str">
            <v>10-01748</v>
          </cell>
          <cell r="I284" t="str">
            <v>2010-04-29</v>
          </cell>
          <cell r="J284" t="str">
            <v>20004_3_56</v>
          </cell>
          <cell r="K284" t="str">
            <v>BEE2738</v>
          </cell>
        </row>
        <row r="285">
          <cell r="H285" t="str">
            <v>10-00728</v>
          </cell>
          <cell r="I285" t="str">
            <v>2010-02-18</v>
          </cell>
          <cell r="J285" t="str">
            <v>20004_3_47</v>
          </cell>
          <cell r="K285" t="str">
            <v>BEE2729</v>
          </cell>
        </row>
        <row r="286">
          <cell r="H286" t="str">
            <v>10-00931</v>
          </cell>
          <cell r="I286" t="str">
            <v>2010-03-08</v>
          </cell>
          <cell r="J286" t="str">
            <v>20004_3_50</v>
          </cell>
          <cell r="K286" t="str">
            <v>BEE2732</v>
          </cell>
        </row>
        <row r="287">
          <cell r="H287" t="str">
            <v>10-00464</v>
          </cell>
          <cell r="I287" t="str">
            <v>2010-01-27</v>
          </cell>
          <cell r="J287" t="str">
            <v>20004_3_44</v>
          </cell>
          <cell r="K287" t="str">
            <v>BEE2726</v>
          </cell>
        </row>
        <row r="288">
          <cell r="H288" t="str">
            <v>10-02805</v>
          </cell>
          <cell r="I288" t="str">
            <v>2010-12-21</v>
          </cell>
          <cell r="J288" t="str">
            <v>20004_3_78</v>
          </cell>
          <cell r="K288" t="str">
            <v>BEE2760</v>
          </cell>
        </row>
        <row r="289">
          <cell r="H289" t="str">
            <v>10-02669</v>
          </cell>
          <cell r="I289" t="str">
            <v>2010-11-05</v>
          </cell>
          <cell r="J289" t="str">
            <v>20004_3_74</v>
          </cell>
          <cell r="K289" t="str">
            <v>BEE2756</v>
          </cell>
        </row>
        <row r="290">
          <cell r="H290" t="str">
            <v>10-02482</v>
          </cell>
          <cell r="I290" t="str">
            <v>2010-10-04</v>
          </cell>
          <cell r="J290" t="str">
            <v>20004_3_71</v>
          </cell>
          <cell r="K290" t="str">
            <v>BEE2753</v>
          </cell>
        </row>
        <row r="291">
          <cell r="H291" t="str">
            <v>10-02284</v>
          </cell>
          <cell r="I291" t="str">
            <v>2010-08-16</v>
          </cell>
          <cell r="J291" t="str">
            <v>20004_3_65</v>
          </cell>
          <cell r="K291" t="str">
            <v>BEE2747</v>
          </cell>
        </row>
        <row r="292">
          <cell r="H292" t="str">
            <v>10-01035</v>
          </cell>
          <cell r="I292" t="str">
            <v>2010-03-24</v>
          </cell>
          <cell r="J292" t="str">
            <v>20004_3_52</v>
          </cell>
          <cell r="K292" t="str">
            <v>BEE2734</v>
          </cell>
        </row>
        <row r="293">
          <cell r="H293" t="str">
            <v>09-03403</v>
          </cell>
          <cell r="I293" t="str">
            <v>2009-09-28</v>
          </cell>
          <cell r="J293" t="str">
            <v>19960_3_66</v>
          </cell>
          <cell r="K293" t="str">
            <v>BEE2506</v>
          </cell>
        </row>
        <row r="294">
          <cell r="H294" t="str">
            <v>10-02803</v>
          </cell>
          <cell r="I294" t="str">
            <v>2010-12-20</v>
          </cell>
          <cell r="J294" t="str">
            <v>19960_3_75</v>
          </cell>
          <cell r="K294" t="str">
            <v>BEE2515</v>
          </cell>
        </row>
        <row r="295">
          <cell r="H295" t="str">
            <v>10-02544</v>
          </cell>
          <cell r="I295" t="str">
            <v>2010-10-05</v>
          </cell>
          <cell r="J295" t="str">
            <v>20004_3_72</v>
          </cell>
          <cell r="K295" t="str">
            <v>BEE2754</v>
          </cell>
        </row>
        <row r="296">
          <cell r="H296" t="str">
            <v>11-00083</v>
          </cell>
          <cell r="I296" t="str">
            <v>2011-01-11</v>
          </cell>
          <cell r="J296" t="str">
            <v>20004_3_79</v>
          </cell>
          <cell r="K296" t="str">
            <v>BEE2761</v>
          </cell>
        </row>
        <row r="297">
          <cell r="H297" t="str">
            <v>10-02083</v>
          </cell>
          <cell r="I297" t="str">
            <v>2010-06-23</v>
          </cell>
          <cell r="J297" t="str">
            <v>20004_3_59</v>
          </cell>
          <cell r="K297" t="str">
            <v>BEE2741</v>
          </cell>
        </row>
        <row r="298">
          <cell r="H298" t="str">
            <v>11-00990</v>
          </cell>
          <cell r="I298" t="str">
            <v>2011-03-17</v>
          </cell>
          <cell r="J298" t="str">
            <v>20005_3_4</v>
          </cell>
          <cell r="K298" t="str">
            <v>BEE2765</v>
          </cell>
        </row>
        <row r="299">
          <cell r="H299" t="str">
            <v>11-03632</v>
          </cell>
          <cell r="I299" t="str">
            <v>2011-09-29</v>
          </cell>
          <cell r="J299" t="str">
            <v>20005_3_13</v>
          </cell>
          <cell r="K299" t="str">
            <v>BEE2774</v>
          </cell>
        </row>
        <row r="300">
          <cell r="H300" t="str">
            <v>11-01482</v>
          </cell>
          <cell r="I300" t="str">
            <v>2011-04-20</v>
          </cell>
          <cell r="J300" t="str">
            <v>20005_3_5</v>
          </cell>
          <cell r="K300" t="str">
            <v>BEE2766</v>
          </cell>
        </row>
        <row r="301">
          <cell r="H301" t="str">
            <v>11-03152</v>
          </cell>
          <cell r="I301" t="str">
            <v>2011-08-25</v>
          </cell>
          <cell r="J301" t="str">
            <v>20005_3_11</v>
          </cell>
          <cell r="K301" t="str">
            <v>BEE2772</v>
          </cell>
        </row>
        <row r="302">
          <cell r="H302" t="str">
            <v>11-00651</v>
          </cell>
          <cell r="I302" t="str">
            <v>2011-02-22</v>
          </cell>
          <cell r="J302" t="str">
            <v>20005_3_1</v>
          </cell>
          <cell r="K302" t="str">
            <v>BEE2762</v>
          </cell>
        </row>
        <row r="303">
          <cell r="H303" t="str">
            <v>10-01867</v>
          </cell>
          <cell r="I303" t="str">
            <v>2010-05-26</v>
          </cell>
          <cell r="J303" t="str">
            <v>19960_3_69</v>
          </cell>
          <cell r="K303" t="str">
            <v>BEE2509</v>
          </cell>
        </row>
        <row r="304">
          <cell r="H304" t="str">
            <v>11-03703</v>
          </cell>
          <cell r="I304" t="str">
            <v>2011-10-05</v>
          </cell>
          <cell r="J304" t="str">
            <v>20005_3_15</v>
          </cell>
          <cell r="K304" t="str">
            <v>BEE2776</v>
          </cell>
        </row>
        <row r="305">
          <cell r="H305" t="str">
            <v>11-03461</v>
          </cell>
          <cell r="I305" t="str">
            <v>2011-09-15</v>
          </cell>
          <cell r="J305" t="str">
            <v>20005_3_12</v>
          </cell>
          <cell r="K305" t="str">
            <v>BEE2773</v>
          </cell>
        </row>
        <row r="306">
          <cell r="H306" t="str">
            <v>11-04223</v>
          </cell>
          <cell r="I306" t="str">
            <v>2011-11-21</v>
          </cell>
          <cell r="J306" t="str">
            <v>20005_3_17</v>
          </cell>
          <cell r="K306" t="str">
            <v>BEE2778</v>
          </cell>
        </row>
        <row r="307">
          <cell r="H307" t="str">
            <v>12-00284</v>
          </cell>
          <cell r="I307" t="str">
            <v>2012-01-27</v>
          </cell>
          <cell r="J307" t="str">
            <v>20005_3_24</v>
          </cell>
          <cell r="K307" t="str">
            <v>BEE2785</v>
          </cell>
        </row>
        <row r="308">
          <cell r="H308" t="str">
            <v>11-03700</v>
          </cell>
          <cell r="I308" t="str">
            <v>2011-10-04</v>
          </cell>
          <cell r="J308" t="str">
            <v>20005_3_14</v>
          </cell>
          <cell r="K308" t="str">
            <v>BEE2775</v>
          </cell>
        </row>
        <row r="309">
          <cell r="H309" t="str">
            <v>12-00153</v>
          </cell>
          <cell r="I309" t="str">
            <v>2012-01-16</v>
          </cell>
          <cell r="J309" t="str">
            <v>20005_3_22</v>
          </cell>
          <cell r="K309" t="str">
            <v>BEE2783</v>
          </cell>
        </row>
        <row r="310">
          <cell r="H310" t="str">
            <v>11-03784</v>
          </cell>
          <cell r="I310" t="str">
            <v>2011-10-10</v>
          </cell>
          <cell r="J310" t="str">
            <v>20005_3_16</v>
          </cell>
          <cell r="K310" t="str">
            <v>BEE2777</v>
          </cell>
        </row>
        <row r="311">
          <cell r="H311" t="str">
            <v>11-03053</v>
          </cell>
          <cell r="I311" t="str">
            <v>2011-08-16</v>
          </cell>
          <cell r="J311" t="str">
            <v>20005_3_9</v>
          </cell>
          <cell r="K311" t="str">
            <v>BEE2770</v>
          </cell>
        </row>
        <row r="312">
          <cell r="H312" t="str">
            <v>10-02467</v>
          </cell>
          <cell r="I312" t="str">
            <v>2010-09-30</v>
          </cell>
          <cell r="J312" t="str">
            <v>19960_3_72</v>
          </cell>
          <cell r="K312" t="str">
            <v>BEE2512</v>
          </cell>
        </row>
        <row r="313">
          <cell r="H313" t="str">
            <v>11-02920</v>
          </cell>
          <cell r="I313" t="str">
            <v>2011-08-05</v>
          </cell>
          <cell r="J313" t="str">
            <v>20005_3_8</v>
          </cell>
          <cell r="K313" t="str">
            <v>BEE2769</v>
          </cell>
        </row>
        <row r="314">
          <cell r="H314" t="str">
            <v>10-02633</v>
          </cell>
          <cell r="I314" t="str">
            <v>2010-10-20</v>
          </cell>
          <cell r="J314" t="str">
            <v>19960_3_74</v>
          </cell>
          <cell r="K314" t="str">
            <v>BEE2514</v>
          </cell>
        </row>
        <row r="315">
          <cell r="H315" t="str">
            <v>11-04307</v>
          </cell>
          <cell r="I315" t="str">
            <v>2011-11-28</v>
          </cell>
          <cell r="J315" t="str">
            <v>20005_3_19</v>
          </cell>
          <cell r="K315" t="str">
            <v>BEE2780</v>
          </cell>
        </row>
        <row r="316">
          <cell r="H316" t="str">
            <v>12-00037</v>
          </cell>
          <cell r="I316" t="str">
            <v>2012-01-05</v>
          </cell>
          <cell r="J316" t="str">
            <v>20005_3_21</v>
          </cell>
          <cell r="K316" t="str">
            <v>BEE2782</v>
          </cell>
        </row>
        <row r="317">
          <cell r="H317" t="str">
            <v>12-00924</v>
          </cell>
          <cell r="I317" t="str">
            <v>2012-03-13</v>
          </cell>
          <cell r="J317" t="str">
            <v>20005_3_28</v>
          </cell>
          <cell r="K317" t="str">
            <v>BEE2789</v>
          </cell>
        </row>
        <row r="318">
          <cell r="H318" t="str">
            <v>12-03355</v>
          </cell>
          <cell r="I318" t="str">
            <v>2012-09-20</v>
          </cell>
          <cell r="J318" t="str">
            <v>20005_3_35</v>
          </cell>
          <cell r="K318" t="str">
            <v>BEE2796</v>
          </cell>
        </row>
        <row r="319">
          <cell r="H319" t="str">
            <v>12-00872</v>
          </cell>
          <cell r="I319" t="str">
            <v>2012-03-08</v>
          </cell>
          <cell r="J319" t="str">
            <v>20005_3_27</v>
          </cell>
          <cell r="K319" t="str">
            <v>BEE2788</v>
          </cell>
        </row>
        <row r="320">
          <cell r="H320" t="str">
            <v>12-03553</v>
          </cell>
          <cell r="I320" t="str">
            <v>2012-10-04</v>
          </cell>
          <cell r="J320" t="str">
            <v>20005_3_37</v>
          </cell>
          <cell r="K320" t="str">
            <v>BEE2798</v>
          </cell>
        </row>
        <row r="321">
          <cell r="H321" t="str">
            <v>11-03146</v>
          </cell>
          <cell r="I321" t="str">
            <v>2011-08-24</v>
          </cell>
          <cell r="J321" t="str">
            <v>19960_3_78</v>
          </cell>
          <cell r="K321" t="str">
            <v>BEE2518</v>
          </cell>
        </row>
        <row r="322">
          <cell r="H322" t="str">
            <v>12-03382</v>
          </cell>
          <cell r="I322" t="str">
            <v>2012-09-21</v>
          </cell>
          <cell r="J322" t="str">
            <v>20005_3_36</v>
          </cell>
          <cell r="K322" t="str">
            <v>BEE2797</v>
          </cell>
        </row>
        <row r="323">
          <cell r="H323" t="str">
            <v>12-03863</v>
          </cell>
          <cell r="I323" t="str">
            <v>2012-10-29</v>
          </cell>
          <cell r="J323" t="str">
            <v>20005_3_40</v>
          </cell>
          <cell r="K323" t="str">
            <v>BEE2801</v>
          </cell>
        </row>
        <row r="324">
          <cell r="H324" t="str">
            <v>12-04021</v>
          </cell>
          <cell r="I324" t="str">
            <v>2012-11-09</v>
          </cell>
          <cell r="J324" t="str">
            <v>20005_3_41</v>
          </cell>
          <cell r="K324" t="str">
            <v>BEE2802</v>
          </cell>
        </row>
        <row r="325">
          <cell r="H325" t="str">
            <v>13-00933</v>
          </cell>
          <cell r="I325" t="str">
            <v>2013-02-18</v>
          </cell>
          <cell r="J325" t="str">
            <v>20005_3_45</v>
          </cell>
          <cell r="K325" t="str">
            <v>BEE2806</v>
          </cell>
        </row>
        <row r="326">
          <cell r="H326" t="str">
            <v>12-01596</v>
          </cell>
          <cell r="I326" t="str">
            <v>2012-05-07</v>
          </cell>
          <cell r="J326" t="str">
            <v>20005_3_32</v>
          </cell>
          <cell r="K326" t="str">
            <v>BEE2793</v>
          </cell>
        </row>
        <row r="327">
          <cell r="H327" t="str">
            <v>12-00939</v>
          </cell>
          <cell r="I327" t="str">
            <v>2012-03-14</v>
          </cell>
          <cell r="J327" t="str">
            <v>20005_3_29</v>
          </cell>
          <cell r="K327" t="str">
            <v>BEE2790</v>
          </cell>
        </row>
        <row r="328">
          <cell r="H328" t="str">
            <v>12-02928</v>
          </cell>
          <cell r="I328" t="str">
            <v>2012-08-22</v>
          </cell>
          <cell r="J328" t="str">
            <v>20005_3_33</v>
          </cell>
          <cell r="K328" t="str">
            <v>BEE2794</v>
          </cell>
        </row>
        <row r="329">
          <cell r="H329" t="str">
            <v>13-03438</v>
          </cell>
          <cell r="I329" t="str">
            <v>2013-07-04</v>
          </cell>
          <cell r="J329" t="str">
            <v>20005_3_50</v>
          </cell>
          <cell r="K329" t="str">
            <v>BEE2811</v>
          </cell>
        </row>
        <row r="330">
          <cell r="H330" t="str">
            <v>13-02238</v>
          </cell>
          <cell r="I330" t="str">
            <v>2013-04-18</v>
          </cell>
          <cell r="J330" t="str">
            <v>20005_3_46</v>
          </cell>
          <cell r="K330" t="str">
            <v>BEE2807</v>
          </cell>
        </row>
        <row r="331">
          <cell r="H331" t="str">
            <v>13-04752</v>
          </cell>
          <cell r="I331" t="str">
            <v>2013-09-19</v>
          </cell>
          <cell r="J331" t="str">
            <v>20005_3_52</v>
          </cell>
          <cell r="K331" t="str">
            <v>BEE2813</v>
          </cell>
        </row>
        <row r="332">
          <cell r="H332" t="str">
            <v>13-02337</v>
          </cell>
          <cell r="I332" t="str">
            <v>2013-04-24</v>
          </cell>
          <cell r="J332" t="str">
            <v>20005_3_47</v>
          </cell>
          <cell r="K332" t="str">
            <v>BEE2808</v>
          </cell>
        </row>
        <row r="333">
          <cell r="H333" t="str">
            <v>13-04841</v>
          </cell>
          <cell r="I333" t="str">
            <v>2013-09-25</v>
          </cell>
          <cell r="J333" t="str">
            <v>20005_3_53</v>
          </cell>
          <cell r="K333" t="str">
            <v>BEE2814</v>
          </cell>
        </row>
        <row r="334">
          <cell r="H334" t="str">
            <v>12-03598</v>
          </cell>
          <cell r="I334" t="str">
            <v>2012-10-09</v>
          </cell>
          <cell r="J334" t="str">
            <v>20005_3_38</v>
          </cell>
          <cell r="K334" t="str">
            <v>BEE2799</v>
          </cell>
        </row>
        <row r="335">
          <cell r="H335" t="str">
            <v>13-02925</v>
          </cell>
          <cell r="I335" t="str">
            <v>2013-05-28</v>
          </cell>
          <cell r="J335" t="str">
            <v>20005_3_49</v>
          </cell>
          <cell r="K335" t="str">
            <v>BEE2810</v>
          </cell>
        </row>
        <row r="336">
          <cell r="H336" t="str">
            <v>13-04016</v>
          </cell>
          <cell r="I336" t="str">
            <v>2013-08-08</v>
          </cell>
          <cell r="J336" t="str">
            <v>20005_3_51</v>
          </cell>
          <cell r="K336" t="str">
            <v>BEE2812</v>
          </cell>
        </row>
        <row r="337">
          <cell r="H337" t="str">
            <v>14-00366</v>
          </cell>
          <cell r="I337" t="str">
            <v>2014-01-29</v>
          </cell>
          <cell r="J337" t="str">
            <v>20005_3_59</v>
          </cell>
          <cell r="K337" t="str">
            <v>BEE2820</v>
          </cell>
        </row>
        <row r="338">
          <cell r="H338" t="str">
            <v>13-00471</v>
          </cell>
          <cell r="I338" t="str">
            <v>2013-01-24</v>
          </cell>
          <cell r="J338" t="str">
            <v>20005_3_44</v>
          </cell>
          <cell r="K338" t="str">
            <v>BEE2805</v>
          </cell>
        </row>
        <row r="339">
          <cell r="H339" t="str">
            <v>13-05243</v>
          </cell>
          <cell r="I339" t="str">
            <v>2013-10-23</v>
          </cell>
          <cell r="J339" t="str">
            <v>20005_3_54</v>
          </cell>
          <cell r="K339" t="str">
            <v>BEE2815</v>
          </cell>
        </row>
        <row r="340">
          <cell r="H340" t="str">
            <v>14-03541</v>
          </cell>
          <cell r="I340" t="str">
            <v>2014-09-18</v>
          </cell>
          <cell r="J340" t="str">
            <v>20005_3_65</v>
          </cell>
          <cell r="K340" t="str">
            <v>BEE2826</v>
          </cell>
        </row>
        <row r="341">
          <cell r="H341" t="str">
            <v>14-00949</v>
          </cell>
          <cell r="I341" t="str">
            <v>2014-03-11</v>
          </cell>
          <cell r="J341" t="str">
            <v>20005_3_60</v>
          </cell>
          <cell r="K341" t="str">
            <v>BEE2821</v>
          </cell>
        </row>
        <row r="342">
          <cell r="H342" t="str">
            <v>13-00107</v>
          </cell>
          <cell r="I342" t="str">
            <v>2013-01-09</v>
          </cell>
          <cell r="J342" t="str">
            <v>20004_3_80</v>
          </cell>
          <cell r="K342" t="str">
            <v>BEE2521</v>
          </cell>
        </row>
        <row r="343">
          <cell r="H343" t="str">
            <v>13-00876</v>
          </cell>
          <cell r="I343" t="str">
            <v>2013-02-14</v>
          </cell>
          <cell r="J343" t="str">
            <v>20004_3_81</v>
          </cell>
          <cell r="K343" t="str">
            <v>BEE2522</v>
          </cell>
        </row>
        <row r="344">
          <cell r="H344" t="str">
            <v>14-01058</v>
          </cell>
          <cell r="I344" t="str">
            <v>2014-03-20</v>
          </cell>
          <cell r="J344" t="str">
            <v>20005_3_61</v>
          </cell>
          <cell r="K344" t="str">
            <v>BEE2822</v>
          </cell>
        </row>
        <row r="345">
          <cell r="H345" t="str">
            <v>14-00077</v>
          </cell>
          <cell r="I345" t="str">
            <v>2014-01-09</v>
          </cell>
          <cell r="J345" t="str">
            <v>20005_3_57</v>
          </cell>
          <cell r="K345" t="str">
            <v>BEE2818</v>
          </cell>
        </row>
        <row r="346">
          <cell r="H346" t="str">
            <v>13-00934</v>
          </cell>
          <cell r="I346" t="str">
            <v>2013-02-18</v>
          </cell>
          <cell r="J346" t="str">
            <v>20004_3_82</v>
          </cell>
          <cell r="K346" t="str">
            <v>BEE2523</v>
          </cell>
        </row>
        <row r="347">
          <cell r="H347" t="str">
            <v>13-01250</v>
          </cell>
          <cell r="I347" t="str">
            <v>2013-03-08</v>
          </cell>
          <cell r="J347" t="str">
            <v>20004_3_84</v>
          </cell>
          <cell r="K347" t="str">
            <v>BEE2525</v>
          </cell>
        </row>
        <row r="348">
          <cell r="H348" t="str">
            <v>14-01524</v>
          </cell>
          <cell r="I348" t="str">
            <v>2014-04-14</v>
          </cell>
          <cell r="J348" t="str">
            <v>20005_3_64</v>
          </cell>
          <cell r="K348" t="str">
            <v>BEE2825</v>
          </cell>
        </row>
        <row r="349">
          <cell r="H349" t="str">
            <v>14-01273</v>
          </cell>
          <cell r="I349" t="str">
            <v>2014-03-31</v>
          </cell>
          <cell r="J349" t="str">
            <v>20005_3_63</v>
          </cell>
          <cell r="K349" t="str">
            <v>BEE2824</v>
          </cell>
        </row>
        <row r="350">
          <cell r="H350" t="str">
            <v>14-04351</v>
          </cell>
          <cell r="I350" t="str">
            <v>2014-11-18</v>
          </cell>
          <cell r="J350" t="str">
            <v>20005_3_66</v>
          </cell>
          <cell r="K350" t="str">
            <v>BEE2827</v>
          </cell>
        </row>
        <row r="351">
          <cell r="H351" t="str">
            <v>13-02768</v>
          </cell>
          <cell r="I351" t="str">
            <v>2013-05-21</v>
          </cell>
          <cell r="J351" t="str">
            <v>20004_3_85</v>
          </cell>
          <cell r="K351" t="str">
            <v>BEE2526</v>
          </cell>
        </row>
        <row r="352">
          <cell r="H352" t="str">
            <v>14-04648</v>
          </cell>
          <cell r="I352" t="str">
            <v>2014-12-09</v>
          </cell>
          <cell r="J352" t="str">
            <v>20005_3_68</v>
          </cell>
          <cell r="K352" t="str">
            <v>BEE2829</v>
          </cell>
        </row>
        <row r="353">
          <cell r="H353" t="str">
            <v>15-01263</v>
          </cell>
          <cell r="I353" t="str">
            <v>2015-04-20</v>
          </cell>
          <cell r="J353" t="str">
            <v>20005_3_69</v>
          </cell>
          <cell r="K353" t="str">
            <v>BEE2830</v>
          </cell>
        </row>
        <row r="354">
          <cell r="H354" t="str">
            <v>14-04190</v>
          </cell>
          <cell r="I354" t="str">
            <v>2014-11-06</v>
          </cell>
          <cell r="J354" t="str">
            <v>20004_3_88</v>
          </cell>
          <cell r="K354" t="str">
            <v>BEE2529</v>
          </cell>
        </row>
        <row r="355">
          <cell r="H355" t="str">
            <v>07-00590</v>
          </cell>
          <cell r="I355" t="str">
            <v>2007-07-03</v>
          </cell>
          <cell r="J355" t="str">
            <v>19960_3_59</v>
          </cell>
          <cell r="K355" t="str">
            <v>BEE2497</v>
          </cell>
        </row>
        <row r="356">
          <cell r="H356" t="str">
            <v>09-04182</v>
          </cell>
          <cell r="I356" t="str">
            <v>2009-12-02</v>
          </cell>
          <cell r="J356" t="str">
            <v>19960_3_67</v>
          </cell>
          <cell r="K356" t="str">
            <v>BEE2507</v>
          </cell>
        </row>
        <row r="357">
          <cell r="H357" t="str">
            <v>10-02424</v>
          </cell>
          <cell r="I357" t="str">
            <v>2010-09-21</v>
          </cell>
          <cell r="J357" t="str">
            <v>19960_3_71</v>
          </cell>
          <cell r="K357" t="str">
            <v>BEE2511</v>
          </cell>
        </row>
        <row r="358">
          <cell r="H358" t="str">
            <v>11-03637</v>
          </cell>
          <cell r="I358" t="str">
            <v>2011-09-30</v>
          </cell>
          <cell r="J358" t="str">
            <v>19960_3_79</v>
          </cell>
          <cell r="K358" t="str">
            <v>BEE2519</v>
          </cell>
        </row>
        <row r="359">
          <cell r="H359" t="str">
            <v>12-03353</v>
          </cell>
          <cell r="I359" t="str">
            <v>2012-09-19</v>
          </cell>
          <cell r="J359" t="str">
            <v>19960_3_80</v>
          </cell>
          <cell r="K359" t="str">
            <v>BEE2520</v>
          </cell>
        </row>
        <row r="360">
          <cell r="H360" t="str">
            <v>13-00993</v>
          </cell>
          <cell r="I360" t="str">
            <v>2013-02-20</v>
          </cell>
          <cell r="J360" t="str">
            <v>20004_3_83</v>
          </cell>
          <cell r="K360" t="str">
            <v>BEE2524</v>
          </cell>
        </row>
        <row r="361">
          <cell r="H361" t="str">
            <v>14-03249</v>
          </cell>
          <cell r="I361" t="str">
            <v>2014-09-01</v>
          </cell>
          <cell r="J361" t="str">
            <v>20004_3_87</v>
          </cell>
          <cell r="K361" t="str">
            <v>BEE2528</v>
          </cell>
        </row>
        <row r="362">
          <cell r="H362" t="str">
            <v>15-01317</v>
          </cell>
          <cell r="I362" t="str">
            <v>2015-04-23</v>
          </cell>
          <cell r="J362" t="str">
            <v>20004_3_89</v>
          </cell>
          <cell r="K362" t="str">
            <v>BEE2530</v>
          </cell>
        </row>
        <row r="365">
          <cell r="H365" t="str">
            <v>08-00347</v>
          </cell>
          <cell r="I365"/>
          <cell r="J365"/>
        </row>
        <row r="366">
          <cell r="H366" t="str">
            <v>09-01991</v>
          </cell>
          <cell r="I366"/>
          <cell r="J366"/>
        </row>
        <row r="367">
          <cell r="H367" t="str">
            <v>01-00174</v>
          </cell>
          <cell r="I367"/>
          <cell r="J367"/>
        </row>
        <row r="368">
          <cell r="H368" t="str">
            <v>04-00661</v>
          </cell>
          <cell r="I368"/>
          <cell r="J368"/>
        </row>
        <row r="369">
          <cell r="H369" t="str">
            <v>04-00657</v>
          </cell>
        </row>
        <row r="370">
          <cell r="H370" t="str">
            <v>04-00628</v>
          </cell>
        </row>
        <row r="371">
          <cell r="H371" t="str">
            <v>05-00330</v>
          </cell>
        </row>
        <row r="372">
          <cell r="H372" t="str">
            <v>05-01180</v>
          </cell>
        </row>
        <row r="373">
          <cell r="H373" t="str">
            <v>05-01219</v>
          </cell>
        </row>
        <row r="374">
          <cell r="H374" t="str">
            <v>06-00011</v>
          </cell>
        </row>
        <row r="375">
          <cell r="H375" t="str">
            <v>05-00471</v>
          </cell>
        </row>
        <row r="376">
          <cell r="H376" t="str">
            <v>05-00746</v>
          </cell>
        </row>
        <row r="377">
          <cell r="H377" t="str">
            <v>05-01042</v>
          </cell>
        </row>
        <row r="378">
          <cell r="H378" t="str">
            <v>06-00187</v>
          </cell>
        </row>
        <row r="379">
          <cell r="H379" t="str">
            <v>06-00002</v>
          </cell>
        </row>
        <row r="380">
          <cell r="H380" t="str">
            <v>06-00007</v>
          </cell>
        </row>
        <row r="381">
          <cell r="H381" t="str">
            <v>06-00114</v>
          </cell>
        </row>
        <row r="382">
          <cell r="H382" t="str">
            <v>05-01165</v>
          </cell>
        </row>
        <row r="383">
          <cell r="H383" t="str">
            <v>06-00184</v>
          </cell>
        </row>
        <row r="384">
          <cell r="H384" t="str">
            <v>05-00856</v>
          </cell>
        </row>
        <row r="385">
          <cell r="H385" t="str">
            <v>06-00366</v>
          </cell>
        </row>
        <row r="386">
          <cell r="H386" t="str">
            <v>06-00102</v>
          </cell>
        </row>
        <row r="387">
          <cell r="H387" t="str">
            <v>06-00277</v>
          </cell>
        </row>
        <row r="388">
          <cell r="H388" t="str">
            <v>05-00967</v>
          </cell>
        </row>
        <row r="389">
          <cell r="H389" t="str">
            <v>06-00279</v>
          </cell>
        </row>
        <row r="390">
          <cell r="H390" t="str">
            <v>06-00986</v>
          </cell>
        </row>
        <row r="391">
          <cell r="H391" t="str">
            <v>06-00883</v>
          </cell>
        </row>
        <row r="392">
          <cell r="H392" t="str">
            <v>06-00780</v>
          </cell>
        </row>
        <row r="393">
          <cell r="H393" t="str">
            <v>07-00085</v>
          </cell>
        </row>
        <row r="394">
          <cell r="H394" t="str">
            <v>06-00565</v>
          </cell>
        </row>
        <row r="395">
          <cell r="H395" t="str">
            <v>06-00800</v>
          </cell>
        </row>
        <row r="396">
          <cell r="H396" t="str">
            <v>08-00145</v>
          </cell>
        </row>
        <row r="397">
          <cell r="H397" t="str">
            <v>07-00838</v>
          </cell>
        </row>
        <row r="398">
          <cell r="H398" t="str">
            <v>08-00597</v>
          </cell>
        </row>
        <row r="399">
          <cell r="H399" t="str">
            <v>08-00029</v>
          </cell>
        </row>
        <row r="400">
          <cell r="H400" t="str">
            <v>07-00597</v>
          </cell>
        </row>
        <row r="401">
          <cell r="H401" t="str">
            <v>08-00006</v>
          </cell>
        </row>
        <row r="402">
          <cell r="H402" t="str">
            <v>07-01049</v>
          </cell>
        </row>
        <row r="403">
          <cell r="H403" t="str">
            <v>07-00609</v>
          </cell>
        </row>
        <row r="404">
          <cell r="H404" t="str">
            <v>08-02469</v>
          </cell>
        </row>
        <row r="405">
          <cell r="H405" t="str">
            <v>07-01142</v>
          </cell>
        </row>
        <row r="406">
          <cell r="H406" t="str">
            <v>08-00426</v>
          </cell>
        </row>
        <row r="407">
          <cell r="H407" t="str">
            <v>08-02497</v>
          </cell>
        </row>
        <row r="408">
          <cell r="H408" t="str">
            <v>08-00381</v>
          </cell>
        </row>
        <row r="409">
          <cell r="H409" t="str">
            <v>08-01626</v>
          </cell>
        </row>
        <row r="410">
          <cell r="H410" t="str">
            <v>08-02262</v>
          </cell>
        </row>
        <row r="411">
          <cell r="H411" t="str">
            <v>08-01212</v>
          </cell>
        </row>
        <row r="412">
          <cell r="H412" t="str">
            <v>08-02802</v>
          </cell>
        </row>
        <row r="413">
          <cell r="H413" t="str">
            <v>08-01553</v>
          </cell>
        </row>
        <row r="414">
          <cell r="H414" t="str">
            <v>08-03873</v>
          </cell>
        </row>
        <row r="415">
          <cell r="H415" t="str">
            <v>08-03335</v>
          </cell>
        </row>
        <row r="416">
          <cell r="H416" t="str">
            <v>09-01388</v>
          </cell>
        </row>
        <row r="417">
          <cell r="H417" t="str">
            <v>08-01506</v>
          </cell>
        </row>
        <row r="418">
          <cell r="H418" t="str">
            <v>09-00217</v>
          </cell>
        </row>
        <row r="419">
          <cell r="H419" t="str">
            <v>08-02106</v>
          </cell>
        </row>
        <row r="420">
          <cell r="H420" t="str">
            <v>08-01232</v>
          </cell>
        </row>
        <row r="421">
          <cell r="H421" t="str">
            <v>09-00120</v>
          </cell>
        </row>
        <row r="422">
          <cell r="H422" t="str">
            <v>08-03488</v>
          </cell>
        </row>
        <row r="423">
          <cell r="H423" t="str">
            <v>09-01362</v>
          </cell>
        </row>
        <row r="424">
          <cell r="H424" t="str">
            <v>08-02888</v>
          </cell>
        </row>
        <row r="425">
          <cell r="H425" t="str">
            <v>09-00153</v>
          </cell>
        </row>
        <row r="426">
          <cell r="H426" t="str">
            <v>09-00728</v>
          </cell>
        </row>
        <row r="427">
          <cell r="H427" t="str">
            <v>08-04005</v>
          </cell>
        </row>
        <row r="428">
          <cell r="H428" t="str">
            <v>09-00305</v>
          </cell>
        </row>
        <row r="429">
          <cell r="H429" t="str">
            <v>09-00640</v>
          </cell>
        </row>
        <row r="430">
          <cell r="H430" t="str">
            <v>09-00621</v>
          </cell>
        </row>
        <row r="431">
          <cell r="H431" t="str">
            <v>09-03252</v>
          </cell>
        </row>
        <row r="432">
          <cell r="H432" t="str">
            <v>09-04425</v>
          </cell>
        </row>
        <row r="433">
          <cell r="H433" t="str">
            <v>09-03228</v>
          </cell>
        </row>
        <row r="434">
          <cell r="H434" t="str">
            <v>09-00977</v>
          </cell>
        </row>
        <row r="435">
          <cell r="H435" t="str">
            <v>09-03301</v>
          </cell>
        </row>
        <row r="436">
          <cell r="H436" t="str">
            <v>09-00355</v>
          </cell>
        </row>
        <row r="437">
          <cell r="H437" t="str">
            <v>09-02873</v>
          </cell>
        </row>
        <row r="438">
          <cell r="H438" t="str">
            <v>09-02548</v>
          </cell>
        </row>
        <row r="439">
          <cell r="H439" t="str">
            <v>09-02090</v>
          </cell>
        </row>
        <row r="440">
          <cell r="H440" t="str">
            <v>10-00418</v>
          </cell>
        </row>
        <row r="441">
          <cell r="H441" t="str">
            <v>09-02839</v>
          </cell>
        </row>
        <row r="442">
          <cell r="H442" t="str">
            <v>09-04294</v>
          </cell>
        </row>
        <row r="443">
          <cell r="H443" t="str">
            <v>09-01677</v>
          </cell>
        </row>
        <row r="444">
          <cell r="H444" t="str">
            <v>09-02423</v>
          </cell>
        </row>
        <row r="445">
          <cell r="H445" t="str">
            <v>09-03549</v>
          </cell>
        </row>
        <row r="446">
          <cell r="H446" t="str">
            <v>09-03424</v>
          </cell>
        </row>
        <row r="447">
          <cell r="H447" t="str">
            <v>09-02246</v>
          </cell>
        </row>
        <row r="448">
          <cell r="H448" t="str">
            <v>10-00003</v>
          </cell>
        </row>
        <row r="449">
          <cell r="H449" t="str">
            <v>10-00460</v>
          </cell>
        </row>
        <row r="450">
          <cell r="H450" t="str">
            <v>10-01537</v>
          </cell>
        </row>
        <row r="451">
          <cell r="H451" t="str">
            <v>09-03672</v>
          </cell>
        </row>
        <row r="452">
          <cell r="H452" t="str">
            <v>09-03666</v>
          </cell>
        </row>
        <row r="453">
          <cell r="H453" t="str">
            <v>10-00674</v>
          </cell>
        </row>
        <row r="454">
          <cell r="H454" t="str">
            <v>09-02962</v>
          </cell>
        </row>
        <row r="455">
          <cell r="H455" t="str">
            <v>10-02007</v>
          </cell>
        </row>
        <row r="456">
          <cell r="H456" t="str">
            <v>10-00930</v>
          </cell>
        </row>
        <row r="457">
          <cell r="H457" t="str">
            <v>10-00276</v>
          </cell>
        </row>
        <row r="458">
          <cell r="H458" t="str">
            <v>10-00647</v>
          </cell>
        </row>
        <row r="459">
          <cell r="H459" t="str">
            <v>10-01531</v>
          </cell>
        </row>
        <row r="460">
          <cell r="H460" t="str">
            <v>10-01532</v>
          </cell>
        </row>
        <row r="461">
          <cell r="H461" t="str">
            <v>10-02332</v>
          </cell>
        </row>
        <row r="462">
          <cell r="H462" t="str">
            <v>10-01761</v>
          </cell>
        </row>
        <row r="463">
          <cell r="H463" t="str">
            <v>10-02294</v>
          </cell>
        </row>
        <row r="464">
          <cell r="H464" t="str">
            <v>10-01860</v>
          </cell>
        </row>
        <row r="465">
          <cell r="H465" t="str">
            <v>10-02295</v>
          </cell>
        </row>
        <row r="466">
          <cell r="H466" t="str">
            <v>10-02433</v>
          </cell>
        </row>
        <row r="467">
          <cell r="H467" t="str">
            <v>10-02449</v>
          </cell>
        </row>
        <row r="468">
          <cell r="H468" t="str">
            <v>10-02128</v>
          </cell>
        </row>
        <row r="469">
          <cell r="H469" t="str">
            <v>10-02108</v>
          </cell>
        </row>
        <row r="470">
          <cell r="H470" t="str">
            <v>10-02185</v>
          </cell>
        </row>
        <row r="471">
          <cell r="H471" t="str">
            <v>10-02282</v>
          </cell>
        </row>
        <row r="472">
          <cell r="H472" t="str">
            <v>10-02695</v>
          </cell>
        </row>
        <row r="473">
          <cell r="H473" t="str">
            <v>10-02682</v>
          </cell>
        </row>
        <row r="474">
          <cell r="H474" t="str">
            <v>10-02586</v>
          </cell>
        </row>
        <row r="475">
          <cell r="H475" t="str">
            <v>11-00816</v>
          </cell>
        </row>
        <row r="476">
          <cell r="H476" t="str">
            <v>10-02594</v>
          </cell>
        </row>
        <row r="477">
          <cell r="H477" t="str">
            <v>11-02041</v>
          </cell>
        </row>
        <row r="478">
          <cell r="H478" t="str">
            <v>11-00665</v>
          </cell>
        </row>
        <row r="479">
          <cell r="H479" t="str">
            <v>11-02229</v>
          </cell>
        </row>
        <row r="480">
          <cell r="H480" t="str">
            <v>11-02654</v>
          </cell>
        </row>
        <row r="481">
          <cell r="H481" t="str">
            <v>11-03056</v>
          </cell>
        </row>
        <row r="482">
          <cell r="H482" t="str">
            <v>11-00324</v>
          </cell>
        </row>
        <row r="483">
          <cell r="H483" t="str">
            <v>11-04300</v>
          </cell>
        </row>
        <row r="484">
          <cell r="H484" t="str">
            <v>11-04393</v>
          </cell>
        </row>
        <row r="485">
          <cell r="H485" t="str">
            <v>12-01441</v>
          </cell>
        </row>
        <row r="486">
          <cell r="H486" t="str">
            <v>12-03654</v>
          </cell>
        </row>
        <row r="487">
          <cell r="H487" t="str">
            <v>12-00802</v>
          </cell>
        </row>
        <row r="488">
          <cell r="H488" t="str">
            <v>12-02929</v>
          </cell>
        </row>
        <row r="489">
          <cell r="H489" t="str">
            <v>12-01034</v>
          </cell>
        </row>
        <row r="490">
          <cell r="H490" t="str">
            <v>12-04140</v>
          </cell>
        </row>
        <row r="491">
          <cell r="H491" t="str">
            <v>13-03248</v>
          </cell>
        </row>
        <row r="492">
          <cell r="H492" t="str">
            <v>14-00156</v>
          </cell>
        </row>
        <row r="493">
          <cell r="H493" t="str">
            <v>13-05916</v>
          </cell>
        </row>
        <row r="494">
          <cell r="H494" t="str">
            <v>13-06088</v>
          </cell>
        </row>
        <row r="495">
          <cell r="H495" t="str">
            <v>14-01179</v>
          </cell>
        </row>
        <row r="496">
          <cell r="H496" t="str">
            <v>14-04366</v>
          </cell>
        </row>
        <row r="497">
          <cell r="H497" t="str">
            <v>15-02404</v>
          </cell>
        </row>
        <row r="498">
          <cell r="H498" t="str">
            <v>05-00426</v>
          </cell>
        </row>
        <row r="499">
          <cell r="H499" t="str">
            <v>05-00490</v>
          </cell>
        </row>
        <row r="500">
          <cell r="H500" t="str">
            <v>05-01179</v>
          </cell>
        </row>
        <row r="501">
          <cell r="H501" t="str">
            <v>06-00041</v>
          </cell>
        </row>
        <row r="502">
          <cell r="H502" t="str">
            <v>06-00224</v>
          </cell>
        </row>
        <row r="503">
          <cell r="H503" t="str">
            <v>06-01006</v>
          </cell>
        </row>
        <row r="504">
          <cell r="H504" t="str">
            <v>07-00162</v>
          </cell>
        </row>
        <row r="505">
          <cell r="H505" t="str">
            <v>07-00251</v>
          </cell>
        </row>
        <row r="506">
          <cell r="H506" t="str">
            <v>07-00490</v>
          </cell>
        </row>
        <row r="507">
          <cell r="H507" t="str">
            <v>07-00511</v>
          </cell>
        </row>
        <row r="508">
          <cell r="H508" t="str">
            <v>07-00519</v>
          </cell>
        </row>
        <row r="509">
          <cell r="H509" t="str">
            <v>08-03280</v>
          </cell>
        </row>
        <row r="510">
          <cell r="H510" t="str">
            <v>09-00308</v>
          </cell>
        </row>
        <row r="511">
          <cell r="H511" t="str">
            <v>09-01256</v>
          </cell>
        </row>
        <row r="512">
          <cell r="H512" t="str">
            <v>09-01712</v>
          </cell>
        </row>
        <row r="513">
          <cell r="H513" t="str">
            <v>09-02828</v>
          </cell>
        </row>
        <row r="514">
          <cell r="H514" t="str">
            <v>10-00852</v>
          </cell>
        </row>
        <row r="515">
          <cell r="H515" t="str">
            <v>10-02188</v>
          </cell>
        </row>
        <row r="516">
          <cell r="H516" t="str">
            <v>10-02712</v>
          </cell>
        </row>
        <row r="517">
          <cell r="H517" t="str">
            <v>12-00211</v>
          </cell>
        </row>
        <row r="518">
          <cell r="H518" t="str">
            <v>12-00427</v>
          </cell>
        </row>
        <row r="519">
          <cell r="H519" t="str">
            <v>13-00105</v>
          </cell>
        </row>
        <row r="520">
          <cell r="H520" t="str">
            <v>13-02687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B76E0-1C46-4070-BFC6-EB87B4C5AAB2}" name="Table2" displayName="Table2" ref="A1:AC289" totalsRowShown="0" headerRowDxfId="36">
  <autoFilter ref="A1:AC289" xr:uid="{25508E75-B3AF-4F07-9940-39CB2DD22DB5}"/>
  <tableColumns count="29">
    <tableColumn id="1" xr3:uid="{BFD7FBB3-A8D0-4ECA-BD70-2EEB02E10244}" name="scount"/>
    <tableColumn id="2" xr3:uid="{08EB46EA-30B0-4616-883C-306EC1BCFB34}" name="sample_number"/>
    <tableColumn id="3" xr3:uid="{205BDFA9-1578-445A-916B-22AC050B2650}" name="first_or_followup"/>
    <tableColumn id="4" xr3:uid="{1FE15B14-5D82-4299-887A-32E89C5DDD2B}" name="duration_of_infection_days"/>
    <tableColumn id="5" xr3:uid="{ED4A0459-626C-4573-A64D-3A3B5308E1FE}" name="subtype_prrt" dataDxfId="35"/>
    <tableColumn id="6" xr3:uid="{068808AC-9CDB-42A8-8005-E5FC4E782781}" name="se_vl_zu_blut_dat" dataDxfId="34"/>
    <tableColumn id="7" xr3:uid="{436E00D1-1C27-4B70-A22A-B69EFE61E190}" name="se_vl_zu_data_next"/>
    <tableColumn id="8" xr3:uid="{E7E3BE1B-91EC-40BB-939E-E31DA80D1FE8}" name="duration_of_infection_months">
      <calculatedColumnFormula>D2/30</calculatedColumnFormula>
    </tableColumn>
    <tableColumn id="9" xr3:uid="{2060BD1B-C2A2-4081-ABC0-C28BD4E8C57B}" name="hivtime_v2_months"/>
    <tableColumn id="10" xr3:uid="{3B75C9D6-EC84-4F5F-8FA0-87FB9D28C29F}" name="multiplicity_of_infection" dataDxfId="33"/>
    <tableColumn id="11" xr3:uid="{500A3D47-92AF-469D-AE7E-0F6DAE28C83D}" name="reads_raw_mln" dataDxfId="32"/>
    <tableColumn id="12" xr3:uid="{23D144AC-D60C-4C5E-BF5B-7E2C51E37734}" name="reads_final_mln" dataDxfId="31"/>
    <tableColumn id="13" xr3:uid="{0FB0B137-6EA8-494D-8EE9-660937B8BBED}" name="protocol" dataDxfId="30"/>
    <tableColumn id="14" xr3:uid="{466F22BE-F2A5-4027-B5EE-27AC5F54B64F}" name="elisa_bed"/>
    <tableColumn id="15" xr3:uid="{9AFD7D15-6FB3-4DF5-8B02-BD1CBDD1C6FC}" name="pol_coverage" dataDxfId="29"/>
    <tableColumn id="16" xr3:uid="{87C10480-6794-44C2-B791-895FFBF6E3BA}" name="gag_coverage" dataDxfId="28"/>
    <tableColumn id="17" xr3:uid="{AB529900-13D9-4367-BEEA-0247AFABC9AE}" name="subtype_kallisto" dataDxfId="27"/>
    <tableColumn id="18" xr3:uid="{D58146F4-7253-4BEF-904F-2D8DF907BA57}" name="duplicate_hivtype_v2" dataDxfId="26"/>
    <tableColumn id="19" xr3:uid="{416AFAA1-D53D-4002-98E3-5D123955F238}" name="file_size_mb_r1" dataDxfId="25"/>
    <tableColumn id="20" xr3:uid="{E9ADD763-A761-49E2-8473-23CEF6A2A17D}" name="file_size_mb_r2" dataDxfId="24"/>
    <tableColumn id="21" xr3:uid="{30A94D27-3095-4495-B07C-A28299C0EEC8}" name="file_name"/>
    <tableColumn id="22" xr3:uid="{9CB32D87-D382-48BB-A749-212521F61B02}" name="gap_pol" dataDxfId="23"/>
    <tableColumn id="23" xr3:uid="{7F91EC43-00B4-49BF-971A-CE126286F25C}" name="gap_pol_inf" dataDxfId="22"/>
    <tableColumn id="24" xr3:uid="{E0DCE034-82AC-4EED-8512-CBBDD0B0C135}" name="gap_gag" dataDxfId="21"/>
    <tableColumn id="25" xr3:uid="{173E25C7-3902-4640-8C66-CE07810F63E8}" name="gap_gag_inf" dataDxfId="20"/>
    <tableColumn id="26" xr3:uid="{B917EFA8-4919-4BFB-AEDE-8A303CDF7B93}" name="single_hivtime_v2"/>
    <tableColumn id="27" xr3:uid="{13BF0E9D-5BAC-4794-BB8C-179F92DF0B01}" name="dual_tree"/>
    <tableColumn id="28" xr3:uid="{E2F14A46-BBA1-497B-812A-6332574FF7B6}" name="dual_all_genes"/>
    <tableColumn id="29" xr3:uid="{B486D223-E375-4B1C-AFD4-01272F2EEAA0}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8B323-166F-46A0-B200-5234ABE8B27E}" name="Table1" displayName="Table1" ref="A1:AM151" totalsRowShown="0" headerRowDxfId="17">
  <autoFilter ref="A1:AM151" xr:uid="{34F95630-D2C4-47D9-991D-92D14BF5840E}"/>
  <sortState ref="A2:X151">
    <sortCondition ref="I2:I151"/>
  </sortState>
  <tableColumns count="39">
    <tableColumn id="1" xr3:uid="{EA498801-152D-47FD-9F8E-429130F6D042}" name="scount" dataDxfId="16"/>
    <tableColumn id="2" xr3:uid="{B352D01D-B99F-49FA-9F28-6C2255466940}" name="beehive_id" dataDxfId="15">
      <calculatedColumnFormula>VLOOKUP(A2,'[1]Zuordnung BEEHIVE N=361'!H:K,4,FALSE)</calculatedColumnFormula>
    </tableColumn>
    <tableColumn id="20" xr3:uid="{A03549AA-4C88-4C0D-923D-BC343F752F1F}" name="seq_id" dataDxfId="14"/>
    <tableColumn id="25" xr3:uid="{D34E08C1-4B96-42FE-B30A-B7955F16ACEB}" name="file_name_renamed" dataDxfId="13">
      <calculatedColumnFormula>_xlfn.CONCAT(Table1[[#This Row],[seq_id]],"_HIV",Table1[[#This Row],[scount]])</calculatedColumnFormula>
    </tableColumn>
    <tableColumn id="27" xr3:uid="{93B161DD-02B4-4C98-9290-8AE29F42D1B4}" name="seq_id_R1" dataDxfId="12">
      <calculatedColumnFormula>_xlfn.CONCAT(Table1[[#This Row],[seq_id]],"_1.fastq.gz")</calculatedColumnFormula>
    </tableColumn>
    <tableColumn id="24" xr3:uid="{71EDC735-A142-41A1-BD20-09D5A367852E}" name="seq_id_R2" dataDxfId="11">
      <calculatedColumnFormula>_xlfn.CONCAT(Table1[[#This Row],[seq_id]],"_2.fastq.gz")</calculatedColumnFormula>
    </tableColumn>
    <tableColumn id="26" xr3:uid="{22230064-C130-4C76-AA39-C98879FDB386}" name="read_1" dataDxfId="10">
      <calculatedColumnFormula>_xlfn.CONCAT(Table1[[#This Row],[file_name_renamed]],"_R1.fastq.gz")</calculatedColumnFormula>
    </tableColumn>
    <tableColumn id="23" xr3:uid="{FCED2ADA-AA3E-412A-BA88-F363B94EF62D}" name="read_2" dataDxfId="9">
      <calculatedColumnFormula>_xlfn.CONCAT(Table1[[#This Row],[file_name_renamed]],"_R2.fastq.gz")</calculatedColumnFormula>
    </tableColumn>
    <tableColumn id="22" xr3:uid="{4C85455B-5214-4143-8B35-0FAAA1F87D43}" name="seq" dataDxfId="8"/>
    <tableColumn id="21" xr3:uid="{ED96BC4E-9958-4FAC-B68A-9AF7288FE973}" name="id" dataDxfId="7"/>
    <tableColumn id="19" xr3:uid="{4FB7FB51-E92F-4BD7-B267-BF84FF68B147}" name="sample" dataDxfId="6"/>
    <tableColumn id="4" xr3:uid="{65F7EC70-C63F-4CF5-8B0B-024FC9CE920F}" name="sample_number" dataDxfId="5"/>
    <tableColumn id="5" xr3:uid="{AA613CA8-8C1C-4A30-ACC2-C5B6433285B1}" name="first_or_followup" dataDxfId="4"/>
    <tableColumn id="6" xr3:uid="{63ACCDAB-8C5F-4AFA-8630-2845967DFB19}" name="duration_of_infection_days"/>
    <tableColumn id="7" xr3:uid="{7A901713-C655-4F88-8203-5F94C931E0FB}" name="subtype_prrt" dataDxfId="3"/>
    <tableColumn id="8" xr3:uid="{AFD42B3C-C33E-4583-9B91-B8312BD473CF}" name="se_vl_zu_blut_dat" dataDxfId="2"/>
    <tableColumn id="9" xr3:uid="{DAE95CE3-5156-4F95-BDEF-27A5DE6547B7}" name="se_vl_zu_data_next" dataDxfId="1"/>
    <tableColumn id="10" xr3:uid="{BB2E57B3-B993-41CE-8DA4-A181B8CFED73}" name="duration_of_infection_months" dataDxfId="0"/>
    <tableColumn id="11" xr3:uid="{4A2E0A8B-620B-494D-A6DA-FDBB6480C967}" name="hivtime_v2 "/>
    <tableColumn id="12" xr3:uid="{6D318225-D697-40B9-885C-B06B0A7C3E80}" name="multiplicity_of_infection"/>
    <tableColumn id="14" xr3:uid="{FBB00F18-229E-408B-82E8-140F2F4C7A53}" name="reads_raw_mln"/>
    <tableColumn id="15" xr3:uid="{83636C6C-2996-4CAB-B768-24B00E749032}" name="reads_final_mln"/>
    <tableColumn id="17" xr3:uid="{3FF2040E-9AEE-4C4A-B042-2EF8E71FD427}" name="protocol"/>
    <tableColumn id="18" xr3:uid="{17381209-2620-43CD-9E39-5CFEEB2F9895}" name="elisa_sum_bed"/>
    <tableColumn id="3" xr3:uid="{1A6E30EE-2F07-4294-8C63-084FCA123AD2}" name="pol_coverage"/>
    <tableColumn id="43" xr3:uid="{4E7D9817-0EB9-4D76-9A8B-8D645A95AA72}" name="gag_coverage"/>
    <tableColumn id="13" xr3:uid="{D5DB5E15-AFA8-4D0C-B2EB-58AA609A5772}" name="subtype_kallisto"/>
    <tableColumn id="16" xr3:uid="{85AD095F-6F82-44DA-A98D-7130C0CC4549}" name="duplicate_hivtype_v2"/>
    <tableColumn id="28" xr3:uid="{27946A63-3A0E-4E5D-880D-2A644A85325C}" name="file_size_mb_r1"/>
    <tableColumn id="29" xr3:uid="{ED60D501-0281-4AAF-A0D2-3E29EB1FE866}" name="file_size_mb_r2"/>
    <tableColumn id="30" xr3:uid="{C97C5F59-E866-45A0-BC97-2C6D87E911D9}" name="file_name "/>
    <tableColumn id="31" xr3:uid="{B8282309-D1E2-4E06-9601-2EE3E5139E5C}" name="gap_pol"/>
    <tableColumn id="32" xr3:uid="{EDCA57FD-E04D-41E5-9298-4428A5DFE034}" name="gap_pol_inf"/>
    <tableColumn id="33" xr3:uid="{FFC05807-FA4D-460F-A6D5-EFC283FC851D}" name="gap_gag"/>
    <tableColumn id="34" xr3:uid="{68A3BF6A-06D0-497C-81A4-0B8C848B5DAF}" name="gap_gag_inf"/>
    <tableColumn id="35" xr3:uid="{5B5913C8-5B02-43C3-9FD7-1EAE88E2D636}" name="single_hivtime_v2"/>
    <tableColumn id="36" xr3:uid="{412C5DE2-DFE1-4656-B415-2E051DDC9E13}" name="dual_tree"/>
    <tableColumn id="40" xr3:uid="{197FEE71-0B8B-4BFD-BE40-B7E696887AC4}" name="dual_all_genes"/>
    <tableColumn id="44" xr3:uid="{8B83BB4B-233B-419B-8EDF-3C517F0F07A8}" name="comments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AD53-5398-4B27-B60A-D75A2411E326}">
  <dimension ref="A1:T310"/>
  <sheetViews>
    <sheetView zoomScale="75" zoomScaleNormal="75" workbookViewId="0">
      <pane ySplit="1" topLeftCell="A2" activePane="bottomLeft" state="frozen"/>
      <selection pane="bottomLeft" activeCell="H1" sqref="H1"/>
    </sheetView>
  </sheetViews>
  <sheetFormatPr defaultColWidth="11.1796875" defaultRowHeight="14.5" x14ac:dyDescent="0.35"/>
  <cols>
    <col min="1" max="1" width="9.54296875" bestFit="1" customWidth="1"/>
    <col min="2" max="2" width="5.453125" customWidth="1"/>
    <col min="3" max="3" width="4.54296875" customWidth="1"/>
    <col min="4" max="4" width="7.453125" customWidth="1"/>
    <col min="5" max="5" width="7.26953125" style="3" customWidth="1"/>
    <col min="6" max="6" width="8.7265625" style="32" customWidth="1"/>
    <col min="7" max="7" width="13.453125" style="7" bestFit="1" customWidth="1"/>
    <col min="8" max="8" width="8.26953125" customWidth="1"/>
    <col min="10" max="10" width="6.54296875" customWidth="1"/>
    <col min="11" max="12" width="6.54296875" style="7" customWidth="1"/>
    <col min="16" max="16" width="8.453125" customWidth="1"/>
    <col min="17" max="17" width="12" customWidth="1"/>
    <col min="20" max="20" width="14.81640625" style="7" customWidth="1"/>
  </cols>
  <sheetData>
    <row r="1" spans="1:20" s="1" customFormat="1" x14ac:dyDescent="0.35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393</v>
      </c>
      <c r="G1" s="1" t="s">
        <v>394</v>
      </c>
      <c r="H1" s="1" t="s">
        <v>347</v>
      </c>
      <c r="I1" s="1" t="s">
        <v>364</v>
      </c>
      <c r="J1" s="1" t="s">
        <v>363</v>
      </c>
      <c r="K1" s="1" t="s">
        <v>348</v>
      </c>
      <c r="L1" s="1" t="s">
        <v>387</v>
      </c>
      <c r="M1" s="1" t="s">
        <v>350</v>
      </c>
      <c r="N1" s="1" t="s">
        <v>351</v>
      </c>
      <c r="O1" s="1" t="s">
        <v>352</v>
      </c>
      <c r="P1" s="1" t="s">
        <v>355</v>
      </c>
      <c r="Q1" s="1" t="s">
        <v>353</v>
      </c>
      <c r="R1" s="1" t="s">
        <v>354</v>
      </c>
      <c r="S1" s="1" t="s">
        <v>361</v>
      </c>
      <c r="T1" s="1" t="s">
        <v>367</v>
      </c>
    </row>
    <row r="2" spans="1:20" s="4" customFormat="1" x14ac:dyDescent="0.35">
      <c r="A2" t="s">
        <v>0</v>
      </c>
      <c r="B2">
        <v>1</v>
      </c>
      <c r="C2" t="s">
        <v>356</v>
      </c>
      <c r="D2">
        <v>5</v>
      </c>
      <c r="E2" s="3" t="s">
        <v>1</v>
      </c>
      <c r="F2" s="29">
        <v>598000</v>
      </c>
      <c r="G2" s="7"/>
      <c r="H2" s="8">
        <f t="shared" ref="H2:H65" si="0">D2/30</f>
        <v>0.16666666666666666</v>
      </c>
      <c r="I2" s="4">
        <v>11.66</v>
      </c>
      <c r="J2" s="4">
        <v>2</v>
      </c>
      <c r="K2" s="17" t="s">
        <v>328</v>
      </c>
      <c r="L2" s="4">
        <v>2</v>
      </c>
      <c r="M2" s="4">
        <v>84.7</v>
      </c>
      <c r="N2" s="4">
        <v>3.63</v>
      </c>
      <c r="O2" s="4">
        <v>10.57</v>
      </c>
      <c r="P2" s="13" t="s">
        <v>327</v>
      </c>
      <c r="S2" s="7" t="s">
        <v>359</v>
      </c>
      <c r="T2" s="4" t="s">
        <v>332</v>
      </c>
    </row>
    <row r="3" spans="1:20" s="6" customFormat="1" x14ac:dyDescent="0.35">
      <c r="A3" s="4" t="s">
        <v>2</v>
      </c>
      <c r="B3" s="4">
        <v>1</v>
      </c>
      <c r="C3" s="4" t="s">
        <v>356</v>
      </c>
      <c r="D3" s="4">
        <v>59</v>
      </c>
      <c r="E3" s="5" t="s">
        <v>3</v>
      </c>
      <c r="F3" s="8"/>
      <c r="G3" s="4">
        <v>73500</v>
      </c>
      <c r="H3" s="8">
        <f t="shared" si="0"/>
        <v>1.9666666666666666</v>
      </c>
      <c r="I3" s="13">
        <v>1.61</v>
      </c>
      <c r="J3" s="13">
        <v>1</v>
      </c>
      <c r="K3" s="17" t="s">
        <v>332</v>
      </c>
      <c r="L3" s="4">
        <v>0</v>
      </c>
      <c r="M3" s="13">
        <v>53.41</v>
      </c>
      <c r="N3" s="13">
        <v>11.3</v>
      </c>
      <c r="O3" s="13">
        <v>33.32</v>
      </c>
      <c r="P3" s="13" t="s">
        <v>327</v>
      </c>
      <c r="Q3" s="10"/>
      <c r="S3" s="7" t="s">
        <v>359</v>
      </c>
      <c r="T3" s="10" t="s">
        <v>368</v>
      </c>
    </row>
    <row r="4" spans="1:20" s="6" customFormat="1" x14ac:dyDescent="0.35">
      <c r="A4" t="s">
        <v>4</v>
      </c>
      <c r="B4">
        <v>1</v>
      </c>
      <c r="C4" t="s">
        <v>356</v>
      </c>
      <c r="D4">
        <v>3</v>
      </c>
      <c r="E4" s="3" t="s">
        <v>1</v>
      </c>
      <c r="F4" s="32"/>
      <c r="G4" s="7">
        <v>420000</v>
      </c>
      <c r="H4" s="8">
        <f t="shared" si="0"/>
        <v>0.1</v>
      </c>
      <c r="I4" s="13">
        <v>2.2000000000000002</v>
      </c>
      <c r="J4" s="13">
        <v>1</v>
      </c>
      <c r="K4" s="17" t="s">
        <v>332</v>
      </c>
      <c r="L4" s="4">
        <v>0</v>
      </c>
      <c r="M4" s="13">
        <v>79.09</v>
      </c>
      <c r="N4" s="13">
        <v>8</v>
      </c>
      <c r="O4" s="13">
        <v>12.07</v>
      </c>
      <c r="P4" s="13" t="s">
        <v>327</v>
      </c>
      <c r="S4" s="7" t="s">
        <v>359</v>
      </c>
      <c r="T4" s="4" t="s">
        <v>332</v>
      </c>
    </row>
    <row r="5" spans="1:20" s="6" customFormat="1" x14ac:dyDescent="0.35">
      <c r="A5" t="s">
        <v>5</v>
      </c>
      <c r="B5">
        <v>1</v>
      </c>
      <c r="C5" t="s">
        <v>356</v>
      </c>
      <c r="D5">
        <v>244</v>
      </c>
      <c r="E5" s="3" t="s">
        <v>1</v>
      </c>
      <c r="F5" s="29">
        <v>750000</v>
      </c>
      <c r="G5" s="7"/>
      <c r="H5" s="8">
        <f t="shared" si="0"/>
        <v>8.1333333333333329</v>
      </c>
      <c r="I5" s="13">
        <v>6.26</v>
      </c>
      <c r="J5" s="13">
        <v>1</v>
      </c>
      <c r="K5" s="17" t="s">
        <v>332</v>
      </c>
      <c r="L5" s="4">
        <v>0</v>
      </c>
      <c r="M5" s="13">
        <v>85.62</v>
      </c>
      <c r="N5" s="13">
        <v>6.56</v>
      </c>
      <c r="O5" s="13">
        <v>7.34</v>
      </c>
      <c r="P5" s="13" t="s">
        <v>327</v>
      </c>
      <c r="S5" s="7" t="s">
        <v>359</v>
      </c>
      <c r="T5" s="4" t="s">
        <v>332</v>
      </c>
    </row>
    <row r="6" spans="1:20" s="6" customFormat="1" x14ac:dyDescent="0.35">
      <c r="A6" t="s">
        <v>6</v>
      </c>
      <c r="B6">
        <v>1</v>
      </c>
      <c r="C6" t="s">
        <v>356</v>
      </c>
      <c r="D6">
        <v>6</v>
      </c>
      <c r="E6" s="3" t="s">
        <v>1</v>
      </c>
      <c r="F6" s="29">
        <v>27400</v>
      </c>
      <c r="G6" s="7"/>
      <c r="H6" s="11">
        <f t="shared" si="0"/>
        <v>0.2</v>
      </c>
      <c r="I6" s="10">
        <v>16.29</v>
      </c>
      <c r="J6" s="13">
        <v>1</v>
      </c>
      <c r="K6" s="17" t="s">
        <v>332</v>
      </c>
      <c r="L6" s="4">
        <v>0</v>
      </c>
      <c r="M6" s="13">
        <v>73.27</v>
      </c>
      <c r="N6" s="13">
        <v>18.309999999999999</v>
      </c>
      <c r="O6" s="13">
        <v>7.73</v>
      </c>
      <c r="P6" s="13" t="s">
        <v>327</v>
      </c>
      <c r="S6" s="13" t="s">
        <v>359</v>
      </c>
      <c r="T6" s="4" t="s">
        <v>332</v>
      </c>
    </row>
    <row r="7" spans="1:20" s="6" customFormat="1" x14ac:dyDescent="0.35">
      <c r="A7" t="s">
        <v>7</v>
      </c>
      <c r="B7">
        <v>1</v>
      </c>
      <c r="C7" t="s">
        <v>356</v>
      </c>
      <c r="D7">
        <v>195</v>
      </c>
      <c r="E7" s="3" t="s">
        <v>1</v>
      </c>
      <c r="F7" s="32"/>
      <c r="G7" s="7">
        <v>12800</v>
      </c>
      <c r="H7" s="11">
        <f t="shared" si="0"/>
        <v>6.5</v>
      </c>
      <c r="I7" s="10">
        <v>35.64</v>
      </c>
      <c r="J7" s="13">
        <v>2</v>
      </c>
      <c r="K7" s="17" t="s">
        <v>331</v>
      </c>
      <c r="L7" s="4">
        <v>2</v>
      </c>
      <c r="M7" s="13">
        <v>56.36</v>
      </c>
      <c r="N7" s="13">
        <v>33.07</v>
      </c>
      <c r="O7" s="13">
        <v>8.5299999999999994</v>
      </c>
      <c r="P7" s="13" t="s">
        <v>327</v>
      </c>
      <c r="Q7" s="13"/>
      <c r="S7" s="13" t="s">
        <v>358</v>
      </c>
      <c r="T7" s="13" t="s">
        <v>369</v>
      </c>
    </row>
    <row r="8" spans="1:20" s="6" customFormat="1" x14ac:dyDescent="0.35">
      <c r="A8" t="s">
        <v>8</v>
      </c>
      <c r="B8">
        <v>1</v>
      </c>
      <c r="C8" t="s">
        <v>356</v>
      </c>
      <c r="D8">
        <v>89</v>
      </c>
      <c r="E8" s="3" t="s">
        <v>1</v>
      </c>
      <c r="F8" s="29">
        <v>157000</v>
      </c>
      <c r="G8" s="7"/>
      <c r="H8" s="8">
        <f t="shared" si="0"/>
        <v>2.9666666666666668</v>
      </c>
      <c r="I8" s="13">
        <v>4.82</v>
      </c>
      <c r="J8" s="13">
        <v>1</v>
      </c>
      <c r="K8" s="17" t="s">
        <v>332</v>
      </c>
      <c r="L8" s="4">
        <v>0</v>
      </c>
      <c r="M8" s="13">
        <v>76.959999999999994</v>
      </c>
      <c r="N8" s="13">
        <v>11.82</v>
      </c>
      <c r="O8" s="13">
        <v>10.65</v>
      </c>
      <c r="P8" s="13" t="s">
        <v>327</v>
      </c>
      <c r="S8" s="7" t="s">
        <v>358</v>
      </c>
      <c r="T8" s="4" t="s">
        <v>332</v>
      </c>
    </row>
    <row r="9" spans="1:20" x14ac:dyDescent="0.35">
      <c r="A9" t="s">
        <v>9</v>
      </c>
      <c r="B9">
        <v>1</v>
      </c>
      <c r="C9" t="s">
        <v>356</v>
      </c>
      <c r="D9">
        <v>298</v>
      </c>
      <c r="E9" s="3" t="s">
        <v>1</v>
      </c>
      <c r="G9" s="7">
        <v>47600</v>
      </c>
      <c r="H9" s="8">
        <f t="shared" si="0"/>
        <v>9.9333333333333336</v>
      </c>
      <c r="I9" s="13">
        <v>8.66</v>
      </c>
      <c r="J9" s="7">
        <v>1</v>
      </c>
      <c r="K9" s="17" t="s">
        <v>332</v>
      </c>
      <c r="L9" s="4">
        <v>0</v>
      </c>
      <c r="M9" s="7">
        <v>59.75</v>
      </c>
      <c r="N9" s="7">
        <v>17.75</v>
      </c>
      <c r="O9" s="7">
        <v>21.99</v>
      </c>
      <c r="P9" s="13" t="s">
        <v>327</v>
      </c>
      <c r="Q9" s="7"/>
      <c r="R9" s="7"/>
      <c r="S9" s="7" t="s">
        <v>359</v>
      </c>
      <c r="T9" s="4" t="s">
        <v>332</v>
      </c>
    </row>
    <row r="10" spans="1:20" x14ac:dyDescent="0.35">
      <c r="A10" t="s">
        <v>10</v>
      </c>
      <c r="B10">
        <v>2</v>
      </c>
      <c r="C10" t="s">
        <v>357</v>
      </c>
      <c r="D10">
        <v>424</v>
      </c>
      <c r="E10" s="3" t="s">
        <v>1</v>
      </c>
      <c r="F10" s="70">
        <f>2.5*1000000</f>
        <v>2500000</v>
      </c>
      <c r="H10" s="11">
        <f t="shared" si="0"/>
        <v>14.133333333333333</v>
      </c>
      <c r="I10" s="10">
        <v>9.16</v>
      </c>
      <c r="J10">
        <v>2</v>
      </c>
      <c r="K10" s="17" t="s">
        <v>329</v>
      </c>
      <c r="L10" s="4">
        <v>1</v>
      </c>
      <c r="M10">
        <v>83.89</v>
      </c>
      <c r="N10">
        <v>4.62</v>
      </c>
      <c r="O10">
        <v>10.98</v>
      </c>
      <c r="P10" t="s">
        <v>327</v>
      </c>
      <c r="Q10" s="7"/>
      <c r="S10" s="7" t="s">
        <v>359</v>
      </c>
      <c r="T10" s="7" t="s">
        <v>369</v>
      </c>
    </row>
    <row r="11" spans="1:20" x14ac:dyDescent="0.35">
      <c r="A11" t="s">
        <v>11</v>
      </c>
      <c r="B11">
        <v>1</v>
      </c>
      <c r="C11" t="s">
        <v>356</v>
      </c>
      <c r="D11">
        <v>78</v>
      </c>
      <c r="E11" s="3" t="s">
        <v>1</v>
      </c>
      <c r="G11" s="7">
        <v>130589</v>
      </c>
      <c r="H11" s="11">
        <f t="shared" si="0"/>
        <v>2.6</v>
      </c>
      <c r="I11" s="10">
        <v>87.76</v>
      </c>
      <c r="J11" s="7">
        <v>1</v>
      </c>
      <c r="K11" s="17" t="s">
        <v>332</v>
      </c>
      <c r="L11" s="4">
        <v>0</v>
      </c>
      <c r="M11" s="7">
        <v>69.44</v>
      </c>
      <c r="N11" s="7">
        <v>22.2</v>
      </c>
      <c r="O11" s="7">
        <v>7.96</v>
      </c>
      <c r="P11" s="7" t="s">
        <v>327</v>
      </c>
      <c r="Q11" s="7"/>
      <c r="R11" s="7"/>
      <c r="S11" s="13" t="s">
        <v>358</v>
      </c>
      <c r="T11" s="7" t="s">
        <v>369</v>
      </c>
    </row>
    <row r="12" spans="1:20" x14ac:dyDescent="0.35">
      <c r="A12" t="s">
        <v>12</v>
      </c>
      <c r="B12">
        <v>1</v>
      </c>
      <c r="C12" t="s">
        <v>356</v>
      </c>
      <c r="D12">
        <v>152</v>
      </c>
      <c r="E12" s="3" t="s">
        <v>1</v>
      </c>
      <c r="F12" s="70">
        <f>1.22*1000000</f>
        <v>1220000</v>
      </c>
      <c r="H12" s="8">
        <f t="shared" si="0"/>
        <v>5.0666666666666664</v>
      </c>
      <c r="I12" s="13">
        <v>7.94</v>
      </c>
      <c r="J12" s="7">
        <v>1</v>
      </c>
      <c r="K12" s="17" t="s">
        <v>332</v>
      </c>
      <c r="L12" s="4">
        <v>0</v>
      </c>
      <c r="M12" s="7">
        <v>80.459999999999994</v>
      </c>
      <c r="N12" s="7">
        <v>5.46</v>
      </c>
      <c r="O12" s="7">
        <v>11.58</v>
      </c>
      <c r="P12" s="7" t="s">
        <v>327</v>
      </c>
      <c r="Q12" s="10"/>
      <c r="R12" s="7"/>
      <c r="S12" s="7" t="s">
        <v>359</v>
      </c>
      <c r="T12" s="10" t="s">
        <v>368</v>
      </c>
    </row>
    <row r="13" spans="1:20" x14ac:dyDescent="0.35">
      <c r="A13" s="14" t="s">
        <v>13</v>
      </c>
      <c r="B13" s="14">
        <v>2</v>
      </c>
      <c r="C13" s="14" t="s">
        <v>357</v>
      </c>
      <c r="D13" s="14">
        <v>507</v>
      </c>
      <c r="E13" s="14" t="s">
        <v>1</v>
      </c>
      <c r="G13" s="7">
        <v>38300</v>
      </c>
      <c r="H13" s="15">
        <f t="shared" si="0"/>
        <v>16.899999999999999</v>
      </c>
      <c r="I13" s="21"/>
      <c r="J13" s="21"/>
      <c r="K13" s="21"/>
      <c r="L13" s="21"/>
      <c r="M13" s="21"/>
      <c r="N13" s="21"/>
      <c r="O13" s="21"/>
      <c r="P13" s="21"/>
      <c r="Q13" s="14" t="s">
        <v>343</v>
      </c>
      <c r="R13" s="14"/>
      <c r="S13" s="14" t="s">
        <v>358</v>
      </c>
      <c r="T13" s="25"/>
    </row>
    <row r="14" spans="1:20" x14ac:dyDescent="0.35">
      <c r="A14" t="s">
        <v>14</v>
      </c>
      <c r="B14">
        <v>2</v>
      </c>
      <c r="C14" t="s">
        <v>357</v>
      </c>
      <c r="D14">
        <v>399</v>
      </c>
      <c r="E14" s="3" t="s">
        <v>1</v>
      </c>
      <c r="F14" s="29">
        <v>167000</v>
      </c>
      <c r="H14" s="8">
        <f t="shared" si="0"/>
        <v>13.3</v>
      </c>
      <c r="I14" s="13">
        <v>13.08</v>
      </c>
      <c r="J14" s="7">
        <v>1</v>
      </c>
      <c r="K14" s="17" t="s">
        <v>332</v>
      </c>
      <c r="L14" s="4">
        <v>0</v>
      </c>
      <c r="M14" s="7">
        <v>72.52</v>
      </c>
      <c r="N14" s="7">
        <v>17.96</v>
      </c>
      <c r="O14" s="7">
        <v>8.61</v>
      </c>
      <c r="P14" s="7" t="s">
        <v>327</v>
      </c>
      <c r="Q14" s="7"/>
      <c r="R14" s="7"/>
      <c r="S14" s="7" t="s">
        <v>358</v>
      </c>
      <c r="T14" s="7" t="s">
        <v>369</v>
      </c>
    </row>
    <row r="15" spans="1:20" x14ac:dyDescent="0.35">
      <c r="A15" t="s">
        <v>15</v>
      </c>
      <c r="B15">
        <v>1</v>
      </c>
      <c r="C15" t="s">
        <v>356</v>
      </c>
      <c r="D15">
        <v>57</v>
      </c>
      <c r="E15" s="3" t="s">
        <v>1</v>
      </c>
      <c r="F15" s="29">
        <v>211000</v>
      </c>
      <c r="H15" s="8">
        <f t="shared" si="0"/>
        <v>1.9</v>
      </c>
      <c r="I15" s="13">
        <v>1.86</v>
      </c>
      <c r="J15" s="7">
        <v>1</v>
      </c>
      <c r="K15" s="17" t="s">
        <v>332</v>
      </c>
      <c r="L15" s="4">
        <v>0</v>
      </c>
      <c r="M15" s="7">
        <v>70.38</v>
      </c>
      <c r="N15" s="7">
        <v>20.78</v>
      </c>
      <c r="O15" s="7">
        <v>7.76</v>
      </c>
      <c r="P15" s="7" t="s">
        <v>327</v>
      </c>
      <c r="Q15" s="7"/>
      <c r="R15" s="7"/>
      <c r="S15" s="7" t="s">
        <v>359</v>
      </c>
      <c r="T15" s="4" t="s">
        <v>332</v>
      </c>
    </row>
    <row r="16" spans="1:20" x14ac:dyDescent="0.35">
      <c r="A16" t="s">
        <v>16</v>
      </c>
      <c r="B16">
        <v>2</v>
      </c>
      <c r="C16" t="s">
        <v>357</v>
      </c>
      <c r="D16">
        <v>196</v>
      </c>
      <c r="E16" s="3" t="s">
        <v>1</v>
      </c>
      <c r="G16" s="7">
        <v>17000</v>
      </c>
      <c r="H16" s="8">
        <f t="shared" si="0"/>
        <v>6.5333333333333332</v>
      </c>
      <c r="I16" s="13">
        <v>5.0999999999999996</v>
      </c>
      <c r="J16">
        <v>1</v>
      </c>
      <c r="K16" s="17" t="s">
        <v>332</v>
      </c>
      <c r="L16" s="4">
        <v>0</v>
      </c>
      <c r="M16">
        <v>62.1</v>
      </c>
      <c r="N16">
        <v>24.6</v>
      </c>
      <c r="O16" s="9">
        <v>10.5</v>
      </c>
      <c r="P16" s="13" t="s">
        <v>327</v>
      </c>
      <c r="Q16" s="7"/>
      <c r="S16" s="7" t="s">
        <v>358</v>
      </c>
      <c r="T16" s="7" t="s">
        <v>369</v>
      </c>
    </row>
    <row r="17" spans="1:20" x14ac:dyDescent="0.35">
      <c r="A17" t="s">
        <v>17</v>
      </c>
      <c r="B17">
        <v>2</v>
      </c>
      <c r="C17" t="s">
        <v>357</v>
      </c>
      <c r="D17">
        <v>80</v>
      </c>
      <c r="E17" s="3" t="s">
        <v>1</v>
      </c>
      <c r="G17" s="7">
        <v>16000</v>
      </c>
      <c r="H17" s="8">
        <f t="shared" si="0"/>
        <v>2.6666666666666665</v>
      </c>
      <c r="I17" s="13">
        <v>2.08</v>
      </c>
      <c r="J17" s="7">
        <v>1</v>
      </c>
      <c r="K17" s="17" t="s">
        <v>332</v>
      </c>
      <c r="L17" s="4">
        <v>0</v>
      </c>
      <c r="M17" s="7">
        <v>76.2</v>
      </c>
      <c r="N17" s="7">
        <v>21.9</v>
      </c>
      <c r="O17" s="7">
        <v>1.75</v>
      </c>
      <c r="P17" s="13" t="s">
        <v>327</v>
      </c>
      <c r="Q17" s="7"/>
      <c r="R17" s="7"/>
      <c r="S17" s="7" t="s">
        <v>359</v>
      </c>
      <c r="T17" s="4" t="s">
        <v>332</v>
      </c>
    </row>
    <row r="18" spans="1:20" x14ac:dyDescent="0.35">
      <c r="A18" t="s">
        <v>18</v>
      </c>
      <c r="B18">
        <v>2</v>
      </c>
      <c r="C18" t="s">
        <v>357</v>
      </c>
      <c r="D18">
        <v>1224</v>
      </c>
      <c r="E18" s="3" t="s">
        <v>1</v>
      </c>
      <c r="G18" s="7">
        <v>130000</v>
      </c>
      <c r="H18" s="8">
        <f t="shared" si="0"/>
        <v>40.799999999999997</v>
      </c>
      <c r="I18" s="4">
        <v>18.190000000000001</v>
      </c>
      <c r="J18" s="7">
        <v>1</v>
      </c>
      <c r="K18" s="17" t="s">
        <v>332</v>
      </c>
      <c r="L18" s="4">
        <v>0</v>
      </c>
      <c r="M18" s="7">
        <v>61.81</v>
      </c>
      <c r="N18" s="7">
        <v>27.94</v>
      </c>
      <c r="O18" s="7">
        <v>9.02</v>
      </c>
      <c r="P18" s="13" t="s">
        <v>327</v>
      </c>
      <c r="Q18" s="7"/>
      <c r="R18" s="7"/>
      <c r="S18" s="7" t="s">
        <v>358</v>
      </c>
      <c r="T18" s="7" t="s">
        <v>369</v>
      </c>
    </row>
    <row r="19" spans="1:20" x14ac:dyDescent="0.35">
      <c r="A19" t="s">
        <v>19</v>
      </c>
      <c r="B19">
        <v>2</v>
      </c>
      <c r="C19" t="s">
        <v>357</v>
      </c>
      <c r="D19">
        <v>381</v>
      </c>
      <c r="E19" s="3" t="s">
        <v>1</v>
      </c>
      <c r="F19" s="29">
        <v>67000</v>
      </c>
      <c r="H19" s="8">
        <f t="shared" si="0"/>
        <v>12.7</v>
      </c>
      <c r="I19" s="4">
        <v>46.42</v>
      </c>
      <c r="J19">
        <v>2</v>
      </c>
      <c r="K19" s="19" t="s">
        <v>329</v>
      </c>
      <c r="L19" s="7">
        <v>1</v>
      </c>
      <c r="M19">
        <v>68.739999999999995</v>
      </c>
      <c r="N19">
        <v>26.12</v>
      </c>
      <c r="O19">
        <v>4.8499999999999996</v>
      </c>
      <c r="P19" s="13" t="s">
        <v>327</v>
      </c>
      <c r="Q19" s="7"/>
      <c r="S19" s="7" t="s">
        <v>358</v>
      </c>
      <c r="T19" s="7" t="s">
        <v>369</v>
      </c>
    </row>
    <row r="20" spans="1:20" x14ac:dyDescent="0.35">
      <c r="A20" s="7" t="s">
        <v>20</v>
      </c>
      <c r="B20">
        <v>2</v>
      </c>
      <c r="C20" t="s">
        <v>357</v>
      </c>
      <c r="D20">
        <v>595</v>
      </c>
      <c r="E20" s="3" t="s">
        <v>1</v>
      </c>
      <c r="F20" s="29">
        <v>15500</v>
      </c>
      <c r="H20" s="11">
        <f t="shared" si="0"/>
        <v>19.833333333333332</v>
      </c>
      <c r="I20" s="10">
        <v>5.84</v>
      </c>
      <c r="J20">
        <v>1</v>
      </c>
      <c r="K20" s="17" t="s">
        <v>332</v>
      </c>
      <c r="L20" s="4">
        <v>0</v>
      </c>
      <c r="M20">
        <v>50.35</v>
      </c>
      <c r="N20">
        <v>34.94</v>
      </c>
      <c r="O20">
        <v>12.06</v>
      </c>
      <c r="P20" s="13" t="s">
        <v>327</v>
      </c>
      <c r="Q20" s="7"/>
      <c r="S20" s="7" t="s">
        <v>358</v>
      </c>
      <c r="T20" s="7" t="s">
        <v>369</v>
      </c>
    </row>
    <row r="21" spans="1:20" x14ac:dyDescent="0.35">
      <c r="A21" t="s">
        <v>21</v>
      </c>
      <c r="B21">
        <v>2</v>
      </c>
      <c r="C21" t="s">
        <v>357</v>
      </c>
      <c r="D21">
        <v>578</v>
      </c>
      <c r="E21" s="3" t="s">
        <v>1</v>
      </c>
      <c r="F21" s="29">
        <v>392000</v>
      </c>
      <c r="H21" s="8">
        <f t="shared" si="0"/>
        <v>19.266666666666666</v>
      </c>
      <c r="I21" s="13">
        <v>21.78</v>
      </c>
      <c r="J21">
        <v>1</v>
      </c>
      <c r="K21" s="17" t="s">
        <v>332</v>
      </c>
      <c r="L21" s="4">
        <v>0</v>
      </c>
      <c r="M21">
        <v>75.59</v>
      </c>
      <c r="N21">
        <v>13.44</v>
      </c>
      <c r="O21">
        <v>9.74</v>
      </c>
      <c r="P21" s="13" t="s">
        <v>327</v>
      </c>
      <c r="S21" s="7" t="s">
        <v>358</v>
      </c>
      <c r="T21" s="4" t="s">
        <v>332</v>
      </c>
    </row>
    <row r="22" spans="1:20" x14ac:dyDescent="0.35">
      <c r="A22" t="s">
        <v>22</v>
      </c>
      <c r="B22">
        <v>1</v>
      </c>
      <c r="C22" t="s">
        <v>356</v>
      </c>
      <c r="D22">
        <v>42</v>
      </c>
      <c r="E22" s="3" t="s">
        <v>23</v>
      </c>
      <c r="G22" s="7">
        <v>166393</v>
      </c>
      <c r="H22" s="4">
        <f t="shared" si="0"/>
        <v>1.4</v>
      </c>
      <c r="I22" s="4">
        <v>10.43</v>
      </c>
      <c r="J22">
        <v>1</v>
      </c>
      <c r="K22" s="17" t="s">
        <v>332</v>
      </c>
      <c r="L22" s="4">
        <v>0</v>
      </c>
      <c r="M22">
        <v>77.989999999999995</v>
      </c>
      <c r="N22">
        <v>1.49</v>
      </c>
      <c r="O22">
        <v>20.68</v>
      </c>
      <c r="P22" s="7" t="s">
        <v>327</v>
      </c>
      <c r="S22" s="7" t="s">
        <v>360</v>
      </c>
      <c r="T22" s="4" t="s">
        <v>332</v>
      </c>
    </row>
    <row r="23" spans="1:20" x14ac:dyDescent="0.35">
      <c r="A23" t="s">
        <v>24</v>
      </c>
      <c r="B23">
        <v>2</v>
      </c>
      <c r="C23" t="s">
        <v>357</v>
      </c>
      <c r="D23">
        <v>389</v>
      </c>
      <c r="E23" s="3" t="s">
        <v>1</v>
      </c>
      <c r="F23" s="29">
        <v>227033</v>
      </c>
      <c r="H23" s="8">
        <f t="shared" si="0"/>
        <v>12.966666666666667</v>
      </c>
      <c r="I23" s="4">
        <v>13.75</v>
      </c>
      <c r="J23">
        <v>1</v>
      </c>
      <c r="K23" s="17" t="s">
        <v>332</v>
      </c>
      <c r="L23" s="4">
        <v>0</v>
      </c>
      <c r="M23">
        <v>68.7</v>
      </c>
      <c r="N23">
        <v>18.78</v>
      </c>
      <c r="O23">
        <v>9.2899999999999991</v>
      </c>
      <c r="P23" s="7" t="s">
        <v>327</v>
      </c>
      <c r="S23" s="7" t="s">
        <v>358</v>
      </c>
      <c r="T23" s="4" t="s">
        <v>332</v>
      </c>
    </row>
    <row r="24" spans="1:20" x14ac:dyDescent="0.35">
      <c r="A24" s="7" t="s">
        <v>25</v>
      </c>
      <c r="B24">
        <v>2</v>
      </c>
      <c r="C24" t="s">
        <v>357</v>
      </c>
      <c r="D24">
        <v>525</v>
      </c>
      <c r="E24" s="3" t="s">
        <v>3</v>
      </c>
      <c r="F24" s="29">
        <v>23900</v>
      </c>
      <c r="H24" s="11">
        <f t="shared" si="0"/>
        <v>17.5</v>
      </c>
      <c r="I24" s="10">
        <v>9.4700000000000006</v>
      </c>
      <c r="J24">
        <v>1</v>
      </c>
      <c r="K24" s="17" t="s">
        <v>332</v>
      </c>
      <c r="L24" s="4">
        <v>0</v>
      </c>
      <c r="M24">
        <v>51.26</v>
      </c>
      <c r="N24">
        <v>8.51</v>
      </c>
      <c r="O24">
        <v>32.409999999999997</v>
      </c>
      <c r="P24" s="13" t="s">
        <v>327</v>
      </c>
      <c r="S24" s="7" t="s">
        <v>358</v>
      </c>
      <c r="T24" s="4" t="s">
        <v>332</v>
      </c>
    </row>
    <row r="25" spans="1:20" x14ac:dyDescent="0.35">
      <c r="A25" t="s">
        <v>26</v>
      </c>
      <c r="B25">
        <v>2</v>
      </c>
      <c r="C25" t="s">
        <v>357</v>
      </c>
      <c r="D25">
        <v>447</v>
      </c>
      <c r="E25" s="3" t="s">
        <v>1</v>
      </c>
      <c r="F25" s="29">
        <v>52000</v>
      </c>
      <c r="H25" s="8">
        <f t="shared" si="0"/>
        <v>14.9</v>
      </c>
      <c r="I25" s="4">
        <v>31.79</v>
      </c>
      <c r="J25" s="7">
        <v>2</v>
      </c>
      <c r="K25" s="31" t="s">
        <v>328</v>
      </c>
      <c r="L25" s="7">
        <v>4</v>
      </c>
      <c r="M25" s="7">
        <v>42.23</v>
      </c>
      <c r="N25" s="7">
        <v>50.43</v>
      </c>
      <c r="O25" s="7">
        <v>6.25</v>
      </c>
      <c r="P25" s="13" t="s">
        <v>327</v>
      </c>
      <c r="Q25" s="7"/>
      <c r="R25" s="7"/>
      <c r="S25" s="7" t="s">
        <v>358</v>
      </c>
      <c r="T25" s="4" t="s">
        <v>332</v>
      </c>
    </row>
    <row r="26" spans="1:20" x14ac:dyDescent="0.35">
      <c r="A26" t="s">
        <v>27</v>
      </c>
      <c r="B26">
        <v>3</v>
      </c>
      <c r="C26" t="s">
        <v>357</v>
      </c>
      <c r="D26">
        <v>741</v>
      </c>
      <c r="E26" s="3" t="s">
        <v>1</v>
      </c>
      <c r="F26" s="29">
        <v>24000</v>
      </c>
      <c r="H26" s="11">
        <f t="shared" si="0"/>
        <v>24.7</v>
      </c>
      <c r="I26" s="10">
        <v>11.34</v>
      </c>
      <c r="J26" s="7">
        <v>1</v>
      </c>
      <c r="K26" s="17" t="s">
        <v>332</v>
      </c>
      <c r="L26" s="4">
        <v>0</v>
      </c>
      <c r="M26" s="7">
        <v>63.09</v>
      </c>
      <c r="N26" s="7">
        <v>26.81</v>
      </c>
      <c r="O26" s="7">
        <v>7.53</v>
      </c>
      <c r="P26" s="13" t="s">
        <v>327</v>
      </c>
      <c r="Q26" s="7"/>
      <c r="R26" s="7"/>
      <c r="S26" s="7" t="s">
        <v>358</v>
      </c>
      <c r="T26" s="7" t="s">
        <v>369</v>
      </c>
    </row>
    <row r="27" spans="1:20" x14ac:dyDescent="0.35">
      <c r="A27" t="s">
        <v>28</v>
      </c>
      <c r="B27">
        <v>1</v>
      </c>
      <c r="C27" t="s">
        <v>356</v>
      </c>
      <c r="D27">
        <v>24</v>
      </c>
      <c r="E27" s="3" t="s">
        <v>29</v>
      </c>
      <c r="F27" s="29">
        <v>193000</v>
      </c>
      <c r="H27" s="11">
        <f t="shared" si="0"/>
        <v>0.8</v>
      </c>
      <c r="I27" s="10">
        <v>14.48</v>
      </c>
      <c r="J27" s="7">
        <v>1</v>
      </c>
      <c r="K27" s="17" t="s">
        <v>332</v>
      </c>
      <c r="L27" s="4">
        <v>0</v>
      </c>
      <c r="M27" s="7">
        <v>56.24</v>
      </c>
      <c r="N27" s="7">
        <v>7.13</v>
      </c>
      <c r="O27" s="7">
        <v>29.93</v>
      </c>
      <c r="P27" s="13" t="s">
        <v>327</v>
      </c>
      <c r="Q27" s="7"/>
      <c r="R27" s="7"/>
      <c r="S27" s="7" t="s">
        <v>358</v>
      </c>
      <c r="T27" s="4" t="s">
        <v>332</v>
      </c>
    </row>
    <row r="28" spans="1:20" x14ac:dyDescent="0.35">
      <c r="A28" t="s">
        <v>30</v>
      </c>
      <c r="B28">
        <v>3</v>
      </c>
      <c r="C28" t="s">
        <v>357</v>
      </c>
      <c r="D28">
        <v>1016</v>
      </c>
      <c r="E28" s="3" t="s">
        <v>1</v>
      </c>
      <c r="G28" s="7">
        <v>59568</v>
      </c>
      <c r="H28" s="8">
        <f t="shared" si="0"/>
        <v>33.866666666666667</v>
      </c>
      <c r="I28" s="4">
        <v>22.4</v>
      </c>
      <c r="J28">
        <v>1</v>
      </c>
      <c r="K28" s="17" t="s">
        <v>332</v>
      </c>
      <c r="L28" s="4">
        <v>0</v>
      </c>
      <c r="M28">
        <v>85.3</v>
      </c>
      <c r="N28">
        <v>3.38</v>
      </c>
      <c r="O28">
        <v>10.79</v>
      </c>
      <c r="P28" s="13" t="s">
        <v>327</v>
      </c>
      <c r="S28" s="7" t="s">
        <v>358</v>
      </c>
      <c r="T28" s="4" t="s">
        <v>332</v>
      </c>
    </row>
    <row r="29" spans="1:20" x14ac:dyDescent="0.35">
      <c r="A29" t="s">
        <v>31</v>
      </c>
      <c r="B29">
        <v>3</v>
      </c>
      <c r="C29" t="s">
        <v>357</v>
      </c>
      <c r="D29">
        <v>765</v>
      </c>
      <c r="E29" s="3" t="s">
        <v>1</v>
      </c>
      <c r="F29" s="29">
        <v>47000</v>
      </c>
      <c r="H29" s="8">
        <f t="shared" si="0"/>
        <v>25.5</v>
      </c>
      <c r="I29" s="4">
        <v>33.520000000000003</v>
      </c>
      <c r="J29">
        <v>1</v>
      </c>
      <c r="K29" s="17" t="s">
        <v>332</v>
      </c>
      <c r="L29" s="4">
        <v>0</v>
      </c>
      <c r="M29">
        <v>79.88</v>
      </c>
      <c r="N29">
        <v>16.170000000000002</v>
      </c>
      <c r="O29">
        <v>3.62</v>
      </c>
      <c r="P29" s="13" t="s">
        <v>327</v>
      </c>
      <c r="S29" s="7" t="s">
        <v>358</v>
      </c>
      <c r="T29" s="4" t="s">
        <v>332</v>
      </c>
    </row>
    <row r="30" spans="1:20" x14ac:dyDescent="0.35">
      <c r="A30" t="s">
        <v>32</v>
      </c>
      <c r="B30">
        <v>1</v>
      </c>
      <c r="C30" t="s">
        <v>356</v>
      </c>
      <c r="D30">
        <v>129</v>
      </c>
      <c r="E30" s="3" t="s">
        <v>23</v>
      </c>
      <c r="F30" s="29">
        <v>140000</v>
      </c>
      <c r="H30" s="8">
        <f t="shared" si="0"/>
        <v>4.3</v>
      </c>
      <c r="I30" s="4">
        <v>3.6</v>
      </c>
      <c r="J30">
        <v>1</v>
      </c>
      <c r="K30" s="17" t="s">
        <v>332</v>
      </c>
      <c r="L30" s="4">
        <v>0</v>
      </c>
      <c r="M30">
        <v>63.27</v>
      </c>
      <c r="N30">
        <v>14.45</v>
      </c>
      <c r="O30">
        <v>22.63</v>
      </c>
      <c r="P30" s="13" t="s">
        <v>327</v>
      </c>
      <c r="S30" s="7" t="s">
        <v>358</v>
      </c>
      <c r="T30" s="4" t="s">
        <v>332</v>
      </c>
    </row>
    <row r="31" spans="1:20" x14ac:dyDescent="0.35">
      <c r="A31" t="s">
        <v>33</v>
      </c>
      <c r="B31">
        <v>1</v>
      </c>
      <c r="C31" t="s">
        <v>356</v>
      </c>
      <c r="D31">
        <v>100</v>
      </c>
      <c r="E31" s="3" t="s">
        <v>1</v>
      </c>
      <c r="G31" s="7">
        <v>45600</v>
      </c>
      <c r="H31" s="8">
        <f t="shared" si="0"/>
        <v>3.3333333333333335</v>
      </c>
      <c r="I31" s="4">
        <v>3.12</v>
      </c>
      <c r="J31" s="7">
        <v>1</v>
      </c>
      <c r="K31" s="17" t="s">
        <v>332</v>
      </c>
      <c r="L31" s="4">
        <v>0</v>
      </c>
      <c r="M31" s="7">
        <v>72</v>
      </c>
      <c r="N31" s="7">
        <v>22.37</v>
      </c>
      <c r="O31" s="7">
        <v>5.16</v>
      </c>
      <c r="P31" s="13" t="s">
        <v>327</v>
      </c>
      <c r="Q31" s="7"/>
      <c r="R31" s="7"/>
      <c r="S31" s="7" t="s">
        <v>359</v>
      </c>
      <c r="T31" s="4" t="s">
        <v>332</v>
      </c>
    </row>
    <row r="32" spans="1:20" x14ac:dyDescent="0.35">
      <c r="A32" t="s">
        <v>34</v>
      </c>
      <c r="B32">
        <v>1</v>
      </c>
      <c r="C32" t="s">
        <v>356</v>
      </c>
      <c r="D32">
        <v>25</v>
      </c>
      <c r="E32" s="3" t="s">
        <v>1</v>
      </c>
      <c r="G32" s="7">
        <v>38000</v>
      </c>
      <c r="H32" s="11">
        <f t="shared" si="0"/>
        <v>0.83333333333333337</v>
      </c>
      <c r="I32" s="10">
        <v>24.91</v>
      </c>
      <c r="J32">
        <v>2</v>
      </c>
      <c r="K32" s="31" t="s">
        <v>329</v>
      </c>
      <c r="L32" s="7">
        <v>1</v>
      </c>
      <c r="M32">
        <v>65.14</v>
      </c>
      <c r="N32">
        <v>27.88</v>
      </c>
      <c r="O32">
        <v>6.77</v>
      </c>
      <c r="P32" s="13" t="s">
        <v>327</v>
      </c>
      <c r="S32" s="7" t="s">
        <v>358</v>
      </c>
      <c r="T32" s="7" t="s">
        <v>369</v>
      </c>
    </row>
    <row r="33" spans="1:20" x14ac:dyDescent="0.35">
      <c r="A33" t="s">
        <v>35</v>
      </c>
      <c r="B33">
        <v>3</v>
      </c>
      <c r="C33" t="s">
        <v>357</v>
      </c>
      <c r="D33">
        <v>1090</v>
      </c>
      <c r="E33" s="3" t="s">
        <v>1</v>
      </c>
      <c r="F33" s="29">
        <v>36200</v>
      </c>
      <c r="H33" s="8">
        <f t="shared" si="0"/>
        <v>36.333333333333336</v>
      </c>
      <c r="I33" s="4">
        <v>19.579999999999998</v>
      </c>
      <c r="J33" s="7">
        <v>1</v>
      </c>
      <c r="K33" s="31" t="s">
        <v>332</v>
      </c>
      <c r="L33" s="7">
        <v>0</v>
      </c>
      <c r="M33" s="7">
        <v>69.069999999999993</v>
      </c>
      <c r="N33" s="7">
        <v>19.190000000000001</v>
      </c>
      <c r="O33" s="7">
        <v>10.63</v>
      </c>
      <c r="P33" s="13" t="s">
        <v>327</v>
      </c>
      <c r="Q33" s="7"/>
      <c r="R33" s="7"/>
      <c r="S33" s="7" t="s">
        <v>358</v>
      </c>
      <c r="T33" s="7" t="s">
        <v>369</v>
      </c>
    </row>
    <row r="34" spans="1:20" x14ac:dyDescent="0.35">
      <c r="A34" s="7" t="s">
        <v>36</v>
      </c>
      <c r="B34">
        <v>2</v>
      </c>
      <c r="C34" t="s">
        <v>357</v>
      </c>
      <c r="D34">
        <v>332</v>
      </c>
      <c r="E34" s="3" t="s">
        <v>1</v>
      </c>
      <c r="F34" s="29">
        <v>20000</v>
      </c>
      <c r="H34" s="11">
        <f t="shared" si="0"/>
        <v>11.066666666666666</v>
      </c>
      <c r="I34" s="10">
        <v>28.61</v>
      </c>
      <c r="J34">
        <v>2</v>
      </c>
      <c r="K34" s="31" t="s">
        <v>329</v>
      </c>
      <c r="L34" s="7">
        <v>1</v>
      </c>
      <c r="M34">
        <v>64.569999999999993</v>
      </c>
      <c r="N34">
        <v>23.79</v>
      </c>
      <c r="O34">
        <v>9.56</v>
      </c>
      <c r="P34" s="13" t="s">
        <v>327</v>
      </c>
      <c r="S34" s="7" t="s">
        <v>358</v>
      </c>
      <c r="T34" s="7" t="s">
        <v>369</v>
      </c>
    </row>
    <row r="35" spans="1:20" x14ac:dyDescent="0.35">
      <c r="A35" t="s">
        <v>37</v>
      </c>
      <c r="B35">
        <v>2</v>
      </c>
      <c r="C35" t="s">
        <v>357</v>
      </c>
      <c r="D35">
        <v>341</v>
      </c>
      <c r="E35" s="3" t="s">
        <v>1</v>
      </c>
      <c r="F35" s="29">
        <v>114445</v>
      </c>
      <c r="H35" s="8">
        <f t="shared" si="0"/>
        <v>11.366666666666667</v>
      </c>
      <c r="I35" s="4">
        <v>11.6</v>
      </c>
      <c r="J35">
        <v>1</v>
      </c>
      <c r="K35" s="19" t="s">
        <v>332</v>
      </c>
      <c r="L35" s="7">
        <v>0</v>
      </c>
      <c r="M35">
        <v>50.23</v>
      </c>
      <c r="N35">
        <v>34.43</v>
      </c>
      <c r="O35">
        <v>14.16</v>
      </c>
      <c r="P35" s="13" t="s">
        <v>327</v>
      </c>
      <c r="Q35" s="10"/>
      <c r="S35" s="7" t="s">
        <v>358</v>
      </c>
      <c r="T35" s="10" t="s">
        <v>368</v>
      </c>
    </row>
    <row r="36" spans="1:20" x14ac:dyDescent="0.35">
      <c r="A36" s="12" t="s">
        <v>38</v>
      </c>
      <c r="B36">
        <v>3</v>
      </c>
      <c r="C36" t="s">
        <v>357</v>
      </c>
      <c r="D36">
        <v>697</v>
      </c>
      <c r="E36" s="3" t="s">
        <v>1</v>
      </c>
      <c r="F36" s="29">
        <v>37000</v>
      </c>
      <c r="H36" s="11">
        <f t="shared" si="0"/>
        <v>23.233333333333334</v>
      </c>
      <c r="I36" s="10">
        <v>4.12</v>
      </c>
      <c r="J36">
        <v>1</v>
      </c>
      <c r="K36" s="19" t="s">
        <v>332</v>
      </c>
      <c r="L36" s="7">
        <v>0</v>
      </c>
      <c r="M36">
        <v>69.989999999999995</v>
      </c>
      <c r="N36">
        <v>18.14</v>
      </c>
      <c r="O36">
        <v>9</v>
      </c>
      <c r="P36" s="13" t="s">
        <v>327</v>
      </c>
      <c r="Q36" s="7"/>
      <c r="S36" s="7" t="s">
        <v>358</v>
      </c>
      <c r="T36" s="7" t="s">
        <v>369</v>
      </c>
    </row>
    <row r="37" spans="1:20" x14ac:dyDescent="0.35">
      <c r="A37" s="12" t="s">
        <v>39</v>
      </c>
      <c r="B37">
        <v>1</v>
      </c>
      <c r="C37" t="s">
        <v>356</v>
      </c>
      <c r="D37">
        <v>77</v>
      </c>
      <c r="E37" s="3" t="s">
        <v>1</v>
      </c>
      <c r="F37" s="29">
        <v>796000</v>
      </c>
      <c r="H37" s="11">
        <f t="shared" si="0"/>
        <v>2.5666666666666669</v>
      </c>
      <c r="I37" s="10">
        <v>22.7</v>
      </c>
      <c r="J37">
        <v>2</v>
      </c>
      <c r="K37" s="31" t="s">
        <v>329</v>
      </c>
      <c r="L37" s="7">
        <v>1</v>
      </c>
      <c r="M37">
        <v>84.37</v>
      </c>
      <c r="N37">
        <v>6.15</v>
      </c>
      <c r="O37">
        <v>8.8699999999999992</v>
      </c>
      <c r="P37" s="13" t="s">
        <v>327</v>
      </c>
      <c r="S37" s="7" t="s">
        <v>359</v>
      </c>
      <c r="T37" s="4" t="s">
        <v>332</v>
      </c>
    </row>
    <row r="38" spans="1:20" x14ac:dyDescent="0.35">
      <c r="A38" t="s">
        <v>40</v>
      </c>
      <c r="B38">
        <v>3</v>
      </c>
      <c r="C38" t="s">
        <v>357</v>
      </c>
      <c r="D38">
        <v>326</v>
      </c>
      <c r="E38" s="3" t="s">
        <v>1</v>
      </c>
      <c r="F38" s="29">
        <v>48947</v>
      </c>
      <c r="H38" s="11">
        <f t="shared" si="0"/>
        <v>10.866666666666667</v>
      </c>
      <c r="I38" s="10">
        <v>12.49</v>
      </c>
      <c r="J38">
        <v>1</v>
      </c>
      <c r="K38" s="19" t="s">
        <v>332</v>
      </c>
      <c r="L38" s="7">
        <v>0</v>
      </c>
      <c r="M38">
        <v>86.4</v>
      </c>
      <c r="N38">
        <v>6.2</v>
      </c>
      <c r="O38">
        <v>7.17</v>
      </c>
      <c r="P38" s="13" t="s">
        <v>327</v>
      </c>
      <c r="S38" s="7" t="s">
        <v>359</v>
      </c>
      <c r="T38" s="4" t="s">
        <v>332</v>
      </c>
    </row>
    <row r="39" spans="1:20" x14ac:dyDescent="0.35">
      <c r="A39" t="s">
        <v>41</v>
      </c>
      <c r="B39">
        <v>2</v>
      </c>
      <c r="C39" t="s">
        <v>357</v>
      </c>
      <c r="D39">
        <v>456</v>
      </c>
      <c r="E39" s="3" t="s">
        <v>42</v>
      </c>
      <c r="F39" s="29">
        <v>42210</v>
      </c>
      <c r="H39" s="8">
        <f t="shared" si="0"/>
        <v>15.2</v>
      </c>
      <c r="I39" s="4">
        <v>17.66</v>
      </c>
      <c r="J39">
        <v>1</v>
      </c>
      <c r="K39" s="19" t="s">
        <v>332</v>
      </c>
      <c r="L39" s="7">
        <v>0</v>
      </c>
      <c r="M39">
        <v>57.68</v>
      </c>
      <c r="N39">
        <v>11.6</v>
      </c>
      <c r="O39">
        <v>27.24</v>
      </c>
      <c r="P39" s="13" t="s">
        <v>327</v>
      </c>
      <c r="Q39" s="7"/>
      <c r="S39" s="7" t="s">
        <v>358</v>
      </c>
      <c r="T39" s="4" t="s">
        <v>332</v>
      </c>
    </row>
    <row r="40" spans="1:20" x14ac:dyDescent="0.35">
      <c r="A40" t="s">
        <v>43</v>
      </c>
      <c r="B40">
        <v>1</v>
      </c>
      <c r="C40" t="s">
        <v>356</v>
      </c>
      <c r="D40">
        <v>612</v>
      </c>
      <c r="E40" s="3" t="s">
        <v>1</v>
      </c>
      <c r="F40" s="29">
        <v>25200</v>
      </c>
      <c r="H40" s="11">
        <f t="shared" si="0"/>
        <v>20.399999999999999</v>
      </c>
      <c r="I40" s="10">
        <v>5.79</v>
      </c>
      <c r="J40">
        <v>1</v>
      </c>
      <c r="K40" s="19" t="s">
        <v>331</v>
      </c>
      <c r="L40" s="7">
        <v>1</v>
      </c>
      <c r="M40">
        <v>77.459999999999994</v>
      </c>
      <c r="N40">
        <v>10.14</v>
      </c>
      <c r="O40">
        <v>11.91</v>
      </c>
      <c r="P40" s="13" t="s">
        <v>327</v>
      </c>
      <c r="Q40" s="7"/>
      <c r="S40" s="7" t="s">
        <v>358</v>
      </c>
      <c r="T40" s="7" t="s">
        <v>369</v>
      </c>
    </row>
    <row r="41" spans="1:20" x14ac:dyDescent="0.35">
      <c r="A41" t="s">
        <v>44</v>
      </c>
      <c r="B41">
        <v>1</v>
      </c>
      <c r="C41" t="s">
        <v>356</v>
      </c>
      <c r="D41">
        <v>8</v>
      </c>
      <c r="E41" s="3" t="s">
        <v>23</v>
      </c>
      <c r="G41" s="7">
        <v>3630000</v>
      </c>
      <c r="H41" s="8">
        <f t="shared" si="0"/>
        <v>0.26666666666666666</v>
      </c>
      <c r="I41" s="4">
        <v>1.47</v>
      </c>
      <c r="J41">
        <v>1</v>
      </c>
      <c r="K41" s="31" t="s">
        <v>332</v>
      </c>
      <c r="L41" s="7">
        <v>0</v>
      </c>
      <c r="M41">
        <v>74.92</v>
      </c>
      <c r="N41">
        <v>0.6</v>
      </c>
      <c r="O41">
        <v>22.18</v>
      </c>
      <c r="P41" s="13" t="s">
        <v>327</v>
      </c>
      <c r="S41" s="7" t="s">
        <v>360</v>
      </c>
      <c r="T41" s="4" t="s">
        <v>332</v>
      </c>
    </row>
    <row r="42" spans="1:20" x14ac:dyDescent="0.35">
      <c r="A42" s="14" t="s">
        <v>45</v>
      </c>
      <c r="B42" s="14">
        <v>1</v>
      </c>
      <c r="C42" s="14" t="s">
        <v>356</v>
      </c>
      <c r="D42" s="14">
        <v>65</v>
      </c>
      <c r="E42" s="14" t="s">
        <v>1</v>
      </c>
      <c r="G42" s="7">
        <v>63300</v>
      </c>
      <c r="H42" s="15">
        <f t="shared" si="0"/>
        <v>2.1666666666666665</v>
      </c>
      <c r="I42" s="16"/>
      <c r="J42" s="16"/>
      <c r="K42" s="16"/>
      <c r="L42" s="16"/>
      <c r="M42" s="16"/>
      <c r="N42" s="16"/>
      <c r="O42" s="16"/>
      <c r="P42" s="16"/>
      <c r="Q42" s="14" t="s">
        <v>343</v>
      </c>
      <c r="R42" s="14"/>
      <c r="S42" s="14" t="s">
        <v>359</v>
      </c>
      <c r="T42" s="14"/>
    </row>
    <row r="43" spans="1:20" x14ac:dyDescent="0.35">
      <c r="A43" t="s">
        <v>46</v>
      </c>
      <c r="B43">
        <v>4</v>
      </c>
      <c r="C43" t="s">
        <v>357</v>
      </c>
      <c r="D43">
        <v>1234</v>
      </c>
      <c r="E43" s="3" t="s">
        <v>1</v>
      </c>
      <c r="F43" s="29">
        <v>59246</v>
      </c>
      <c r="H43" s="8">
        <f t="shared" si="0"/>
        <v>41.133333333333333</v>
      </c>
      <c r="I43" s="4">
        <v>29.11</v>
      </c>
      <c r="J43">
        <v>2</v>
      </c>
      <c r="K43" s="19" t="s">
        <v>331</v>
      </c>
      <c r="L43" s="7">
        <v>1</v>
      </c>
      <c r="M43">
        <v>80.58</v>
      </c>
      <c r="N43">
        <v>10.26</v>
      </c>
      <c r="O43">
        <v>8.6999999999999993</v>
      </c>
      <c r="P43" s="13" t="s">
        <v>327</v>
      </c>
      <c r="S43" s="7" t="s">
        <v>358</v>
      </c>
      <c r="T43" s="4" t="s">
        <v>332</v>
      </c>
    </row>
    <row r="44" spans="1:20" x14ac:dyDescent="0.35">
      <c r="A44" s="7" t="s">
        <v>47</v>
      </c>
      <c r="B44" s="7">
        <v>5</v>
      </c>
      <c r="C44" s="7" t="s">
        <v>357</v>
      </c>
      <c r="D44" s="7">
        <v>200</v>
      </c>
      <c r="E44" s="3" t="s">
        <v>1</v>
      </c>
      <c r="G44" s="7">
        <v>95380</v>
      </c>
      <c r="H44" s="8">
        <f t="shared" si="0"/>
        <v>6.666666666666667</v>
      </c>
      <c r="I44" s="4">
        <v>6.71</v>
      </c>
      <c r="J44" s="7">
        <v>1</v>
      </c>
      <c r="K44" s="31" t="s">
        <v>332</v>
      </c>
      <c r="L44" s="7">
        <v>0</v>
      </c>
      <c r="M44" s="7">
        <v>67.12</v>
      </c>
      <c r="N44" s="7">
        <v>23.08</v>
      </c>
      <c r="O44" s="7">
        <v>8.8800000000000008</v>
      </c>
      <c r="P44" s="13" t="s">
        <v>327</v>
      </c>
      <c r="Q44" s="7"/>
      <c r="R44" s="7"/>
      <c r="S44" s="7" t="s">
        <v>358</v>
      </c>
      <c r="T44" s="4" t="s">
        <v>332</v>
      </c>
    </row>
    <row r="45" spans="1:20" x14ac:dyDescent="0.35">
      <c r="A45" t="s">
        <v>48</v>
      </c>
      <c r="B45">
        <v>3</v>
      </c>
      <c r="C45" t="s">
        <v>357</v>
      </c>
      <c r="D45">
        <v>925</v>
      </c>
      <c r="E45" s="3" t="s">
        <v>1</v>
      </c>
      <c r="F45" s="29">
        <v>10000</v>
      </c>
      <c r="H45" s="8">
        <f t="shared" si="0"/>
        <v>30.833333333333332</v>
      </c>
      <c r="I45" s="4">
        <v>29.53</v>
      </c>
      <c r="J45">
        <v>1</v>
      </c>
      <c r="K45" s="19" t="s">
        <v>332</v>
      </c>
      <c r="L45" s="7">
        <v>0</v>
      </c>
      <c r="M45">
        <v>77.72</v>
      </c>
      <c r="N45">
        <v>5.51</v>
      </c>
      <c r="O45">
        <v>13.43</v>
      </c>
      <c r="P45" s="13" t="s">
        <v>327</v>
      </c>
      <c r="S45" s="7" t="s">
        <v>358</v>
      </c>
      <c r="T45" s="4" t="s">
        <v>332</v>
      </c>
    </row>
    <row r="46" spans="1:20" x14ac:dyDescent="0.35">
      <c r="A46" t="s">
        <v>49</v>
      </c>
      <c r="B46">
        <v>2</v>
      </c>
      <c r="C46" t="s">
        <v>357</v>
      </c>
      <c r="D46">
        <v>268</v>
      </c>
      <c r="E46" s="3" t="s">
        <v>1</v>
      </c>
      <c r="F46" s="29">
        <v>98690</v>
      </c>
      <c r="H46" s="8">
        <f t="shared" si="0"/>
        <v>8.9333333333333336</v>
      </c>
      <c r="I46" s="4">
        <v>7.11</v>
      </c>
      <c r="J46">
        <v>1</v>
      </c>
      <c r="K46" s="19" t="s">
        <v>332</v>
      </c>
      <c r="L46" s="7">
        <v>0</v>
      </c>
      <c r="M46">
        <v>52.89</v>
      </c>
      <c r="N46">
        <v>39.69</v>
      </c>
      <c r="O46">
        <v>6.83</v>
      </c>
      <c r="P46" s="13" t="s">
        <v>327</v>
      </c>
      <c r="S46" s="7" t="s">
        <v>358</v>
      </c>
      <c r="T46" s="4" t="s">
        <v>332</v>
      </c>
    </row>
    <row r="47" spans="1:20" x14ac:dyDescent="0.35">
      <c r="A47" t="s">
        <v>50</v>
      </c>
      <c r="B47">
        <v>1</v>
      </c>
      <c r="C47" t="s">
        <v>356</v>
      </c>
      <c r="D47">
        <v>41</v>
      </c>
      <c r="E47" s="3" t="s">
        <v>1</v>
      </c>
      <c r="F47" s="29">
        <v>60900</v>
      </c>
      <c r="H47" s="11">
        <f t="shared" si="0"/>
        <v>1.3666666666666667</v>
      </c>
      <c r="I47" s="10">
        <v>29.57</v>
      </c>
      <c r="J47">
        <v>2</v>
      </c>
      <c r="K47" s="19" t="s">
        <v>331</v>
      </c>
      <c r="L47" s="7">
        <v>1</v>
      </c>
      <c r="M47">
        <v>54.65</v>
      </c>
      <c r="N47">
        <v>37.43</v>
      </c>
      <c r="O47">
        <v>4.68</v>
      </c>
      <c r="P47" s="13" t="s">
        <v>327</v>
      </c>
      <c r="S47" s="7" t="s">
        <v>359</v>
      </c>
      <c r="T47" s="4" t="s">
        <v>332</v>
      </c>
    </row>
    <row r="48" spans="1:20" x14ac:dyDescent="0.35">
      <c r="A48" s="14" t="s">
        <v>51</v>
      </c>
      <c r="B48" s="14">
        <v>3</v>
      </c>
      <c r="C48" s="14" t="s">
        <v>357</v>
      </c>
      <c r="D48" s="14">
        <v>1143</v>
      </c>
      <c r="E48" s="14" t="s">
        <v>1</v>
      </c>
      <c r="F48" s="29">
        <v>50835</v>
      </c>
      <c r="H48" s="15">
        <f t="shared" si="0"/>
        <v>38.1</v>
      </c>
      <c r="I48" s="16"/>
      <c r="J48" s="16"/>
      <c r="K48" s="16"/>
      <c r="L48" s="16"/>
      <c r="M48" s="16"/>
      <c r="N48" s="16"/>
      <c r="O48" s="16"/>
      <c r="P48" s="16"/>
      <c r="Q48" s="14" t="s">
        <v>343</v>
      </c>
      <c r="R48" s="14"/>
      <c r="S48" s="14" t="s">
        <v>358</v>
      </c>
      <c r="T48" s="14"/>
    </row>
    <row r="49" spans="1:20" x14ac:dyDescent="0.35">
      <c r="A49" t="s">
        <v>52</v>
      </c>
      <c r="B49">
        <v>3</v>
      </c>
      <c r="C49" t="s">
        <v>357</v>
      </c>
      <c r="D49">
        <v>958</v>
      </c>
      <c r="E49" s="3" t="s">
        <v>1</v>
      </c>
      <c r="F49" s="29">
        <v>15200</v>
      </c>
      <c r="H49" s="8">
        <f t="shared" si="0"/>
        <v>31.933333333333334</v>
      </c>
      <c r="I49" s="4">
        <v>12.18</v>
      </c>
      <c r="J49">
        <v>2</v>
      </c>
      <c r="K49" s="31" t="s">
        <v>331</v>
      </c>
      <c r="L49" s="7">
        <v>1</v>
      </c>
      <c r="M49">
        <v>79.819999999999993</v>
      </c>
      <c r="N49">
        <v>8.27</v>
      </c>
      <c r="O49">
        <v>9.36</v>
      </c>
      <c r="P49" s="13" t="s">
        <v>327</v>
      </c>
      <c r="S49" s="7" t="s">
        <v>358</v>
      </c>
      <c r="T49" s="4" t="s">
        <v>332</v>
      </c>
    </row>
    <row r="50" spans="1:20" x14ac:dyDescent="0.35">
      <c r="A50" s="14" t="s">
        <v>53</v>
      </c>
      <c r="B50" s="14">
        <v>3</v>
      </c>
      <c r="C50" s="14" t="s">
        <v>357</v>
      </c>
      <c r="D50" s="14">
        <v>743</v>
      </c>
      <c r="E50" s="14" t="s">
        <v>1</v>
      </c>
      <c r="F50" s="29">
        <v>27000</v>
      </c>
      <c r="H50" s="15">
        <f t="shared" si="0"/>
        <v>24.766666666666666</v>
      </c>
      <c r="I50" s="16"/>
      <c r="J50" s="16"/>
      <c r="K50" s="16"/>
      <c r="L50" s="16"/>
      <c r="M50" s="16"/>
      <c r="N50" s="16"/>
      <c r="O50" s="16"/>
      <c r="P50" s="16"/>
      <c r="Q50" s="14" t="s">
        <v>343</v>
      </c>
      <c r="R50" s="14"/>
      <c r="S50" s="14" t="s">
        <v>359</v>
      </c>
      <c r="T50" s="14"/>
    </row>
    <row r="51" spans="1:20" x14ac:dyDescent="0.35">
      <c r="A51" t="s">
        <v>54</v>
      </c>
      <c r="B51">
        <v>4</v>
      </c>
      <c r="C51" t="s">
        <v>357</v>
      </c>
      <c r="D51">
        <v>1119</v>
      </c>
      <c r="E51" s="3" t="s">
        <v>1</v>
      </c>
      <c r="F51" s="29">
        <v>251000</v>
      </c>
      <c r="H51" s="8">
        <f t="shared" si="0"/>
        <v>37.299999999999997</v>
      </c>
      <c r="I51" s="7">
        <v>45.2</v>
      </c>
      <c r="J51" s="7">
        <v>1</v>
      </c>
      <c r="K51" s="31" t="s">
        <v>332</v>
      </c>
      <c r="L51" s="7">
        <v>0</v>
      </c>
      <c r="M51" s="7">
        <v>79.77</v>
      </c>
      <c r="N51" s="7">
        <v>8.5399999999999991</v>
      </c>
      <c r="O51" s="7">
        <v>9.94</v>
      </c>
      <c r="P51" s="13" t="s">
        <v>327</v>
      </c>
      <c r="Q51" s="7"/>
      <c r="R51" s="7"/>
      <c r="S51" s="7" t="s">
        <v>358</v>
      </c>
      <c r="T51" s="7" t="s">
        <v>369</v>
      </c>
    </row>
    <row r="52" spans="1:20" x14ac:dyDescent="0.35">
      <c r="A52" t="s">
        <v>55</v>
      </c>
      <c r="B52">
        <v>2</v>
      </c>
      <c r="C52" t="s">
        <v>357</v>
      </c>
      <c r="D52">
        <v>464</v>
      </c>
      <c r="E52" s="3" t="s">
        <v>1</v>
      </c>
      <c r="F52" s="29">
        <v>84618</v>
      </c>
      <c r="H52" s="8">
        <f t="shared" si="0"/>
        <v>15.466666666666667</v>
      </c>
      <c r="I52" s="3">
        <v>17.829999999999998</v>
      </c>
      <c r="J52" s="3">
        <v>1</v>
      </c>
      <c r="K52" s="20" t="s">
        <v>332</v>
      </c>
      <c r="L52" s="3">
        <v>0</v>
      </c>
      <c r="M52" s="3">
        <v>84.98</v>
      </c>
      <c r="N52" s="3">
        <v>6.43</v>
      </c>
      <c r="O52" s="3">
        <v>8.07</v>
      </c>
      <c r="P52" s="13" t="s">
        <v>327</v>
      </c>
      <c r="S52" s="7" t="s">
        <v>360</v>
      </c>
      <c r="T52" s="4" t="s">
        <v>332</v>
      </c>
    </row>
    <row r="53" spans="1:20" x14ac:dyDescent="0.35">
      <c r="A53" t="s">
        <v>56</v>
      </c>
      <c r="B53">
        <v>1</v>
      </c>
      <c r="C53" t="s">
        <v>356</v>
      </c>
      <c r="D53">
        <v>98</v>
      </c>
      <c r="E53" s="3" t="s">
        <v>1</v>
      </c>
      <c r="F53" s="29">
        <v>185000</v>
      </c>
      <c r="H53" s="11">
        <f t="shared" si="0"/>
        <v>3.2666666666666666</v>
      </c>
      <c r="I53" s="10">
        <v>16.68</v>
      </c>
      <c r="J53">
        <v>3</v>
      </c>
      <c r="K53" s="19" t="s">
        <v>328</v>
      </c>
      <c r="L53" s="7">
        <v>2</v>
      </c>
      <c r="M53">
        <v>73.180000000000007</v>
      </c>
      <c r="N53">
        <v>8.01</v>
      </c>
      <c r="O53">
        <v>17.239999999999998</v>
      </c>
      <c r="P53" s="13" t="s">
        <v>327</v>
      </c>
      <c r="S53" s="7" t="s">
        <v>358</v>
      </c>
      <c r="T53" s="7" t="s">
        <v>369</v>
      </c>
    </row>
    <row r="54" spans="1:20" x14ac:dyDescent="0.35">
      <c r="A54" t="s">
        <v>57</v>
      </c>
      <c r="B54">
        <v>5</v>
      </c>
      <c r="C54" t="s">
        <v>357</v>
      </c>
      <c r="D54">
        <v>965</v>
      </c>
      <c r="E54" s="3" t="s">
        <v>1</v>
      </c>
      <c r="F54" s="29">
        <v>83500</v>
      </c>
      <c r="H54" s="8">
        <f t="shared" si="0"/>
        <v>32.166666666666664</v>
      </c>
      <c r="I54" s="7">
        <v>26</v>
      </c>
      <c r="J54">
        <v>2</v>
      </c>
      <c r="K54" s="19" t="s">
        <v>328</v>
      </c>
      <c r="L54" s="7">
        <v>2</v>
      </c>
      <c r="M54">
        <v>58.67</v>
      </c>
      <c r="N54">
        <v>33.22</v>
      </c>
      <c r="O54">
        <v>7.66</v>
      </c>
      <c r="P54" s="13" t="s">
        <v>327</v>
      </c>
      <c r="S54" s="7" t="s">
        <v>358</v>
      </c>
      <c r="T54" s="7" t="s">
        <v>332</v>
      </c>
    </row>
    <row r="55" spans="1:20" x14ac:dyDescent="0.35">
      <c r="A55" t="s">
        <v>58</v>
      </c>
      <c r="B55">
        <v>3</v>
      </c>
      <c r="C55" t="s">
        <v>357</v>
      </c>
      <c r="D55">
        <v>910</v>
      </c>
      <c r="E55" s="3" t="s">
        <v>1</v>
      </c>
      <c r="F55" s="29">
        <v>89700</v>
      </c>
      <c r="H55" s="8">
        <f t="shared" si="0"/>
        <v>30.333333333333332</v>
      </c>
      <c r="I55" s="7">
        <v>18.059999999999999</v>
      </c>
      <c r="J55">
        <v>2</v>
      </c>
      <c r="K55" s="19" t="s">
        <v>329</v>
      </c>
      <c r="L55" s="7">
        <v>1</v>
      </c>
      <c r="M55">
        <v>82.34</v>
      </c>
      <c r="N55">
        <v>4.12</v>
      </c>
      <c r="O55">
        <v>12.32</v>
      </c>
      <c r="P55" s="13" t="s">
        <v>327</v>
      </c>
      <c r="S55" s="7" t="s">
        <v>358</v>
      </c>
      <c r="T55" s="7" t="s">
        <v>332</v>
      </c>
    </row>
    <row r="56" spans="1:20" x14ac:dyDescent="0.35">
      <c r="A56" t="s">
        <v>59</v>
      </c>
      <c r="B56">
        <v>4</v>
      </c>
      <c r="C56" t="s">
        <v>357</v>
      </c>
      <c r="D56">
        <v>504</v>
      </c>
      <c r="E56" s="3" t="s">
        <v>1</v>
      </c>
      <c r="F56" s="29">
        <v>16700</v>
      </c>
      <c r="H56" s="8">
        <f t="shared" si="0"/>
        <v>16.8</v>
      </c>
      <c r="I56" s="7">
        <v>12.17</v>
      </c>
      <c r="J56">
        <v>1</v>
      </c>
      <c r="K56" s="31" t="s">
        <v>332</v>
      </c>
      <c r="L56" s="7">
        <v>0</v>
      </c>
      <c r="M56">
        <v>66.569999999999993</v>
      </c>
      <c r="N56">
        <v>20.39</v>
      </c>
      <c r="O56">
        <v>11.03</v>
      </c>
      <c r="P56" s="13" t="s">
        <v>327</v>
      </c>
      <c r="S56" s="7" t="s">
        <v>358</v>
      </c>
      <c r="T56" s="7" t="s">
        <v>369</v>
      </c>
    </row>
    <row r="57" spans="1:20" x14ac:dyDescent="0.35">
      <c r="A57" t="s">
        <v>60</v>
      </c>
      <c r="B57">
        <v>3</v>
      </c>
      <c r="C57" t="s">
        <v>357</v>
      </c>
      <c r="D57">
        <v>792</v>
      </c>
      <c r="E57" s="3" t="s">
        <v>1</v>
      </c>
      <c r="G57" s="7">
        <v>118000</v>
      </c>
      <c r="H57" s="8">
        <f t="shared" si="0"/>
        <v>26.4</v>
      </c>
      <c r="I57" s="7">
        <v>24.48</v>
      </c>
      <c r="J57">
        <v>1</v>
      </c>
      <c r="K57" s="19" t="s">
        <v>332</v>
      </c>
      <c r="L57" s="7">
        <v>0</v>
      </c>
      <c r="M57">
        <v>90.12</v>
      </c>
      <c r="N57">
        <v>0.54</v>
      </c>
      <c r="O57">
        <v>7.98</v>
      </c>
      <c r="P57" s="13" t="s">
        <v>327</v>
      </c>
      <c r="S57" s="7" t="s">
        <v>358</v>
      </c>
      <c r="T57" s="7" t="s">
        <v>332</v>
      </c>
    </row>
    <row r="58" spans="1:20" x14ac:dyDescent="0.35">
      <c r="A58" s="7" t="s">
        <v>61</v>
      </c>
      <c r="B58" s="7">
        <v>1</v>
      </c>
      <c r="C58" s="7" t="s">
        <v>356</v>
      </c>
      <c r="D58" s="7">
        <v>13</v>
      </c>
      <c r="E58" s="3" t="s">
        <v>62</v>
      </c>
      <c r="G58" s="7">
        <v>920000</v>
      </c>
      <c r="H58" s="8">
        <f t="shared" si="0"/>
        <v>0.43333333333333335</v>
      </c>
      <c r="I58" s="7">
        <v>4.8499999999999996</v>
      </c>
      <c r="J58" s="7">
        <v>1</v>
      </c>
      <c r="K58" s="31" t="s">
        <v>332</v>
      </c>
      <c r="L58" s="7">
        <v>0</v>
      </c>
      <c r="M58" s="7">
        <v>52.14</v>
      </c>
      <c r="N58" s="7">
        <v>33.07</v>
      </c>
      <c r="O58" s="7">
        <v>13.07</v>
      </c>
      <c r="P58" s="13" t="s">
        <v>327</v>
      </c>
      <c r="Q58" s="7"/>
      <c r="R58" s="7"/>
      <c r="S58" s="7" t="s">
        <v>359</v>
      </c>
      <c r="T58" s="7" t="s">
        <v>332</v>
      </c>
    </row>
    <row r="59" spans="1:20" x14ac:dyDescent="0.35">
      <c r="A59" s="7" t="s">
        <v>63</v>
      </c>
      <c r="B59" s="7">
        <v>1</v>
      </c>
      <c r="C59" s="7" t="s">
        <v>356</v>
      </c>
      <c r="D59" s="7">
        <v>33</v>
      </c>
      <c r="E59" s="3" t="s">
        <v>1</v>
      </c>
      <c r="G59" s="7">
        <v>400000</v>
      </c>
      <c r="H59" s="8">
        <f t="shared" si="0"/>
        <v>1.1000000000000001</v>
      </c>
      <c r="I59" s="7">
        <v>1.53</v>
      </c>
      <c r="J59" s="7">
        <v>1</v>
      </c>
      <c r="K59" s="31" t="s">
        <v>333</v>
      </c>
      <c r="L59" s="7">
        <v>0</v>
      </c>
      <c r="M59" s="7">
        <v>41.89</v>
      </c>
      <c r="N59" s="7">
        <v>43.31</v>
      </c>
      <c r="O59" s="7">
        <v>10.77</v>
      </c>
      <c r="P59" s="13" t="s">
        <v>327</v>
      </c>
      <c r="Q59" s="7"/>
      <c r="R59" s="7"/>
      <c r="S59" s="7" t="s">
        <v>359</v>
      </c>
      <c r="T59" s="7" t="s">
        <v>369</v>
      </c>
    </row>
    <row r="60" spans="1:20" x14ac:dyDescent="0.35">
      <c r="A60" s="7" t="s">
        <v>64</v>
      </c>
      <c r="B60" s="7">
        <v>2</v>
      </c>
      <c r="C60" s="7" t="s">
        <v>357</v>
      </c>
      <c r="D60" s="7">
        <v>1042</v>
      </c>
      <c r="E60" s="3" t="s">
        <v>1</v>
      </c>
      <c r="F60" s="29">
        <v>23300</v>
      </c>
      <c r="H60" s="8">
        <f t="shared" si="0"/>
        <v>34.733333333333334</v>
      </c>
      <c r="I60" s="7">
        <v>15.05</v>
      </c>
      <c r="J60" s="7">
        <v>1</v>
      </c>
      <c r="K60" s="31" t="s">
        <v>332</v>
      </c>
      <c r="L60" s="7">
        <v>0</v>
      </c>
      <c r="M60" s="7">
        <v>58.61</v>
      </c>
      <c r="N60" s="7">
        <v>27.93</v>
      </c>
      <c r="O60" s="7">
        <v>11.86</v>
      </c>
      <c r="P60" s="13" t="s">
        <v>327</v>
      </c>
      <c r="Q60" s="7"/>
      <c r="R60" s="7"/>
      <c r="S60" s="7" t="s">
        <v>358</v>
      </c>
      <c r="T60" s="7" t="s">
        <v>369</v>
      </c>
    </row>
    <row r="61" spans="1:20" x14ac:dyDescent="0.35">
      <c r="A61" t="s">
        <v>65</v>
      </c>
      <c r="B61">
        <v>4</v>
      </c>
      <c r="C61" t="s">
        <v>357</v>
      </c>
      <c r="D61">
        <v>1217</v>
      </c>
      <c r="E61" s="3" t="s">
        <v>1</v>
      </c>
      <c r="F61" s="29">
        <v>48000</v>
      </c>
      <c r="H61" s="8">
        <f t="shared" si="0"/>
        <v>40.56666666666667</v>
      </c>
      <c r="I61">
        <v>32.22</v>
      </c>
      <c r="J61">
        <v>1</v>
      </c>
      <c r="K61" s="19" t="s">
        <v>332</v>
      </c>
      <c r="L61" s="7">
        <v>0</v>
      </c>
      <c r="M61">
        <v>86.75</v>
      </c>
      <c r="N61">
        <v>5.08</v>
      </c>
      <c r="O61">
        <v>7.73</v>
      </c>
      <c r="P61" s="13" t="s">
        <v>327</v>
      </c>
      <c r="S61" s="7" t="s">
        <v>358</v>
      </c>
      <c r="T61" s="7" t="s">
        <v>332</v>
      </c>
    </row>
    <row r="62" spans="1:20" x14ac:dyDescent="0.35">
      <c r="A62" t="s">
        <v>66</v>
      </c>
      <c r="B62">
        <v>3</v>
      </c>
      <c r="C62" t="s">
        <v>357</v>
      </c>
      <c r="D62">
        <v>1369</v>
      </c>
      <c r="E62" s="3" t="s">
        <v>1</v>
      </c>
      <c r="F62" s="29">
        <v>274000</v>
      </c>
      <c r="H62" s="8">
        <f t="shared" si="0"/>
        <v>45.633333333333333</v>
      </c>
      <c r="I62" s="7">
        <v>45.08</v>
      </c>
      <c r="J62">
        <v>1</v>
      </c>
      <c r="K62" s="19" t="s">
        <v>332</v>
      </c>
      <c r="L62" s="7">
        <v>0</v>
      </c>
      <c r="M62">
        <v>71.69</v>
      </c>
      <c r="N62">
        <v>9.74</v>
      </c>
      <c r="O62">
        <v>16.61</v>
      </c>
      <c r="P62" s="13" t="s">
        <v>327</v>
      </c>
      <c r="S62" s="7" t="s">
        <v>358</v>
      </c>
      <c r="T62" s="7" t="s">
        <v>332</v>
      </c>
    </row>
    <row r="63" spans="1:20" x14ac:dyDescent="0.35">
      <c r="A63" s="7" t="s">
        <v>67</v>
      </c>
      <c r="B63">
        <v>4</v>
      </c>
      <c r="C63" t="s">
        <v>357</v>
      </c>
      <c r="D63">
        <v>1725</v>
      </c>
      <c r="E63" s="3" t="s">
        <v>1</v>
      </c>
      <c r="F63" s="29">
        <v>49300</v>
      </c>
      <c r="H63" s="8">
        <f t="shared" si="0"/>
        <v>57.5</v>
      </c>
      <c r="I63" s="7">
        <v>47.85</v>
      </c>
      <c r="J63">
        <v>1</v>
      </c>
      <c r="K63" s="19" t="s">
        <v>333</v>
      </c>
      <c r="L63" s="7">
        <v>0</v>
      </c>
      <c r="M63">
        <v>53.41</v>
      </c>
      <c r="N63">
        <v>27.25</v>
      </c>
      <c r="O63">
        <v>16.989999999999998</v>
      </c>
      <c r="P63" s="13" t="s">
        <v>327</v>
      </c>
      <c r="S63" s="7" t="s">
        <v>360</v>
      </c>
      <c r="T63" s="7" t="s">
        <v>369</v>
      </c>
    </row>
    <row r="64" spans="1:20" x14ac:dyDescent="0.35">
      <c r="A64" t="s">
        <v>68</v>
      </c>
      <c r="B64">
        <v>3</v>
      </c>
      <c r="C64" t="s">
        <v>357</v>
      </c>
      <c r="D64">
        <v>811</v>
      </c>
      <c r="E64" s="3" t="s">
        <v>42</v>
      </c>
      <c r="G64" s="7">
        <v>39883</v>
      </c>
      <c r="H64" s="8">
        <f t="shared" si="0"/>
        <v>27.033333333333335</v>
      </c>
      <c r="I64" s="7">
        <v>29.64</v>
      </c>
      <c r="J64">
        <v>1</v>
      </c>
      <c r="K64" s="31" t="s">
        <v>332</v>
      </c>
      <c r="L64" s="7">
        <v>0</v>
      </c>
      <c r="M64">
        <v>44.55</v>
      </c>
      <c r="N64">
        <v>23.69</v>
      </c>
      <c r="O64">
        <v>29.17</v>
      </c>
      <c r="P64" s="13" t="s">
        <v>327</v>
      </c>
      <c r="S64" s="7" t="s">
        <v>358</v>
      </c>
      <c r="T64" s="7" t="s">
        <v>332</v>
      </c>
    </row>
    <row r="65" spans="1:20" x14ac:dyDescent="0.35">
      <c r="A65" t="s">
        <v>69</v>
      </c>
      <c r="B65">
        <v>3</v>
      </c>
      <c r="C65" t="s">
        <v>357</v>
      </c>
      <c r="D65">
        <v>912</v>
      </c>
      <c r="E65" s="3" t="s">
        <v>1</v>
      </c>
      <c r="F65" s="29">
        <v>33400</v>
      </c>
      <c r="H65" s="8">
        <f t="shared" si="0"/>
        <v>30.4</v>
      </c>
      <c r="I65">
        <v>28.51</v>
      </c>
      <c r="J65">
        <v>2</v>
      </c>
      <c r="K65" s="19" t="s">
        <v>329</v>
      </c>
      <c r="L65" s="7">
        <v>1</v>
      </c>
      <c r="M65">
        <v>94.53</v>
      </c>
      <c r="N65">
        <v>0.56999999999999995</v>
      </c>
      <c r="O65">
        <v>4.3499999999999996</v>
      </c>
      <c r="P65" s="13" t="s">
        <v>327</v>
      </c>
      <c r="S65" s="7" t="s">
        <v>358</v>
      </c>
      <c r="T65" s="7" t="s">
        <v>332</v>
      </c>
    </row>
    <row r="66" spans="1:20" x14ac:dyDescent="0.35">
      <c r="A66" t="s">
        <v>70</v>
      </c>
      <c r="B66">
        <v>1</v>
      </c>
      <c r="C66" t="s">
        <v>356</v>
      </c>
      <c r="D66">
        <v>26</v>
      </c>
      <c r="E66" s="3" t="s">
        <v>71</v>
      </c>
      <c r="F66" s="29">
        <v>89000</v>
      </c>
      <c r="H66" s="11">
        <f t="shared" ref="H66:H129" si="1">D66/30</f>
        <v>0.8666666666666667</v>
      </c>
      <c r="I66" s="10">
        <v>61.38</v>
      </c>
      <c r="J66">
        <v>3</v>
      </c>
      <c r="K66" s="31" t="s">
        <v>328</v>
      </c>
      <c r="L66" s="7">
        <v>3</v>
      </c>
      <c r="M66">
        <v>88.26</v>
      </c>
      <c r="N66">
        <v>2.0699999999999998</v>
      </c>
      <c r="O66">
        <v>9.2100000000000009</v>
      </c>
      <c r="P66" s="13" t="s">
        <v>327</v>
      </c>
      <c r="S66" s="7" t="s">
        <v>359</v>
      </c>
      <c r="T66" s="7" t="s">
        <v>332</v>
      </c>
    </row>
    <row r="67" spans="1:20" x14ac:dyDescent="0.35">
      <c r="A67" t="s">
        <v>72</v>
      </c>
      <c r="B67">
        <v>2</v>
      </c>
      <c r="C67" t="s">
        <v>357</v>
      </c>
      <c r="D67">
        <v>518</v>
      </c>
      <c r="E67" s="3" t="s">
        <v>1</v>
      </c>
      <c r="F67" s="29">
        <v>291900</v>
      </c>
      <c r="H67" s="11">
        <f t="shared" si="1"/>
        <v>17.266666666666666</v>
      </c>
      <c r="I67" s="10">
        <v>7.1</v>
      </c>
      <c r="J67">
        <v>2</v>
      </c>
      <c r="K67" s="19" t="s">
        <v>329</v>
      </c>
      <c r="L67" s="7">
        <v>1</v>
      </c>
      <c r="M67">
        <v>87.37</v>
      </c>
      <c r="N67">
        <v>3.66</v>
      </c>
      <c r="O67">
        <v>7.92</v>
      </c>
      <c r="P67" s="13" t="s">
        <v>327</v>
      </c>
      <c r="S67" s="7" t="s">
        <v>359</v>
      </c>
      <c r="T67" s="7" t="s">
        <v>332</v>
      </c>
    </row>
    <row r="68" spans="1:20" x14ac:dyDescent="0.35">
      <c r="A68" t="s">
        <v>73</v>
      </c>
      <c r="B68">
        <v>4</v>
      </c>
      <c r="C68" t="s">
        <v>357</v>
      </c>
      <c r="D68">
        <v>1469</v>
      </c>
      <c r="E68" s="3" t="s">
        <v>3</v>
      </c>
      <c r="F68" s="70">
        <f>4.39*1000000</f>
        <v>4390000</v>
      </c>
      <c r="H68" s="8">
        <f t="shared" si="1"/>
        <v>48.966666666666669</v>
      </c>
      <c r="I68" s="7">
        <v>33.450000000000003</v>
      </c>
      <c r="J68" s="7">
        <v>1</v>
      </c>
      <c r="K68" s="31" t="s">
        <v>332</v>
      </c>
      <c r="L68" s="7">
        <v>0</v>
      </c>
      <c r="M68" s="7">
        <v>53.02</v>
      </c>
      <c r="N68" s="7">
        <v>0.65</v>
      </c>
      <c r="O68" s="7">
        <v>43.77</v>
      </c>
      <c r="P68" s="13" t="s">
        <v>327</v>
      </c>
      <c r="Q68" s="7"/>
      <c r="R68" s="7"/>
      <c r="S68" s="7" t="s">
        <v>358</v>
      </c>
      <c r="T68" s="7" t="s">
        <v>332</v>
      </c>
    </row>
    <row r="69" spans="1:20" x14ac:dyDescent="0.35">
      <c r="A69" t="s">
        <v>74</v>
      </c>
      <c r="B69">
        <v>2</v>
      </c>
      <c r="C69" t="s">
        <v>357</v>
      </c>
      <c r="D69">
        <v>414</v>
      </c>
      <c r="E69" s="3" t="s">
        <v>1</v>
      </c>
      <c r="F69" s="29">
        <v>70000</v>
      </c>
      <c r="H69" s="11">
        <f t="shared" si="1"/>
        <v>13.8</v>
      </c>
      <c r="I69" s="10">
        <v>8.93</v>
      </c>
      <c r="J69">
        <v>1</v>
      </c>
      <c r="K69" s="19" t="s">
        <v>333</v>
      </c>
      <c r="L69" s="7">
        <v>0</v>
      </c>
      <c r="M69">
        <v>58.46</v>
      </c>
      <c r="N69">
        <v>22.11</v>
      </c>
      <c r="O69">
        <v>17.04</v>
      </c>
      <c r="P69" s="13" t="s">
        <v>327</v>
      </c>
      <c r="S69" s="7" t="s">
        <v>358</v>
      </c>
      <c r="T69" s="7" t="s">
        <v>369</v>
      </c>
    </row>
    <row r="70" spans="1:20" x14ac:dyDescent="0.35">
      <c r="A70" t="s">
        <v>75</v>
      </c>
      <c r="B70">
        <v>2</v>
      </c>
      <c r="C70" t="s">
        <v>357</v>
      </c>
      <c r="D70">
        <v>553</v>
      </c>
      <c r="E70" s="3" t="s">
        <v>1</v>
      </c>
      <c r="F70" s="29">
        <v>19498</v>
      </c>
      <c r="H70" s="8">
        <f t="shared" si="1"/>
        <v>18.433333333333334</v>
      </c>
      <c r="I70" s="4">
        <v>22.27</v>
      </c>
      <c r="J70">
        <v>1</v>
      </c>
      <c r="K70" s="31" t="s">
        <v>332</v>
      </c>
      <c r="L70" s="7">
        <v>0</v>
      </c>
      <c r="M70">
        <v>80.569999999999993</v>
      </c>
      <c r="N70">
        <v>12.67</v>
      </c>
      <c r="O70">
        <v>6.21</v>
      </c>
      <c r="P70" s="13" t="s">
        <v>327</v>
      </c>
      <c r="S70" s="7" t="s">
        <v>358</v>
      </c>
      <c r="T70" s="7" t="s">
        <v>332</v>
      </c>
    </row>
    <row r="71" spans="1:20" x14ac:dyDescent="0.35">
      <c r="A71" t="s">
        <v>76</v>
      </c>
      <c r="B71">
        <v>2</v>
      </c>
      <c r="C71" t="s">
        <v>357</v>
      </c>
      <c r="D71">
        <v>846</v>
      </c>
      <c r="E71" s="3" t="s">
        <v>1</v>
      </c>
      <c r="G71" s="7">
        <v>43700</v>
      </c>
      <c r="H71" s="8">
        <f t="shared" si="1"/>
        <v>28.2</v>
      </c>
      <c r="I71" s="4">
        <v>35.93</v>
      </c>
      <c r="J71">
        <v>1</v>
      </c>
      <c r="K71" s="31" t="s">
        <v>332</v>
      </c>
      <c r="L71" s="7">
        <v>0</v>
      </c>
      <c r="M71">
        <v>90.19</v>
      </c>
      <c r="N71">
        <v>1.08</v>
      </c>
      <c r="O71">
        <v>7.9</v>
      </c>
      <c r="P71" s="13" t="s">
        <v>327</v>
      </c>
      <c r="S71" s="7" t="s">
        <v>358</v>
      </c>
      <c r="T71" s="7" t="s">
        <v>332</v>
      </c>
    </row>
    <row r="72" spans="1:20" x14ac:dyDescent="0.35">
      <c r="A72" s="7" t="s">
        <v>77</v>
      </c>
      <c r="B72" s="7">
        <v>4</v>
      </c>
      <c r="C72" s="7" t="s">
        <v>357</v>
      </c>
      <c r="D72" s="7">
        <v>1267</v>
      </c>
      <c r="E72" s="3" t="s">
        <v>1</v>
      </c>
      <c r="F72" s="29">
        <v>37000</v>
      </c>
      <c r="H72" s="8">
        <f t="shared" si="1"/>
        <v>42.233333333333334</v>
      </c>
      <c r="I72" s="7">
        <v>25.83</v>
      </c>
      <c r="J72" s="7">
        <v>1</v>
      </c>
      <c r="K72" s="31" t="s">
        <v>332</v>
      </c>
      <c r="L72" s="7">
        <v>0</v>
      </c>
      <c r="M72" s="7">
        <v>80.760000000000005</v>
      </c>
      <c r="N72" s="7">
        <v>7.34</v>
      </c>
      <c r="O72" s="7">
        <v>9.6999999999999993</v>
      </c>
      <c r="P72" s="13" t="s">
        <v>327</v>
      </c>
      <c r="Q72" s="7"/>
      <c r="R72" s="7"/>
      <c r="S72" s="7" t="s">
        <v>358</v>
      </c>
      <c r="T72" s="7" t="s">
        <v>332</v>
      </c>
    </row>
    <row r="73" spans="1:20" x14ac:dyDescent="0.35">
      <c r="A73" t="s">
        <v>78</v>
      </c>
      <c r="B73">
        <v>1</v>
      </c>
      <c r="C73" t="s">
        <v>356</v>
      </c>
      <c r="D73">
        <v>118</v>
      </c>
      <c r="E73" s="3" t="s">
        <v>1</v>
      </c>
      <c r="G73" s="7">
        <v>38200</v>
      </c>
      <c r="H73" s="11">
        <f t="shared" si="1"/>
        <v>3.9333333333333331</v>
      </c>
      <c r="I73" s="10">
        <v>26.02</v>
      </c>
      <c r="J73">
        <v>2</v>
      </c>
      <c r="K73" s="19" t="s">
        <v>329</v>
      </c>
      <c r="L73" s="7">
        <v>1</v>
      </c>
      <c r="M73">
        <v>85.17</v>
      </c>
      <c r="N73">
        <v>12.42</v>
      </c>
      <c r="O73">
        <v>2.35</v>
      </c>
      <c r="P73" s="13" t="s">
        <v>327</v>
      </c>
      <c r="S73" s="7" t="s">
        <v>359</v>
      </c>
      <c r="T73" s="7" t="s">
        <v>332</v>
      </c>
    </row>
    <row r="74" spans="1:20" x14ac:dyDescent="0.35">
      <c r="A74" t="s">
        <v>79</v>
      </c>
      <c r="B74">
        <v>4</v>
      </c>
      <c r="C74" t="s">
        <v>357</v>
      </c>
      <c r="D74">
        <v>1323</v>
      </c>
      <c r="E74" s="3" t="s">
        <v>1</v>
      </c>
      <c r="F74" s="29">
        <v>10000</v>
      </c>
      <c r="H74" s="8">
        <f t="shared" si="1"/>
        <v>44.1</v>
      </c>
      <c r="I74" s="7">
        <v>13.03</v>
      </c>
      <c r="J74">
        <v>1</v>
      </c>
      <c r="K74" s="31" t="s">
        <v>332</v>
      </c>
      <c r="L74" s="7">
        <v>0</v>
      </c>
      <c r="M74">
        <v>46.6</v>
      </c>
      <c r="N74">
        <v>36.979999999999997</v>
      </c>
      <c r="O74">
        <v>14.06</v>
      </c>
      <c r="P74" s="13" t="s">
        <v>327</v>
      </c>
      <c r="S74" s="7" t="s">
        <v>358</v>
      </c>
      <c r="T74" s="7" t="s">
        <v>369</v>
      </c>
    </row>
    <row r="75" spans="1:20" x14ac:dyDescent="0.35">
      <c r="A75" t="s">
        <v>80</v>
      </c>
      <c r="B75">
        <v>2</v>
      </c>
      <c r="C75" t="s">
        <v>357</v>
      </c>
      <c r="D75">
        <v>442</v>
      </c>
      <c r="E75" s="3" t="s">
        <v>1</v>
      </c>
      <c r="F75" s="29">
        <v>37000</v>
      </c>
      <c r="H75" s="8">
        <f t="shared" si="1"/>
        <v>14.733333333333333</v>
      </c>
      <c r="I75" s="7">
        <v>12.61</v>
      </c>
      <c r="J75">
        <v>1</v>
      </c>
      <c r="K75" s="19" t="s">
        <v>332</v>
      </c>
      <c r="L75" s="7">
        <v>0</v>
      </c>
      <c r="M75">
        <v>90.32</v>
      </c>
      <c r="N75">
        <v>5.95</v>
      </c>
      <c r="O75">
        <v>3.07</v>
      </c>
      <c r="P75" s="13" t="s">
        <v>327</v>
      </c>
      <c r="S75" s="7" t="s">
        <v>358</v>
      </c>
      <c r="T75" s="7" t="s">
        <v>332</v>
      </c>
    </row>
    <row r="76" spans="1:20" x14ac:dyDescent="0.35">
      <c r="A76" t="s">
        <v>81</v>
      </c>
      <c r="B76">
        <v>4</v>
      </c>
      <c r="C76" t="s">
        <v>357</v>
      </c>
      <c r="D76">
        <v>1210</v>
      </c>
      <c r="E76" s="3" t="s">
        <v>1</v>
      </c>
      <c r="F76" s="29">
        <v>29082</v>
      </c>
      <c r="H76" s="8">
        <f t="shared" si="1"/>
        <v>40.333333333333336</v>
      </c>
      <c r="I76">
        <v>20.69</v>
      </c>
      <c r="J76">
        <v>1</v>
      </c>
      <c r="K76" s="31" t="s">
        <v>332</v>
      </c>
      <c r="L76" s="7">
        <v>0</v>
      </c>
      <c r="M76">
        <v>57.84</v>
      </c>
      <c r="N76">
        <v>19.690000000000001</v>
      </c>
      <c r="O76">
        <v>15.63</v>
      </c>
      <c r="P76" s="13" t="s">
        <v>327</v>
      </c>
      <c r="S76" s="7" t="s">
        <v>358</v>
      </c>
      <c r="T76" s="7" t="s">
        <v>369</v>
      </c>
    </row>
    <row r="77" spans="1:20" x14ac:dyDescent="0.35">
      <c r="A77" t="s">
        <v>82</v>
      </c>
      <c r="B77">
        <v>1</v>
      </c>
      <c r="C77" t="s">
        <v>356</v>
      </c>
      <c r="D77">
        <v>136</v>
      </c>
      <c r="E77" s="3" t="s">
        <v>1</v>
      </c>
      <c r="G77" s="7">
        <v>27400</v>
      </c>
      <c r="H77" s="8">
        <f t="shared" si="1"/>
        <v>4.5333333333333332</v>
      </c>
      <c r="I77" s="7">
        <v>10.130000000000001</v>
      </c>
      <c r="J77">
        <v>1</v>
      </c>
      <c r="K77" s="31" t="s">
        <v>332</v>
      </c>
      <c r="L77" s="7">
        <v>0</v>
      </c>
      <c r="M77">
        <v>50.93</v>
      </c>
      <c r="N77">
        <v>32.22</v>
      </c>
      <c r="O77">
        <v>14.83</v>
      </c>
      <c r="P77" s="13" t="s">
        <v>327</v>
      </c>
      <c r="Q77" s="7"/>
      <c r="S77" s="7" t="s">
        <v>358</v>
      </c>
      <c r="T77" s="7" t="s">
        <v>369</v>
      </c>
    </row>
    <row r="78" spans="1:20" x14ac:dyDescent="0.35">
      <c r="A78" s="7" t="s">
        <v>83</v>
      </c>
      <c r="B78" s="7">
        <v>3</v>
      </c>
      <c r="C78" s="7" t="s">
        <v>357</v>
      </c>
      <c r="D78" s="7">
        <v>1241</v>
      </c>
      <c r="E78" s="3" t="s">
        <v>1</v>
      </c>
      <c r="F78" s="29">
        <v>15700</v>
      </c>
      <c r="H78" s="8">
        <f t="shared" si="1"/>
        <v>41.366666666666667</v>
      </c>
      <c r="I78" s="7">
        <v>32.130000000000003</v>
      </c>
      <c r="J78" s="7">
        <v>1</v>
      </c>
      <c r="K78" s="31" t="s">
        <v>332</v>
      </c>
      <c r="L78" s="7">
        <v>0</v>
      </c>
      <c r="M78" s="7">
        <v>63.31</v>
      </c>
      <c r="N78" s="7">
        <v>19.73</v>
      </c>
      <c r="O78" s="7">
        <v>13.57</v>
      </c>
      <c r="P78" s="13" t="s">
        <v>327</v>
      </c>
      <c r="Q78" s="7"/>
      <c r="R78" s="7"/>
      <c r="S78" s="7" t="s">
        <v>359</v>
      </c>
      <c r="T78" s="7" t="s">
        <v>369</v>
      </c>
    </row>
    <row r="79" spans="1:20" x14ac:dyDescent="0.35">
      <c r="A79" t="s">
        <v>84</v>
      </c>
      <c r="B79">
        <v>3</v>
      </c>
      <c r="C79" t="s">
        <v>357</v>
      </c>
      <c r="D79">
        <v>1068</v>
      </c>
      <c r="E79" s="3" t="s">
        <v>1</v>
      </c>
      <c r="F79" s="29">
        <v>30000</v>
      </c>
      <c r="H79" s="8">
        <f t="shared" si="1"/>
        <v>35.6</v>
      </c>
      <c r="I79" s="7">
        <v>23.91</v>
      </c>
      <c r="J79">
        <v>1</v>
      </c>
      <c r="K79" s="19" t="s">
        <v>332</v>
      </c>
      <c r="L79" s="7">
        <v>0</v>
      </c>
      <c r="M79">
        <v>66.14</v>
      </c>
      <c r="N79">
        <v>30.56</v>
      </c>
      <c r="O79">
        <v>2.88</v>
      </c>
      <c r="P79" s="13" t="s">
        <v>327</v>
      </c>
      <c r="Q79" s="7"/>
      <c r="S79" s="7" t="s">
        <v>358</v>
      </c>
      <c r="T79" s="7" t="s">
        <v>332</v>
      </c>
    </row>
    <row r="80" spans="1:20" x14ac:dyDescent="0.35">
      <c r="A80" t="s">
        <v>85</v>
      </c>
      <c r="B80">
        <v>4</v>
      </c>
      <c r="C80" t="s">
        <v>357</v>
      </c>
      <c r="D80">
        <v>1278</v>
      </c>
      <c r="E80" s="3" t="s">
        <v>3</v>
      </c>
      <c r="F80" s="29">
        <v>364000</v>
      </c>
      <c r="H80" s="8">
        <f t="shared" si="1"/>
        <v>42.6</v>
      </c>
      <c r="I80" s="7">
        <v>33.33</v>
      </c>
      <c r="J80">
        <v>1</v>
      </c>
      <c r="K80" s="31" t="s">
        <v>332</v>
      </c>
      <c r="L80" s="7">
        <v>0</v>
      </c>
      <c r="M80">
        <v>45.3</v>
      </c>
      <c r="N80">
        <v>0.69</v>
      </c>
      <c r="O80">
        <v>46.62</v>
      </c>
      <c r="P80" s="13" t="s">
        <v>327</v>
      </c>
      <c r="Q80" s="7"/>
      <c r="S80" s="7" t="s">
        <v>358</v>
      </c>
      <c r="T80" s="7" t="s">
        <v>332</v>
      </c>
    </row>
    <row r="81" spans="1:20" x14ac:dyDescent="0.35">
      <c r="A81" s="14" t="s">
        <v>86</v>
      </c>
      <c r="B81" s="14">
        <v>4</v>
      </c>
      <c r="C81" s="14" t="s">
        <v>357</v>
      </c>
      <c r="D81" s="14">
        <v>1140</v>
      </c>
      <c r="E81" s="14" t="s">
        <v>1</v>
      </c>
      <c r="F81" s="29">
        <v>12200</v>
      </c>
      <c r="H81" s="15">
        <f t="shared" si="1"/>
        <v>38</v>
      </c>
      <c r="I81" s="16"/>
      <c r="J81" s="16"/>
      <c r="K81" s="16"/>
      <c r="L81" s="16"/>
      <c r="M81" s="16"/>
      <c r="N81" s="16"/>
      <c r="O81" s="16"/>
      <c r="P81" s="16"/>
      <c r="Q81" s="14" t="s">
        <v>343</v>
      </c>
      <c r="R81" s="14"/>
      <c r="S81" s="14" t="s">
        <v>358</v>
      </c>
      <c r="T81" s="14"/>
    </row>
    <row r="82" spans="1:20" x14ac:dyDescent="0.35">
      <c r="A82" t="s">
        <v>87</v>
      </c>
      <c r="B82">
        <v>2</v>
      </c>
      <c r="C82" t="s">
        <v>357</v>
      </c>
      <c r="D82">
        <v>323</v>
      </c>
      <c r="E82" s="3" t="s">
        <v>1</v>
      </c>
      <c r="G82" s="7">
        <v>19500</v>
      </c>
      <c r="H82" s="11">
        <f t="shared" si="1"/>
        <v>10.766666666666667</v>
      </c>
      <c r="I82" s="10">
        <v>27.9</v>
      </c>
      <c r="J82" s="7">
        <v>1</v>
      </c>
      <c r="K82" s="31" t="s">
        <v>332</v>
      </c>
      <c r="L82" s="7">
        <v>0</v>
      </c>
      <c r="M82" s="7">
        <v>82.54</v>
      </c>
      <c r="N82" s="7">
        <v>12.11</v>
      </c>
      <c r="O82" s="7">
        <v>3.97</v>
      </c>
      <c r="P82" s="13" t="s">
        <v>327</v>
      </c>
      <c r="Q82" s="7"/>
      <c r="R82" s="7"/>
      <c r="S82" s="7" t="s">
        <v>358</v>
      </c>
      <c r="T82" s="7" t="s">
        <v>332</v>
      </c>
    </row>
    <row r="83" spans="1:20" x14ac:dyDescent="0.35">
      <c r="A83" t="s">
        <v>88</v>
      </c>
      <c r="B83">
        <v>5</v>
      </c>
      <c r="C83" t="s">
        <v>357</v>
      </c>
      <c r="D83">
        <v>1134</v>
      </c>
      <c r="E83" s="3" t="s">
        <v>1</v>
      </c>
      <c r="G83" s="7">
        <v>24200</v>
      </c>
      <c r="H83" s="8">
        <f t="shared" si="1"/>
        <v>37.799999999999997</v>
      </c>
      <c r="I83" s="7">
        <v>30.5</v>
      </c>
      <c r="J83">
        <v>1</v>
      </c>
      <c r="K83" s="31" t="s">
        <v>332</v>
      </c>
      <c r="L83" s="7">
        <v>0</v>
      </c>
      <c r="M83">
        <v>87.06</v>
      </c>
      <c r="N83">
        <v>6.89</v>
      </c>
      <c r="O83" s="7">
        <v>4.95</v>
      </c>
      <c r="P83" s="13" t="s">
        <v>327</v>
      </c>
      <c r="S83" s="7" t="s">
        <v>358</v>
      </c>
      <c r="T83" s="7" t="s">
        <v>332</v>
      </c>
    </row>
    <row r="84" spans="1:20" x14ac:dyDescent="0.35">
      <c r="A84" t="s">
        <v>89</v>
      </c>
      <c r="B84">
        <v>4</v>
      </c>
      <c r="C84" t="s">
        <v>357</v>
      </c>
      <c r="D84">
        <v>1543</v>
      </c>
      <c r="E84" s="3" t="s">
        <v>1</v>
      </c>
      <c r="F84" s="29">
        <v>13000</v>
      </c>
      <c r="H84" s="8">
        <f t="shared" si="1"/>
        <v>51.43333333333333</v>
      </c>
      <c r="I84" s="7">
        <v>40.51</v>
      </c>
      <c r="J84">
        <v>1</v>
      </c>
      <c r="K84" s="19" t="s">
        <v>332</v>
      </c>
      <c r="L84" s="7">
        <v>0</v>
      </c>
      <c r="M84">
        <v>38.479999999999997</v>
      </c>
      <c r="N84">
        <v>59.32</v>
      </c>
      <c r="O84">
        <v>1.99</v>
      </c>
      <c r="P84" s="13" t="s">
        <v>327</v>
      </c>
      <c r="S84" s="7" t="s">
        <v>358</v>
      </c>
      <c r="T84" s="7" t="s">
        <v>332</v>
      </c>
    </row>
    <row r="85" spans="1:20" x14ac:dyDescent="0.35">
      <c r="A85" s="14" t="s">
        <v>90</v>
      </c>
      <c r="B85" s="14">
        <v>2</v>
      </c>
      <c r="C85" s="14" t="s">
        <v>357</v>
      </c>
      <c r="D85" s="14">
        <v>966</v>
      </c>
      <c r="E85" s="14" t="s">
        <v>1</v>
      </c>
      <c r="F85" s="29">
        <v>18800</v>
      </c>
      <c r="H85" s="15">
        <f t="shared" si="1"/>
        <v>32.200000000000003</v>
      </c>
      <c r="I85" s="16"/>
      <c r="J85" s="14"/>
      <c r="K85" s="18"/>
      <c r="L85" s="14"/>
      <c r="M85" s="14"/>
      <c r="N85" s="14"/>
      <c r="O85" s="14"/>
      <c r="P85" s="14"/>
      <c r="Q85" s="14" t="s">
        <v>343</v>
      </c>
      <c r="R85" s="14"/>
      <c r="S85" s="14" t="s">
        <v>358</v>
      </c>
      <c r="T85" s="14"/>
    </row>
    <row r="86" spans="1:20" x14ac:dyDescent="0.35">
      <c r="A86" s="7" t="s">
        <v>91</v>
      </c>
      <c r="B86">
        <v>2</v>
      </c>
      <c r="C86" t="s">
        <v>357</v>
      </c>
      <c r="D86">
        <v>721</v>
      </c>
      <c r="E86" s="3" t="s">
        <v>29</v>
      </c>
      <c r="F86" s="29">
        <v>30000</v>
      </c>
      <c r="H86" s="8">
        <f t="shared" si="1"/>
        <v>24.033333333333335</v>
      </c>
      <c r="I86" s="7">
        <v>31.2</v>
      </c>
      <c r="J86">
        <v>2</v>
      </c>
      <c r="K86" s="19" t="s">
        <v>329</v>
      </c>
      <c r="L86" s="7">
        <v>1</v>
      </c>
      <c r="M86">
        <v>52.64</v>
      </c>
      <c r="N86">
        <v>2.8</v>
      </c>
      <c r="O86">
        <v>38.770000000000003</v>
      </c>
      <c r="P86" s="13" t="s">
        <v>327</v>
      </c>
      <c r="S86" s="7" t="s">
        <v>358</v>
      </c>
      <c r="T86" s="7" t="s">
        <v>332</v>
      </c>
    </row>
    <row r="87" spans="1:20" x14ac:dyDescent="0.35">
      <c r="A87" t="s">
        <v>92</v>
      </c>
      <c r="B87">
        <v>1</v>
      </c>
      <c r="C87" t="s">
        <v>356</v>
      </c>
      <c r="D87">
        <v>29</v>
      </c>
      <c r="E87" s="3" t="s">
        <v>29</v>
      </c>
      <c r="G87" s="7">
        <v>57600</v>
      </c>
      <c r="H87" s="8">
        <f t="shared" si="1"/>
        <v>0.96666666666666667</v>
      </c>
      <c r="I87" s="7">
        <v>2.08</v>
      </c>
      <c r="J87">
        <v>1</v>
      </c>
      <c r="K87" s="19" t="s">
        <v>332</v>
      </c>
      <c r="L87" s="7">
        <v>0</v>
      </c>
      <c r="M87">
        <v>58.23</v>
      </c>
      <c r="N87">
        <v>5.61</v>
      </c>
      <c r="O87">
        <v>33.93</v>
      </c>
      <c r="P87" s="13" t="s">
        <v>327</v>
      </c>
      <c r="R87" t="s">
        <v>334</v>
      </c>
      <c r="S87" s="7" t="s">
        <v>360</v>
      </c>
      <c r="T87" s="7" t="s">
        <v>332</v>
      </c>
    </row>
    <row r="88" spans="1:20" x14ac:dyDescent="0.35">
      <c r="A88" t="s">
        <v>93</v>
      </c>
      <c r="B88">
        <v>2</v>
      </c>
      <c r="C88" t="s">
        <v>357</v>
      </c>
      <c r="D88">
        <v>1912</v>
      </c>
      <c r="E88" s="3" t="s">
        <v>1</v>
      </c>
      <c r="F88" s="29">
        <v>44668</v>
      </c>
      <c r="H88" s="8">
        <f t="shared" si="1"/>
        <v>63.733333333333334</v>
      </c>
      <c r="I88" s="7">
        <v>38.869999999999997</v>
      </c>
      <c r="J88" s="7">
        <v>1</v>
      </c>
      <c r="K88" s="31" t="s">
        <v>332</v>
      </c>
      <c r="L88" s="7">
        <v>0</v>
      </c>
      <c r="M88" s="7">
        <v>74.77</v>
      </c>
      <c r="N88" s="7">
        <v>4.92</v>
      </c>
      <c r="O88" s="7">
        <v>17.170000000000002</v>
      </c>
      <c r="P88" s="13" t="s">
        <v>327</v>
      </c>
      <c r="Q88" s="7"/>
      <c r="R88" s="7"/>
      <c r="S88" s="7" t="s">
        <v>358</v>
      </c>
      <c r="T88" s="7" t="s">
        <v>332</v>
      </c>
    </row>
    <row r="89" spans="1:20" x14ac:dyDescent="0.35">
      <c r="A89" t="s">
        <v>94</v>
      </c>
      <c r="B89">
        <v>1</v>
      </c>
      <c r="C89" t="s">
        <v>356</v>
      </c>
      <c r="D89">
        <v>479</v>
      </c>
      <c r="E89" s="3" t="s">
        <v>1</v>
      </c>
      <c r="F89" s="29">
        <v>58900</v>
      </c>
      <c r="H89" s="8">
        <f t="shared" si="1"/>
        <v>15.966666666666667</v>
      </c>
      <c r="I89" s="7">
        <v>15.72</v>
      </c>
      <c r="J89">
        <v>1</v>
      </c>
      <c r="K89" s="19" t="s">
        <v>332</v>
      </c>
      <c r="L89" s="7">
        <v>0</v>
      </c>
      <c r="M89">
        <v>62.1</v>
      </c>
      <c r="N89">
        <v>24.47</v>
      </c>
      <c r="O89">
        <v>12.43</v>
      </c>
      <c r="P89" s="13" t="s">
        <v>327</v>
      </c>
      <c r="Q89" s="10"/>
      <c r="R89" t="s">
        <v>335</v>
      </c>
      <c r="S89" s="7" t="s">
        <v>358</v>
      </c>
      <c r="T89" s="10" t="s">
        <v>368</v>
      </c>
    </row>
    <row r="90" spans="1:20" x14ac:dyDescent="0.35">
      <c r="A90" s="7" t="s">
        <v>95</v>
      </c>
      <c r="B90" s="7">
        <v>1</v>
      </c>
      <c r="C90" s="7" t="s">
        <v>356</v>
      </c>
      <c r="D90" s="7">
        <v>1472</v>
      </c>
      <c r="E90" s="3" t="s">
        <v>1</v>
      </c>
      <c r="F90" s="29">
        <v>18600</v>
      </c>
      <c r="H90" s="8">
        <f t="shared" si="1"/>
        <v>49.06666666666667</v>
      </c>
      <c r="I90" s="7">
        <v>34.47</v>
      </c>
      <c r="J90" s="7">
        <v>2</v>
      </c>
      <c r="K90" s="31" t="s">
        <v>329</v>
      </c>
      <c r="L90" s="7">
        <v>1</v>
      </c>
      <c r="M90" s="7">
        <v>86.51</v>
      </c>
      <c r="N90" s="7">
        <v>3.98</v>
      </c>
      <c r="O90" s="7">
        <v>7.81</v>
      </c>
      <c r="P90" s="13" t="s">
        <v>327</v>
      </c>
      <c r="Q90" s="7"/>
      <c r="R90" s="7"/>
      <c r="S90" s="7" t="s">
        <v>358</v>
      </c>
      <c r="T90" s="7" t="s">
        <v>332</v>
      </c>
    </row>
    <row r="91" spans="1:20" x14ac:dyDescent="0.35">
      <c r="A91" t="s">
        <v>96</v>
      </c>
      <c r="B91">
        <v>3</v>
      </c>
      <c r="C91" t="s">
        <v>357</v>
      </c>
      <c r="D91">
        <v>517</v>
      </c>
      <c r="E91" s="3" t="s">
        <v>1</v>
      </c>
      <c r="F91" s="29">
        <v>325000</v>
      </c>
      <c r="H91" s="8">
        <f t="shared" si="1"/>
        <v>17.233333333333334</v>
      </c>
      <c r="I91" s="7">
        <v>14.54</v>
      </c>
      <c r="J91">
        <v>1</v>
      </c>
      <c r="K91" s="19" t="s">
        <v>332</v>
      </c>
      <c r="L91" s="7">
        <v>0</v>
      </c>
      <c r="M91">
        <v>75.260000000000005</v>
      </c>
      <c r="N91">
        <v>15.51</v>
      </c>
      <c r="O91">
        <v>8.18</v>
      </c>
      <c r="P91" s="13" t="s">
        <v>327</v>
      </c>
      <c r="S91" s="7" t="s">
        <v>358</v>
      </c>
      <c r="T91" s="7" t="s">
        <v>332</v>
      </c>
    </row>
    <row r="92" spans="1:20" x14ac:dyDescent="0.35">
      <c r="A92" s="14" t="s">
        <v>97</v>
      </c>
      <c r="B92" s="14">
        <v>2</v>
      </c>
      <c r="C92" s="14" t="s">
        <v>357</v>
      </c>
      <c r="D92" s="14">
        <v>1338</v>
      </c>
      <c r="E92" s="14" t="s">
        <v>1</v>
      </c>
      <c r="F92" s="29">
        <v>17000</v>
      </c>
      <c r="H92" s="15">
        <f t="shared" si="1"/>
        <v>44.6</v>
      </c>
      <c r="I92" s="16"/>
      <c r="J92" s="16"/>
      <c r="K92" s="16"/>
      <c r="L92" s="16"/>
      <c r="M92" s="16"/>
      <c r="N92" s="16"/>
      <c r="O92" s="16"/>
      <c r="P92" s="16"/>
      <c r="Q92" s="14" t="s">
        <v>343</v>
      </c>
      <c r="R92" s="14"/>
      <c r="S92" s="14" t="s">
        <v>358</v>
      </c>
      <c r="T92" s="14"/>
    </row>
    <row r="93" spans="1:20" x14ac:dyDescent="0.35">
      <c r="A93" t="s">
        <v>98</v>
      </c>
      <c r="B93">
        <v>3</v>
      </c>
      <c r="C93" t="s">
        <v>357</v>
      </c>
      <c r="D93">
        <v>360</v>
      </c>
      <c r="E93" s="3" t="s">
        <v>1</v>
      </c>
      <c r="F93" s="29">
        <v>810000</v>
      </c>
      <c r="H93" s="8">
        <f t="shared" si="1"/>
        <v>12</v>
      </c>
      <c r="I93" s="7">
        <v>17.41</v>
      </c>
      <c r="J93">
        <v>2</v>
      </c>
      <c r="K93" s="19" t="s">
        <v>328</v>
      </c>
      <c r="L93" s="7">
        <v>2</v>
      </c>
      <c r="M93">
        <v>84.02</v>
      </c>
      <c r="N93">
        <v>4.74</v>
      </c>
      <c r="O93">
        <v>9.5500000000000007</v>
      </c>
      <c r="P93" s="13" t="s">
        <v>327</v>
      </c>
      <c r="S93" s="7" t="s">
        <v>358</v>
      </c>
      <c r="T93" s="7" t="s">
        <v>332</v>
      </c>
    </row>
    <row r="94" spans="1:20" x14ac:dyDescent="0.35">
      <c r="A94" t="s">
        <v>99</v>
      </c>
      <c r="B94">
        <v>4</v>
      </c>
      <c r="C94" t="s">
        <v>357</v>
      </c>
      <c r="D94">
        <v>1818</v>
      </c>
      <c r="E94" s="3" t="s">
        <v>1</v>
      </c>
      <c r="F94" s="29">
        <v>94200</v>
      </c>
      <c r="H94" s="8">
        <f t="shared" si="1"/>
        <v>60.6</v>
      </c>
      <c r="I94" s="7">
        <v>96.43</v>
      </c>
      <c r="J94">
        <v>2</v>
      </c>
      <c r="K94" s="31" t="s">
        <v>331</v>
      </c>
      <c r="L94" s="7">
        <v>2</v>
      </c>
      <c r="M94">
        <v>60.44</v>
      </c>
      <c r="N94">
        <v>28.07</v>
      </c>
      <c r="O94">
        <v>10.09</v>
      </c>
      <c r="P94" s="13" t="s">
        <v>327</v>
      </c>
      <c r="S94" s="7" t="s">
        <v>360</v>
      </c>
      <c r="T94" s="7" t="s">
        <v>369</v>
      </c>
    </row>
    <row r="95" spans="1:20" x14ac:dyDescent="0.35">
      <c r="A95" t="s">
        <v>100</v>
      </c>
      <c r="B95">
        <v>4</v>
      </c>
      <c r="C95" t="s">
        <v>357</v>
      </c>
      <c r="D95">
        <v>1641</v>
      </c>
      <c r="E95" s="3" t="s">
        <v>1</v>
      </c>
      <c r="G95" s="7">
        <v>17700</v>
      </c>
      <c r="H95" s="8">
        <f t="shared" si="1"/>
        <v>54.7</v>
      </c>
      <c r="I95" s="7">
        <v>38.340000000000003</v>
      </c>
      <c r="J95">
        <v>2</v>
      </c>
      <c r="K95" s="19" t="s">
        <v>331</v>
      </c>
      <c r="L95" s="7">
        <v>2</v>
      </c>
      <c r="M95">
        <v>65.069999999999993</v>
      </c>
      <c r="N95">
        <v>18.7</v>
      </c>
      <c r="O95">
        <v>14.3</v>
      </c>
      <c r="P95" s="13" t="s">
        <v>327</v>
      </c>
      <c r="R95" t="s">
        <v>365</v>
      </c>
      <c r="S95" s="7" t="s">
        <v>359</v>
      </c>
      <c r="T95" s="7" t="s">
        <v>369</v>
      </c>
    </row>
    <row r="96" spans="1:20" x14ac:dyDescent="0.35">
      <c r="A96" t="s">
        <v>101</v>
      </c>
      <c r="B96">
        <v>1</v>
      </c>
      <c r="C96" t="s">
        <v>356</v>
      </c>
      <c r="D96">
        <v>130</v>
      </c>
      <c r="E96" s="3" t="s">
        <v>1</v>
      </c>
      <c r="G96" s="7">
        <v>24000</v>
      </c>
      <c r="H96" s="11">
        <f t="shared" si="1"/>
        <v>4.333333333333333</v>
      </c>
      <c r="I96" s="10">
        <v>13.52</v>
      </c>
      <c r="J96">
        <v>2</v>
      </c>
      <c r="K96" s="19" t="s">
        <v>331</v>
      </c>
      <c r="L96" s="7">
        <v>1</v>
      </c>
      <c r="M96">
        <v>60.93</v>
      </c>
      <c r="N96">
        <v>20.010000000000002</v>
      </c>
      <c r="O96">
        <v>16.010000000000002</v>
      </c>
      <c r="P96" s="13" t="s">
        <v>327</v>
      </c>
      <c r="Q96" s="7"/>
      <c r="S96" s="7" t="s">
        <v>358</v>
      </c>
      <c r="T96" s="7" t="s">
        <v>369</v>
      </c>
    </row>
    <row r="97" spans="1:20" x14ac:dyDescent="0.35">
      <c r="A97" t="s">
        <v>102</v>
      </c>
      <c r="B97">
        <v>1</v>
      </c>
      <c r="C97" t="s">
        <v>356</v>
      </c>
      <c r="D97">
        <v>167</v>
      </c>
      <c r="E97" s="3" t="s">
        <v>1</v>
      </c>
      <c r="G97" s="7">
        <v>79000</v>
      </c>
      <c r="H97" s="11">
        <f t="shared" si="1"/>
        <v>5.5666666666666664</v>
      </c>
      <c r="I97" s="10">
        <v>13.25</v>
      </c>
      <c r="J97">
        <v>1</v>
      </c>
      <c r="K97" s="19" t="s">
        <v>332</v>
      </c>
      <c r="L97" s="7">
        <v>0</v>
      </c>
      <c r="M97">
        <v>73.77</v>
      </c>
      <c r="N97">
        <v>11.98</v>
      </c>
      <c r="O97">
        <v>12.23</v>
      </c>
      <c r="P97" s="13" t="s">
        <v>327</v>
      </c>
      <c r="Q97" s="10"/>
      <c r="R97" t="s">
        <v>336</v>
      </c>
      <c r="S97" s="7" t="s">
        <v>358</v>
      </c>
      <c r="T97" s="10" t="s">
        <v>368</v>
      </c>
    </row>
    <row r="98" spans="1:20" x14ac:dyDescent="0.35">
      <c r="A98" t="s">
        <v>103</v>
      </c>
      <c r="B98">
        <v>1</v>
      </c>
      <c r="C98" t="s">
        <v>356</v>
      </c>
      <c r="D98">
        <v>66</v>
      </c>
      <c r="E98" s="3" t="s">
        <v>1</v>
      </c>
      <c r="F98" s="29">
        <v>126000</v>
      </c>
      <c r="H98" s="11">
        <f t="shared" si="1"/>
        <v>2.2000000000000002</v>
      </c>
      <c r="I98" s="10">
        <v>14.05</v>
      </c>
      <c r="J98">
        <v>1</v>
      </c>
      <c r="K98" s="31" t="s">
        <v>332</v>
      </c>
      <c r="L98" s="7">
        <v>0</v>
      </c>
      <c r="M98">
        <v>69.37</v>
      </c>
      <c r="N98">
        <v>26.42</v>
      </c>
      <c r="O98">
        <v>2.86</v>
      </c>
      <c r="P98" s="13" t="s">
        <v>327</v>
      </c>
      <c r="S98" s="7" t="s">
        <v>358</v>
      </c>
      <c r="T98" s="7" t="s">
        <v>332</v>
      </c>
    </row>
    <row r="99" spans="1:20" x14ac:dyDescent="0.35">
      <c r="A99" t="s">
        <v>104</v>
      </c>
      <c r="B99">
        <v>4</v>
      </c>
      <c r="C99" t="s">
        <v>357</v>
      </c>
      <c r="D99">
        <v>1340</v>
      </c>
      <c r="E99" s="3" t="s">
        <v>1</v>
      </c>
      <c r="F99" s="29">
        <v>45700</v>
      </c>
      <c r="H99" s="8">
        <f t="shared" si="1"/>
        <v>44.666666666666664</v>
      </c>
      <c r="I99" s="4">
        <v>36.1</v>
      </c>
      <c r="J99">
        <v>2</v>
      </c>
      <c r="K99" s="19" t="s">
        <v>329</v>
      </c>
      <c r="L99" s="7">
        <v>1</v>
      </c>
      <c r="M99">
        <v>75.81</v>
      </c>
      <c r="N99">
        <v>15.84</v>
      </c>
      <c r="O99">
        <v>7.55</v>
      </c>
      <c r="P99" s="13" t="s">
        <v>327</v>
      </c>
      <c r="Q99" s="10"/>
      <c r="S99" s="7" t="s">
        <v>358</v>
      </c>
      <c r="T99" s="10" t="s">
        <v>368</v>
      </c>
    </row>
    <row r="100" spans="1:20" x14ac:dyDescent="0.35">
      <c r="A100" t="s">
        <v>105</v>
      </c>
      <c r="B100">
        <v>2</v>
      </c>
      <c r="C100" t="s">
        <v>357</v>
      </c>
      <c r="D100">
        <v>891</v>
      </c>
      <c r="E100" s="3" t="s">
        <v>1</v>
      </c>
      <c r="F100" s="29">
        <v>218000</v>
      </c>
      <c r="H100" s="8">
        <f t="shared" si="1"/>
        <v>29.7</v>
      </c>
      <c r="I100" s="4">
        <v>34.19</v>
      </c>
      <c r="J100">
        <v>1</v>
      </c>
      <c r="K100" s="19" t="s">
        <v>332</v>
      </c>
      <c r="L100" s="7">
        <v>0</v>
      </c>
      <c r="M100">
        <v>89.27</v>
      </c>
      <c r="N100">
        <v>3.19</v>
      </c>
      <c r="O100">
        <v>7.3</v>
      </c>
      <c r="P100" s="13" t="s">
        <v>327</v>
      </c>
      <c r="S100" s="7" t="s">
        <v>358</v>
      </c>
      <c r="T100" s="7" t="s">
        <v>332</v>
      </c>
    </row>
    <row r="101" spans="1:20" x14ac:dyDescent="0.35">
      <c r="A101" t="s">
        <v>106</v>
      </c>
      <c r="B101">
        <v>2</v>
      </c>
      <c r="C101" t="s">
        <v>357</v>
      </c>
      <c r="D101">
        <v>666</v>
      </c>
      <c r="E101" s="3" t="s">
        <v>1</v>
      </c>
      <c r="F101" s="29">
        <v>58000</v>
      </c>
      <c r="H101" s="8">
        <f t="shared" si="1"/>
        <v>22.2</v>
      </c>
      <c r="I101" s="4">
        <v>19.399999999999999</v>
      </c>
      <c r="J101">
        <v>2</v>
      </c>
      <c r="K101" s="31" t="s">
        <v>329</v>
      </c>
      <c r="L101" s="7">
        <v>1</v>
      </c>
      <c r="M101">
        <v>75.84</v>
      </c>
      <c r="N101">
        <v>7.96</v>
      </c>
      <c r="O101">
        <v>14.57</v>
      </c>
      <c r="P101" s="13" t="s">
        <v>327</v>
      </c>
      <c r="S101" s="7" t="s">
        <v>358</v>
      </c>
      <c r="T101" s="7" t="s">
        <v>369</v>
      </c>
    </row>
    <row r="102" spans="1:20" x14ac:dyDescent="0.35">
      <c r="A102" t="s">
        <v>107</v>
      </c>
      <c r="B102">
        <v>4</v>
      </c>
      <c r="C102" t="s">
        <v>357</v>
      </c>
      <c r="D102">
        <v>1319</v>
      </c>
      <c r="E102" s="3" t="s">
        <v>1</v>
      </c>
      <c r="F102" s="29">
        <v>93400</v>
      </c>
      <c r="H102" s="8">
        <f t="shared" si="1"/>
        <v>43.966666666666669</v>
      </c>
      <c r="I102" s="4">
        <v>39.67</v>
      </c>
      <c r="J102">
        <v>2</v>
      </c>
      <c r="K102" s="19" t="s">
        <v>331</v>
      </c>
      <c r="L102" s="7">
        <v>1</v>
      </c>
      <c r="M102">
        <v>79.87</v>
      </c>
      <c r="N102">
        <v>1.02</v>
      </c>
      <c r="O102">
        <v>17.27</v>
      </c>
      <c r="P102" s="13" t="s">
        <v>327</v>
      </c>
      <c r="R102" t="s">
        <v>366</v>
      </c>
      <c r="S102" s="7" t="s">
        <v>359</v>
      </c>
      <c r="T102" s="7" t="s">
        <v>332</v>
      </c>
    </row>
    <row r="103" spans="1:20" x14ac:dyDescent="0.35">
      <c r="A103" t="s">
        <v>108</v>
      </c>
      <c r="B103">
        <v>1</v>
      </c>
      <c r="C103" t="s">
        <v>356</v>
      </c>
      <c r="D103">
        <v>47</v>
      </c>
      <c r="E103" s="3" t="s">
        <v>1</v>
      </c>
      <c r="F103" s="29">
        <v>817000</v>
      </c>
      <c r="H103" s="8">
        <f t="shared" si="1"/>
        <v>1.5666666666666667</v>
      </c>
      <c r="I103" s="4">
        <v>9.4700000000000006</v>
      </c>
      <c r="J103">
        <v>2</v>
      </c>
      <c r="K103" s="19" t="s">
        <v>331</v>
      </c>
      <c r="L103" s="7">
        <v>1</v>
      </c>
      <c r="M103">
        <v>86.39</v>
      </c>
      <c r="N103">
        <v>5.75</v>
      </c>
      <c r="O103">
        <v>6.87</v>
      </c>
      <c r="P103" s="13" t="s">
        <v>327</v>
      </c>
      <c r="S103" s="7" t="s">
        <v>359</v>
      </c>
      <c r="T103" s="7" t="s">
        <v>332</v>
      </c>
    </row>
    <row r="104" spans="1:20" x14ac:dyDescent="0.35">
      <c r="A104" s="7" t="s">
        <v>109</v>
      </c>
      <c r="B104" s="7">
        <v>1</v>
      </c>
      <c r="C104" s="7" t="s">
        <v>356</v>
      </c>
      <c r="D104" s="7">
        <v>55</v>
      </c>
      <c r="E104" s="3" t="s">
        <v>1</v>
      </c>
      <c r="F104" s="29">
        <v>131000</v>
      </c>
      <c r="H104" s="8">
        <f t="shared" si="1"/>
        <v>1.8333333333333333</v>
      </c>
      <c r="I104" s="4">
        <v>7.79</v>
      </c>
      <c r="J104" s="7">
        <v>2</v>
      </c>
      <c r="K104" s="31" t="s">
        <v>328</v>
      </c>
      <c r="L104" s="7">
        <v>1</v>
      </c>
      <c r="M104" s="7">
        <v>77.239999999999995</v>
      </c>
      <c r="N104" s="7">
        <v>17.89</v>
      </c>
      <c r="O104" s="7">
        <v>4.2699999999999996</v>
      </c>
      <c r="P104" s="13" t="s">
        <v>327</v>
      </c>
      <c r="Q104" s="7"/>
      <c r="R104" s="7"/>
      <c r="S104" s="7" t="s">
        <v>359</v>
      </c>
      <c r="T104" s="7" t="s">
        <v>332</v>
      </c>
    </row>
    <row r="105" spans="1:20" x14ac:dyDescent="0.35">
      <c r="A105" s="7" t="s">
        <v>110</v>
      </c>
      <c r="B105" s="7">
        <v>5</v>
      </c>
      <c r="C105" s="7" t="s">
        <v>357</v>
      </c>
      <c r="D105" s="7">
        <v>1558</v>
      </c>
      <c r="E105" s="3" t="s">
        <v>1</v>
      </c>
      <c r="F105" s="29">
        <v>52433</v>
      </c>
      <c r="H105" s="8">
        <f t="shared" si="1"/>
        <v>51.93333333333333</v>
      </c>
      <c r="I105" s="4">
        <v>26.52</v>
      </c>
      <c r="J105" s="7">
        <v>2</v>
      </c>
      <c r="K105" s="31" t="s">
        <v>329</v>
      </c>
      <c r="L105" s="7">
        <v>1</v>
      </c>
      <c r="M105" s="7">
        <v>77.72</v>
      </c>
      <c r="N105" s="7">
        <v>2.1800000000000002</v>
      </c>
      <c r="O105" s="7">
        <v>15.7</v>
      </c>
      <c r="P105" s="13" t="s">
        <v>327</v>
      </c>
      <c r="Q105" s="7"/>
      <c r="R105" s="7"/>
      <c r="S105" s="7" t="s">
        <v>358</v>
      </c>
      <c r="T105" s="7" t="s">
        <v>332</v>
      </c>
    </row>
    <row r="106" spans="1:20" x14ac:dyDescent="0.35">
      <c r="A106" t="s">
        <v>111</v>
      </c>
      <c r="B106">
        <v>2</v>
      </c>
      <c r="C106" t="s">
        <v>357</v>
      </c>
      <c r="D106">
        <v>490</v>
      </c>
      <c r="E106" s="3" t="s">
        <v>1</v>
      </c>
      <c r="G106" s="7">
        <v>327864</v>
      </c>
      <c r="H106" s="11">
        <f t="shared" si="1"/>
        <v>16.333333333333332</v>
      </c>
      <c r="I106" s="10">
        <v>5.42</v>
      </c>
      <c r="J106">
        <v>3</v>
      </c>
      <c r="K106" s="19" t="s">
        <v>328</v>
      </c>
      <c r="L106" s="7">
        <v>4</v>
      </c>
      <c r="M106">
        <v>89.78</v>
      </c>
      <c r="N106">
        <v>4.8</v>
      </c>
      <c r="O106">
        <v>5.07</v>
      </c>
      <c r="P106" s="13" t="s">
        <v>327</v>
      </c>
      <c r="S106" s="7" t="s">
        <v>358</v>
      </c>
      <c r="T106" s="7" t="s">
        <v>332</v>
      </c>
    </row>
    <row r="107" spans="1:20" x14ac:dyDescent="0.35">
      <c r="A107" s="7" t="s">
        <v>112</v>
      </c>
      <c r="B107" s="7">
        <v>1</v>
      </c>
      <c r="C107" s="7" t="s">
        <v>356</v>
      </c>
      <c r="D107" s="7">
        <v>13</v>
      </c>
      <c r="E107" s="3" t="s">
        <v>1</v>
      </c>
      <c r="F107" s="29">
        <v>420000</v>
      </c>
      <c r="H107" s="8">
        <f t="shared" si="1"/>
        <v>0.43333333333333335</v>
      </c>
      <c r="I107" s="4">
        <v>2.5499999999999998</v>
      </c>
      <c r="J107" s="7">
        <v>2</v>
      </c>
      <c r="K107" s="31" t="s">
        <v>331</v>
      </c>
      <c r="L107" s="7">
        <v>2</v>
      </c>
      <c r="M107" s="7">
        <v>90.36</v>
      </c>
      <c r="N107" s="7">
        <v>4.63</v>
      </c>
      <c r="O107" s="7">
        <v>4.43</v>
      </c>
      <c r="P107" s="13" t="s">
        <v>327</v>
      </c>
      <c r="Q107" s="7"/>
      <c r="R107" s="7"/>
      <c r="S107" s="7" t="s">
        <v>359</v>
      </c>
      <c r="T107" s="7" t="s">
        <v>332</v>
      </c>
    </row>
    <row r="108" spans="1:20" x14ac:dyDescent="0.35">
      <c r="A108" t="s">
        <v>113</v>
      </c>
      <c r="B108">
        <v>1</v>
      </c>
      <c r="C108" t="s">
        <v>356</v>
      </c>
      <c r="D108">
        <v>1099</v>
      </c>
      <c r="E108" s="3" t="s">
        <v>1</v>
      </c>
      <c r="G108" s="7">
        <v>27100</v>
      </c>
      <c r="H108" s="8">
        <f t="shared" si="1"/>
        <v>36.633333333333333</v>
      </c>
      <c r="I108" s="4">
        <v>39.950000000000003</v>
      </c>
      <c r="J108">
        <v>2</v>
      </c>
      <c r="K108" s="19" t="s">
        <v>328</v>
      </c>
      <c r="L108" s="7">
        <v>3</v>
      </c>
      <c r="M108">
        <v>79.55</v>
      </c>
      <c r="N108">
        <v>9.65</v>
      </c>
      <c r="O108">
        <v>9.32</v>
      </c>
      <c r="P108" s="13" t="s">
        <v>327</v>
      </c>
      <c r="S108" s="7" t="s">
        <v>358</v>
      </c>
      <c r="T108" s="7" t="s">
        <v>332</v>
      </c>
    </row>
    <row r="109" spans="1:20" x14ac:dyDescent="0.35">
      <c r="A109" t="s">
        <v>114</v>
      </c>
      <c r="B109">
        <v>4</v>
      </c>
      <c r="C109" t="s">
        <v>357</v>
      </c>
      <c r="D109">
        <v>1190</v>
      </c>
      <c r="E109" s="3" t="s">
        <v>1</v>
      </c>
      <c r="F109" s="29">
        <v>30900</v>
      </c>
      <c r="H109" s="8">
        <f t="shared" si="1"/>
        <v>39.666666666666664</v>
      </c>
      <c r="I109" s="4">
        <v>45.12</v>
      </c>
      <c r="J109">
        <v>3</v>
      </c>
      <c r="K109" s="31" t="s">
        <v>328</v>
      </c>
      <c r="L109" s="7">
        <v>4</v>
      </c>
      <c r="M109">
        <v>80.040000000000006</v>
      </c>
      <c r="N109">
        <v>4.93</v>
      </c>
      <c r="O109">
        <v>14.43</v>
      </c>
      <c r="P109" s="13" t="s">
        <v>327</v>
      </c>
      <c r="S109" s="7" t="s">
        <v>358</v>
      </c>
      <c r="T109" s="7" t="s">
        <v>332</v>
      </c>
    </row>
    <row r="110" spans="1:20" x14ac:dyDescent="0.35">
      <c r="A110" t="s">
        <v>115</v>
      </c>
      <c r="B110">
        <v>2</v>
      </c>
      <c r="C110" t="s">
        <v>357</v>
      </c>
      <c r="D110">
        <v>1618</v>
      </c>
      <c r="E110" s="3" t="s">
        <v>1</v>
      </c>
      <c r="F110" s="29">
        <v>34100</v>
      </c>
      <c r="H110" s="11">
        <f t="shared" si="1"/>
        <v>53.93333333333333</v>
      </c>
      <c r="I110" s="10">
        <v>6.73</v>
      </c>
      <c r="J110">
        <v>2</v>
      </c>
      <c r="K110" s="19" t="s">
        <v>331</v>
      </c>
      <c r="L110" s="7">
        <v>2</v>
      </c>
      <c r="M110">
        <v>76.88</v>
      </c>
      <c r="N110">
        <v>2.52</v>
      </c>
      <c r="O110">
        <v>17.45</v>
      </c>
      <c r="P110" s="13" t="s">
        <v>327</v>
      </c>
      <c r="S110" s="7" t="s">
        <v>358</v>
      </c>
      <c r="T110" s="7" t="s">
        <v>332</v>
      </c>
    </row>
    <row r="111" spans="1:20" x14ac:dyDescent="0.35">
      <c r="A111" s="7" t="s">
        <v>116</v>
      </c>
      <c r="B111" s="7">
        <v>7</v>
      </c>
      <c r="C111" s="7" t="s">
        <v>357</v>
      </c>
      <c r="D111" s="7">
        <v>1004</v>
      </c>
      <c r="E111" s="3" t="s">
        <v>1</v>
      </c>
      <c r="F111" s="29">
        <v>86824</v>
      </c>
      <c r="H111" s="8">
        <f t="shared" si="1"/>
        <v>33.466666666666669</v>
      </c>
      <c r="I111" s="4">
        <v>26.62</v>
      </c>
      <c r="J111" s="7">
        <v>2</v>
      </c>
      <c r="K111" s="31" t="s">
        <v>329</v>
      </c>
      <c r="L111" s="7">
        <v>1</v>
      </c>
      <c r="M111" s="7">
        <v>68.209999999999994</v>
      </c>
      <c r="N111" s="7">
        <v>9.83</v>
      </c>
      <c r="O111" s="7">
        <v>19.670000000000002</v>
      </c>
      <c r="P111" s="13" t="s">
        <v>327</v>
      </c>
      <c r="Q111" s="7"/>
      <c r="R111" s="7"/>
      <c r="S111" s="7" t="s">
        <v>358</v>
      </c>
      <c r="T111" s="7" t="s">
        <v>332</v>
      </c>
    </row>
    <row r="112" spans="1:20" x14ac:dyDescent="0.35">
      <c r="A112" t="s">
        <v>117</v>
      </c>
      <c r="B112">
        <v>3</v>
      </c>
      <c r="C112" t="s">
        <v>357</v>
      </c>
      <c r="D112">
        <v>771</v>
      </c>
      <c r="E112" s="3" t="s">
        <v>1</v>
      </c>
      <c r="F112" s="29">
        <v>30000</v>
      </c>
      <c r="H112" s="8">
        <f t="shared" si="1"/>
        <v>25.7</v>
      </c>
      <c r="I112" s="4">
        <v>32.729999999999997</v>
      </c>
      <c r="J112">
        <v>1</v>
      </c>
      <c r="K112" s="19" t="s">
        <v>332</v>
      </c>
      <c r="L112" s="7">
        <v>0</v>
      </c>
      <c r="M112">
        <v>78.98</v>
      </c>
      <c r="N112">
        <v>15.65</v>
      </c>
      <c r="O112">
        <v>4.62</v>
      </c>
      <c r="P112" s="13" t="s">
        <v>327</v>
      </c>
      <c r="S112" s="7" t="s">
        <v>358</v>
      </c>
      <c r="T112" s="7" t="s">
        <v>332</v>
      </c>
    </row>
    <row r="113" spans="1:20" x14ac:dyDescent="0.35">
      <c r="A113" t="s">
        <v>118</v>
      </c>
      <c r="B113">
        <v>2</v>
      </c>
      <c r="C113" t="s">
        <v>357</v>
      </c>
      <c r="D113">
        <v>1078</v>
      </c>
      <c r="E113" s="3" t="s">
        <v>1</v>
      </c>
      <c r="F113" s="29">
        <v>31974</v>
      </c>
      <c r="H113" s="8">
        <f t="shared" si="1"/>
        <v>35.93333333333333</v>
      </c>
      <c r="I113" s="4">
        <v>45.8</v>
      </c>
      <c r="J113">
        <v>1</v>
      </c>
      <c r="K113" s="19" t="s">
        <v>333</v>
      </c>
      <c r="L113" s="7">
        <v>0</v>
      </c>
      <c r="M113">
        <v>81.39</v>
      </c>
      <c r="N113">
        <v>1.36</v>
      </c>
      <c r="O113">
        <v>14.46</v>
      </c>
      <c r="P113" s="24" t="s">
        <v>337</v>
      </c>
      <c r="Q113" s="10"/>
      <c r="S113" s="7" t="s">
        <v>358</v>
      </c>
      <c r="T113" s="10" t="s">
        <v>368</v>
      </c>
    </row>
    <row r="114" spans="1:20" x14ac:dyDescent="0.35">
      <c r="A114" t="s">
        <v>119</v>
      </c>
      <c r="B114">
        <v>3</v>
      </c>
      <c r="C114" t="s">
        <v>357</v>
      </c>
      <c r="D114">
        <v>1099</v>
      </c>
      <c r="E114" s="3" t="s">
        <v>29</v>
      </c>
      <c r="F114" s="29">
        <v>974000</v>
      </c>
      <c r="H114" s="8">
        <f t="shared" si="1"/>
        <v>36.633333333333333</v>
      </c>
      <c r="I114" s="4">
        <v>31.45</v>
      </c>
      <c r="J114">
        <v>1</v>
      </c>
      <c r="K114" s="19" t="s">
        <v>332</v>
      </c>
      <c r="L114" s="7">
        <v>0</v>
      </c>
      <c r="M114">
        <v>56.98</v>
      </c>
      <c r="N114">
        <v>5.04</v>
      </c>
      <c r="O114">
        <v>31.79</v>
      </c>
      <c r="P114" s="13" t="s">
        <v>327</v>
      </c>
      <c r="S114" s="7" t="s">
        <v>358</v>
      </c>
      <c r="T114" s="7" t="s">
        <v>332</v>
      </c>
    </row>
    <row r="115" spans="1:20" x14ac:dyDescent="0.35">
      <c r="A115" t="s">
        <v>120</v>
      </c>
      <c r="B115">
        <v>4</v>
      </c>
      <c r="C115" t="s">
        <v>357</v>
      </c>
      <c r="D115">
        <v>1328</v>
      </c>
      <c r="E115" s="3" t="s">
        <v>1</v>
      </c>
      <c r="F115" s="29">
        <v>10900</v>
      </c>
      <c r="H115" s="8">
        <f t="shared" si="1"/>
        <v>44.266666666666666</v>
      </c>
      <c r="I115" s="4">
        <v>33.61</v>
      </c>
      <c r="J115">
        <v>2</v>
      </c>
      <c r="K115" s="31" t="s">
        <v>331</v>
      </c>
      <c r="L115" s="7">
        <v>2</v>
      </c>
      <c r="M115">
        <v>82.38</v>
      </c>
      <c r="N115">
        <v>1.47</v>
      </c>
      <c r="O115">
        <v>13.66</v>
      </c>
      <c r="P115" s="13" t="s">
        <v>327</v>
      </c>
      <c r="S115" s="7" t="s">
        <v>358</v>
      </c>
      <c r="T115" s="7" t="s">
        <v>332</v>
      </c>
    </row>
    <row r="116" spans="1:20" x14ac:dyDescent="0.35">
      <c r="A116" t="s">
        <v>121</v>
      </c>
      <c r="B116">
        <v>3</v>
      </c>
      <c r="C116" t="s">
        <v>357</v>
      </c>
      <c r="D116">
        <v>1665</v>
      </c>
      <c r="E116" s="3" t="s">
        <v>1</v>
      </c>
      <c r="F116" s="29">
        <v>23000</v>
      </c>
      <c r="H116" s="8">
        <f t="shared" si="1"/>
        <v>55.5</v>
      </c>
      <c r="I116" s="4">
        <v>36</v>
      </c>
      <c r="J116">
        <v>1</v>
      </c>
      <c r="K116" s="19" t="s">
        <v>332</v>
      </c>
      <c r="L116" s="7">
        <v>0</v>
      </c>
      <c r="M116">
        <v>70.81</v>
      </c>
      <c r="N116">
        <v>20.67</v>
      </c>
      <c r="O116">
        <v>7.48</v>
      </c>
      <c r="P116" s="13" t="s">
        <v>327</v>
      </c>
      <c r="S116" s="7" t="s">
        <v>358</v>
      </c>
      <c r="T116" s="7" t="s">
        <v>332</v>
      </c>
    </row>
    <row r="117" spans="1:20" x14ac:dyDescent="0.35">
      <c r="A117" t="s">
        <v>122</v>
      </c>
      <c r="B117">
        <v>3</v>
      </c>
      <c r="C117" t="s">
        <v>357</v>
      </c>
      <c r="D117">
        <v>793</v>
      </c>
      <c r="E117" s="3" t="s">
        <v>1</v>
      </c>
      <c r="F117" s="29">
        <v>29000</v>
      </c>
      <c r="H117" s="8">
        <f t="shared" si="1"/>
        <v>26.433333333333334</v>
      </c>
      <c r="I117" s="7">
        <v>26.63</v>
      </c>
      <c r="J117">
        <v>2</v>
      </c>
      <c r="K117" s="19" t="s">
        <v>329</v>
      </c>
      <c r="L117" s="7">
        <v>1</v>
      </c>
      <c r="M117">
        <v>74.760000000000005</v>
      </c>
      <c r="N117">
        <v>16.420000000000002</v>
      </c>
      <c r="O117">
        <v>7.42</v>
      </c>
      <c r="P117" s="13" t="s">
        <v>327</v>
      </c>
      <c r="S117" s="7" t="s">
        <v>358</v>
      </c>
      <c r="T117" s="7" t="s">
        <v>332</v>
      </c>
    </row>
    <row r="118" spans="1:20" x14ac:dyDescent="0.35">
      <c r="A118" t="s">
        <v>123</v>
      </c>
      <c r="B118">
        <v>4</v>
      </c>
      <c r="C118" t="s">
        <v>357</v>
      </c>
      <c r="D118">
        <v>1789</v>
      </c>
      <c r="E118" s="3" t="s">
        <v>1</v>
      </c>
      <c r="F118" s="29">
        <v>16300</v>
      </c>
      <c r="H118" s="8">
        <f t="shared" si="1"/>
        <v>59.633333333333333</v>
      </c>
      <c r="I118" s="4">
        <v>35.78</v>
      </c>
      <c r="J118">
        <v>1</v>
      </c>
      <c r="K118" s="19" t="s">
        <v>332</v>
      </c>
      <c r="L118" s="7">
        <v>0</v>
      </c>
      <c r="M118">
        <v>77.83</v>
      </c>
      <c r="N118">
        <v>5.58</v>
      </c>
      <c r="O118">
        <v>14.56</v>
      </c>
      <c r="P118" s="13" t="s">
        <v>327</v>
      </c>
      <c r="S118" s="7" t="s">
        <v>358</v>
      </c>
      <c r="T118" s="7" t="s">
        <v>332</v>
      </c>
    </row>
    <row r="119" spans="1:20" x14ac:dyDescent="0.35">
      <c r="A119" t="s">
        <v>124</v>
      </c>
      <c r="B119">
        <v>3</v>
      </c>
      <c r="C119" t="s">
        <v>357</v>
      </c>
      <c r="D119">
        <v>699</v>
      </c>
      <c r="E119" s="3" t="s">
        <v>1</v>
      </c>
      <c r="F119" s="29">
        <v>19700</v>
      </c>
      <c r="H119" s="8">
        <f t="shared" si="1"/>
        <v>23.3</v>
      </c>
      <c r="I119" s="4">
        <v>15.56</v>
      </c>
      <c r="J119" s="7">
        <v>1</v>
      </c>
      <c r="K119" s="31" t="s">
        <v>332</v>
      </c>
      <c r="L119" s="7">
        <v>0</v>
      </c>
      <c r="M119" s="7">
        <v>87.05</v>
      </c>
      <c r="N119" s="7">
        <v>2.36</v>
      </c>
      <c r="O119" s="7">
        <v>9.4</v>
      </c>
      <c r="P119" s="13" t="s">
        <v>327</v>
      </c>
      <c r="S119" s="7" t="s">
        <v>358</v>
      </c>
      <c r="T119" s="7" t="s">
        <v>332</v>
      </c>
    </row>
    <row r="120" spans="1:20" x14ac:dyDescent="0.35">
      <c r="A120" t="s">
        <v>125</v>
      </c>
      <c r="B120">
        <v>2</v>
      </c>
      <c r="C120" t="s">
        <v>357</v>
      </c>
      <c r="D120">
        <v>394</v>
      </c>
      <c r="E120" s="3" t="s">
        <v>1</v>
      </c>
      <c r="F120" s="29">
        <v>92001</v>
      </c>
      <c r="H120" s="22">
        <f t="shared" si="1"/>
        <v>13.133333333333333</v>
      </c>
      <c r="I120" s="23">
        <v>11.19</v>
      </c>
      <c r="J120">
        <v>1</v>
      </c>
      <c r="K120" s="19" t="s">
        <v>332</v>
      </c>
      <c r="L120" s="7">
        <v>0</v>
      </c>
      <c r="M120">
        <v>81.849999999999994</v>
      </c>
      <c r="N120">
        <v>5.68</v>
      </c>
      <c r="O120">
        <v>10.44</v>
      </c>
      <c r="P120" s="13" t="s">
        <v>327</v>
      </c>
      <c r="S120" s="7" t="s">
        <v>359</v>
      </c>
      <c r="T120" s="7" t="s">
        <v>332</v>
      </c>
    </row>
    <row r="121" spans="1:20" x14ac:dyDescent="0.35">
      <c r="A121" t="s">
        <v>126</v>
      </c>
      <c r="B121">
        <v>1</v>
      </c>
      <c r="C121" t="s">
        <v>356</v>
      </c>
      <c r="D121">
        <v>18</v>
      </c>
      <c r="E121" s="3" t="s">
        <v>1</v>
      </c>
      <c r="F121" s="29">
        <v>220000</v>
      </c>
      <c r="H121" s="11">
        <f t="shared" si="1"/>
        <v>0.6</v>
      </c>
      <c r="I121" s="10">
        <v>25.06</v>
      </c>
      <c r="J121">
        <v>1</v>
      </c>
      <c r="K121" s="19" t="s">
        <v>332</v>
      </c>
      <c r="L121" s="7">
        <v>0</v>
      </c>
      <c r="M121">
        <v>69.430000000000007</v>
      </c>
      <c r="N121">
        <v>26.86</v>
      </c>
      <c r="O121">
        <v>3.21</v>
      </c>
      <c r="P121" s="13" t="s">
        <v>327</v>
      </c>
      <c r="Q121" s="7"/>
      <c r="S121" s="7" t="s">
        <v>359</v>
      </c>
      <c r="T121" s="7" t="s">
        <v>332</v>
      </c>
    </row>
    <row r="122" spans="1:20" x14ac:dyDescent="0.35">
      <c r="A122" t="s">
        <v>127</v>
      </c>
      <c r="B122">
        <v>2</v>
      </c>
      <c r="C122" t="s">
        <v>357</v>
      </c>
      <c r="D122">
        <v>424</v>
      </c>
      <c r="E122" s="3" t="s">
        <v>1</v>
      </c>
      <c r="F122" s="29">
        <v>22100</v>
      </c>
      <c r="H122" s="11">
        <f t="shared" si="1"/>
        <v>14.133333333333333</v>
      </c>
      <c r="I122" s="10">
        <v>7.76</v>
      </c>
      <c r="J122">
        <v>3</v>
      </c>
      <c r="K122" s="19" t="s">
        <v>328</v>
      </c>
      <c r="L122" s="7">
        <v>4</v>
      </c>
      <c r="M122">
        <v>87.36</v>
      </c>
      <c r="N122">
        <v>4.3</v>
      </c>
      <c r="O122">
        <v>7.78</v>
      </c>
      <c r="P122" s="13" t="s">
        <v>327</v>
      </c>
      <c r="Q122" s="7"/>
      <c r="S122" s="7" t="s">
        <v>358</v>
      </c>
      <c r="T122" s="7" t="s">
        <v>332</v>
      </c>
    </row>
    <row r="123" spans="1:20" x14ac:dyDescent="0.35">
      <c r="A123" t="s">
        <v>128</v>
      </c>
      <c r="B123">
        <v>3</v>
      </c>
      <c r="C123" t="s">
        <v>357</v>
      </c>
      <c r="D123">
        <v>729</v>
      </c>
      <c r="E123" s="3" t="s">
        <v>1</v>
      </c>
      <c r="F123" s="29">
        <v>39210</v>
      </c>
      <c r="H123" s="8">
        <f t="shared" si="1"/>
        <v>24.3</v>
      </c>
      <c r="I123" s="7">
        <v>33.35</v>
      </c>
      <c r="J123">
        <v>1</v>
      </c>
      <c r="K123" s="19" t="s">
        <v>332</v>
      </c>
      <c r="L123" s="7">
        <v>0</v>
      </c>
      <c r="M123">
        <v>89.34</v>
      </c>
      <c r="N123">
        <v>3.15</v>
      </c>
      <c r="O123">
        <v>6.72</v>
      </c>
      <c r="P123" s="13" t="s">
        <v>327</v>
      </c>
      <c r="S123" s="7" t="s">
        <v>358</v>
      </c>
      <c r="T123" s="7" t="s">
        <v>332</v>
      </c>
    </row>
    <row r="124" spans="1:20" x14ac:dyDescent="0.35">
      <c r="A124" s="7" t="s">
        <v>129</v>
      </c>
      <c r="B124" s="7">
        <v>1</v>
      </c>
      <c r="C124" s="7" t="s">
        <v>356</v>
      </c>
      <c r="D124" s="7">
        <v>68</v>
      </c>
      <c r="E124" s="3" t="s">
        <v>42</v>
      </c>
      <c r="F124" s="29">
        <v>25970</v>
      </c>
      <c r="H124" s="8">
        <f t="shared" si="1"/>
        <v>2.2666666666666666</v>
      </c>
      <c r="I124" s="7">
        <v>2.56</v>
      </c>
      <c r="J124" s="7">
        <v>1</v>
      </c>
      <c r="K124" s="31" t="s">
        <v>332</v>
      </c>
      <c r="L124" s="7">
        <v>0</v>
      </c>
      <c r="M124" s="7">
        <v>52.37</v>
      </c>
      <c r="N124" s="7">
        <v>4.38</v>
      </c>
      <c r="O124" s="7">
        <v>35.97</v>
      </c>
      <c r="P124" s="13" t="s">
        <v>327</v>
      </c>
      <c r="Q124" s="7"/>
      <c r="R124" s="7"/>
      <c r="S124" s="7" t="s">
        <v>359</v>
      </c>
      <c r="T124" s="7" t="s">
        <v>332</v>
      </c>
    </row>
    <row r="125" spans="1:20" x14ac:dyDescent="0.35">
      <c r="A125" t="s">
        <v>130</v>
      </c>
      <c r="B125">
        <v>2</v>
      </c>
      <c r="C125" t="s">
        <v>357</v>
      </c>
      <c r="D125">
        <v>275</v>
      </c>
      <c r="E125" s="3" t="s">
        <v>1</v>
      </c>
      <c r="F125" s="29">
        <v>72900</v>
      </c>
      <c r="H125" s="11">
        <f t="shared" si="1"/>
        <v>9.1666666666666661</v>
      </c>
      <c r="I125" s="10">
        <v>14.74</v>
      </c>
      <c r="J125">
        <v>1</v>
      </c>
      <c r="K125" s="19" t="s">
        <v>332</v>
      </c>
      <c r="L125" s="7">
        <v>0</v>
      </c>
      <c r="M125">
        <v>91.12</v>
      </c>
      <c r="N125">
        <v>2.73</v>
      </c>
      <c r="O125">
        <v>4.92</v>
      </c>
      <c r="P125" s="13" t="s">
        <v>327</v>
      </c>
      <c r="S125" s="7" t="s">
        <v>358</v>
      </c>
      <c r="T125" s="7" t="s">
        <v>332</v>
      </c>
    </row>
    <row r="126" spans="1:20" x14ac:dyDescent="0.35">
      <c r="A126" s="7" t="s">
        <v>131</v>
      </c>
      <c r="B126" s="7">
        <v>3</v>
      </c>
      <c r="C126" s="7" t="s">
        <v>357</v>
      </c>
      <c r="D126" s="7">
        <v>1661</v>
      </c>
      <c r="E126" s="3" t="s">
        <v>1</v>
      </c>
      <c r="F126" s="29">
        <v>13000</v>
      </c>
      <c r="H126" s="8">
        <f t="shared" si="1"/>
        <v>55.366666666666667</v>
      </c>
      <c r="I126" s="4">
        <v>35.5</v>
      </c>
      <c r="J126" s="7">
        <v>1</v>
      </c>
      <c r="K126" s="31" t="s">
        <v>332</v>
      </c>
      <c r="L126" s="7">
        <v>0</v>
      </c>
      <c r="M126" s="7">
        <v>77.75</v>
      </c>
      <c r="N126" s="7">
        <v>12.32</v>
      </c>
      <c r="O126" s="7">
        <v>8.68</v>
      </c>
      <c r="P126" s="13" t="s">
        <v>327</v>
      </c>
      <c r="Q126" s="7"/>
      <c r="R126" s="7"/>
      <c r="S126" s="7" t="s">
        <v>358</v>
      </c>
      <c r="T126" s="7" t="s">
        <v>332</v>
      </c>
    </row>
    <row r="127" spans="1:20" x14ac:dyDescent="0.35">
      <c r="A127" t="s">
        <v>132</v>
      </c>
      <c r="B127">
        <v>2</v>
      </c>
      <c r="C127" t="s">
        <v>357</v>
      </c>
      <c r="D127">
        <v>706</v>
      </c>
      <c r="E127" s="3" t="s">
        <v>1</v>
      </c>
      <c r="F127" s="29">
        <v>40700</v>
      </c>
      <c r="H127" s="8">
        <f t="shared" si="1"/>
        <v>23.533333333333335</v>
      </c>
      <c r="I127">
        <v>39.54</v>
      </c>
      <c r="J127">
        <v>1</v>
      </c>
      <c r="K127" s="19" t="s">
        <v>332</v>
      </c>
      <c r="L127" s="7">
        <v>0</v>
      </c>
      <c r="M127">
        <v>86.45</v>
      </c>
      <c r="N127">
        <v>6.02</v>
      </c>
      <c r="O127">
        <v>6.94</v>
      </c>
      <c r="P127" s="13" t="s">
        <v>327</v>
      </c>
      <c r="S127" s="7" t="s">
        <v>358</v>
      </c>
      <c r="T127" s="7" t="s">
        <v>332</v>
      </c>
    </row>
    <row r="128" spans="1:20" x14ac:dyDescent="0.35">
      <c r="A128" t="s">
        <v>133</v>
      </c>
      <c r="B128">
        <v>5</v>
      </c>
      <c r="C128" t="s">
        <v>357</v>
      </c>
      <c r="D128">
        <v>1860</v>
      </c>
      <c r="E128" s="3" t="s">
        <v>1</v>
      </c>
      <c r="F128" s="29">
        <v>21000</v>
      </c>
      <c r="H128" s="8">
        <f t="shared" si="1"/>
        <v>62</v>
      </c>
      <c r="I128" s="7">
        <v>91.06</v>
      </c>
      <c r="J128">
        <v>1</v>
      </c>
      <c r="K128" s="19" t="s">
        <v>332</v>
      </c>
      <c r="L128" s="7">
        <v>0</v>
      </c>
      <c r="M128">
        <v>71.3</v>
      </c>
      <c r="N128">
        <v>17.489999999999998</v>
      </c>
      <c r="O128">
        <v>9.85</v>
      </c>
      <c r="P128" s="13" t="s">
        <v>327</v>
      </c>
      <c r="Q128" s="10"/>
      <c r="S128" s="7" t="s">
        <v>358</v>
      </c>
      <c r="T128" s="10" t="s">
        <v>368</v>
      </c>
    </row>
    <row r="129" spans="1:20" x14ac:dyDescent="0.35">
      <c r="A129" t="s">
        <v>134</v>
      </c>
      <c r="B129">
        <v>2</v>
      </c>
      <c r="C129" t="s">
        <v>357</v>
      </c>
      <c r="D129">
        <v>434</v>
      </c>
      <c r="E129" s="3" t="s">
        <v>1</v>
      </c>
      <c r="G129" s="7">
        <v>250000</v>
      </c>
      <c r="H129" s="8">
        <f t="shared" si="1"/>
        <v>14.466666666666667</v>
      </c>
      <c r="I129" s="7">
        <v>29</v>
      </c>
      <c r="J129">
        <v>1</v>
      </c>
      <c r="K129" s="31" t="s">
        <v>332</v>
      </c>
      <c r="L129" s="7">
        <v>0</v>
      </c>
      <c r="M129">
        <v>78.709999999999994</v>
      </c>
      <c r="N129">
        <v>13.36</v>
      </c>
      <c r="O129">
        <v>7.4</v>
      </c>
      <c r="P129" s="13" t="s">
        <v>327</v>
      </c>
      <c r="S129" s="7" t="s">
        <v>358</v>
      </c>
      <c r="T129" s="7" t="s">
        <v>332</v>
      </c>
    </row>
    <row r="130" spans="1:20" x14ac:dyDescent="0.35">
      <c r="A130" t="s">
        <v>135</v>
      </c>
      <c r="B130">
        <v>2</v>
      </c>
      <c r="C130" t="s">
        <v>357</v>
      </c>
      <c r="D130">
        <v>1177</v>
      </c>
      <c r="E130" s="3" t="s">
        <v>1</v>
      </c>
      <c r="F130" s="29">
        <v>58200</v>
      </c>
      <c r="H130" s="8">
        <f t="shared" ref="H130:H193" si="2">D130/30</f>
        <v>39.233333333333334</v>
      </c>
      <c r="I130" s="7">
        <v>34.24</v>
      </c>
      <c r="J130">
        <v>1</v>
      </c>
      <c r="K130" s="31" t="s">
        <v>332</v>
      </c>
      <c r="L130" s="7">
        <v>0</v>
      </c>
      <c r="M130">
        <v>86.9</v>
      </c>
      <c r="N130">
        <v>2.33</v>
      </c>
      <c r="O130">
        <v>9.57</v>
      </c>
      <c r="P130" s="13" t="s">
        <v>327</v>
      </c>
      <c r="S130" s="7" t="s">
        <v>358</v>
      </c>
      <c r="T130" s="7" t="s">
        <v>332</v>
      </c>
    </row>
    <row r="131" spans="1:20" x14ac:dyDescent="0.35">
      <c r="A131" t="s">
        <v>136</v>
      </c>
      <c r="B131">
        <v>2</v>
      </c>
      <c r="C131" t="s">
        <v>357</v>
      </c>
      <c r="D131">
        <v>280</v>
      </c>
      <c r="E131" s="3" t="s">
        <v>1</v>
      </c>
      <c r="F131" s="29">
        <v>56977</v>
      </c>
      <c r="H131" s="11">
        <f t="shared" si="2"/>
        <v>9.3333333333333339</v>
      </c>
      <c r="I131" s="10">
        <v>21.01</v>
      </c>
      <c r="J131">
        <v>1</v>
      </c>
      <c r="K131" s="31" t="s">
        <v>332</v>
      </c>
      <c r="L131" s="7">
        <v>0</v>
      </c>
      <c r="M131">
        <v>55.34</v>
      </c>
      <c r="N131">
        <v>39.6</v>
      </c>
      <c r="O131">
        <v>4.6500000000000004</v>
      </c>
      <c r="P131" s="13" t="s">
        <v>327</v>
      </c>
      <c r="S131" s="7" t="s">
        <v>358</v>
      </c>
      <c r="T131" s="7" t="s">
        <v>332</v>
      </c>
    </row>
    <row r="132" spans="1:20" x14ac:dyDescent="0.35">
      <c r="A132" t="s">
        <v>137</v>
      </c>
      <c r="B132">
        <v>2</v>
      </c>
      <c r="C132" t="s">
        <v>357</v>
      </c>
      <c r="D132">
        <v>587</v>
      </c>
      <c r="E132" s="3" t="s">
        <v>1</v>
      </c>
      <c r="F132" s="29">
        <v>11000</v>
      </c>
      <c r="H132" s="8">
        <f t="shared" si="2"/>
        <v>19.566666666666666</v>
      </c>
      <c r="I132" s="7">
        <v>15.19</v>
      </c>
      <c r="J132">
        <v>2</v>
      </c>
      <c r="K132" s="19" t="s">
        <v>329</v>
      </c>
      <c r="L132" s="7">
        <v>1</v>
      </c>
      <c r="M132">
        <v>55.11</v>
      </c>
      <c r="N132">
        <v>35.11</v>
      </c>
      <c r="O132">
        <v>8.8000000000000007</v>
      </c>
      <c r="P132" s="13" t="s">
        <v>327</v>
      </c>
      <c r="S132" s="7" t="s">
        <v>359</v>
      </c>
      <c r="T132" s="7" t="s">
        <v>332</v>
      </c>
    </row>
    <row r="133" spans="1:20" x14ac:dyDescent="0.35">
      <c r="A133" t="s">
        <v>138</v>
      </c>
      <c r="B133">
        <v>1</v>
      </c>
      <c r="C133" t="s">
        <v>356</v>
      </c>
      <c r="D133">
        <v>114</v>
      </c>
      <c r="E133" s="3" t="s">
        <v>1</v>
      </c>
      <c r="G133" s="7">
        <v>44000</v>
      </c>
      <c r="H133" s="8">
        <f t="shared" si="2"/>
        <v>3.8</v>
      </c>
      <c r="I133" s="7">
        <v>2.1</v>
      </c>
      <c r="J133">
        <v>2</v>
      </c>
      <c r="K133" s="31" t="s">
        <v>331</v>
      </c>
      <c r="L133" s="7">
        <v>1</v>
      </c>
      <c r="M133">
        <v>79.86</v>
      </c>
      <c r="N133">
        <v>11.59</v>
      </c>
      <c r="O133">
        <v>7.86</v>
      </c>
      <c r="P133" s="13" t="s">
        <v>327</v>
      </c>
      <c r="S133" s="7" t="s">
        <v>358</v>
      </c>
      <c r="T133" s="7" t="s">
        <v>332</v>
      </c>
    </row>
    <row r="134" spans="1:20" x14ac:dyDescent="0.35">
      <c r="A134" t="s">
        <v>139</v>
      </c>
      <c r="B134">
        <v>4</v>
      </c>
      <c r="C134" t="s">
        <v>357</v>
      </c>
      <c r="D134">
        <v>1546</v>
      </c>
      <c r="E134" s="3" t="s">
        <v>1</v>
      </c>
      <c r="F134" s="29">
        <v>30200</v>
      </c>
      <c r="H134" s="8">
        <f t="shared" si="2"/>
        <v>51.533333333333331</v>
      </c>
      <c r="I134">
        <v>25.14</v>
      </c>
      <c r="J134">
        <v>1</v>
      </c>
      <c r="K134" s="19" t="s">
        <v>332</v>
      </c>
      <c r="L134" s="7">
        <v>0</v>
      </c>
      <c r="M134">
        <v>84.71</v>
      </c>
      <c r="N134">
        <v>3.84</v>
      </c>
      <c r="O134">
        <v>10.6</v>
      </c>
      <c r="P134" s="13" t="s">
        <v>327</v>
      </c>
      <c r="S134" s="7" t="s">
        <v>358</v>
      </c>
      <c r="T134" s="7" t="s">
        <v>332</v>
      </c>
    </row>
    <row r="135" spans="1:20" x14ac:dyDescent="0.35">
      <c r="A135" t="s">
        <v>140</v>
      </c>
      <c r="B135">
        <v>2</v>
      </c>
      <c r="C135" t="s">
        <v>357</v>
      </c>
      <c r="D135">
        <v>853</v>
      </c>
      <c r="E135" s="3" t="s">
        <v>1</v>
      </c>
      <c r="G135" s="7">
        <v>315811</v>
      </c>
      <c r="H135" s="8">
        <f t="shared" si="2"/>
        <v>28.433333333333334</v>
      </c>
      <c r="I135">
        <v>34.31</v>
      </c>
      <c r="J135">
        <v>1</v>
      </c>
      <c r="K135" s="19" t="s">
        <v>333</v>
      </c>
      <c r="L135" s="7">
        <v>0</v>
      </c>
      <c r="M135">
        <v>74.78</v>
      </c>
      <c r="N135">
        <v>18.87</v>
      </c>
      <c r="O135">
        <v>4.41</v>
      </c>
      <c r="P135" s="13" t="s">
        <v>327</v>
      </c>
      <c r="S135" s="7" t="s">
        <v>358</v>
      </c>
      <c r="T135" s="7" t="s">
        <v>332</v>
      </c>
    </row>
    <row r="136" spans="1:20" x14ac:dyDescent="0.35">
      <c r="A136" s="7" t="s">
        <v>141</v>
      </c>
      <c r="B136" s="7">
        <v>2</v>
      </c>
      <c r="C136" s="7" t="s">
        <v>357</v>
      </c>
      <c r="D136" s="7">
        <v>389</v>
      </c>
      <c r="E136" s="3" t="s">
        <v>1</v>
      </c>
      <c r="F136" s="29">
        <v>91000</v>
      </c>
      <c r="H136" s="22">
        <f t="shared" si="2"/>
        <v>12.966666666666667</v>
      </c>
      <c r="I136" s="23">
        <v>11</v>
      </c>
      <c r="J136" s="7">
        <v>1</v>
      </c>
      <c r="K136" s="31" t="s">
        <v>332</v>
      </c>
      <c r="L136" s="7">
        <v>0</v>
      </c>
      <c r="M136" s="7">
        <v>82.4</v>
      </c>
      <c r="N136" s="7">
        <v>3.05</v>
      </c>
      <c r="O136" s="7">
        <v>13.88</v>
      </c>
      <c r="P136" s="13" t="s">
        <v>327</v>
      </c>
      <c r="Q136" s="7"/>
      <c r="R136" s="7"/>
      <c r="S136" s="7" t="s">
        <v>358</v>
      </c>
      <c r="T136" s="7" t="s">
        <v>332</v>
      </c>
    </row>
    <row r="137" spans="1:20" x14ac:dyDescent="0.35">
      <c r="A137" t="s">
        <v>142</v>
      </c>
      <c r="B137">
        <v>3</v>
      </c>
      <c r="C137" t="s">
        <v>357</v>
      </c>
      <c r="D137">
        <v>731</v>
      </c>
      <c r="E137" s="3" t="s">
        <v>1</v>
      </c>
      <c r="F137" s="29">
        <v>32200</v>
      </c>
      <c r="H137" s="8">
        <f t="shared" si="2"/>
        <v>24.366666666666667</v>
      </c>
      <c r="I137" s="7">
        <v>15.02</v>
      </c>
      <c r="J137">
        <v>1</v>
      </c>
      <c r="K137" s="31" t="s">
        <v>332</v>
      </c>
      <c r="L137" s="7">
        <v>0</v>
      </c>
      <c r="M137">
        <v>79.290000000000006</v>
      </c>
      <c r="N137">
        <v>6.5</v>
      </c>
      <c r="O137">
        <v>13.54</v>
      </c>
      <c r="P137" s="13" t="s">
        <v>327</v>
      </c>
      <c r="S137" s="7" t="s">
        <v>360</v>
      </c>
      <c r="T137" s="7" t="s">
        <v>332</v>
      </c>
    </row>
    <row r="138" spans="1:20" x14ac:dyDescent="0.35">
      <c r="A138" t="s">
        <v>143</v>
      </c>
      <c r="B138">
        <v>5</v>
      </c>
      <c r="C138" t="s">
        <v>357</v>
      </c>
      <c r="D138">
        <v>1758</v>
      </c>
      <c r="E138" s="3" t="s">
        <v>1</v>
      </c>
      <c r="G138" s="7">
        <v>34000</v>
      </c>
      <c r="H138" s="8">
        <f t="shared" si="2"/>
        <v>58.6</v>
      </c>
      <c r="I138" s="7">
        <v>36.75</v>
      </c>
      <c r="J138">
        <v>1</v>
      </c>
      <c r="K138" s="19" t="s">
        <v>332</v>
      </c>
      <c r="L138" s="7">
        <v>0</v>
      </c>
      <c r="M138">
        <v>84.93</v>
      </c>
      <c r="N138">
        <v>3.48</v>
      </c>
      <c r="O138">
        <v>10.72</v>
      </c>
      <c r="P138" s="13" t="s">
        <v>327</v>
      </c>
      <c r="R138" t="s">
        <v>339</v>
      </c>
      <c r="S138" s="7" t="s">
        <v>358</v>
      </c>
      <c r="T138" s="7" t="s">
        <v>332</v>
      </c>
    </row>
    <row r="139" spans="1:20" x14ac:dyDescent="0.35">
      <c r="A139" t="s">
        <v>144</v>
      </c>
      <c r="B139">
        <v>4</v>
      </c>
      <c r="C139" t="s">
        <v>357</v>
      </c>
      <c r="D139">
        <v>1135</v>
      </c>
      <c r="E139" s="3" t="s">
        <v>1</v>
      </c>
      <c r="F139" s="29">
        <v>16726</v>
      </c>
      <c r="H139" s="8">
        <f t="shared" si="2"/>
        <v>37.833333333333336</v>
      </c>
      <c r="I139" s="7">
        <v>33.99</v>
      </c>
      <c r="J139">
        <v>2</v>
      </c>
      <c r="K139" s="19" t="s">
        <v>331</v>
      </c>
      <c r="L139" s="7">
        <v>1</v>
      </c>
      <c r="M139">
        <v>79.73</v>
      </c>
      <c r="N139">
        <v>8.32</v>
      </c>
      <c r="O139">
        <v>10.73</v>
      </c>
      <c r="P139" s="13" t="s">
        <v>327</v>
      </c>
      <c r="S139" s="7" t="s">
        <v>358</v>
      </c>
      <c r="T139" s="7" t="s">
        <v>332</v>
      </c>
    </row>
    <row r="140" spans="1:20" x14ac:dyDescent="0.35">
      <c r="A140" t="s">
        <v>145</v>
      </c>
      <c r="B140">
        <v>2</v>
      </c>
      <c r="C140" t="s">
        <v>357</v>
      </c>
      <c r="D140">
        <v>415</v>
      </c>
      <c r="E140" s="3" t="s">
        <v>1</v>
      </c>
      <c r="F140" s="70">
        <f>1.41*1000000</f>
        <v>1410000</v>
      </c>
      <c r="H140" s="8">
        <f t="shared" si="2"/>
        <v>13.833333333333334</v>
      </c>
      <c r="I140">
        <v>32.28</v>
      </c>
      <c r="J140">
        <v>2</v>
      </c>
      <c r="K140" s="31" t="s">
        <v>331</v>
      </c>
      <c r="L140" s="7">
        <v>2</v>
      </c>
      <c r="M140">
        <v>85.6</v>
      </c>
      <c r="N140">
        <v>5.26</v>
      </c>
      <c r="O140">
        <v>7.23</v>
      </c>
      <c r="P140" s="13" t="s">
        <v>327</v>
      </c>
      <c r="Q140" s="7"/>
      <c r="S140" s="7" t="s">
        <v>358</v>
      </c>
      <c r="T140" s="7" t="s">
        <v>332</v>
      </c>
    </row>
    <row r="141" spans="1:20" x14ac:dyDescent="0.35">
      <c r="A141" t="s">
        <v>146</v>
      </c>
      <c r="B141">
        <v>3</v>
      </c>
      <c r="C141" t="s">
        <v>357</v>
      </c>
      <c r="D141">
        <v>1111</v>
      </c>
      <c r="E141" s="3" t="s">
        <v>1</v>
      </c>
      <c r="F141" s="29">
        <v>32000</v>
      </c>
      <c r="H141" s="8">
        <f t="shared" si="2"/>
        <v>37.033333333333331</v>
      </c>
      <c r="I141" s="7">
        <v>29.52</v>
      </c>
      <c r="J141">
        <v>1</v>
      </c>
      <c r="K141" s="19" t="s">
        <v>332</v>
      </c>
      <c r="L141" s="7">
        <v>0</v>
      </c>
      <c r="M141">
        <v>77.64</v>
      </c>
      <c r="N141">
        <v>11.3</v>
      </c>
      <c r="O141">
        <v>10.45</v>
      </c>
      <c r="P141" s="13" t="s">
        <v>327</v>
      </c>
      <c r="S141" s="7" t="s">
        <v>358</v>
      </c>
      <c r="T141" s="7" t="s">
        <v>332</v>
      </c>
    </row>
    <row r="142" spans="1:20" x14ac:dyDescent="0.35">
      <c r="A142" t="s">
        <v>147</v>
      </c>
      <c r="B142">
        <v>5</v>
      </c>
      <c r="C142" t="s">
        <v>357</v>
      </c>
      <c r="D142">
        <v>2023</v>
      </c>
      <c r="E142" s="3" t="s">
        <v>1</v>
      </c>
      <c r="F142" s="29">
        <v>10000</v>
      </c>
      <c r="H142" s="8">
        <f t="shared" si="2"/>
        <v>67.433333333333337</v>
      </c>
      <c r="I142">
        <v>41.35</v>
      </c>
      <c r="J142">
        <v>1</v>
      </c>
      <c r="K142" s="19" t="s">
        <v>332</v>
      </c>
      <c r="L142" s="7">
        <v>0</v>
      </c>
      <c r="M142">
        <v>51.78</v>
      </c>
      <c r="N142">
        <v>39.54</v>
      </c>
      <c r="O142">
        <v>7.94</v>
      </c>
      <c r="P142" s="13" t="s">
        <v>327</v>
      </c>
      <c r="S142" s="7" t="s">
        <v>358</v>
      </c>
      <c r="T142" s="7" t="s">
        <v>332</v>
      </c>
    </row>
    <row r="143" spans="1:20" x14ac:dyDescent="0.35">
      <c r="A143" s="7" t="s">
        <v>148</v>
      </c>
      <c r="B143" s="7">
        <v>2</v>
      </c>
      <c r="C143" s="7" t="s">
        <v>357</v>
      </c>
      <c r="D143" s="7">
        <v>851</v>
      </c>
      <c r="E143" s="3" t="s">
        <v>1</v>
      </c>
      <c r="F143" s="29">
        <v>10800</v>
      </c>
      <c r="H143" s="8">
        <f t="shared" si="2"/>
        <v>28.366666666666667</v>
      </c>
      <c r="I143" s="7">
        <v>21.61</v>
      </c>
      <c r="J143" s="7">
        <v>1</v>
      </c>
      <c r="K143" s="31" t="s">
        <v>332</v>
      </c>
      <c r="L143" s="7">
        <v>0</v>
      </c>
      <c r="M143" s="7">
        <v>78.33</v>
      </c>
      <c r="N143" s="7">
        <v>11.28</v>
      </c>
      <c r="O143" s="7">
        <v>9.42</v>
      </c>
      <c r="P143" s="13" t="s">
        <v>327</v>
      </c>
      <c r="Q143" s="7"/>
      <c r="R143" s="7"/>
      <c r="S143" s="7" t="s">
        <v>358</v>
      </c>
      <c r="T143" s="7" t="s">
        <v>332</v>
      </c>
    </row>
    <row r="144" spans="1:20" x14ac:dyDescent="0.35">
      <c r="A144" s="7" t="s">
        <v>149</v>
      </c>
      <c r="B144">
        <v>6</v>
      </c>
      <c r="C144" t="s">
        <v>357</v>
      </c>
      <c r="D144">
        <v>1915</v>
      </c>
      <c r="E144" s="3" t="s">
        <v>1</v>
      </c>
      <c r="G144" s="7">
        <v>37817</v>
      </c>
      <c r="H144" s="8">
        <f t="shared" si="2"/>
        <v>63.833333333333336</v>
      </c>
      <c r="I144" s="7">
        <v>28.64</v>
      </c>
      <c r="J144">
        <v>1</v>
      </c>
      <c r="K144" s="19" t="s">
        <v>332</v>
      </c>
      <c r="L144" s="7">
        <v>0</v>
      </c>
      <c r="M144">
        <v>78.48</v>
      </c>
      <c r="N144">
        <v>1.69</v>
      </c>
      <c r="O144">
        <v>15.59</v>
      </c>
      <c r="P144" s="13" t="s">
        <v>327</v>
      </c>
      <c r="S144" s="7" t="s">
        <v>358</v>
      </c>
      <c r="T144" s="7" t="s">
        <v>332</v>
      </c>
    </row>
    <row r="145" spans="1:20" x14ac:dyDescent="0.35">
      <c r="A145" t="s">
        <v>150</v>
      </c>
      <c r="B145">
        <v>3</v>
      </c>
      <c r="C145" t="s">
        <v>357</v>
      </c>
      <c r="D145">
        <v>787</v>
      </c>
      <c r="E145" s="3" t="s">
        <v>23</v>
      </c>
      <c r="F145" s="29">
        <v>19600</v>
      </c>
      <c r="H145" s="8">
        <f t="shared" si="2"/>
        <v>26.233333333333334</v>
      </c>
      <c r="I145" s="7">
        <v>19.54</v>
      </c>
      <c r="J145">
        <v>1</v>
      </c>
      <c r="K145" s="19" t="s">
        <v>332</v>
      </c>
      <c r="L145" s="7">
        <v>0</v>
      </c>
      <c r="M145">
        <v>44.52</v>
      </c>
      <c r="N145">
        <v>33.25</v>
      </c>
      <c r="O145">
        <v>20.23</v>
      </c>
      <c r="P145" s="13" t="s">
        <v>327</v>
      </c>
      <c r="S145" s="7" t="s">
        <v>358</v>
      </c>
      <c r="T145" s="7" t="s">
        <v>332</v>
      </c>
    </row>
    <row r="146" spans="1:20" x14ac:dyDescent="0.35">
      <c r="A146" t="s">
        <v>151</v>
      </c>
      <c r="B146">
        <v>2</v>
      </c>
      <c r="C146" t="s">
        <v>357</v>
      </c>
      <c r="D146">
        <v>850</v>
      </c>
      <c r="E146" s="3" t="s">
        <v>1</v>
      </c>
      <c r="F146" s="29">
        <v>16000</v>
      </c>
      <c r="H146" s="8">
        <f t="shared" si="2"/>
        <v>28.333333333333332</v>
      </c>
      <c r="I146">
        <v>27.26</v>
      </c>
      <c r="J146">
        <v>2</v>
      </c>
      <c r="K146" s="19" t="s">
        <v>331</v>
      </c>
      <c r="L146" s="7">
        <v>1</v>
      </c>
      <c r="M146">
        <v>73.19</v>
      </c>
      <c r="N146">
        <v>13.05</v>
      </c>
      <c r="O146">
        <v>12.52</v>
      </c>
      <c r="P146" s="13" t="s">
        <v>327</v>
      </c>
      <c r="S146" s="7" t="s">
        <v>358</v>
      </c>
      <c r="T146" s="7" t="s">
        <v>332</v>
      </c>
    </row>
    <row r="147" spans="1:20" x14ac:dyDescent="0.35">
      <c r="A147" t="s">
        <v>152</v>
      </c>
      <c r="B147">
        <v>3</v>
      </c>
      <c r="C147" t="s">
        <v>357</v>
      </c>
      <c r="D147">
        <v>1037</v>
      </c>
      <c r="E147" s="3" t="s">
        <v>1</v>
      </c>
      <c r="F147" s="29">
        <v>23700</v>
      </c>
      <c r="H147" s="8">
        <f t="shared" si="2"/>
        <v>34.56666666666667</v>
      </c>
      <c r="I147" s="7">
        <v>21</v>
      </c>
      <c r="J147">
        <v>2</v>
      </c>
      <c r="K147" s="19" t="s">
        <v>329</v>
      </c>
      <c r="L147" s="7">
        <v>1</v>
      </c>
      <c r="M147">
        <v>89.43</v>
      </c>
      <c r="N147">
        <v>1.84</v>
      </c>
      <c r="O147">
        <v>7.73</v>
      </c>
      <c r="P147" s="13" t="s">
        <v>327</v>
      </c>
      <c r="S147" s="7" t="s">
        <v>358</v>
      </c>
      <c r="T147" s="7" t="s">
        <v>332</v>
      </c>
    </row>
    <row r="148" spans="1:20" x14ac:dyDescent="0.35">
      <c r="A148" t="s">
        <v>153</v>
      </c>
      <c r="B148">
        <v>5</v>
      </c>
      <c r="C148" t="s">
        <v>357</v>
      </c>
      <c r="D148">
        <v>1503</v>
      </c>
      <c r="E148" s="3" t="s">
        <v>1</v>
      </c>
      <c r="F148" s="29">
        <v>24000</v>
      </c>
      <c r="H148" s="8">
        <f t="shared" si="2"/>
        <v>50.1</v>
      </c>
      <c r="I148">
        <v>21.95</v>
      </c>
      <c r="J148">
        <v>1</v>
      </c>
      <c r="K148" s="19" t="s">
        <v>332</v>
      </c>
      <c r="L148" s="7">
        <v>0</v>
      </c>
      <c r="M148">
        <v>76.150000000000006</v>
      </c>
      <c r="N148">
        <v>11.64</v>
      </c>
      <c r="O148">
        <v>11.64</v>
      </c>
      <c r="P148" s="13" t="s">
        <v>327</v>
      </c>
      <c r="S148" s="7" t="s">
        <v>358</v>
      </c>
      <c r="T148" s="7" t="s">
        <v>332</v>
      </c>
    </row>
    <row r="149" spans="1:20" x14ac:dyDescent="0.35">
      <c r="A149" t="s">
        <v>154</v>
      </c>
      <c r="B149">
        <v>2</v>
      </c>
      <c r="C149" t="s">
        <v>357</v>
      </c>
      <c r="D149">
        <v>777</v>
      </c>
      <c r="E149" s="3" t="s">
        <v>1</v>
      </c>
      <c r="F149" s="29">
        <v>142000</v>
      </c>
      <c r="H149" s="8">
        <f t="shared" si="2"/>
        <v>25.9</v>
      </c>
      <c r="I149">
        <v>34.58</v>
      </c>
      <c r="J149">
        <v>1</v>
      </c>
      <c r="K149" s="19" t="s">
        <v>332</v>
      </c>
      <c r="L149" s="7">
        <v>0</v>
      </c>
      <c r="M149">
        <v>82.27</v>
      </c>
      <c r="N149">
        <v>7.27</v>
      </c>
      <c r="O149" s="7">
        <v>8.93</v>
      </c>
      <c r="P149" s="13" t="s">
        <v>327</v>
      </c>
      <c r="S149" s="7" t="s">
        <v>358</v>
      </c>
      <c r="T149" s="7" t="s">
        <v>332</v>
      </c>
    </row>
    <row r="150" spans="1:20" x14ac:dyDescent="0.35">
      <c r="A150" t="s">
        <v>155</v>
      </c>
      <c r="B150">
        <v>2</v>
      </c>
      <c r="C150" t="s">
        <v>357</v>
      </c>
      <c r="D150">
        <v>409</v>
      </c>
      <c r="E150" s="3" t="s">
        <v>1</v>
      </c>
      <c r="F150" s="29">
        <v>403000</v>
      </c>
      <c r="H150" s="8">
        <f t="shared" si="2"/>
        <v>13.633333333333333</v>
      </c>
      <c r="I150">
        <v>17.059999999999999</v>
      </c>
      <c r="J150">
        <v>1</v>
      </c>
      <c r="K150" s="19" t="s">
        <v>332</v>
      </c>
      <c r="L150" s="7">
        <v>0</v>
      </c>
      <c r="M150">
        <v>80.06</v>
      </c>
      <c r="N150">
        <v>2.5299999999999998</v>
      </c>
      <c r="O150">
        <v>13.63</v>
      </c>
      <c r="P150" s="13" t="s">
        <v>327</v>
      </c>
      <c r="S150" s="7" t="s">
        <v>358</v>
      </c>
      <c r="T150" s="7" t="s">
        <v>332</v>
      </c>
    </row>
    <row r="151" spans="1:20" x14ac:dyDescent="0.35">
      <c r="A151" t="s">
        <v>156</v>
      </c>
      <c r="B151">
        <v>4</v>
      </c>
      <c r="C151" t="s">
        <v>357</v>
      </c>
      <c r="D151">
        <v>1639</v>
      </c>
      <c r="E151" s="3" t="s">
        <v>1</v>
      </c>
      <c r="F151" s="29">
        <v>101000</v>
      </c>
      <c r="H151" s="8">
        <f t="shared" si="2"/>
        <v>54.633333333333333</v>
      </c>
      <c r="I151" s="7">
        <v>29.59</v>
      </c>
      <c r="J151">
        <v>1</v>
      </c>
      <c r="K151" s="31" t="s">
        <v>332</v>
      </c>
      <c r="L151" s="7">
        <v>0</v>
      </c>
      <c r="M151">
        <v>60.84</v>
      </c>
      <c r="N151">
        <v>32.909999999999997</v>
      </c>
      <c r="O151">
        <v>5.99</v>
      </c>
      <c r="P151" s="7" t="s">
        <v>327</v>
      </c>
      <c r="S151" s="7" t="s">
        <v>358</v>
      </c>
      <c r="T151" s="7" t="s">
        <v>332</v>
      </c>
    </row>
    <row r="152" spans="1:20" x14ac:dyDescent="0.35">
      <c r="A152" s="7" t="s">
        <v>157</v>
      </c>
      <c r="B152" s="7">
        <v>4</v>
      </c>
      <c r="C152" s="7" t="s">
        <v>357</v>
      </c>
      <c r="D152" s="7">
        <v>1286</v>
      </c>
      <c r="E152" s="3" t="s">
        <v>1</v>
      </c>
      <c r="G152" s="7">
        <v>32100</v>
      </c>
      <c r="H152" s="8">
        <f t="shared" si="2"/>
        <v>42.866666666666667</v>
      </c>
      <c r="I152" s="7">
        <v>32.67</v>
      </c>
      <c r="J152" s="7">
        <v>1</v>
      </c>
      <c r="K152" s="31" t="s">
        <v>332</v>
      </c>
      <c r="L152" s="7">
        <v>0</v>
      </c>
      <c r="M152" s="7">
        <v>77.73</v>
      </c>
      <c r="N152" s="7">
        <v>4.1399999999999997</v>
      </c>
      <c r="O152" s="7">
        <v>15.69</v>
      </c>
      <c r="P152" s="7" t="s">
        <v>327</v>
      </c>
      <c r="Q152" s="7"/>
      <c r="R152" s="7"/>
      <c r="S152" s="7" t="s">
        <v>358</v>
      </c>
      <c r="T152" s="7" t="s">
        <v>369</v>
      </c>
    </row>
    <row r="153" spans="1:20" x14ac:dyDescent="0.35">
      <c r="A153" s="3" t="s">
        <v>158</v>
      </c>
      <c r="B153">
        <v>1</v>
      </c>
      <c r="C153" t="s">
        <v>356</v>
      </c>
      <c r="D153">
        <v>16</v>
      </c>
      <c r="E153" s="3" t="s">
        <v>23</v>
      </c>
      <c r="F153" s="29">
        <v>17500</v>
      </c>
      <c r="H153" s="11">
        <f t="shared" si="2"/>
        <v>0.53333333333333333</v>
      </c>
      <c r="I153" s="10">
        <v>33.270000000000003</v>
      </c>
      <c r="J153">
        <v>2</v>
      </c>
      <c r="K153" s="19" t="s">
        <v>329</v>
      </c>
      <c r="L153" s="7">
        <v>1</v>
      </c>
      <c r="M153">
        <v>60.28</v>
      </c>
      <c r="N153">
        <v>16.579999999999998</v>
      </c>
      <c r="O153">
        <v>18.350000000000001</v>
      </c>
      <c r="P153" s="7" t="s">
        <v>327</v>
      </c>
      <c r="S153" s="7" t="s">
        <v>358</v>
      </c>
      <c r="T153" s="7" t="s">
        <v>332</v>
      </c>
    </row>
    <row r="154" spans="1:20" x14ac:dyDescent="0.35">
      <c r="A154" t="s">
        <v>159</v>
      </c>
      <c r="B154">
        <v>4</v>
      </c>
      <c r="C154" t="s">
        <v>357</v>
      </c>
      <c r="D154">
        <v>984</v>
      </c>
      <c r="E154" s="3" t="s">
        <v>1</v>
      </c>
      <c r="G154" s="7">
        <v>21000</v>
      </c>
      <c r="H154" s="8">
        <f t="shared" si="2"/>
        <v>32.799999999999997</v>
      </c>
      <c r="I154" s="7">
        <v>29.27</v>
      </c>
      <c r="J154">
        <v>1</v>
      </c>
      <c r="K154" s="31" t="s">
        <v>332</v>
      </c>
      <c r="L154" s="7">
        <v>0</v>
      </c>
      <c r="M154">
        <v>75.53</v>
      </c>
      <c r="N154">
        <v>17.86</v>
      </c>
      <c r="O154">
        <v>5.54</v>
      </c>
      <c r="P154" s="7" t="s">
        <v>327</v>
      </c>
      <c r="S154" s="7" t="s">
        <v>358</v>
      </c>
      <c r="T154" s="7" t="s">
        <v>332</v>
      </c>
    </row>
    <row r="155" spans="1:20" x14ac:dyDescent="0.35">
      <c r="A155" t="s">
        <v>160</v>
      </c>
      <c r="B155">
        <v>1</v>
      </c>
      <c r="C155" t="s">
        <v>356</v>
      </c>
      <c r="D155">
        <v>182</v>
      </c>
      <c r="E155" s="3" t="s">
        <v>1</v>
      </c>
      <c r="G155" s="7">
        <v>256000</v>
      </c>
      <c r="H155" s="8">
        <f t="shared" si="2"/>
        <v>6.0666666666666664</v>
      </c>
      <c r="I155">
        <v>5.91</v>
      </c>
      <c r="J155">
        <v>1</v>
      </c>
      <c r="K155" s="19" t="s">
        <v>332</v>
      </c>
      <c r="L155" s="7">
        <v>0</v>
      </c>
      <c r="M155">
        <v>74.930000000000007</v>
      </c>
      <c r="N155">
        <v>19.97</v>
      </c>
      <c r="O155">
        <v>3.86</v>
      </c>
      <c r="P155" s="7" t="s">
        <v>327</v>
      </c>
      <c r="S155" s="7" t="s">
        <v>359</v>
      </c>
      <c r="T155" s="7" t="s">
        <v>332</v>
      </c>
    </row>
    <row r="156" spans="1:20" x14ac:dyDescent="0.35">
      <c r="A156" s="12" t="s">
        <v>161</v>
      </c>
      <c r="B156">
        <v>3</v>
      </c>
      <c r="C156" t="s">
        <v>357</v>
      </c>
      <c r="D156">
        <v>1973</v>
      </c>
      <c r="E156" s="3" t="s">
        <v>1</v>
      </c>
      <c r="F156" s="29">
        <v>60500</v>
      </c>
      <c r="H156" s="11">
        <f t="shared" si="2"/>
        <v>65.766666666666666</v>
      </c>
      <c r="I156" s="10">
        <v>8.3800000000000008</v>
      </c>
      <c r="J156">
        <v>3</v>
      </c>
      <c r="K156" s="19" t="s">
        <v>329</v>
      </c>
      <c r="L156" s="7">
        <v>1</v>
      </c>
      <c r="M156">
        <v>82.64</v>
      </c>
      <c r="N156">
        <v>2.87</v>
      </c>
      <c r="O156">
        <v>11.56</v>
      </c>
      <c r="P156" s="7" t="s">
        <v>338</v>
      </c>
      <c r="S156" s="7" t="s">
        <v>358</v>
      </c>
      <c r="T156" s="7" t="s">
        <v>332</v>
      </c>
    </row>
    <row r="157" spans="1:20" x14ac:dyDescent="0.35">
      <c r="A157" s="12" t="s">
        <v>162</v>
      </c>
      <c r="B157">
        <v>2</v>
      </c>
      <c r="C157" t="s">
        <v>357</v>
      </c>
      <c r="D157">
        <v>215</v>
      </c>
      <c r="E157" s="3" t="s">
        <v>3</v>
      </c>
      <c r="F157" s="29">
        <v>85700</v>
      </c>
      <c r="H157" s="11">
        <f t="shared" si="2"/>
        <v>7.166666666666667</v>
      </c>
      <c r="I157" s="10">
        <v>68.430000000000007</v>
      </c>
      <c r="J157">
        <v>2</v>
      </c>
      <c r="K157" s="19" t="s">
        <v>328</v>
      </c>
      <c r="L157" s="7">
        <v>4</v>
      </c>
      <c r="M157">
        <v>50.35</v>
      </c>
      <c r="N157">
        <v>9.07</v>
      </c>
      <c r="O157">
        <v>37.130000000000003</v>
      </c>
      <c r="P157" s="7" t="s">
        <v>327</v>
      </c>
      <c r="S157" s="7" t="s">
        <v>359</v>
      </c>
      <c r="T157" s="7" t="s">
        <v>332</v>
      </c>
    </row>
    <row r="158" spans="1:20" x14ac:dyDescent="0.35">
      <c r="A158" t="s">
        <v>163</v>
      </c>
      <c r="B158">
        <v>1</v>
      </c>
      <c r="C158" t="s">
        <v>356</v>
      </c>
      <c r="D158">
        <v>14</v>
      </c>
      <c r="E158" s="3" t="s">
        <v>164</v>
      </c>
      <c r="G158" s="7">
        <v>474000</v>
      </c>
      <c r="H158" s="8">
        <f t="shared" si="2"/>
        <v>0.46666666666666667</v>
      </c>
      <c r="I158">
        <v>7.46</v>
      </c>
      <c r="J158">
        <v>1</v>
      </c>
      <c r="K158" s="19" t="s">
        <v>332</v>
      </c>
      <c r="L158" s="7">
        <v>0</v>
      </c>
      <c r="M158">
        <v>45.31</v>
      </c>
      <c r="N158">
        <v>44.51</v>
      </c>
      <c r="O158">
        <v>9.19</v>
      </c>
      <c r="P158" s="7" t="s">
        <v>327</v>
      </c>
      <c r="S158" s="7" t="s">
        <v>360</v>
      </c>
      <c r="T158" s="7" t="s">
        <v>369</v>
      </c>
    </row>
    <row r="159" spans="1:20" x14ac:dyDescent="0.35">
      <c r="A159" t="s">
        <v>165</v>
      </c>
      <c r="B159">
        <v>5</v>
      </c>
      <c r="C159" t="s">
        <v>357</v>
      </c>
      <c r="D159">
        <v>1274</v>
      </c>
      <c r="E159" s="3" t="s">
        <v>1</v>
      </c>
      <c r="F159" s="29">
        <v>45589</v>
      </c>
      <c r="H159" s="8">
        <f t="shared" si="2"/>
        <v>42.466666666666669</v>
      </c>
      <c r="I159">
        <v>34.29</v>
      </c>
      <c r="J159">
        <v>2</v>
      </c>
      <c r="K159" s="19" t="s">
        <v>329</v>
      </c>
      <c r="L159" s="7">
        <v>1</v>
      </c>
      <c r="M159">
        <v>85.89</v>
      </c>
      <c r="N159">
        <v>1.1299999999999999</v>
      </c>
      <c r="O159">
        <v>11.77</v>
      </c>
      <c r="P159" s="7" t="s">
        <v>327</v>
      </c>
      <c r="S159" s="7" t="s">
        <v>358</v>
      </c>
      <c r="T159" s="7" t="s">
        <v>332</v>
      </c>
    </row>
    <row r="160" spans="1:20" x14ac:dyDescent="0.35">
      <c r="A160" s="3" t="s">
        <v>166</v>
      </c>
      <c r="B160">
        <v>6</v>
      </c>
      <c r="C160" t="s">
        <v>357</v>
      </c>
      <c r="D160">
        <v>1906</v>
      </c>
      <c r="E160" s="3" t="s">
        <v>1</v>
      </c>
      <c r="F160" s="29">
        <v>28630</v>
      </c>
      <c r="H160" s="11">
        <f t="shared" si="2"/>
        <v>63.533333333333331</v>
      </c>
      <c r="I160" s="10">
        <v>10.96</v>
      </c>
      <c r="J160">
        <v>3</v>
      </c>
      <c r="K160" s="19" t="s">
        <v>328</v>
      </c>
      <c r="L160" s="7">
        <v>2</v>
      </c>
      <c r="M160">
        <v>82.24</v>
      </c>
      <c r="N160">
        <v>7.9</v>
      </c>
      <c r="O160">
        <v>8.68</v>
      </c>
      <c r="P160" s="7" t="s">
        <v>327</v>
      </c>
      <c r="S160" s="7" t="s">
        <v>358</v>
      </c>
      <c r="T160" s="7" t="s">
        <v>332</v>
      </c>
    </row>
    <row r="161" spans="1:20" x14ac:dyDescent="0.35">
      <c r="A161" t="s">
        <v>167</v>
      </c>
      <c r="B161">
        <v>4</v>
      </c>
      <c r="C161" t="s">
        <v>357</v>
      </c>
      <c r="D161">
        <v>1039</v>
      </c>
      <c r="E161" s="3" t="s">
        <v>1</v>
      </c>
      <c r="F161" s="29">
        <v>19236</v>
      </c>
      <c r="H161" s="8">
        <f t="shared" si="2"/>
        <v>34.633333333333333</v>
      </c>
      <c r="I161" s="7">
        <v>18.29</v>
      </c>
      <c r="J161">
        <v>1</v>
      </c>
      <c r="K161" s="19" t="s">
        <v>332</v>
      </c>
      <c r="L161" s="7">
        <v>0</v>
      </c>
      <c r="M161">
        <v>79.239999999999995</v>
      </c>
      <c r="N161">
        <v>9.1999999999999993</v>
      </c>
      <c r="O161">
        <v>10.83</v>
      </c>
      <c r="P161" s="7" t="s">
        <v>327</v>
      </c>
      <c r="S161" s="7" t="s">
        <v>358</v>
      </c>
      <c r="T161" s="7" t="s">
        <v>332</v>
      </c>
    </row>
    <row r="162" spans="1:20" x14ac:dyDescent="0.35">
      <c r="A162" t="s">
        <v>168</v>
      </c>
      <c r="B162">
        <v>3</v>
      </c>
      <c r="C162" t="s">
        <v>357</v>
      </c>
      <c r="D162">
        <v>1001</v>
      </c>
      <c r="E162" s="3" t="s">
        <v>1</v>
      </c>
      <c r="F162" s="29">
        <v>62600</v>
      </c>
      <c r="H162" s="8">
        <f t="shared" si="2"/>
        <v>33.366666666666667</v>
      </c>
      <c r="I162">
        <v>26.77</v>
      </c>
      <c r="J162">
        <v>2</v>
      </c>
      <c r="K162" s="19" t="s">
        <v>331</v>
      </c>
      <c r="L162" s="7">
        <v>1</v>
      </c>
      <c r="M162">
        <v>86.6</v>
      </c>
      <c r="N162">
        <v>1.45</v>
      </c>
      <c r="O162">
        <v>10.99</v>
      </c>
      <c r="P162" s="7" t="s">
        <v>327</v>
      </c>
      <c r="S162" s="7" t="s">
        <v>358</v>
      </c>
      <c r="T162" s="7" t="s">
        <v>332</v>
      </c>
    </row>
    <row r="163" spans="1:20" x14ac:dyDescent="0.35">
      <c r="A163" t="s">
        <v>169</v>
      </c>
      <c r="B163">
        <v>2</v>
      </c>
      <c r="C163" t="s">
        <v>357</v>
      </c>
      <c r="D163">
        <v>1057</v>
      </c>
      <c r="E163" s="3" t="s">
        <v>1</v>
      </c>
      <c r="F163" s="29">
        <v>31200</v>
      </c>
      <c r="H163" s="8">
        <f t="shared" si="2"/>
        <v>35.233333333333334</v>
      </c>
      <c r="I163" s="7">
        <v>24.27</v>
      </c>
      <c r="J163">
        <v>1</v>
      </c>
      <c r="K163" s="31" t="s">
        <v>332</v>
      </c>
      <c r="L163" s="7">
        <v>0</v>
      </c>
      <c r="M163">
        <v>69.11</v>
      </c>
      <c r="N163">
        <v>27.29</v>
      </c>
      <c r="O163">
        <v>2.2999999999999998</v>
      </c>
      <c r="P163" s="7" t="s">
        <v>327</v>
      </c>
      <c r="S163" s="7" t="s">
        <v>358</v>
      </c>
      <c r="T163" s="7" t="s">
        <v>332</v>
      </c>
    </row>
    <row r="164" spans="1:20" x14ac:dyDescent="0.35">
      <c r="A164" t="s">
        <v>170</v>
      </c>
      <c r="B164">
        <v>2</v>
      </c>
      <c r="C164" t="s">
        <v>357</v>
      </c>
      <c r="D164">
        <v>201</v>
      </c>
      <c r="E164" s="3" t="s">
        <v>1</v>
      </c>
      <c r="F164" s="29">
        <v>25884</v>
      </c>
      <c r="H164" s="8">
        <f t="shared" si="2"/>
        <v>6.7</v>
      </c>
      <c r="I164" s="7">
        <v>8.51</v>
      </c>
      <c r="J164">
        <v>1</v>
      </c>
      <c r="K164" s="19" t="s">
        <v>332</v>
      </c>
      <c r="L164" s="7">
        <v>0</v>
      </c>
      <c r="M164">
        <v>80.8</v>
      </c>
      <c r="N164">
        <v>16.829999999999998</v>
      </c>
      <c r="O164">
        <v>2.12</v>
      </c>
      <c r="P164" s="7" t="s">
        <v>327</v>
      </c>
      <c r="S164" s="7" t="s">
        <v>358</v>
      </c>
      <c r="T164" s="7" t="s">
        <v>332</v>
      </c>
    </row>
    <row r="165" spans="1:20" x14ac:dyDescent="0.35">
      <c r="A165" s="7" t="s">
        <v>171</v>
      </c>
      <c r="B165" s="7">
        <v>4</v>
      </c>
      <c r="C165" s="7" t="s">
        <v>357</v>
      </c>
      <c r="D165" s="7">
        <v>1774</v>
      </c>
      <c r="E165" s="3" t="s">
        <v>1</v>
      </c>
      <c r="F165" s="29">
        <v>10700</v>
      </c>
      <c r="H165" s="8">
        <f t="shared" si="2"/>
        <v>59.133333333333333</v>
      </c>
      <c r="I165" s="7">
        <v>31.72</v>
      </c>
      <c r="J165" s="7">
        <v>1</v>
      </c>
      <c r="K165" s="31" t="s">
        <v>332</v>
      </c>
      <c r="L165" s="7">
        <v>0</v>
      </c>
      <c r="M165" s="7">
        <v>74.150000000000006</v>
      </c>
      <c r="N165" s="7">
        <v>10.29</v>
      </c>
      <c r="O165" s="7">
        <v>13.91</v>
      </c>
      <c r="P165" s="7" t="s">
        <v>327</v>
      </c>
      <c r="Q165" s="10"/>
      <c r="R165" s="7"/>
      <c r="S165" s="7" t="s">
        <v>358</v>
      </c>
      <c r="T165" s="10" t="s">
        <v>368</v>
      </c>
    </row>
    <row r="166" spans="1:20" x14ac:dyDescent="0.35">
      <c r="A166" t="s">
        <v>172</v>
      </c>
      <c r="B166">
        <v>3</v>
      </c>
      <c r="C166" t="s">
        <v>357</v>
      </c>
      <c r="D166">
        <v>1418</v>
      </c>
      <c r="E166" s="3" t="s">
        <v>1</v>
      </c>
      <c r="F166" s="29">
        <v>32600</v>
      </c>
      <c r="H166" s="8">
        <f t="shared" si="2"/>
        <v>47.266666666666666</v>
      </c>
      <c r="I166" s="7">
        <v>43</v>
      </c>
      <c r="J166">
        <v>2</v>
      </c>
      <c r="K166" s="31" t="s">
        <v>329</v>
      </c>
      <c r="L166" s="7">
        <v>1</v>
      </c>
      <c r="M166">
        <v>85.72</v>
      </c>
      <c r="N166">
        <v>3.71</v>
      </c>
      <c r="O166">
        <v>9.34</v>
      </c>
      <c r="P166" s="7" t="s">
        <v>327</v>
      </c>
      <c r="S166" s="7" t="s">
        <v>358</v>
      </c>
      <c r="T166" s="7" t="s">
        <v>332</v>
      </c>
    </row>
    <row r="167" spans="1:20" x14ac:dyDescent="0.35">
      <c r="A167" t="s">
        <v>173</v>
      </c>
      <c r="B167">
        <v>1</v>
      </c>
      <c r="C167" t="s">
        <v>356</v>
      </c>
      <c r="D167">
        <v>651</v>
      </c>
      <c r="E167" s="3" t="s">
        <v>1</v>
      </c>
      <c r="F167" s="29">
        <v>100000</v>
      </c>
      <c r="H167" s="8">
        <f t="shared" si="2"/>
        <v>21.7</v>
      </c>
      <c r="I167">
        <v>30.53</v>
      </c>
      <c r="J167">
        <v>2</v>
      </c>
      <c r="K167" s="19" t="s">
        <v>331</v>
      </c>
      <c r="L167" s="7">
        <v>1</v>
      </c>
      <c r="M167">
        <v>73.92</v>
      </c>
      <c r="N167">
        <v>19.27</v>
      </c>
      <c r="O167">
        <v>6.3</v>
      </c>
      <c r="P167" s="7" t="s">
        <v>327</v>
      </c>
      <c r="S167" s="7" t="s">
        <v>358</v>
      </c>
      <c r="T167" s="7" t="s">
        <v>332</v>
      </c>
    </row>
    <row r="168" spans="1:20" x14ac:dyDescent="0.35">
      <c r="A168" t="s">
        <v>174</v>
      </c>
      <c r="B168">
        <v>1</v>
      </c>
      <c r="C168" t="s">
        <v>356</v>
      </c>
      <c r="D168">
        <v>70</v>
      </c>
      <c r="E168" s="3" t="s">
        <v>1</v>
      </c>
      <c r="F168" s="29">
        <v>25354</v>
      </c>
      <c r="H168" s="8">
        <f t="shared" si="2"/>
        <v>2.3333333333333335</v>
      </c>
      <c r="I168">
        <v>7.92</v>
      </c>
      <c r="J168">
        <v>2</v>
      </c>
      <c r="K168" s="19" t="s">
        <v>329</v>
      </c>
      <c r="L168" s="7">
        <v>1</v>
      </c>
      <c r="M168">
        <v>71.42</v>
      </c>
      <c r="N168">
        <v>23.51</v>
      </c>
      <c r="O168">
        <v>4.38</v>
      </c>
      <c r="P168" s="7" t="s">
        <v>327</v>
      </c>
      <c r="S168" s="7" t="s">
        <v>358</v>
      </c>
      <c r="T168" s="7" t="s">
        <v>332</v>
      </c>
    </row>
    <row r="169" spans="1:20" x14ac:dyDescent="0.35">
      <c r="A169" t="s">
        <v>175</v>
      </c>
      <c r="B169">
        <v>2</v>
      </c>
      <c r="C169" t="s">
        <v>357</v>
      </c>
      <c r="D169">
        <v>570</v>
      </c>
      <c r="E169" s="3" t="s">
        <v>1</v>
      </c>
      <c r="F169" s="29">
        <v>364000</v>
      </c>
      <c r="H169" s="8">
        <f t="shared" si="2"/>
        <v>19</v>
      </c>
      <c r="I169" s="9">
        <v>14.02</v>
      </c>
      <c r="J169">
        <v>1</v>
      </c>
      <c r="K169" s="19" t="s">
        <v>332</v>
      </c>
      <c r="L169" s="7">
        <v>0</v>
      </c>
      <c r="M169">
        <v>87.69</v>
      </c>
      <c r="N169">
        <v>4.8600000000000003</v>
      </c>
      <c r="O169">
        <v>6.48</v>
      </c>
      <c r="P169" s="7" t="s">
        <v>327</v>
      </c>
      <c r="S169" s="7" t="s">
        <v>358</v>
      </c>
      <c r="T169" s="7" t="s">
        <v>332</v>
      </c>
    </row>
    <row r="170" spans="1:20" x14ac:dyDescent="0.35">
      <c r="A170" t="s">
        <v>176</v>
      </c>
      <c r="B170">
        <v>4</v>
      </c>
      <c r="C170" t="s">
        <v>357</v>
      </c>
      <c r="D170">
        <v>2026</v>
      </c>
      <c r="E170" s="3" t="s">
        <v>1</v>
      </c>
      <c r="F170" s="29">
        <v>43000</v>
      </c>
      <c r="H170" s="8">
        <f t="shared" si="2"/>
        <v>67.533333333333331</v>
      </c>
      <c r="I170" s="7">
        <v>32.19</v>
      </c>
      <c r="J170">
        <v>2</v>
      </c>
      <c r="K170" s="19" t="s">
        <v>329</v>
      </c>
      <c r="L170" s="7">
        <v>1</v>
      </c>
      <c r="M170">
        <v>78.62</v>
      </c>
      <c r="N170">
        <v>6.13</v>
      </c>
      <c r="O170">
        <v>13.39</v>
      </c>
      <c r="P170" s="7" t="s">
        <v>327</v>
      </c>
      <c r="S170" s="7" t="s">
        <v>358</v>
      </c>
      <c r="T170" s="7" t="s">
        <v>332</v>
      </c>
    </row>
    <row r="171" spans="1:20" x14ac:dyDescent="0.35">
      <c r="A171" t="s">
        <v>177</v>
      </c>
      <c r="B171">
        <v>4</v>
      </c>
      <c r="C171" t="s">
        <v>357</v>
      </c>
      <c r="D171">
        <v>1497</v>
      </c>
      <c r="E171" s="3" t="s">
        <v>1</v>
      </c>
      <c r="G171" s="7">
        <v>28377</v>
      </c>
      <c r="H171" s="11">
        <f t="shared" si="2"/>
        <v>49.9</v>
      </c>
      <c r="I171" s="10">
        <v>8.1300000000000008</v>
      </c>
      <c r="J171">
        <v>3</v>
      </c>
      <c r="K171" s="19" t="s">
        <v>328</v>
      </c>
      <c r="L171" s="7">
        <v>4</v>
      </c>
      <c r="M171">
        <v>80.319999999999993</v>
      </c>
      <c r="N171">
        <v>14.19</v>
      </c>
      <c r="O171">
        <v>4.3</v>
      </c>
      <c r="P171" s="7" t="s">
        <v>327</v>
      </c>
      <c r="S171" s="7" t="s">
        <v>358</v>
      </c>
      <c r="T171" s="7" t="s">
        <v>332</v>
      </c>
    </row>
    <row r="172" spans="1:20" x14ac:dyDescent="0.35">
      <c r="A172" t="s">
        <v>178</v>
      </c>
      <c r="B172">
        <v>4</v>
      </c>
      <c r="C172" t="s">
        <v>357</v>
      </c>
      <c r="D172">
        <v>1141</v>
      </c>
      <c r="E172" s="3" t="s">
        <v>1</v>
      </c>
      <c r="F172" s="29">
        <v>53000</v>
      </c>
      <c r="H172" s="8">
        <f t="shared" si="2"/>
        <v>38.033333333333331</v>
      </c>
      <c r="I172" s="7">
        <v>34.94</v>
      </c>
      <c r="J172">
        <v>2</v>
      </c>
      <c r="K172" s="19" t="s">
        <v>329</v>
      </c>
      <c r="L172" s="7">
        <v>1</v>
      </c>
      <c r="M172">
        <v>78.510000000000005</v>
      </c>
      <c r="N172">
        <v>7.59</v>
      </c>
      <c r="O172">
        <v>12.95</v>
      </c>
      <c r="P172" s="7" t="s">
        <v>327</v>
      </c>
      <c r="S172" s="7" t="s">
        <v>358</v>
      </c>
      <c r="T172" s="7" t="s">
        <v>332</v>
      </c>
    </row>
    <row r="173" spans="1:20" x14ac:dyDescent="0.35">
      <c r="A173" s="7" t="s">
        <v>179</v>
      </c>
      <c r="B173">
        <v>1</v>
      </c>
      <c r="C173" t="s">
        <v>356</v>
      </c>
      <c r="D173">
        <v>43</v>
      </c>
      <c r="E173" s="3" t="s">
        <v>1</v>
      </c>
      <c r="F173" s="70">
        <f>1.96*1000000</f>
        <v>1960000</v>
      </c>
      <c r="H173" s="8">
        <f t="shared" si="2"/>
        <v>1.4333333333333333</v>
      </c>
      <c r="I173" s="7">
        <v>1.56</v>
      </c>
      <c r="J173">
        <v>1</v>
      </c>
      <c r="K173" s="19" t="s">
        <v>332</v>
      </c>
      <c r="L173" s="7">
        <v>0</v>
      </c>
      <c r="M173">
        <v>86.85</v>
      </c>
      <c r="N173">
        <v>3.21</v>
      </c>
      <c r="O173">
        <v>9.01</v>
      </c>
      <c r="P173" s="7" t="s">
        <v>327</v>
      </c>
      <c r="S173" s="7" t="s">
        <v>359</v>
      </c>
      <c r="T173" s="7" t="s">
        <v>332</v>
      </c>
    </row>
    <row r="174" spans="1:20" x14ac:dyDescent="0.35">
      <c r="A174" s="7" t="s">
        <v>180</v>
      </c>
      <c r="B174" s="7">
        <v>3</v>
      </c>
      <c r="C174" s="7" t="s">
        <v>357</v>
      </c>
      <c r="D174" s="7">
        <v>768</v>
      </c>
      <c r="E174" s="3" t="s">
        <v>1</v>
      </c>
      <c r="F174" s="29">
        <v>64967</v>
      </c>
      <c r="H174" s="8">
        <f t="shared" si="2"/>
        <v>25.6</v>
      </c>
      <c r="I174" s="7">
        <v>28.59</v>
      </c>
      <c r="J174" s="7">
        <v>1</v>
      </c>
      <c r="K174" s="31" t="s">
        <v>332</v>
      </c>
      <c r="L174" s="7">
        <v>0</v>
      </c>
      <c r="M174" s="7">
        <v>78.709999999999994</v>
      </c>
      <c r="N174" s="7">
        <v>10.94</v>
      </c>
      <c r="O174" s="7">
        <v>9.34</v>
      </c>
      <c r="P174" s="7" t="s">
        <v>327</v>
      </c>
      <c r="Q174" s="7"/>
      <c r="R174" s="7"/>
      <c r="S174" s="7" t="s">
        <v>358</v>
      </c>
      <c r="T174" s="7" t="s">
        <v>332</v>
      </c>
    </row>
    <row r="175" spans="1:20" x14ac:dyDescent="0.35">
      <c r="A175" t="s">
        <v>181</v>
      </c>
      <c r="B175">
        <v>3</v>
      </c>
      <c r="C175" t="s">
        <v>357</v>
      </c>
      <c r="D175">
        <v>944</v>
      </c>
      <c r="E175" s="3" t="s">
        <v>1</v>
      </c>
      <c r="G175" s="7">
        <v>53200</v>
      </c>
      <c r="H175" s="8">
        <f t="shared" si="2"/>
        <v>31.466666666666665</v>
      </c>
      <c r="I175">
        <v>33.94</v>
      </c>
      <c r="J175">
        <v>2</v>
      </c>
      <c r="K175" s="19" t="s">
        <v>328</v>
      </c>
      <c r="L175" s="7">
        <v>4</v>
      </c>
      <c r="M175">
        <v>77.62</v>
      </c>
      <c r="N175">
        <v>6.88</v>
      </c>
      <c r="O175">
        <v>14.34</v>
      </c>
      <c r="P175" s="7" t="s">
        <v>327</v>
      </c>
      <c r="R175" t="s">
        <v>330</v>
      </c>
      <c r="S175" s="7" t="s">
        <v>358</v>
      </c>
      <c r="T175" s="7" t="s">
        <v>332</v>
      </c>
    </row>
    <row r="176" spans="1:20" x14ac:dyDescent="0.35">
      <c r="A176" t="s">
        <v>182</v>
      </c>
      <c r="B176">
        <v>3</v>
      </c>
      <c r="C176" t="s">
        <v>357</v>
      </c>
      <c r="D176">
        <v>1198</v>
      </c>
      <c r="E176" s="3" t="s">
        <v>1</v>
      </c>
      <c r="F176" s="29">
        <v>141000</v>
      </c>
      <c r="H176" s="8">
        <f t="shared" si="2"/>
        <v>39.93333333333333</v>
      </c>
      <c r="I176" s="7">
        <v>30.43</v>
      </c>
      <c r="J176">
        <v>3</v>
      </c>
      <c r="K176" s="19" t="s">
        <v>328</v>
      </c>
      <c r="L176" s="7">
        <v>4</v>
      </c>
      <c r="M176">
        <v>85.14</v>
      </c>
      <c r="N176">
        <v>6.94</v>
      </c>
      <c r="O176">
        <v>7.06</v>
      </c>
      <c r="P176" s="7" t="s">
        <v>327</v>
      </c>
      <c r="S176" s="7" t="s">
        <v>358</v>
      </c>
      <c r="T176" s="7" t="s">
        <v>332</v>
      </c>
    </row>
    <row r="177" spans="1:20" x14ac:dyDescent="0.35">
      <c r="A177" t="s">
        <v>183</v>
      </c>
      <c r="B177">
        <v>2</v>
      </c>
      <c r="C177" t="s">
        <v>357</v>
      </c>
      <c r="D177">
        <v>460</v>
      </c>
      <c r="E177" s="3" t="s">
        <v>1</v>
      </c>
      <c r="G177" s="7">
        <v>141000</v>
      </c>
      <c r="H177" s="8">
        <f t="shared" si="2"/>
        <v>15.333333333333334</v>
      </c>
      <c r="I177">
        <v>13.74</v>
      </c>
      <c r="J177">
        <v>2</v>
      </c>
      <c r="K177" s="19" t="s">
        <v>329</v>
      </c>
      <c r="L177" s="7">
        <v>1</v>
      </c>
      <c r="M177">
        <v>62.57</v>
      </c>
      <c r="N177">
        <v>33.01</v>
      </c>
      <c r="O177">
        <v>3.65</v>
      </c>
      <c r="P177" s="7" t="s">
        <v>327</v>
      </c>
      <c r="S177" s="7" t="s">
        <v>358</v>
      </c>
      <c r="T177" s="7" t="s">
        <v>332</v>
      </c>
    </row>
    <row r="178" spans="1:20" x14ac:dyDescent="0.35">
      <c r="A178" t="s">
        <v>184</v>
      </c>
      <c r="B178">
        <v>3</v>
      </c>
      <c r="C178" t="s">
        <v>357</v>
      </c>
      <c r="D178">
        <v>789</v>
      </c>
      <c r="E178" s="3" t="s">
        <v>1</v>
      </c>
      <c r="F178" s="29">
        <v>18235</v>
      </c>
      <c r="H178" s="8">
        <f t="shared" si="2"/>
        <v>26.3</v>
      </c>
      <c r="I178" s="7">
        <v>35.25</v>
      </c>
      <c r="J178">
        <v>1</v>
      </c>
      <c r="K178" s="31" t="s">
        <v>332</v>
      </c>
      <c r="L178" s="7">
        <v>0</v>
      </c>
      <c r="M178">
        <v>57.01</v>
      </c>
      <c r="N178">
        <v>39.659999999999997</v>
      </c>
      <c r="O178">
        <v>2.95</v>
      </c>
      <c r="P178" s="7" t="s">
        <v>327</v>
      </c>
      <c r="Q178" s="7"/>
      <c r="S178" s="7" t="s">
        <v>358</v>
      </c>
      <c r="T178" s="7" t="s">
        <v>332</v>
      </c>
    </row>
    <row r="179" spans="1:20" x14ac:dyDescent="0.35">
      <c r="A179" t="s">
        <v>185</v>
      </c>
      <c r="B179">
        <v>1</v>
      </c>
      <c r="C179" t="s">
        <v>356</v>
      </c>
      <c r="D179">
        <v>22</v>
      </c>
      <c r="E179" s="3" t="s">
        <v>1</v>
      </c>
      <c r="F179" s="29">
        <v>74000</v>
      </c>
      <c r="H179" s="11">
        <f t="shared" si="2"/>
        <v>0.73333333333333328</v>
      </c>
      <c r="I179" s="10">
        <v>24.12</v>
      </c>
      <c r="J179">
        <v>2</v>
      </c>
      <c r="K179" s="19" t="s">
        <v>329</v>
      </c>
      <c r="L179" s="7">
        <v>1</v>
      </c>
      <c r="M179">
        <v>20.48</v>
      </c>
      <c r="N179">
        <v>76.260000000000005</v>
      </c>
      <c r="O179">
        <v>2.98</v>
      </c>
      <c r="P179" s="7" t="s">
        <v>327</v>
      </c>
      <c r="Q179" s="10"/>
      <c r="S179" s="7" t="s">
        <v>359</v>
      </c>
      <c r="T179" s="10" t="s">
        <v>368</v>
      </c>
    </row>
    <row r="180" spans="1:20" x14ac:dyDescent="0.35">
      <c r="A180" t="s">
        <v>186</v>
      </c>
      <c r="B180">
        <v>2</v>
      </c>
      <c r="C180" t="s">
        <v>357</v>
      </c>
      <c r="D180">
        <v>584</v>
      </c>
      <c r="E180" s="3" t="s">
        <v>1</v>
      </c>
      <c r="F180" s="29">
        <v>16000</v>
      </c>
      <c r="H180" s="8">
        <f t="shared" si="2"/>
        <v>19.466666666666665</v>
      </c>
      <c r="I180" s="7">
        <v>32.6</v>
      </c>
      <c r="J180">
        <v>1</v>
      </c>
      <c r="K180" s="31" t="s">
        <v>332</v>
      </c>
      <c r="L180" s="7">
        <v>0</v>
      </c>
      <c r="M180">
        <v>60.74</v>
      </c>
      <c r="N180">
        <v>33.06</v>
      </c>
      <c r="O180">
        <v>5.83</v>
      </c>
      <c r="P180" s="7" t="s">
        <v>327</v>
      </c>
      <c r="S180" s="7" t="s">
        <v>359</v>
      </c>
      <c r="T180" s="7" t="s">
        <v>332</v>
      </c>
    </row>
    <row r="181" spans="1:20" x14ac:dyDescent="0.35">
      <c r="A181" s="7" t="s">
        <v>187</v>
      </c>
      <c r="B181" s="7">
        <v>5</v>
      </c>
      <c r="C181" s="7" t="s">
        <v>357</v>
      </c>
      <c r="D181" s="7">
        <v>1872</v>
      </c>
      <c r="E181" s="3" t="s">
        <v>1</v>
      </c>
      <c r="F181" s="29">
        <v>59400</v>
      </c>
      <c r="H181" s="8">
        <f t="shared" si="2"/>
        <v>62.4</v>
      </c>
      <c r="I181" s="7">
        <v>44.04</v>
      </c>
      <c r="J181" s="7">
        <v>3</v>
      </c>
      <c r="K181" s="31" t="s">
        <v>328</v>
      </c>
      <c r="L181" s="7">
        <v>3</v>
      </c>
      <c r="M181" s="7">
        <v>80.180000000000007</v>
      </c>
      <c r="N181" s="7">
        <v>4.6399999999999997</v>
      </c>
      <c r="O181" s="7">
        <v>11.97</v>
      </c>
      <c r="P181" s="7" t="s">
        <v>327</v>
      </c>
      <c r="Q181" s="7"/>
      <c r="R181" s="7"/>
      <c r="S181" s="7" t="s">
        <v>358</v>
      </c>
      <c r="T181" s="7" t="s">
        <v>332</v>
      </c>
    </row>
    <row r="182" spans="1:20" x14ac:dyDescent="0.35">
      <c r="A182" t="s">
        <v>188</v>
      </c>
      <c r="B182">
        <v>2</v>
      </c>
      <c r="C182" t="s">
        <v>357</v>
      </c>
      <c r="D182">
        <v>567</v>
      </c>
      <c r="E182" s="3" t="s">
        <v>1</v>
      </c>
      <c r="F182" s="70">
        <f>1.1*1000000</f>
        <v>1100000</v>
      </c>
      <c r="H182" s="8">
        <f t="shared" si="2"/>
        <v>18.899999999999999</v>
      </c>
      <c r="I182">
        <v>30.42</v>
      </c>
      <c r="J182">
        <v>1</v>
      </c>
      <c r="K182" s="31" t="s">
        <v>332</v>
      </c>
      <c r="L182" s="7">
        <v>0</v>
      </c>
      <c r="M182">
        <v>96.3</v>
      </c>
      <c r="N182">
        <v>0.73</v>
      </c>
      <c r="O182">
        <v>2.7</v>
      </c>
      <c r="P182" s="7" t="s">
        <v>327</v>
      </c>
      <c r="S182" s="7" t="s">
        <v>358</v>
      </c>
      <c r="T182" s="7" t="s">
        <v>332</v>
      </c>
    </row>
    <row r="183" spans="1:20" x14ac:dyDescent="0.35">
      <c r="A183" t="s">
        <v>189</v>
      </c>
      <c r="B183">
        <v>6</v>
      </c>
      <c r="C183" t="s">
        <v>357</v>
      </c>
      <c r="D183">
        <v>2121</v>
      </c>
      <c r="E183" s="3" t="s">
        <v>1</v>
      </c>
      <c r="F183" s="29">
        <v>152000</v>
      </c>
      <c r="H183" s="8">
        <f t="shared" si="2"/>
        <v>70.7</v>
      </c>
      <c r="I183">
        <v>36.01</v>
      </c>
      <c r="J183">
        <v>1</v>
      </c>
      <c r="K183" s="19" t="s">
        <v>332</v>
      </c>
      <c r="L183" s="7">
        <v>0</v>
      </c>
      <c r="M183">
        <v>93.9</v>
      </c>
      <c r="N183">
        <v>1.28</v>
      </c>
      <c r="O183">
        <v>4.24</v>
      </c>
      <c r="P183" s="7" t="s">
        <v>327</v>
      </c>
      <c r="R183" t="s">
        <v>342</v>
      </c>
      <c r="S183" s="7" t="s">
        <v>358</v>
      </c>
      <c r="T183" s="7" t="s">
        <v>332</v>
      </c>
    </row>
    <row r="184" spans="1:20" x14ac:dyDescent="0.35">
      <c r="A184" t="s">
        <v>190</v>
      </c>
      <c r="B184">
        <v>1</v>
      </c>
      <c r="C184" t="s">
        <v>356</v>
      </c>
      <c r="D184">
        <v>32</v>
      </c>
      <c r="E184" s="3" t="s">
        <v>1</v>
      </c>
      <c r="F184" s="29">
        <v>472000</v>
      </c>
      <c r="H184" s="8">
        <f t="shared" si="2"/>
        <v>1.0666666666666667</v>
      </c>
      <c r="I184" s="7">
        <v>2</v>
      </c>
      <c r="J184">
        <v>1</v>
      </c>
      <c r="K184" s="31" t="s">
        <v>333</v>
      </c>
      <c r="L184" s="7">
        <v>0</v>
      </c>
      <c r="M184">
        <v>84.29</v>
      </c>
      <c r="N184">
        <v>2.71</v>
      </c>
      <c r="O184">
        <v>11.78</v>
      </c>
      <c r="P184" s="7" t="s">
        <v>327</v>
      </c>
      <c r="S184" s="7" t="s">
        <v>359</v>
      </c>
      <c r="T184" s="7" t="s">
        <v>332</v>
      </c>
    </row>
    <row r="185" spans="1:20" x14ac:dyDescent="0.35">
      <c r="A185" t="s">
        <v>191</v>
      </c>
      <c r="B185">
        <v>2</v>
      </c>
      <c r="C185" t="s">
        <v>357</v>
      </c>
      <c r="D185">
        <v>1106</v>
      </c>
      <c r="E185" s="3" t="s">
        <v>1</v>
      </c>
      <c r="F185" s="29">
        <v>40288</v>
      </c>
      <c r="H185" s="8">
        <f t="shared" si="2"/>
        <v>36.866666666666667</v>
      </c>
      <c r="I185" s="7">
        <v>40.54</v>
      </c>
      <c r="J185">
        <v>2</v>
      </c>
      <c r="K185" s="19" t="s">
        <v>331</v>
      </c>
      <c r="L185" s="7">
        <v>1</v>
      </c>
      <c r="M185">
        <v>82.6</v>
      </c>
      <c r="N185">
        <v>7.74</v>
      </c>
      <c r="O185">
        <v>8.9600000000000009</v>
      </c>
      <c r="P185" s="7" t="s">
        <v>327</v>
      </c>
      <c r="S185" s="7" t="s">
        <v>358</v>
      </c>
      <c r="T185" s="7" t="s">
        <v>332</v>
      </c>
    </row>
    <row r="186" spans="1:20" x14ac:dyDescent="0.35">
      <c r="A186" t="s">
        <v>192</v>
      </c>
      <c r="B186">
        <v>3</v>
      </c>
      <c r="C186" t="s">
        <v>357</v>
      </c>
      <c r="D186">
        <v>1308</v>
      </c>
      <c r="E186" s="3" t="s">
        <v>1</v>
      </c>
      <c r="F186" s="29">
        <v>20853</v>
      </c>
      <c r="H186" s="8">
        <f t="shared" si="2"/>
        <v>43.6</v>
      </c>
      <c r="I186" s="7">
        <v>19.940000000000001</v>
      </c>
      <c r="J186">
        <v>2</v>
      </c>
      <c r="K186" s="31" t="s">
        <v>328</v>
      </c>
      <c r="L186" s="7">
        <v>3</v>
      </c>
      <c r="M186">
        <v>84.54</v>
      </c>
      <c r="N186">
        <v>6.49</v>
      </c>
      <c r="O186">
        <v>8.34</v>
      </c>
      <c r="P186" s="7" t="s">
        <v>327</v>
      </c>
      <c r="S186" s="7" t="s">
        <v>359</v>
      </c>
      <c r="T186" s="7" t="s">
        <v>332</v>
      </c>
    </row>
    <row r="187" spans="1:20" x14ac:dyDescent="0.35">
      <c r="A187" t="s">
        <v>193</v>
      </c>
      <c r="B187">
        <v>1</v>
      </c>
      <c r="C187" t="s">
        <v>356</v>
      </c>
      <c r="D187">
        <v>78</v>
      </c>
      <c r="E187" s="3" t="s">
        <v>42</v>
      </c>
      <c r="F187" s="29">
        <v>16354</v>
      </c>
      <c r="H187" s="8">
        <f t="shared" si="2"/>
        <v>2.6</v>
      </c>
      <c r="I187" s="7">
        <v>5.14</v>
      </c>
      <c r="J187">
        <v>1</v>
      </c>
      <c r="K187" s="31" t="s">
        <v>332</v>
      </c>
      <c r="L187" s="7">
        <v>0</v>
      </c>
      <c r="M187">
        <v>72.739999999999995</v>
      </c>
      <c r="N187">
        <v>12.12</v>
      </c>
      <c r="O187">
        <v>12.86</v>
      </c>
      <c r="P187" s="7" t="s">
        <v>327</v>
      </c>
      <c r="R187" t="s">
        <v>341</v>
      </c>
      <c r="S187" s="7" t="s">
        <v>360</v>
      </c>
      <c r="T187" s="7" t="s">
        <v>332</v>
      </c>
    </row>
    <row r="188" spans="1:20" x14ac:dyDescent="0.35">
      <c r="A188" t="s">
        <v>194</v>
      </c>
      <c r="B188">
        <v>3</v>
      </c>
      <c r="C188" t="s">
        <v>357</v>
      </c>
      <c r="D188">
        <v>2001</v>
      </c>
      <c r="E188" s="3" t="s">
        <v>1</v>
      </c>
      <c r="F188" s="29">
        <v>22700</v>
      </c>
      <c r="H188" s="8">
        <f t="shared" si="2"/>
        <v>66.7</v>
      </c>
      <c r="I188" s="7">
        <v>69.430000000000007</v>
      </c>
      <c r="J188">
        <v>2</v>
      </c>
      <c r="K188" s="31" t="s">
        <v>329</v>
      </c>
      <c r="L188" s="7">
        <v>1</v>
      </c>
      <c r="M188">
        <v>77.12</v>
      </c>
      <c r="N188">
        <v>13.18</v>
      </c>
      <c r="O188">
        <v>9.3699999999999992</v>
      </c>
      <c r="P188" s="7" t="s">
        <v>327</v>
      </c>
      <c r="S188" s="7" t="s">
        <v>358</v>
      </c>
      <c r="T188" s="7" t="s">
        <v>332</v>
      </c>
    </row>
    <row r="189" spans="1:20" x14ac:dyDescent="0.35">
      <c r="A189" t="s">
        <v>195</v>
      </c>
      <c r="B189">
        <v>4</v>
      </c>
      <c r="C189" t="s">
        <v>357</v>
      </c>
      <c r="D189">
        <v>1412</v>
      </c>
      <c r="E189" s="3" t="s">
        <v>1</v>
      </c>
      <c r="F189" s="29">
        <v>18400</v>
      </c>
      <c r="H189" s="8">
        <f t="shared" si="2"/>
        <v>47.06666666666667</v>
      </c>
      <c r="I189" s="7">
        <v>22.58</v>
      </c>
      <c r="J189">
        <v>1</v>
      </c>
      <c r="K189" s="19" t="s">
        <v>332</v>
      </c>
      <c r="L189" s="7">
        <v>0</v>
      </c>
      <c r="M189">
        <v>38.97</v>
      </c>
      <c r="N189">
        <v>57.18</v>
      </c>
      <c r="O189">
        <v>3.51</v>
      </c>
      <c r="P189" s="7" t="s">
        <v>327</v>
      </c>
      <c r="S189" s="7" t="s">
        <v>358</v>
      </c>
      <c r="T189" s="7" t="s">
        <v>332</v>
      </c>
    </row>
    <row r="190" spans="1:20" x14ac:dyDescent="0.35">
      <c r="A190" t="s">
        <v>196</v>
      </c>
      <c r="B190">
        <v>2</v>
      </c>
      <c r="C190" t="s">
        <v>357</v>
      </c>
      <c r="D190">
        <v>1523</v>
      </c>
      <c r="E190" s="3" t="s">
        <v>1</v>
      </c>
      <c r="F190" s="29">
        <v>51700</v>
      </c>
      <c r="H190" s="8">
        <f t="shared" si="2"/>
        <v>50.766666666666666</v>
      </c>
      <c r="I190">
        <v>36.47</v>
      </c>
      <c r="J190">
        <v>2</v>
      </c>
      <c r="K190" s="19" t="s">
        <v>329</v>
      </c>
      <c r="L190" s="7">
        <v>1</v>
      </c>
      <c r="M190">
        <v>81.260000000000005</v>
      </c>
      <c r="N190">
        <v>6.53</v>
      </c>
      <c r="O190">
        <v>11.45</v>
      </c>
      <c r="P190" s="7" t="s">
        <v>327</v>
      </c>
      <c r="S190" s="7" t="s">
        <v>358</v>
      </c>
      <c r="T190" s="7" t="s">
        <v>332</v>
      </c>
    </row>
    <row r="191" spans="1:20" x14ac:dyDescent="0.35">
      <c r="A191" s="7" t="s">
        <v>197</v>
      </c>
      <c r="B191" s="7">
        <v>3</v>
      </c>
      <c r="C191" s="7" t="s">
        <v>357</v>
      </c>
      <c r="D191" s="7">
        <v>1845</v>
      </c>
      <c r="E191" s="3" t="s">
        <v>1</v>
      </c>
      <c r="F191" s="29">
        <v>96500</v>
      </c>
      <c r="H191" s="8">
        <f t="shared" si="2"/>
        <v>61.5</v>
      </c>
      <c r="I191" s="7">
        <v>38.67</v>
      </c>
      <c r="J191" s="7">
        <v>2</v>
      </c>
      <c r="K191" s="31" t="s">
        <v>328</v>
      </c>
      <c r="L191" s="7">
        <v>2</v>
      </c>
      <c r="M191" s="7">
        <v>88.61</v>
      </c>
      <c r="N191" s="7">
        <v>3.35</v>
      </c>
      <c r="O191" s="7">
        <v>6.96</v>
      </c>
      <c r="P191" s="7" t="s">
        <v>327</v>
      </c>
      <c r="Q191" s="7"/>
      <c r="R191" s="7"/>
      <c r="S191" s="7" t="s">
        <v>358</v>
      </c>
      <c r="T191" s="7" t="s">
        <v>332</v>
      </c>
    </row>
    <row r="192" spans="1:20" x14ac:dyDescent="0.35">
      <c r="A192" t="s">
        <v>198</v>
      </c>
      <c r="B192">
        <v>5</v>
      </c>
      <c r="C192" t="s">
        <v>357</v>
      </c>
      <c r="D192">
        <v>1052</v>
      </c>
      <c r="E192" s="3" t="s">
        <v>1</v>
      </c>
      <c r="F192" s="29">
        <v>35200</v>
      </c>
      <c r="H192" s="8">
        <f t="shared" si="2"/>
        <v>35.06666666666667</v>
      </c>
      <c r="I192">
        <v>23.06</v>
      </c>
      <c r="J192">
        <v>1</v>
      </c>
      <c r="K192" s="19" t="s">
        <v>332</v>
      </c>
      <c r="L192" s="7">
        <v>0</v>
      </c>
      <c r="M192">
        <v>82.91</v>
      </c>
      <c r="N192">
        <v>4.7</v>
      </c>
      <c r="O192">
        <v>9.9</v>
      </c>
      <c r="P192" s="7" t="s">
        <v>327</v>
      </c>
      <c r="S192" s="7" t="s">
        <v>358</v>
      </c>
      <c r="T192" s="7" t="s">
        <v>332</v>
      </c>
    </row>
    <row r="193" spans="1:20" x14ac:dyDescent="0.35">
      <c r="A193" s="7" t="s">
        <v>199</v>
      </c>
      <c r="B193" s="7">
        <v>4</v>
      </c>
      <c r="C193" s="7" t="s">
        <v>357</v>
      </c>
      <c r="D193" s="7">
        <v>1379</v>
      </c>
      <c r="E193" s="3" t="s">
        <v>1</v>
      </c>
      <c r="F193" s="29">
        <v>47100</v>
      </c>
      <c r="H193" s="8">
        <f t="shared" si="2"/>
        <v>45.966666666666669</v>
      </c>
      <c r="I193" s="7">
        <v>36.85</v>
      </c>
      <c r="J193" s="7">
        <v>1</v>
      </c>
      <c r="K193" s="31" t="s">
        <v>332</v>
      </c>
      <c r="L193" s="7">
        <v>0</v>
      </c>
      <c r="M193" s="7">
        <v>86.1</v>
      </c>
      <c r="N193" s="7">
        <v>10.039999999999999</v>
      </c>
      <c r="O193" s="7">
        <v>3.67</v>
      </c>
      <c r="P193" s="7" t="s">
        <v>327</v>
      </c>
      <c r="Q193" s="7"/>
      <c r="R193" s="7"/>
      <c r="S193" s="7" t="s">
        <v>358</v>
      </c>
      <c r="T193" s="7" t="s">
        <v>332</v>
      </c>
    </row>
    <row r="194" spans="1:20" x14ac:dyDescent="0.35">
      <c r="A194" t="s">
        <v>200</v>
      </c>
      <c r="B194">
        <v>3</v>
      </c>
      <c r="C194" t="s">
        <v>357</v>
      </c>
      <c r="D194">
        <v>740</v>
      </c>
      <c r="E194" s="3" t="s">
        <v>1</v>
      </c>
      <c r="F194" s="29">
        <v>15000</v>
      </c>
      <c r="H194" s="8">
        <f t="shared" ref="H194:H257" si="3">D194/30</f>
        <v>24.666666666666668</v>
      </c>
      <c r="I194" s="7">
        <v>33.770000000000003</v>
      </c>
      <c r="J194">
        <v>1</v>
      </c>
      <c r="K194" s="19" t="s">
        <v>332</v>
      </c>
      <c r="L194" s="7">
        <v>0</v>
      </c>
      <c r="M194">
        <v>52.2</v>
      </c>
      <c r="N194">
        <v>45.67</v>
      </c>
      <c r="O194">
        <v>1.97</v>
      </c>
      <c r="P194" s="7" t="s">
        <v>327</v>
      </c>
      <c r="S194" s="7" t="s">
        <v>358</v>
      </c>
      <c r="T194" s="7" t="s">
        <v>332</v>
      </c>
    </row>
    <row r="195" spans="1:20" x14ac:dyDescent="0.35">
      <c r="A195" t="s">
        <v>201</v>
      </c>
      <c r="B195">
        <v>3</v>
      </c>
      <c r="C195" t="s">
        <v>357</v>
      </c>
      <c r="D195">
        <v>152</v>
      </c>
      <c r="E195" s="3" t="s">
        <v>1</v>
      </c>
      <c r="F195" s="29">
        <v>16000</v>
      </c>
      <c r="H195" s="8">
        <f t="shared" si="3"/>
        <v>5.0666666666666664</v>
      </c>
      <c r="I195" s="4">
        <v>6.17</v>
      </c>
      <c r="J195">
        <v>1</v>
      </c>
      <c r="K195" s="19" t="s">
        <v>332</v>
      </c>
      <c r="L195" s="7">
        <v>0</v>
      </c>
      <c r="M195">
        <v>80.349999999999994</v>
      </c>
      <c r="N195">
        <v>7.81</v>
      </c>
      <c r="O195">
        <v>10.18</v>
      </c>
      <c r="P195" s="7" t="s">
        <v>327</v>
      </c>
      <c r="Q195" s="7"/>
      <c r="S195" s="7" t="s">
        <v>359</v>
      </c>
      <c r="T195" s="7" t="s">
        <v>332</v>
      </c>
    </row>
    <row r="196" spans="1:20" x14ac:dyDescent="0.35">
      <c r="A196" t="s">
        <v>202</v>
      </c>
      <c r="B196">
        <v>3</v>
      </c>
      <c r="C196" t="s">
        <v>357</v>
      </c>
      <c r="D196">
        <v>797</v>
      </c>
      <c r="E196" s="3" t="s">
        <v>1</v>
      </c>
      <c r="F196" s="29">
        <v>38400</v>
      </c>
      <c r="H196" s="8">
        <f t="shared" si="3"/>
        <v>26.566666666666666</v>
      </c>
      <c r="I196" s="7">
        <v>28.62</v>
      </c>
      <c r="J196">
        <v>1</v>
      </c>
      <c r="K196" s="19" t="s">
        <v>332</v>
      </c>
      <c r="L196" s="7">
        <v>0</v>
      </c>
      <c r="M196">
        <v>92.1</v>
      </c>
      <c r="N196">
        <v>5.16</v>
      </c>
      <c r="O196">
        <v>2.58</v>
      </c>
      <c r="P196" s="7" t="s">
        <v>327</v>
      </c>
      <c r="Q196" s="7"/>
      <c r="R196" t="s">
        <v>340</v>
      </c>
      <c r="S196" s="7" t="s">
        <v>358</v>
      </c>
      <c r="T196" s="7" t="s">
        <v>332</v>
      </c>
    </row>
    <row r="197" spans="1:20" x14ac:dyDescent="0.35">
      <c r="A197" t="s">
        <v>203</v>
      </c>
      <c r="B197">
        <v>5</v>
      </c>
      <c r="C197" t="s">
        <v>357</v>
      </c>
      <c r="D197">
        <v>1861</v>
      </c>
      <c r="E197" s="3" t="s">
        <v>29</v>
      </c>
      <c r="F197" s="29">
        <v>26500</v>
      </c>
      <c r="H197" s="8">
        <f t="shared" si="3"/>
        <v>62.033333333333331</v>
      </c>
      <c r="I197" s="7">
        <v>84.99</v>
      </c>
      <c r="J197">
        <v>2</v>
      </c>
      <c r="K197" s="19" t="s">
        <v>329</v>
      </c>
      <c r="L197" s="7">
        <v>1</v>
      </c>
      <c r="M197">
        <v>61.1</v>
      </c>
      <c r="N197">
        <v>7.76</v>
      </c>
      <c r="O197">
        <v>27.12</v>
      </c>
      <c r="P197" s="7" t="s">
        <v>327</v>
      </c>
      <c r="S197" s="7" t="s">
        <v>358</v>
      </c>
      <c r="T197" s="7" t="s">
        <v>332</v>
      </c>
    </row>
    <row r="198" spans="1:20" x14ac:dyDescent="0.35">
      <c r="A198" t="s">
        <v>204</v>
      </c>
      <c r="B198">
        <v>4</v>
      </c>
      <c r="C198" t="s">
        <v>357</v>
      </c>
      <c r="D198">
        <v>921</v>
      </c>
      <c r="E198" s="3" t="s">
        <v>1</v>
      </c>
      <c r="F198" s="29">
        <v>76800</v>
      </c>
      <c r="H198" s="8">
        <f t="shared" si="3"/>
        <v>30.7</v>
      </c>
      <c r="I198" s="7">
        <v>34.65</v>
      </c>
      <c r="J198" s="7">
        <v>2</v>
      </c>
      <c r="K198" s="31" t="s">
        <v>331</v>
      </c>
      <c r="L198" s="7">
        <v>1</v>
      </c>
      <c r="M198" s="7">
        <v>70.06</v>
      </c>
      <c r="N198" s="7">
        <v>12.89</v>
      </c>
      <c r="O198" s="7">
        <v>16.29</v>
      </c>
      <c r="P198" s="7" t="s">
        <v>327</v>
      </c>
      <c r="S198" s="7" t="s">
        <v>358</v>
      </c>
      <c r="T198" s="7" t="s">
        <v>332</v>
      </c>
    </row>
    <row r="199" spans="1:20" x14ac:dyDescent="0.35">
      <c r="A199" t="s">
        <v>205</v>
      </c>
      <c r="B199">
        <v>4</v>
      </c>
      <c r="C199" t="s">
        <v>357</v>
      </c>
      <c r="D199">
        <v>890</v>
      </c>
      <c r="E199" s="3" t="s">
        <v>1</v>
      </c>
      <c r="F199" s="29">
        <v>74100</v>
      </c>
      <c r="H199" s="8">
        <f t="shared" si="3"/>
        <v>29.666666666666668</v>
      </c>
      <c r="I199" s="7">
        <v>35.83</v>
      </c>
      <c r="J199">
        <v>2</v>
      </c>
      <c r="K199" s="19" t="s">
        <v>331</v>
      </c>
      <c r="L199" s="7">
        <v>1</v>
      </c>
      <c r="M199">
        <v>84.3</v>
      </c>
      <c r="N199">
        <v>3.79</v>
      </c>
      <c r="O199">
        <v>10.92</v>
      </c>
      <c r="P199" s="7" t="s">
        <v>327</v>
      </c>
      <c r="S199" s="7" t="s">
        <v>358</v>
      </c>
      <c r="T199" s="7" t="s">
        <v>332</v>
      </c>
    </row>
    <row r="200" spans="1:20" x14ac:dyDescent="0.35">
      <c r="A200" t="s">
        <v>206</v>
      </c>
      <c r="B200">
        <v>1</v>
      </c>
      <c r="C200" t="s">
        <v>356</v>
      </c>
      <c r="D200">
        <v>29</v>
      </c>
      <c r="E200" s="3" t="s">
        <v>1</v>
      </c>
      <c r="F200" s="70">
        <f>1.34*1000000</f>
        <v>1340000</v>
      </c>
      <c r="H200" s="8">
        <f t="shared" si="3"/>
        <v>0.96666666666666667</v>
      </c>
      <c r="I200" s="7">
        <v>1.6</v>
      </c>
      <c r="J200">
        <v>1</v>
      </c>
      <c r="K200" s="19" t="s">
        <v>332</v>
      </c>
      <c r="L200" s="7">
        <v>0</v>
      </c>
      <c r="M200">
        <v>83.57</v>
      </c>
      <c r="N200">
        <v>1.42</v>
      </c>
      <c r="O200">
        <v>11.21</v>
      </c>
      <c r="P200" s="7" t="s">
        <v>327</v>
      </c>
      <c r="S200" s="7" t="s">
        <v>359</v>
      </c>
      <c r="T200" s="7" t="s">
        <v>332</v>
      </c>
    </row>
    <row r="201" spans="1:20" x14ac:dyDescent="0.35">
      <c r="A201" t="s">
        <v>207</v>
      </c>
      <c r="B201">
        <v>5</v>
      </c>
      <c r="C201" t="s">
        <v>357</v>
      </c>
      <c r="D201">
        <v>2142</v>
      </c>
      <c r="E201" s="3" t="s">
        <v>1</v>
      </c>
      <c r="F201" s="29">
        <v>20200</v>
      </c>
      <c r="H201" s="8">
        <f t="shared" si="3"/>
        <v>71.400000000000006</v>
      </c>
      <c r="I201" s="7">
        <v>34.130000000000003</v>
      </c>
      <c r="J201">
        <v>1</v>
      </c>
      <c r="K201" s="19" t="s">
        <v>332</v>
      </c>
      <c r="L201" s="7">
        <v>0</v>
      </c>
      <c r="M201">
        <v>76.05</v>
      </c>
      <c r="N201">
        <v>9.57</v>
      </c>
      <c r="O201">
        <v>13.97</v>
      </c>
      <c r="P201" s="7" t="s">
        <v>327</v>
      </c>
      <c r="S201" s="7" t="s">
        <v>358</v>
      </c>
      <c r="T201" s="7" t="s">
        <v>332</v>
      </c>
    </row>
    <row r="202" spans="1:20" x14ac:dyDescent="0.35">
      <c r="A202" t="s">
        <v>208</v>
      </c>
      <c r="B202">
        <v>3</v>
      </c>
      <c r="C202" t="s">
        <v>357</v>
      </c>
      <c r="D202">
        <v>981</v>
      </c>
      <c r="E202" s="3" t="s">
        <v>1</v>
      </c>
      <c r="F202" s="29">
        <v>71300</v>
      </c>
      <c r="H202" s="8">
        <f t="shared" si="3"/>
        <v>32.700000000000003</v>
      </c>
      <c r="I202" s="7">
        <v>29.43</v>
      </c>
      <c r="J202">
        <v>1</v>
      </c>
      <c r="K202" s="31" t="s">
        <v>332</v>
      </c>
      <c r="L202" s="7">
        <v>0</v>
      </c>
      <c r="M202">
        <v>68.62</v>
      </c>
      <c r="N202">
        <v>8.6199999999999992</v>
      </c>
      <c r="O202">
        <v>21.62</v>
      </c>
      <c r="P202" s="7" t="s">
        <v>327</v>
      </c>
      <c r="S202" s="7" t="s">
        <v>358</v>
      </c>
      <c r="T202" s="7" t="s">
        <v>332</v>
      </c>
    </row>
    <row r="203" spans="1:20" x14ac:dyDescent="0.35">
      <c r="A203" t="s">
        <v>209</v>
      </c>
      <c r="B203">
        <v>1</v>
      </c>
      <c r="C203" t="s">
        <v>356</v>
      </c>
      <c r="D203">
        <v>35</v>
      </c>
      <c r="E203" s="3" t="s">
        <v>1</v>
      </c>
      <c r="F203" s="29">
        <v>34700</v>
      </c>
      <c r="H203" s="8">
        <f t="shared" si="3"/>
        <v>1.1666666666666667</v>
      </c>
      <c r="I203" s="4">
        <v>9.99</v>
      </c>
      <c r="J203">
        <v>1</v>
      </c>
      <c r="K203" s="19" t="s">
        <v>332</v>
      </c>
      <c r="L203" s="7">
        <v>0</v>
      </c>
      <c r="M203">
        <v>78.17</v>
      </c>
      <c r="N203">
        <v>9.0500000000000007</v>
      </c>
      <c r="O203">
        <v>11.19</v>
      </c>
      <c r="P203" s="7" t="s">
        <v>327</v>
      </c>
      <c r="S203" s="7" t="s">
        <v>358</v>
      </c>
      <c r="T203" s="7" t="s">
        <v>332</v>
      </c>
    </row>
    <row r="204" spans="1:20" x14ac:dyDescent="0.35">
      <c r="A204" t="s">
        <v>210</v>
      </c>
      <c r="B204">
        <v>3</v>
      </c>
      <c r="C204" t="s">
        <v>357</v>
      </c>
      <c r="D204">
        <v>788</v>
      </c>
      <c r="E204" s="3" t="s">
        <v>1</v>
      </c>
      <c r="F204" s="29">
        <v>21826</v>
      </c>
      <c r="H204" s="8">
        <f t="shared" si="3"/>
        <v>26.266666666666666</v>
      </c>
      <c r="I204" s="7">
        <v>30.83</v>
      </c>
      <c r="J204">
        <v>1</v>
      </c>
      <c r="K204" s="19" t="s">
        <v>332</v>
      </c>
      <c r="L204" s="7">
        <v>0</v>
      </c>
      <c r="M204">
        <v>78.400000000000006</v>
      </c>
      <c r="N204">
        <v>13.22</v>
      </c>
      <c r="O204">
        <v>7.04</v>
      </c>
      <c r="P204" s="7" t="s">
        <v>327</v>
      </c>
      <c r="S204" s="7" t="s">
        <v>359</v>
      </c>
      <c r="T204" s="7" t="s">
        <v>332</v>
      </c>
    </row>
    <row r="205" spans="1:20" x14ac:dyDescent="0.35">
      <c r="A205" t="s">
        <v>211</v>
      </c>
      <c r="B205">
        <v>6</v>
      </c>
      <c r="C205" t="s">
        <v>357</v>
      </c>
      <c r="D205">
        <v>1865</v>
      </c>
      <c r="E205" s="3" t="s">
        <v>1</v>
      </c>
      <c r="F205" s="29">
        <v>28254</v>
      </c>
      <c r="H205" s="11">
        <f t="shared" si="3"/>
        <v>62.166666666666664</v>
      </c>
      <c r="I205" s="10">
        <v>8.25</v>
      </c>
      <c r="J205">
        <v>2</v>
      </c>
      <c r="K205" s="19" t="s">
        <v>329</v>
      </c>
      <c r="L205" s="7">
        <v>1</v>
      </c>
      <c r="M205">
        <v>87.71</v>
      </c>
      <c r="N205">
        <v>2.41</v>
      </c>
      <c r="O205">
        <v>9.15</v>
      </c>
      <c r="P205" s="7" t="s">
        <v>327</v>
      </c>
      <c r="S205" s="7" t="s">
        <v>358</v>
      </c>
      <c r="T205" s="7" t="s">
        <v>332</v>
      </c>
    </row>
    <row r="206" spans="1:20" x14ac:dyDescent="0.35">
      <c r="A206" s="7" t="s">
        <v>212</v>
      </c>
      <c r="B206" s="7">
        <v>5</v>
      </c>
      <c r="C206" s="7" t="s">
        <v>357</v>
      </c>
      <c r="D206" s="7">
        <v>1457</v>
      </c>
      <c r="E206" s="3" t="s">
        <v>1</v>
      </c>
      <c r="F206" s="29">
        <v>317000</v>
      </c>
      <c r="H206" s="8">
        <f t="shared" si="3"/>
        <v>48.56666666666667</v>
      </c>
      <c r="I206" s="7">
        <v>35.07</v>
      </c>
      <c r="J206" s="7">
        <v>1</v>
      </c>
      <c r="K206" s="31" t="s">
        <v>332</v>
      </c>
      <c r="L206" s="7">
        <v>0</v>
      </c>
      <c r="M206" s="7">
        <v>81.290000000000006</v>
      </c>
      <c r="N206" s="7">
        <v>9.24</v>
      </c>
      <c r="O206" s="7">
        <v>8.41</v>
      </c>
      <c r="P206" s="7" t="s">
        <v>327</v>
      </c>
      <c r="Q206" s="7"/>
      <c r="R206" s="7"/>
      <c r="S206" s="7" t="s">
        <v>358</v>
      </c>
      <c r="T206" s="7" t="s">
        <v>332</v>
      </c>
    </row>
    <row r="207" spans="1:20" x14ac:dyDescent="0.35">
      <c r="A207" t="s">
        <v>213</v>
      </c>
      <c r="B207">
        <v>6</v>
      </c>
      <c r="C207" t="s">
        <v>357</v>
      </c>
      <c r="D207">
        <v>2140</v>
      </c>
      <c r="E207" s="3" t="s">
        <v>1</v>
      </c>
      <c r="F207" s="29">
        <v>84300</v>
      </c>
      <c r="H207" s="8">
        <f t="shared" si="3"/>
        <v>71.333333333333329</v>
      </c>
      <c r="I207" s="4">
        <v>40.200000000000003</v>
      </c>
      <c r="J207">
        <v>2</v>
      </c>
      <c r="K207" s="31" t="s">
        <v>331</v>
      </c>
      <c r="L207" s="7">
        <v>2</v>
      </c>
      <c r="M207">
        <v>79.989999999999995</v>
      </c>
      <c r="N207">
        <v>9.49</v>
      </c>
      <c r="O207">
        <v>8.44</v>
      </c>
      <c r="P207" s="7" t="s">
        <v>327</v>
      </c>
      <c r="S207" s="7" t="s">
        <v>359</v>
      </c>
      <c r="T207" s="7" t="s">
        <v>332</v>
      </c>
    </row>
    <row r="208" spans="1:20" x14ac:dyDescent="0.35">
      <c r="A208" t="s">
        <v>214</v>
      </c>
      <c r="B208">
        <v>3</v>
      </c>
      <c r="C208" t="s">
        <v>357</v>
      </c>
      <c r="D208">
        <v>1057</v>
      </c>
      <c r="E208" s="3" t="s">
        <v>1</v>
      </c>
      <c r="F208" s="29">
        <v>149389</v>
      </c>
      <c r="H208" s="8">
        <f t="shared" si="3"/>
        <v>35.233333333333334</v>
      </c>
      <c r="I208" s="7">
        <v>33.64</v>
      </c>
      <c r="J208">
        <v>2</v>
      </c>
      <c r="K208" s="19" t="s">
        <v>329</v>
      </c>
      <c r="L208" s="7">
        <v>1</v>
      </c>
      <c r="M208">
        <v>86.39</v>
      </c>
      <c r="N208">
        <v>8.56</v>
      </c>
      <c r="O208">
        <v>3.48</v>
      </c>
      <c r="P208" s="7" t="s">
        <v>327</v>
      </c>
      <c r="S208" s="7" t="s">
        <v>358</v>
      </c>
      <c r="T208" s="7" t="s">
        <v>332</v>
      </c>
    </row>
    <row r="209" spans="1:20" x14ac:dyDescent="0.35">
      <c r="A209" t="s">
        <v>215</v>
      </c>
      <c r="B209">
        <v>2</v>
      </c>
      <c r="C209" t="s">
        <v>357</v>
      </c>
      <c r="D209">
        <v>386</v>
      </c>
      <c r="E209" s="3" t="s">
        <v>1</v>
      </c>
      <c r="F209" s="29">
        <v>62000</v>
      </c>
      <c r="H209" s="8">
        <f t="shared" si="3"/>
        <v>12.866666666666667</v>
      </c>
      <c r="I209">
        <v>13.4</v>
      </c>
      <c r="J209">
        <v>1</v>
      </c>
      <c r="K209" s="19" t="s">
        <v>332</v>
      </c>
      <c r="L209" s="7">
        <v>0</v>
      </c>
      <c r="M209">
        <v>78.89</v>
      </c>
      <c r="N209">
        <v>14.57</v>
      </c>
      <c r="O209">
        <v>4.2300000000000004</v>
      </c>
      <c r="P209" s="7" t="s">
        <v>327</v>
      </c>
      <c r="S209" s="7" t="s">
        <v>358</v>
      </c>
      <c r="T209" s="7" t="s">
        <v>332</v>
      </c>
    </row>
    <row r="210" spans="1:20" x14ac:dyDescent="0.35">
      <c r="A210" s="7" t="s">
        <v>216</v>
      </c>
      <c r="B210" s="7">
        <v>4</v>
      </c>
      <c r="C210" s="7" t="s">
        <v>357</v>
      </c>
      <c r="D210" s="7">
        <v>1604</v>
      </c>
      <c r="E210" s="3" t="s">
        <v>1</v>
      </c>
      <c r="F210" s="29">
        <v>35500</v>
      </c>
      <c r="H210" s="8">
        <f t="shared" si="3"/>
        <v>53.466666666666669</v>
      </c>
      <c r="I210" s="7">
        <v>24.24</v>
      </c>
      <c r="J210" s="7">
        <v>2</v>
      </c>
      <c r="K210" s="31" t="s">
        <v>331</v>
      </c>
      <c r="L210" s="7">
        <v>2</v>
      </c>
      <c r="M210" s="7">
        <v>82.2</v>
      </c>
      <c r="N210" s="7">
        <v>7.53</v>
      </c>
      <c r="O210" s="7">
        <v>8.8800000000000008</v>
      </c>
      <c r="P210" s="7" t="s">
        <v>327</v>
      </c>
      <c r="Q210" s="7"/>
      <c r="R210" s="7"/>
      <c r="S210" s="7" t="s">
        <v>358</v>
      </c>
      <c r="T210" s="7" t="s">
        <v>332</v>
      </c>
    </row>
    <row r="211" spans="1:20" x14ac:dyDescent="0.35">
      <c r="A211" t="s">
        <v>217</v>
      </c>
      <c r="B211">
        <v>1</v>
      </c>
      <c r="C211" t="s">
        <v>356</v>
      </c>
      <c r="D211">
        <v>54</v>
      </c>
      <c r="E211" s="3" t="s">
        <v>218</v>
      </c>
      <c r="F211" s="29">
        <v>220000</v>
      </c>
      <c r="H211" s="8">
        <f t="shared" si="3"/>
        <v>1.8</v>
      </c>
      <c r="I211">
        <v>1.77</v>
      </c>
      <c r="J211">
        <v>1</v>
      </c>
      <c r="K211" s="19" t="s">
        <v>332</v>
      </c>
      <c r="L211" s="7">
        <v>0</v>
      </c>
      <c r="M211">
        <v>53.7</v>
      </c>
      <c r="N211">
        <v>9.5399999999999991</v>
      </c>
      <c r="O211">
        <v>30.57</v>
      </c>
      <c r="P211" s="7" t="s">
        <v>327</v>
      </c>
      <c r="S211" s="7" t="s">
        <v>359</v>
      </c>
      <c r="T211" s="7" t="s">
        <v>332</v>
      </c>
    </row>
    <row r="212" spans="1:20" x14ac:dyDescent="0.35">
      <c r="A212" s="7" t="s">
        <v>219</v>
      </c>
      <c r="B212" s="7">
        <v>1</v>
      </c>
      <c r="C212" s="7" t="s">
        <v>356</v>
      </c>
      <c r="D212" s="7">
        <v>93</v>
      </c>
      <c r="E212" s="3" t="s">
        <v>1</v>
      </c>
      <c r="G212" s="7">
        <v>112000</v>
      </c>
      <c r="H212" s="8">
        <f t="shared" si="3"/>
        <v>3.1</v>
      </c>
      <c r="I212" s="7">
        <v>1.84</v>
      </c>
      <c r="J212" s="7">
        <v>1</v>
      </c>
      <c r="K212" s="31" t="s">
        <v>332</v>
      </c>
      <c r="L212" s="7">
        <v>0</v>
      </c>
      <c r="M212" s="7">
        <v>75.87</v>
      </c>
      <c r="N212" s="7">
        <v>20.43</v>
      </c>
      <c r="O212" s="7">
        <v>3.59</v>
      </c>
      <c r="P212" s="7" t="s">
        <v>327</v>
      </c>
      <c r="Q212" s="7"/>
      <c r="R212" s="7"/>
      <c r="S212" s="7" t="s">
        <v>359</v>
      </c>
      <c r="T212" s="7" t="s">
        <v>332</v>
      </c>
    </row>
    <row r="213" spans="1:20" x14ac:dyDescent="0.35">
      <c r="A213" s="7" t="s">
        <v>220</v>
      </c>
      <c r="B213" s="7">
        <v>1</v>
      </c>
      <c r="C213" s="7" t="s">
        <v>356</v>
      </c>
      <c r="D213" s="7">
        <v>9</v>
      </c>
      <c r="E213" s="3" t="s">
        <v>221</v>
      </c>
      <c r="G213" s="7">
        <v>7070000</v>
      </c>
      <c r="H213" s="11">
        <f t="shared" si="3"/>
        <v>0.3</v>
      </c>
      <c r="I213" s="10">
        <v>14.05</v>
      </c>
      <c r="J213" s="7">
        <v>3</v>
      </c>
      <c r="K213" s="31" t="s">
        <v>328</v>
      </c>
      <c r="L213" s="7">
        <v>1</v>
      </c>
      <c r="M213" s="7">
        <v>61.29</v>
      </c>
      <c r="N213" s="7">
        <v>5.0999999999999996</v>
      </c>
      <c r="O213" s="7">
        <v>26.27</v>
      </c>
      <c r="P213" s="7" t="s">
        <v>327</v>
      </c>
      <c r="Q213" s="7"/>
      <c r="R213" s="7"/>
      <c r="S213" s="7" t="s">
        <v>358</v>
      </c>
      <c r="T213" s="7" t="s">
        <v>332</v>
      </c>
    </row>
    <row r="214" spans="1:20" x14ac:dyDescent="0.35">
      <c r="A214" t="s">
        <v>222</v>
      </c>
      <c r="B214">
        <v>2</v>
      </c>
      <c r="C214" t="s">
        <v>357</v>
      </c>
      <c r="D214">
        <v>463</v>
      </c>
      <c r="E214" s="3" t="s">
        <v>1</v>
      </c>
      <c r="F214" s="29">
        <v>65000</v>
      </c>
      <c r="H214" s="8">
        <f t="shared" si="3"/>
        <v>15.433333333333334</v>
      </c>
      <c r="I214" s="7">
        <v>23.04</v>
      </c>
      <c r="J214">
        <v>2</v>
      </c>
      <c r="K214" s="19" t="s">
        <v>329</v>
      </c>
      <c r="L214" s="7">
        <v>1</v>
      </c>
      <c r="M214">
        <v>79.989999999999995</v>
      </c>
      <c r="N214">
        <v>8.42</v>
      </c>
      <c r="O214">
        <v>9.7799999999999994</v>
      </c>
      <c r="P214" s="24" t="s">
        <v>370</v>
      </c>
      <c r="S214" s="7" t="s">
        <v>359</v>
      </c>
      <c r="T214" s="7" t="s">
        <v>332</v>
      </c>
    </row>
    <row r="215" spans="1:20" x14ac:dyDescent="0.35">
      <c r="A215" t="s">
        <v>223</v>
      </c>
      <c r="B215">
        <v>4</v>
      </c>
      <c r="C215" t="s">
        <v>357</v>
      </c>
      <c r="D215">
        <v>1396</v>
      </c>
      <c r="E215" s="3" t="s">
        <v>23</v>
      </c>
      <c r="F215" s="29">
        <v>47100</v>
      </c>
      <c r="H215" s="8">
        <f t="shared" si="3"/>
        <v>46.533333333333331</v>
      </c>
      <c r="I215" s="7">
        <v>34.08</v>
      </c>
      <c r="J215">
        <v>1</v>
      </c>
      <c r="K215" s="31" t="s">
        <v>332</v>
      </c>
      <c r="L215" s="7">
        <v>0</v>
      </c>
      <c r="M215">
        <v>71.569999999999993</v>
      </c>
      <c r="N215">
        <v>3.87</v>
      </c>
      <c r="O215">
        <v>21.29</v>
      </c>
      <c r="P215" s="7" t="s">
        <v>327</v>
      </c>
      <c r="S215" s="7" t="s">
        <v>358</v>
      </c>
      <c r="T215" s="7" t="s">
        <v>332</v>
      </c>
    </row>
    <row r="216" spans="1:20" x14ac:dyDescent="0.35">
      <c r="A216" t="s">
        <v>224</v>
      </c>
      <c r="B216">
        <v>4</v>
      </c>
      <c r="C216" t="s">
        <v>357</v>
      </c>
      <c r="D216">
        <v>1134</v>
      </c>
      <c r="E216" s="3" t="s">
        <v>1</v>
      </c>
      <c r="G216" s="7">
        <v>41560</v>
      </c>
      <c r="H216" s="8">
        <f t="shared" si="3"/>
        <v>37.799999999999997</v>
      </c>
      <c r="I216" s="7">
        <v>30.25</v>
      </c>
      <c r="J216">
        <v>1</v>
      </c>
      <c r="K216" s="19" t="s">
        <v>332</v>
      </c>
      <c r="L216" s="7">
        <v>0</v>
      </c>
      <c r="M216">
        <v>81.260000000000005</v>
      </c>
      <c r="N216">
        <v>10.37</v>
      </c>
      <c r="O216">
        <v>6.99</v>
      </c>
      <c r="P216" s="7" t="s">
        <v>327</v>
      </c>
      <c r="S216" s="7" t="s">
        <v>358</v>
      </c>
      <c r="T216" s="7" t="s">
        <v>332</v>
      </c>
    </row>
    <row r="217" spans="1:20" x14ac:dyDescent="0.35">
      <c r="A217" t="s">
        <v>225</v>
      </c>
      <c r="B217">
        <v>3</v>
      </c>
      <c r="C217" t="s">
        <v>357</v>
      </c>
      <c r="D217">
        <v>1337</v>
      </c>
      <c r="E217" s="3" t="s">
        <v>1</v>
      </c>
      <c r="F217" s="29">
        <v>19300</v>
      </c>
      <c r="H217" s="8">
        <f t="shared" si="3"/>
        <v>44.56666666666667</v>
      </c>
      <c r="I217">
        <v>44.01</v>
      </c>
      <c r="J217">
        <v>1</v>
      </c>
      <c r="K217" s="19" t="s">
        <v>332</v>
      </c>
      <c r="L217" s="7">
        <v>0</v>
      </c>
      <c r="M217">
        <v>74.47</v>
      </c>
      <c r="N217">
        <v>20.329999999999998</v>
      </c>
      <c r="O217">
        <v>4.18</v>
      </c>
      <c r="P217" s="7" t="s">
        <v>327</v>
      </c>
      <c r="S217" s="7" t="s">
        <v>358</v>
      </c>
      <c r="T217" s="7" t="s">
        <v>332</v>
      </c>
    </row>
    <row r="218" spans="1:20" x14ac:dyDescent="0.35">
      <c r="A218" t="s">
        <v>226</v>
      </c>
      <c r="B218">
        <v>3</v>
      </c>
      <c r="C218" t="s">
        <v>357</v>
      </c>
      <c r="D218">
        <v>1145</v>
      </c>
      <c r="E218" s="3" t="s">
        <v>1</v>
      </c>
      <c r="G218" s="7">
        <v>10249</v>
      </c>
      <c r="H218" s="8">
        <f t="shared" si="3"/>
        <v>38.166666666666664</v>
      </c>
      <c r="I218" s="7">
        <v>25.28</v>
      </c>
      <c r="J218">
        <v>1</v>
      </c>
      <c r="K218" s="26" t="s">
        <v>332</v>
      </c>
      <c r="L218" s="7">
        <v>0</v>
      </c>
      <c r="M218">
        <v>85.17</v>
      </c>
      <c r="N218">
        <v>2.76</v>
      </c>
      <c r="O218">
        <v>11.68</v>
      </c>
      <c r="P218" s="7" t="s">
        <v>327</v>
      </c>
      <c r="S218" s="7" t="s">
        <v>358</v>
      </c>
      <c r="T218" s="7" t="s">
        <v>332</v>
      </c>
    </row>
    <row r="219" spans="1:20" x14ac:dyDescent="0.35">
      <c r="A219" s="3" t="s">
        <v>227</v>
      </c>
      <c r="B219" s="3">
        <v>4</v>
      </c>
      <c r="C219" s="3" t="s">
        <v>357</v>
      </c>
      <c r="D219" s="3">
        <v>1123</v>
      </c>
      <c r="E219" s="3" t="s">
        <v>1</v>
      </c>
      <c r="F219" s="71">
        <v>99000</v>
      </c>
      <c r="G219" s="3"/>
      <c r="H219" s="72">
        <f t="shared" si="3"/>
        <v>37.43333333333333</v>
      </c>
      <c r="I219" s="3">
        <v>62.16</v>
      </c>
      <c r="J219" s="3">
        <v>1</v>
      </c>
      <c r="K219" s="20" t="s">
        <v>332</v>
      </c>
      <c r="L219" s="3">
        <v>0</v>
      </c>
      <c r="M219" s="3">
        <v>28.5</v>
      </c>
      <c r="N219" s="3">
        <v>67.349999999999994</v>
      </c>
      <c r="O219" s="3">
        <v>3.91</v>
      </c>
      <c r="P219" s="3" t="s">
        <v>327</v>
      </c>
      <c r="Q219" s="3"/>
      <c r="R219" s="3"/>
      <c r="S219" s="3" t="s">
        <v>358</v>
      </c>
      <c r="T219" s="3" t="s">
        <v>332</v>
      </c>
    </row>
    <row r="220" spans="1:20" x14ac:dyDescent="0.35">
      <c r="A220" t="s">
        <v>228</v>
      </c>
      <c r="B220">
        <v>6</v>
      </c>
      <c r="C220" t="s">
        <v>357</v>
      </c>
      <c r="D220">
        <v>1883</v>
      </c>
      <c r="E220" s="3" t="s">
        <v>1</v>
      </c>
      <c r="F220" s="29">
        <v>45828</v>
      </c>
      <c r="H220" s="8">
        <f t="shared" si="3"/>
        <v>62.766666666666666</v>
      </c>
      <c r="I220">
        <v>33.22</v>
      </c>
      <c r="J220">
        <v>1</v>
      </c>
      <c r="K220" s="26" t="s">
        <v>332</v>
      </c>
      <c r="L220" s="7">
        <v>0</v>
      </c>
      <c r="M220">
        <v>84.52</v>
      </c>
      <c r="N220">
        <v>3.99</v>
      </c>
      <c r="O220">
        <v>9.6300000000000008</v>
      </c>
      <c r="P220" s="7" t="s">
        <v>327</v>
      </c>
      <c r="S220" s="7" t="s">
        <v>358</v>
      </c>
      <c r="T220" s="7" t="s">
        <v>332</v>
      </c>
    </row>
    <row r="221" spans="1:20" x14ac:dyDescent="0.35">
      <c r="A221" t="s">
        <v>229</v>
      </c>
      <c r="B221">
        <v>2</v>
      </c>
      <c r="C221" t="s">
        <v>357</v>
      </c>
      <c r="D221">
        <v>448</v>
      </c>
      <c r="E221" s="3" t="s">
        <v>1</v>
      </c>
      <c r="F221" s="29">
        <v>112000</v>
      </c>
      <c r="H221" s="11">
        <f t="shared" si="3"/>
        <v>14.933333333333334</v>
      </c>
      <c r="I221" s="10">
        <v>8.2200000000000006</v>
      </c>
      <c r="J221">
        <v>1</v>
      </c>
      <c r="K221" s="26" t="s">
        <v>332</v>
      </c>
      <c r="L221" s="7">
        <v>0</v>
      </c>
      <c r="M221">
        <v>70.88</v>
      </c>
      <c r="N221">
        <v>21.11</v>
      </c>
      <c r="O221">
        <v>7.13</v>
      </c>
      <c r="P221" s="7" t="s">
        <v>327</v>
      </c>
      <c r="Q221" s="7"/>
      <c r="S221" s="7" t="s">
        <v>358</v>
      </c>
      <c r="T221" s="7" t="s">
        <v>332</v>
      </c>
    </row>
    <row r="222" spans="1:20" x14ac:dyDescent="0.35">
      <c r="A222" s="3" t="s">
        <v>230</v>
      </c>
      <c r="B222" s="3">
        <v>4</v>
      </c>
      <c r="C222" s="3" t="s">
        <v>357</v>
      </c>
      <c r="D222" s="3">
        <v>1269</v>
      </c>
      <c r="E222" s="3" t="s">
        <v>1</v>
      </c>
      <c r="F222" s="71">
        <v>27300</v>
      </c>
      <c r="G222" s="3"/>
      <c r="H222" s="72">
        <f t="shared" si="3"/>
        <v>42.3</v>
      </c>
      <c r="I222" s="5">
        <v>57.91</v>
      </c>
      <c r="J222" s="3">
        <v>1</v>
      </c>
      <c r="K222" s="20" t="s">
        <v>332</v>
      </c>
      <c r="L222" s="3">
        <v>0</v>
      </c>
      <c r="M222" s="3">
        <v>35.42</v>
      </c>
      <c r="N222" s="3">
        <v>59.56</v>
      </c>
      <c r="O222" s="3">
        <v>3.06</v>
      </c>
      <c r="P222" s="3" t="s">
        <v>327</v>
      </c>
      <c r="Q222" s="3"/>
      <c r="R222" s="3"/>
      <c r="S222" s="3" t="s">
        <v>358</v>
      </c>
      <c r="T222" s="3" t="s">
        <v>332</v>
      </c>
    </row>
    <row r="223" spans="1:20" x14ac:dyDescent="0.35">
      <c r="A223" s="3" t="s">
        <v>231</v>
      </c>
      <c r="B223" s="3">
        <v>2</v>
      </c>
      <c r="C223" s="3" t="s">
        <v>357</v>
      </c>
      <c r="D223" s="3">
        <v>402</v>
      </c>
      <c r="E223" s="3" t="s">
        <v>1</v>
      </c>
      <c r="F223" s="71">
        <v>17600</v>
      </c>
      <c r="G223" s="3"/>
      <c r="H223" s="65">
        <f t="shared" si="3"/>
        <v>13.4</v>
      </c>
      <c r="I223" s="66">
        <v>10.74</v>
      </c>
      <c r="J223" s="3">
        <v>2</v>
      </c>
      <c r="K223" s="20" t="s">
        <v>329</v>
      </c>
      <c r="L223" s="3">
        <v>1</v>
      </c>
      <c r="M223" s="3">
        <v>52.84</v>
      </c>
      <c r="N223" s="3">
        <v>39.950000000000003</v>
      </c>
      <c r="O223" s="3">
        <v>6.64</v>
      </c>
      <c r="P223" s="3" t="s">
        <v>327</v>
      </c>
      <c r="Q223" s="3"/>
      <c r="R223" s="3"/>
      <c r="S223" s="3" t="s">
        <v>358</v>
      </c>
      <c r="T223" s="3" t="s">
        <v>332</v>
      </c>
    </row>
    <row r="224" spans="1:20" x14ac:dyDescent="0.35">
      <c r="A224" s="3" t="s">
        <v>232</v>
      </c>
      <c r="B224" s="3">
        <v>3</v>
      </c>
      <c r="C224" s="3" t="s">
        <v>357</v>
      </c>
      <c r="D224" s="3">
        <v>1410</v>
      </c>
      <c r="E224" s="3" t="s">
        <v>1</v>
      </c>
      <c r="F224" s="71">
        <v>21700</v>
      </c>
      <c r="G224" s="3"/>
      <c r="H224" s="72">
        <f t="shared" si="3"/>
        <v>47</v>
      </c>
      <c r="I224" s="5">
        <v>30.2</v>
      </c>
      <c r="J224" s="3">
        <v>3</v>
      </c>
      <c r="K224" s="20" t="s">
        <v>328</v>
      </c>
      <c r="L224" s="3">
        <v>3</v>
      </c>
      <c r="M224" s="3">
        <v>26.12</v>
      </c>
      <c r="N224" s="3">
        <v>69.099999999999994</v>
      </c>
      <c r="O224" s="3">
        <v>3.6</v>
      </c>
      <c r="P224" s="3" t="s">
        <v>327</v>
      </c>
      <c r="Q224" s="3"/>
      <c r="R224" s="3"/>
      <c r="S224" s="3" t="s">
        <v>358</v>
      </c>
      <c r="T224" s="3" t="s">
        <v>332</v>
      </c>
    </row>
    <row r="225" spans="1:20" x14ac:dyDescent="0.35">
      <c r="A225" t="s">
        <v>233</v>
      </c>
      <c r="B225">
        <v>2</v>
      </c>
      <c r="C225" t="s">
        <v>357</v>
      </c>
      <c r="D225">
        <v>2029</v>
      </c>
      <c r="E225" s="3" t="s">
        <v>1</v>
      </c>
      <c r="F225" s="29">
        <v>22600</v>
      </c>
      <c r="H225" s="11">
        <f t="shared" si="3"/>
        <v>67.63333333333334</v>
      </c>
      <c r="I225" s="10">
        <v>7.6</v>
      </c>
      <c r="J225">
        <v>1</v>
      </c>
      <c r="K225" s="31" t="s">
        <v>332</v>
      </c>
      <c r="L225" s="7">
        <v>0</v>
      </c>
      <c r="M225">
        <v>78.099999999999994</v>
      </c>
      <c r="N225">
        <v>7.51</v>
      </c>
      <c r="O225">
        <v>12.4</v>
      </c>
      <c r="P225" s="7" t="s">
        <v>327</v>
      </c>
      <c r="S225" s="7" t="s">
        <v>359</v>
      </c>
      <c r="T225" s="7" t="s">
        <v>332</v>
      </c>
    </row>
    <row r="226" spans="1:20" x14ac:dyDescent="0.35">
      <c r="A226" t="s">
        <v>234</v>
      </c>
      <c r="B226">
        <v>4</v>
      </c>
      <c r="C226" t="s">
        <v>357</v>
      </c>
      <c r="D226">
        <v>1063</v>
      </c>
      <c r="E226" s="3" t="s">
        <v>1</v>
      </c>
      <c r="F226" s="29">
        <v>17200</v>
      </c>
      <c r="H226" s="8">
        <f t="shared" si="3"/>
        <v>35.43333333333333</v>
      </c>
      <c r="I226" s="7">
        <v>16.13</v>
      </c>
      <c r="J226">
        <v>1</v>
      </c>
      <c r="K226" s="26" t="s">
        <v>332</v>
      </c>
      <c r="L226" s="7">
        <v>0</v>
      </c>
      <c r="M226">
        <v>68.650000000000006</v>
      </c>
      <c r="N226">
        <v>29.79</v>
      </c>
      <c r="O226">
        <v>1.52</v>
      </c>
      <c r="P226" s="7" t="s">
        <v>327</v>
      </c>
      <c r="S226" s="7" t="s">
        <v>358</v>
      </c>
      <c r="T226" s="7" t="s">
        <v>332</v>
      </c>
    </row>
    <row r="227" spans="1:20" x14ac:dyDescent="0.35">
      <c r="A227" s="3" t="s">
        <v>235</v>
      </c>
      <c r="B227" s="3">
        <v>5</v>
      </c>
      <c r="C227" s="3" t="s">
        <v>357</v>
      </c>
      <c r="D227" s="3">
        <v>1684</v>
      </c>
      <c r="E227" s="3" t="s">
        <v>1</v>
      </c>
      <c r="F227" s="73"/>
      <c r="G227" s="3">
        <v>41000</v>
      </c>
      <c r="H227" s="72">
        <f t="shared" si="3"/>
        <v>56.133333333333333</v>
      </c>
      <c r="I227" s="3">
        <v>81.430000000000007</v>
      </c>
      <c r="J227" s="3">
        <v>1</v>
      </c>
      <c r="K227" s="20" t="s">
        <v>332</v>
      </c>
      <c r="L227" s="3">
        <v>0</v>
      </c>
      <c r="M227" s="3">
        <v>31.62</v>
      </c>
      <c r="N227" s="3">
        <v>65.52</v>
      </c>
      <c r="O227" s="3">
        <v>2.38</v>
      </c>
      <c r="P227" s="3" t="s">
        <v>327</v>
      </c>
      <c r="Q227" s="3"/>
      <c r="R227" s="3"/>
      <c r="S227" s="3" t="s">
        <v>358</v>
      </c>
      <c r="T227" s="3" t="s">
        <v>332</v>
      </c>
    </row>
    <row r="228" spans="1:20" x14ac:dyDescent="0.35">
      <c r="A228" s="3" t="s">
        <v>236</v>
      </c>
      <c r="B228" s="3">
        <v>2</v>
      </c>
      <c r="C228" s="3" t="s">
        <v>357</v>
      </c>
      <c r="D228" s="3">
        <v>495</v>
      </c>
      <c r="E228" s="3" t="s">
        <v>1</v>
      </c>
      <c r="F228" s="71">
        <v>68072</v>
      </c>
      <c r="G228" s="3"/>
      <c r="H228" s="72">
        <f t="shared" si="3"/>
        <v>16.5</v>
      </c>
      <c r="I228" s="3">
        <v>14.43</v>
      </c>
      <c r="J228" s="3">
        <v>1</v>
      </c>
      <c r="K228" s="20" t="s">
        <v>332</v>
      </c>
      <c r="L228" s="3">
        <v>0</v>
      </c>
      <c r="M228" s="3">
        <v>39.020000000000003</v>
      </c>
      <c r="N228" s="3">
        <v>55.04</v>
      </c>
      <c r="O228" s="3">
        <v>5.66</v>
      </c>
      <c r="P228" s="3" t="s">
        <v>327</v>
      </c>
      <c r="Q228" s="3"/>
      <c r="R228" s="3"/>
      <c r="S228" s="3" t="s">
        <v>359</v>
      </c>
      <c r="T228" s="3" t="s">
        <v>332</v>
      </c>
    </row>
    <row r="229" spans="1:20" x14ac:dyDescent="0.35">
      <c r="A229" t="s">
        <v>237</v>
      </c>
      <c r="B229">
        <v>1</v>
      </c>
      <c r="C229" t="s">
        <v>356</v>
      </c>
      <c r="D229">
        <v>0</v>
      </c>
      <c r="E229" s="3" t="s">
        <v>1</v>
      </c>
      <c r="F229" s="70">
        <f>1.29*1000000</f>
        <v>1290000</v>
      </c>
      <c r="H229" s="11">
        <f t="shared" si="3"/>
        <v>0</v>
      </c>
      <c r="I229" s="10">
        <v>14.29</v>
      </c>
      <c r="J229" s="7">
        <v>3</v>
      </c>
      <c r="K229" s="31" t="s">
        <v>328</v>
      </c>
      <c r="L229" s="7">
        <v>1</v>
      </c>
      <c r="M229" s="7">
        <v>81.010000000000005</v>
      </c>
      <c r="N229" s="7">
        <v>11.77</v>
      </c>
      <c r="O229" s="7">
        <v>6.21</v>
      </c>
      <c r="P229" s="7" t="s">
        <v>327</v>
      </c>
      <c r="Q229" s="7"/>
      <c r="R229" s="7"/>
      <c r="S229" s="7" t="s">
        <v>359</v>
      </c>
      <c r="T229" s="7" t="s">
        <v>332</v>
      </c>
    </row>
    <row r="230" spans="1:20" x14ac:dyDescent="0.35">
      <c r="A230" t="s">
        <v>238</v>
      </c>
      <c r="B230">
        <v>3</v>
      </c>
      <c r="C230" t="s">
        <v>357</v>
      </c>
      <c r="D230">
        <v>1575</v>
      </c>
      <c r="E230" s="3" t="s">
        <v>1</v>
      </c>
      <c r="F230" s="29">
        <v>152010</v>
      </c>
      <c r="H230" s="8">
        <f t="shared" si="3"/>
        <v>52.5</v>
      </c>
      <c r="I230" s="7">
        <v>35.25</v>
      </c>
      <c r="J230">
        <v>1</v>
      </c>
      <c r="K230" s="27" t="s">
        <v>332</v>
      </c>
      <c r="L230" s="7">
        <v>0</v>
      </c>
      <c r="M230">
        <v>84.21</v>
      </c>
      <c r="N230">
        <v>4.9000000000000004</v>
      </c>
      <c r="O230">
        <v>10.26</v>
      </c>
      <c r="P230" s="7" t="s">
        <v>327</v>
      </c>
      <c r="S230" s="7" t="s">
        <v>358</v>
      </c>
      <c r="T230" s="7" t="s">
        <v>332</v>
      </c>
    </row>
    <row r="231" spans="1:20" x14ac:dyDescent="0.35">
      <c r="A231" s="7" t="s">
        <v>239</v>
      </c>
      <c r="B231">
        <v>4</v>
      </c>
      <c r="C231" t="s">
        <v>357</v>
      </c>
      <c r="D231">
        <v>1978</v>
      </c>
      <c r="E231" s="3" t="s">
        <v>1</v>
      </c>
      <c r="F231" s="29">
        <v>38300</v>
      </c>
      <c r="H231" s="8">
        <f t="shared" si="3"/>
        <v>65.933333333333337</v>
      </c>
      <c r="I231" s="9">
        <v>37.799999999999997</v>
      </c>
      <c r="J231">
        <v>2</v>
      </c>
      <c r="K231" s="27" t="s">
        <v>329</v>
      </c>
      <c r="L231" s="7">
        <v>1</v>
      </c>
      <c r="M231">
        <v>80.52</v>
      </c>
      <c r="N231">
        <v>13.83</v>
      </c>
      <c r="O231">
        <v>5.18</v>
      </c>
      <c r="P231" s="7" t="s">
        <v>327</v>
      </c>
      <c r="S231" s="7" t="s">
        <v>358</v>
      </c>
      <c r="T231" s="7" t="s">
        <v>332</v>
      </c>
    </row>
    <row r="232" spans="1:20" x14ac:dyDescent="0.35">
      <c r="A232" t="s">
        <v>240</v>
      </c>
      <c r="B232">
        <v>3</v>
      </c>
      <c r="C232" t="s">
        <v>357</v>
      </c>
      <c r="D232">
        <v>1151</v>
      </c>
      <c r="E232" s="3" t="s">
        <v>1</v>
      </c>
      <c r="F232" s="29">
        <v>19154</v>
      </c>
      <c r="H232" s="8">
        <f t="shared" si="3"/>
        <v>38.366666666666667</v>
      </c>
      <c r="I232">
        <v>32.159999999999997</v>
      </c>
      <c r="J232">
        <v>2</v>
      </c>
      <c r="K232" s="27" t="s">
        <v>329</v>
      </c>
      <c r="L232" s="7">
        <v>1</v>
      </c>
      <c r="M232">
        <v>92.24</v>
      </c>
      <c r="N232">
        <v>2.54</v>
      </c>
      <c r="O232">
        <v>4.34</v>
      </c>
      <c r="P232" s="7" t="s">
        <v>327</v>
      </c>
      <c r="S232" s="7" t="s">
        <v>359</v>
      </c>
      <c r="T232" s="7" t="s">
        <v>332</v>
      </c>
    </row>
    <row r="233" spans="1:20" x14ac:dyDescent="0.35">
      <c r="A233" t="s">
        <v>241</v>
      </c>
      <c r="B233">
        <v>1</v>
      </c>
      <c r="C233" t="s">
        <v>356</v>
      </c>
      <c r="D233">
        <v>58</v>
      </c>
      <c r="E233" s="3" t="s">
        <v>1</v>
      </c>
      <c r="G233" s="7">
        <v>84600</v>
      </c>
      <c r="H233" s="8">
        <f t="shared" si="3"/>
        <v>1.9333333333333333</v>
      </c>
      <c r="I233" s="7">
        <v>4.08</v>
      </c>
      <c r="J233">
        <v>2</v>
      </c>
      <c r="K233" s="27" t="s">
        <v>331</v>
      </c>
      <c r="L233" s="7">
        <v>1</v>
      </c>
      <c r="M233">
        <v>40.03</v>
      </c>
      <c r="N233">
        <v>53.82</v>
      </c>
      <c r="O233">
        <v>5.69</v>
      </c>
      <c r="P233" s="7" t="s">
        <v>327</v>
      </c>
      <c r="S233" s="7" t="s">
        <v>359</v>
      </c>
      <c r="T233" s="7" t="s">
        <v>332</v>
      </c>
    </row>
    <row r="234" spans="1:20" x14ac:dyDescent="0.35">
      <c r="A234" t="s">
        <v>242</v>
      </c>
      <c r="B234">
        <v>2</v>
      </c>
      <c r="C234" t="s">
        <v>357</v>
      </c>
      <c r="D234">
        <v>682</v>
      </c>
      <c r="E234" s="3" t="s">
        <v>1</v>
      </c>
      <c r="F234" s="29">
        <v>61100</v>
      </c>
      <c r="H234" s="8">
        <f t="shared" si="3"/>
        <v>22.733333333333334</v>
      </c>
      <c r="I234" s="7">
        <v>22.06</v>
      </c>
      <c r="J234">
        <v>1</v>
      </c>
      <c r="K234" s="31" t="s">
        <v>332</v>
      </c>
      <c r="L234" s="7">
        <v>0</v>
      </c>
      <c r="M234">
        <v>76.47</v>
      </c>
      <c r="N234">
        <v>9.4</v>
      </c>
      <c r="O234" s="7">
        <v>13.19</v>
      </c>
      <c r="P234" s="7" t="s">
        <v>327</v>
      </c>
      <c r="S234" s="7" t="s">
        <v>358</v>
      </c>
      <c r="T234" s="7" t="s">
        <v>332</v>
      </c>
    </row>
    <row r="235" spans="1:20" x14ac:dyDescent="0.35">
      <c r="A235" t="s">
        <v>243</v>
      </c>
      <c r="B235">
        <v>4</v>
      </c>
      <c r="C235" t="s">
        <v>357</v>
      </c>
      <c r="D235">
        <v>820</v>
      </c>
      <c r="E235" s="3" t="s">
        <v>1</v>
      </c>
      <c r="F235" s="29">
        <v>18000</v>
      </c>
      <c r="H235" s="8">
        <f t="shared" si="3"/>
        <v>27.333333333333332</v>
      </c>
      <c r="I235" s="7">
        <v>17.37</v>
      </c>
      <c r="J235" s="7">
        <v>1</v>
      </c>
      <c r="K235" s="31" t="s">
        <v>332</v>
      </c>
      <c r="L235" s="7">
        <v>0</v>
      </c>
      <c r="M235" s="7">
        <v>85.76</v>
      </c>
      <c r="N235" s="7">
        <v>4.68</v>
      </c>
      <c r="O235" s="7">
        <v>7.32</v>
      </c>
      <c r="P235" s="7" t="s">
        <v>327</v>
      </c>
      <c r="Q235" s="7"/>
      <c r="R235" s="7"/>
      <c r="S235" s="7" t="s">
        <v>358</v>
      </c>
      <c r="T235" s="7" t="s">
        <v>332</v>
      </c>
    </row>
    <row r="236" spans="1:20" x14ac:dyDescent="0.35">
      <c r="A236" t="s">
        <v>244</v>
      </c>
      <c r="B236">
        <v>3</v>
      </c>
      <c r="C236" t="s">
        <v>357</v>
      </c>
      <c r="D236">
        <v>2001</v>
      </c>
      <c r="E236" s="3" t="s">
        <v>1</v>
      </c>
      <c r="G236" s="7">
        <v>254000</v>
      </c>
      <c r="H236" s="11">
        <f t="shared" si="3"/>
        <v>66.7</v>
      </c>
      <c r="I236" s="10">
        <v>8.06</v>
      </c>
      <c r="J236">
        <v>2</v>
      </c>
      <c r="K236" s="27" t="s">
        <v>328</v>
      </c>
      <c r="L236" s="7">
        <v>1</v>
      </c>
      <c r="M236">
        <v>86.27</v>
      </c>
      <c r="N236">
        <v>1.79</v>
      </c>
      <c r="O236">
        <v>11.31</v>
      </c>
      <c r="P236" s="7" t="s">
        <v>327</v>
      </c>
      <c r="R236" t="s">
        <v>382</v>
      </c>
      <c r="S236" s="7" t="s">
        <v>358</v>
      </c>
      <c r="T236" s="7" t="s">
        <v>332</v>
      </c>
    </row>
    <row r="237" spans="1:20" x14ac:dyDescent="0.35">
      <c r="A237" t="s">
        <v>245</v>
      </c>
      <c r="B237">
        <v>3</v>
      </c>
      <c r="C237" t="s">
        <v>357</v>
      </c>
      <c r="D237">
        <v>1085</v>
      </c>
      <c r="E237" s="3" t="s">
        <v>1</v>
      </c>
      <c r="F237" s="29">
        <v>14898</v>
      </c>
      <c r="H237" s="8">
        <f t="shared" si="3"/>
        <v>36.166666666666664</v>
      </c>
      <c r="I237" s="7">
        <v>33.67</v>
      </c>
      <c r="J237">
        <v>2</v>
      </c>
      <c r="K237" s="31" t="s">
        <v>329</v>
      </c>
      <c r="L237" s="7">
        <v>1</v>
      </c>
      <c r="M237">
        <v>86.52</v>
      </c>
      <c r="N237">
        <v>4.13</v>
      </c>
      <c r="O237">
        <v>8.75</v>
      </c>
      <c r="P237" s="7" t="s">
        <v>327</v>
      </c>
      <c r="Q237" s="7"/>
      <c r="S237" s="7" t="s">
        <v>358</v>
      </c>
      <c r="T237" s="7" t="s">
        <v>332</v>
      </c>
    </row>
    <row r="238" spans="1:20" x14ac:dyDescent="0.35">
      <c r="A238" t="s">
        <v>246</v>
      </c>
      <c r="B238">
        <v>3</v>
      </c>
      <c r="C238" t="s">
        <v>357</v>
      </c>
      <c r="D238">
        <v>1141</v>
      </c>
      <c r="E238" s="3" t="s">
        <v>1</v>
      </c>
      <c r="G238" s="7">
        <v>11900</v>
      </c>
      <c r="H238" s="8">
        <f t="shared" si="3"/>
        <v>38.033333333333331</v>
      </c>
      <c r="I238" s="7">
        <v>55.48</v>
      </c>
      <c r="J238">
        <v>1</v>
      </c>
      <c r="K238" s="27" t="s">
        <v>332</v>
      </c>
      <c r="L238" s="7">
        <v>0</v>
      </c>
      <c r="M238">
        <v>47.89</v>
      </c>
      <c r="N238">
        <v>50.91</v>
      </c>
      <c r="O238">
        <v>1.04</v>
      </c>
      <c r="P238" s="7" t="s">
        <v>327</v>
      </c>
      <c r="Q238" s="7"/>
      <c r="S238" s="7" t="s">
        <v>358</v>
      </c>
      <c r="T238" s="7" t="s">
        <v>332</v>
      </c>
    </row>
    <row r="239" spans="1:20" x14ac:dyDescent="0.35">
      <c r="A239" s="3" t="s">
        <v>247</v>
      </c>
      <c r="B239" s="3">
        <v>1</v>
      </c>
      <c r="C239" s="3" t="s">
        <v>356</v>
      </c>
      <c r="D239" s="3">
        <v>4</v>
      </c>
      <c r="E239" s="3" t="s">
        <v>1</v>
      </c>
      <c r="F239" s="71">
        <v>51831</v>
      </c>
      <c r="G239" s="3"/>
      <c r="H239" s="72">
        <f t="shared" si="3"/>
        <v>0.13333333333333333</v>
      </c>
      <c r="I239" s="3">
        <v>3.76</v>
      </c>
      <c r="J239" s="3">
        <v>1</v>
      </c>
      <c r="K239" s="20" t="s">
        <v>332</v>
      </c>
      <c r="L239" s="3">
        <v>0</v>
      </c>
      <c r="M239" s="3">
        <v>29.77</v>
      </c>
      <c r="N239" s="3">
        <v>66.98</v>
      </c>
      <c r="O239" s="3">
        <v>2.73</v>
      </c>
      <c r="P239" s="3" t="s">
        <v>327</v>
      </c>
      <c r="Q239" s="3"/>
      <c r="R239" s="3"/>
      <c r="S239" s="3" t="s">
        <v>359</v>
      </c>
      <c r="T239" s="3" t="s">
        <v>332</v>
      </c>
    </row>
    <row r="240" spans="1:20" x14ac:dyDescent="0.35">
      <c r="A240" t="s">
        <v>248</v>
      </c>
      <c r="B240">
        <v>1</v>
      </c>
      <c r="C240" t="s">
        <v>356</v>
      </c>
      <c r="D240">
        <v>5</v>
      </c>
      <c r="E240" s="3" t="s">
        <v>3</v>
      </c>
      <c r="G240" s="7">
        <v>10000000</v>
      </c>
      <c r="H240" s="8">
        <f t="shared" si="3"/>
        <v>0.16666666666666666</v>
      </c>
      <c r="I240" s="7">
        <v>3.57</v>
      </c>
      <c r="J240">
        <v>1</v>
      </c>
      <c r="K240" s="27" t="s">
        <v>332</v>
      </c>
      <c r="L240" s="7">
        <v>0</v>
      </c>
      <c r="M240">
        <v>47.66</v>
      </c>
      <c r="N240">
        <v>0.48</v>
      </c>
      <c r="O240">
        <v>43.9</v>
      </c>
      <c r="P240" s="7" t="s">
        <v>327</v>
      </c>
      <c r="Q240" s="7"/>
      <c r="S240" s="7" t="s">
        <v>360</v>
      </c>
      <c r="T240" s="7" t="s">
        <v>332</v>
      </c>
    </row>
    <row r="241" spans="1:20" x14ac:dyDescent="0.35">
      <c r="A241" t="s">
        <v>249</v>
      </c>
      <c r="B241">
        <v>3</v>
      </c>
      <c r="C241" t="s">
        <v>357</v>
      </c>
      <c r="D241">
        <v>625</v>
      </c>
      <c r="E241" s="3" t="s">
        <v>23</v>
      </c>
      <c r="F241" s="29">
        <v>158000</v>
      </c>
      <c r="H241" s="11">
        <f t="shared" si="3"/>
        <v>20.833333333333332</v>
      </c>
      <c r="I241" s="10">
        <v>6.19</v>
      </c>
      <c r="J241">
        <v>1</v>
      </c>
      <c r="K241" s="31" t="s">
        <v>332</v>
      </c>
      <c r="L241" s="7">
        <v>0</v>
      </c>
      <c r="M241">
        <v>45.94</v>
      </c>
      <c r="N241">
        <v>21.37</v>
      </c>
      <c r="O241">
        <v>30.2</v>
      </c>
      <c r="P241" s="7" t="s">
        <v>327</v>
      </c>
      <c r="S241" s="7" t="s">
        <v>359</v>
      </c>
      <c r="T241" s="7" t="s">
        <v>332</v>
      </c>
    </row>
    <row r="242" spans="1:20" x14ac:dyDescent="0.35">
      <c r="A242" t="s">
        <v>250</v>
      </c>
      <c r="B242">
        <v>3</v>
      </c>
      <c r="C242" t="s">
        <v>357</v>
      </c>
      <c r="D242">
        <v>1307</v>
      </c>
      <c r="E242" s="3" t="s">
        <v>1</v>
      </c>
      <c r="F242" s="29">
        <v>11300</v>
      </c>
      <c r="H242" s="8">
        <f t="shared" si="3"/>
        <v>43.56666666666667</v>
      </c>
      <c r="I242" s="7">
        <v>30.65</v>
      </c>
      <c r="J242">
        <v>1</v>
      </c>
      <c r="K242" s="27" t="s">
        <v>332</v>
      </c>
      <c r="L242" s="7">
        <v>0</v>
      </c>
      <c r="M242">
        <v>89.22</v>
      </c>
      <c r="N242">
        <v>7.43</v>
      </c>
      <c r="O242">
        <v>2.93</v>
      </c>
      <c r="P242" s="7" t="s">
        <v>327</v>
      </c>
      <c r="S242" s="7" t="s">
        <v>358</v>
      </c>
      <c r="T242" s="7" t="s">
        <v>332</v>
      </c>
    </row>
    <row r="243" spans="1:20" x14ac:dyDescent="0.35">
      <c r="A243" t="s">
        <v>251</v>
      </c>
      <c r="B243">
        <v>4</v>
      </c>
      <c r="C243" t="s">
        <v>357</v>
      </c>
      <c r="D243">
        <v>1109</v>
      </c>
      <c r="E243" s="3" t="s">
        <v>1</v>
      </c>
      <c r="F243" s="29">
        <v>14000</v>
      </c>
      <c r="H243" s="8">
        <f t="shared" si="3"/>
        <v>36.966666666666669</v>
      </c>
      <c r="I243" s="7">
        <v>33.700000000000003</v>
      </c>
      <c r="J243">
        <v>1</v>
      </c>
      <c r="K243" s="31" t="s">
        <v>332</v>
      </c>
      <c r="L243" s="7">
        <v>0</v>
      </c>
      <c r="M243">
        <v>80.42</v>
      </c>
      <c r="N243">
        <v>11.18</v>
      </c>
      <c r="O243">
        <v>7.54</v>
      </c>
      <c r="P243" s="7" t="s">
        <v>327</v>
      </c>
      <c r="S243" s="7" t="s">
        <v>358</v>
      </c>
      <c r="T243" s="7" t="s">
        <v>332</v>
      </c>
    </row>
    <row r="244" spans="1:20" x14ac:dyDescent="0.35">
      <c r="A244" t="s">
        <v>252</v>
      </c>
      <c r="B244">
        <v>1</v>
      </c>
      <c r="C244" t="s">
        <v>356</v>
      </c>
      <c r="D244">
        <v>26</v>
      </c>
      <c r="E244" s="3" t="s">
        <v>3</v>
      </c>
      <c r="F244" s="29">
        <v>331278</v>
      </c>
      <c r="H244" s="11">
        <f t="shared" si="3"/>
        <v>0.8666666666666667</v>
      </c>
      <c r="I244" s="10">
        <v>22.17</v>
      </c>
      <c r="J244">
        <v>2</v>
      </c>
      <c r="K244" s="27" t="s">
        <v>329</v>
      </c>
      <c r="L244" s="7">
        <v>1</v>
      </c>
      <c r="M244">
        <v>55.76</v>
      </c>
      <c r="N244">
        <v>11.92</v>
      </c>
      <c r="O244">
        <v>30.63</v>
      </c>
      <c r="P244" s="7" t="s">
        <v>327</v>
      </c>
      <c r="R244" t="s">
        <v>384</v>
      </c>
      <c r="S244" s="7" t="s">
        <v>359</v>
      </c>
      <c r="T244" s="7" t="s">
        <v>332</v>
      </c>
    </row>
    <row r="245" spans="1:20" x14ac:dyDescent="0.35">
      <c r="A245" s="7" t="s">
        <v>253</v>
      </c>
      <c r="B245" s="7">
        <v>1</v>
      </c>
      <c r="C245" s="7" t="s">
        <v>356</v>
      </c>
      <c r="D245" s="7">
        <v>87</v>
      </c>
      <c r="E245" s="3" t="s">
        <v>1</v>
      </c>
      <c r="F245" s="29">
        <v>107000</v>
      </c>
      <c r="H245" s="8">
        <f t="shared" si="3"/>
        <v>2.9</v>
      </c>
      <c r="I245" s="7">
        <v>3.76</v>
      </c>
      <c r="J245" s="7">
        <v>1</v>
      </c>
      <c r="K245" s="31" t="s">
        <v>332</v>
      </c>
      <c r="L245" s="7">
        <v>0</v>
      </c>
      <c r="M245" s="7">
        <v>84.34</v>
      </c>
      <c r="N245" s="7">
        <v>4.4800000000000004</v>
      </c>
      <c r="O245" s="7">
        <v>10.3</v>
      </c>
      <c r="P245" s="7" t="s">
        <v>327</v>
      </c>
      <c r="Q245" s="7"/>
      <c r="R245" s="7"/>
      <c r="S245" s="7" t="s">
        <v>359</v>
      </c>
      <c r="T245" s="7" t="s">
        <v>332</v>
      </c>
    </row>
    <row r="246" spans="1:20" x14ac:dyDescent="0.35">
      <c r="A246" s="3" t="s">
        <v>254</v>
      </c>
      <c r="B246" s="3">
        <v>2</v>
      </c>
      <c r="C246" s="3" t="s">
        <v>357</v>
      </c>
      <c r="D246" s="3">
        <v>690</v>
      </c>
      <c r="E246" s="3" t="s">
        <v>1</v>
      </c>
      <c r="F246" s="71">
        <v>12500</v>
      </c>
      <c r="G246" s="3"/>
      <c r="H246" s="72">
        <f t="shared" si="3"/>
        <v>23</v>
      </c>
      <c r="I246" s="3">
        <v>19.63</v>
      </c>
      <c r="J246" s="3">
        <v>1</v>
      </c>
      <c r="K246" s="20" t="s">
        <v>332</v>
      </c>
      <c r="L246" s="3">
        <v>0</v>
      </c>
      <c r="M246" s="3">
        <v>40.229999999999997</v>
      </c>
      <c r="N246" s="3">
        <v>53.97</v>
      </c>
      <c r="O246" s="3">
        <v>5.0199999999999996</v>
      </c>
      <c r="P246" s="3" t="s">
        <v>327</v>
      </c>
      <c r="Q246" s="3"/>
      <c r="R246" s="3"/>
      <c r="S246" s="3" t="s">
        <v>359</v>
      </c>
      <c r="T246" s="66" t="s">
        <v>368</v>
      </c>
    </row>
    <row r="247" spans="1:20" x14ac:dyDescent="0.35">
      <c r="A247" t="s">
        <v>255</v>
      </c>
      <c r="B247">
        <v>5</v>
      </c>
      <c r="C247" t="s">
        <v>357</v>
      </c>
      <c r="D247">
        <v>1513</v>
      </c>
      <c r="E247" s="3" t="s">
        <v>1</v>
      </c>
      <c r="F247" s="29">
        <v>159213</v>
      </c>
      <c r="H247" s="11">
        <f t="shared" si="3"/>
        <v>50.43333333333333</v>
      </c>
      <c r="I247" s="10">
        <v>9.1</v>
      </c>
      <c r="J247">
        <v>2</v>
      </c>
      <c r="K247" s="31" t="s">
        <v>329</v>
      </c>
      <c r="L247" s="7">
        <v>1</v>
      </c>
      <c r="M247">
        <v>78.67</v>
      </c>
      <c r="N247">
        <v>1.26</v>
      </c>
      <c r="O247">
        <v>18.059999999999999</v>
      </c>
      <c r="P247" s="7" t="s">
        <v>327</v>
      </c>
      <c r="S247" s="7" t="s">
        <v>358</v>
      </c>
      <c r="T247" s="7" t="s">
        <v>332</v>
      </c>
    </row>
    <row r="248" spans="1:20" x14ac:dyDescent="0.35">
      <c r="A248" t="s">
        <v>256</v>
      </c>
      <c r="B248">
        <v>4</v>
      </c>
      <c r="C248" t="s">
        <v>357</v>
      </c>
      <c r="D248">
        <v>2108</v>
      </c>
      <c r="E248" s="3" t="s">
        <v>1</v>
      </c>
      <c r="F248" s="29">
        <v>57400</v>
      </c>
      <c r="H248" s="11">
        <f t="shared" si="3"/>
        <v>70.266666666666666</v>
      </c>
      <c r="I248" s="10">
        <v>8.49</v>
      </c>
      <c r="J248">
        <v>1</v>
      </c>
      <c r="K248" s="27" t="s">
        <v>332</v>
      </c>
      <c r="L248" s="7">
        <v>0</v>
      </c>
      <c r="M248">
        <v>87.14</v>
      </c>
      <c r="N248">
        <v>5.16</v>
      </c>
      <c r="O248">
        <v>15.68</v>
      </c>
      <c r="P248" s="7" t="s">
        <v>327</v>
      </c>
      <c r="R248" t="s">
        <v>383</v>
      </c>
      <c r="S248" s="7" t="s">
        <v>358</v>
      </c>
      <c r="T248" s="7" t="s">
        <v>332</v>
      </c>
    </row>
    <row r="249" spans="1:20" x14ac:dyDescent="0.35">
      <c r="A249" t="s">
        <v>257</v>
      </c>
      <c r="B249">
        <v>4</v>
      </c>
      <c r="C249" t="s">
        <v>357</v>
      </c>
      <c r="D249">
        <v>1448</v>
      </c>
      <c r="E249" s="3" t="s">
        <v>1</v>
      </c>
      <c r="F249" s="29">
        <v>134000</v>
      </c>
      <c r="H249" s="8">
        <f t="shared" si="3"/>
        <v>48.266666666666666</v>
      </c>
      <c r="I249" s="7">
        <v>36.4</v>
      </c>
      <c r="J249" s="7">
        <v>1</v>
      </c>
      <c r="K249" s="31" t="s">
        <v>332</v>
      </c>
      <c r="L249" s="7">
        <v>0</v>
      </c>
      <c r="M249" s="7">
        <v>82.97</v>
      </c>
      <c r="N249" s="7">
        <v>2.6</v>
      </c>
      <c r="O249" s="7">
        <v>13.73</v>
      </c>
      <c r="P249" s="7" t="s">
        <v>327</v>
      </c>
      <c r="Q249" s="7"/>
      <c r="R249" s="7"/>
      <c r="S249" s="7" t="s">
        <v>358</v>
      </c>
      <c r="T249" s="7" t="s">
        <v>332</v>
      </c>
    </row>
    <row r="250" spans="1:20" x14ac:dyDescent="0.35">
      <c r="A250" s="3" t="s">
        <v>258</v>
      </c>
      <c r="B250" s="3">
        <v>4</v>
      </c>
      <c r="C250" s="3" t="s">
        <v>357</v>
      </c>
      <c r="D250" s="3">
        <v>1714</v>
      </c>
      <c r="E250" s="3" t="s">
        <v>1</v>
      </c>
      <c r="F250" s="71">
        <v>41000</v>
      </c>
      <c r="G250" s="3"/>
      <c r="H250" s="72">
        <f t="shared" si="3"/>
        <v>57.133333333333333</v>
      </c>
      <c r="I250" s="3">
        <v>35.81</v>
      </c>
      <c r="J250" s="3">
        <v>2</v>
      </c>
      <c r="K250" s="3" t="s">
        <v>328</v>
      </c>
      <c r="L250" s="3">
        <v>1</v>
      </c>
      <c r="M250" s="3">
        <v>71.75</v>
      </c>
      <c r="N250" s="3">
        <v>18.97</v>
      </c>
      <c r="O250" s="3">
        <v>8.49</v>
      </c>
      <c r="P250" s="3" t="s">
        <v>327</v>
      </c>
      <c r="Q250" s="3"/>
      <c r="R250" s="3"/>
      <c r="S250" s="3" t="s">
        <v>358</v>
      </c>
      <c r="T250" s="3" t="s">
        <v>332</v>
      </c>
    </row>
    <row r="251" spans="1:20" x14ac:dyDescent="0.35">
      <c r="A251" s="3" t="s">
        <v>259</v>
      </c>
      <c r="B251" s="3">
        <v>4</v>
      </c>
      <c r="C251" s="3" t="s">
        <v>357</v>
      </c>
      <c r="D251" s="3">
        <v>1504</v>
      </c>
      <c r="E251" s="3" t="s">
        <v>1</v>
      </c>
      <c r="F251" s="73"/>
      <c r="G251" s="3">
        <v>29526</v>
      </c>
      <c r="H251" s="72">
        <f t="shared" si="3"/>
        <v>50.133333333333333</v>
      </c>
      <c r="I251" s="3">
        <v>83.09</v>
      </c>
      <c r="J251" s="3">
        <v>2</v>
      </c>
      <c r="K251" s="3" t="s">
        <v>331</v>
      </c>
      <c r="L251" s="3">
        <v>1</v>
      </c>
      <c r="M251" s="3">
        <v>49.15</v>
      </c>
      <c r="N251" s="3">
        <v>42.46</v>
      </c>
      <c r="O251" s="3">
        <v>8.11</v>
      </c>
      <c r="P251" s="3" t="s">
        <v>327</v>
      </c>
      <c r="Q251" s="3"/>
      <c r="R251" s="3"/>
      <c r="S251" s="3" t="s">
        <v>359</v>
      </c>
      <c r="T251" s="3" t="s">
        <v>332</v>
      </c>
    </row>
    <row r="252" spans="1:20" x14ac:dyDescent="0.35">
      <c r="A252" t="s">
        <v>260</v>
      </c>
      <c r="B252">
        <v>5</v>
      </c>
      <c r="C252" t="s">
        <v>357</v>
      </c>
      <c r="D252">
        <v>2180</v>
      </c>
      <c r="E252" s="3" t="s">
        <v>1</v>
      </c>
      <c r="F252" s="29">
        <v>39200</v>
      </c>
      <c r="H252" s="11">
        <f t="shared" si="3"/>
        <v>72.666666666666671</v>
      </c>
      <c r="I252" s="30">
        <v>11.54</v>
      </c>
      <c r="J252">
        <v>1</v>
      </c>
      <c r="K252" s="31" t="s">
        <v>332</v>
      </c>
      <c r="L252" s="7">
        <v>0</v>
      </c>
      <c r="M252">
        <v>83.66</v>
      </c>
      <c r="N252">
        <v>6.32</v>
      </c>
      <c r="O252">
        <v>9.41</v>
      </c>
      <c r="P252" s="7" t="s">
        <v>327</v>
      </c>
      <c r="S252" s="7" t="s">
        <v>359</v>
      </c>
      <c r="T252" s="7" t="s">
        <v>332</v>
      </c>
    </row>
    <row r="253" spans="1:20" x14ac:dyDescent="0.35">
      <c r="A253" t="s">
        <v>261</v>
      </c>
      <c r="B253">
        <v>4</v>
      </c>
      <c r="C253" t="s">
        <v>357</v>
      </c>
      <c r="D253">
        <v>1466</v>
      </c>
      <c r="E253" s="3" t="s">
        <v>1</v>
      </c>
      <c r="F253" s="29">
        <v>29000</v>
      </c>
      <c r="H253" s="8">
        <f t="shared" si="3"/>
        <v>48.866666666666667</v>
      </c>
      <c r="I253" s="29">
        <v>19.600000000000001</v>
      </c>
      <c r="J253">
        <v>1</v>
      </c>
      <c r="K253" s="28" t="s">
        <v>332</v>
      </c>
      <c r="L253" s="7">
        <v>0</v>
      </c>
      <c r="M253">
        <v>84.2</v>
      </c>
      <c r="N253">
        <v>5.46</v>
      </c>
      <c r="O253">
        <v>8.94</v>
      </c>
      <c r="P253" s="7" t="s">
        <v>327</v>
      </c>
      <c r="S253" s="7" t="s">
        <v>358</v>
      </c>
      <c r="T253" s="7" t="s">
        <v>332</v>
      </c>
    </row>
    <row r="254" spans="1:20" x14ac:dyDescent="0.35">
      <c r="A254" s="7" t="s">
        <v>262</v>
      </c>
      <c r="B254">
        <v>2</v>
      </c>
      <c r="C254" t="s">
        <v>357</v>
      </c>
      <c r="D254">
        <v>1693</v>
      </c>
      <c r="E254" s="3" t="s">
        <v>1</v>
      </c>
      <c r="F254" s="29">
        <v>26000</v>
      </c>
      <c r="H254" s="8">
        <f t="shared" si="3"/>
        <v>56.43333333333333</v>
      </c>
      <c r="I254" s="29">
        <v>87.19</v>
      </c>
      <c r="J254">
        <v>2</v>
      </c>
      <c r="K254" s="28" t="s">
        <v>331</v>
      </c>
      <c r="L254" s="7">
        <v>0</v>
      </c>
      <c r="M254">
        <v>67.989999999999995</v>
      </c>
      <c r="N254">
        <v>29.05</v>
      </c>
      <c r="O254">
        <v>2.83</v>
      </c>
      <c r="P254" s="7" t="s">
        <v>327</v>
      </c>
      <c r="R254" t="s">
        <v>386</v>
      </c>
      <c r="S254" s="7" t="s">
        <v>358</v>
      </c>
      <c r="T254" s="4" t="s">
        <v>369</v>
      </c>
    </row>
    <row r="255" spans="1:20" x14ac:dyDescent="0.35">
      <c r="A255" t="s">
        <v>263</v>
      </c>
      <c r="B255">
        <v>1</v>
      </c>
      <c r="C255" t="s">
        <v>356</v>
      </c>
      <c r="D255">
        <v>13</v>
      </c>
      <c r="E255" s="3" t="s">
        <v>3</v>
      </c>
      <c r="G255" s="7">
        <v>4800000</v>
      </c>
      <c r="H255" s="8">
        <f t="shared" si="3"/>
        <v>0.43333333333333335</v>
      </c>
      <c r="I255" s="29">
        <v>1.87</v>
      </c>
      <c r="J255">
        <v>2</v>
      </c>
      <c r="K255" s="28" t="s">
        <v>331</v>
      </c>
      <c r="L255" s="7">
        <v>1</v>
      </c>
      <c r="M255">
        <v>56.41</v>
      </c>
      <c r="N255">
        <v>0.83</v>
      </c>
      <c r="O255">
        <v>39.15</v>
      </c>
      <c r="P255" s="7" t="s">
        <v>327</v>
      </c>
      <c r="S255" s="7" t="s">
        <v>359</v>
      </c>
      <c r="T255" s="7" t="s">
        <v>332</v>
      </c>
    </row>
    <row r="256" spans="1:20" x14ac:dyDescent="0.35">
      <c r="A256" t="s">
        <v>264</v>
      </c>
      <c r="B256">
        <v>1</v>
      </c>
      <c r="C256" t="s">
        <v>356</v>
      </c>
      <c r="D256">
        <v>468</v>
      </c>
      <c r="E256" s="3" t="s">
        <v>62</v>
      </c>
      <c r="G256" s="7">
        <v>40800</v>
      </c>
      <c r="H256" s="11">
        <f t="shared" si="3"/>
        <v>15.6</v>
      </c>
      <c r="I256" s="30">
        <v>8.3000000000000007</v>
      </c>
      <c r="J256">
        <v>1</v>
      </c>
      <c r="K256" s="28" t="s">
        <v>332</v>
      </c>
      <c r="L256" s="7">
        <v>0</v>
      </c>
      <c r="M256">
        <v>78.02</v>
      </c>
      <c r="N256">
        <v>3.5</v>
      </c>
      <c r="O256">
        <v>16.43</v>
      </c>
      <c r="P256" s="7" t="s">
        <v>327</v>
      </c>
      <c r="R256" t="s">
        <v>385</v>
      </c>
      <c r="S256" s="7" t="s">
        <v>358</v>
      </c>
      <c r="T256" s="7" t="s">
        <v>332</v>
      </c>
    </row>
    <row r="257" spans="1:20" x14ac:dyDescent="0.35">
      <c r="A257" s="7" t="s">
        <v>265</v>
      </c>
      <c r="B257" s="7">
        <v>2</v>
      </c>
      <c r="C257" s="7" t="s">
        <v>357</v>
      </c>
      <c r="D257" s="7">
        <v>226</v>
      </c>
      <c r="E257" s="3" t="s">
        <v>1</v>
      </c>
      <c r="F257" s="29">
        <v>170000</v>
      </c>
      <c r="H257" s="11">
        <f t="shared" si="3"/>
        <v>7.5333333333333332</v>
      </c>
      <c r="I257" s="30">
        <v>15.25</v>
      </c>
      <c r="J257" s="7">
        <v>1</v>
      </c>
      <c r="K257" s="31" t="s">
        <v>332</v>
      </c>
      <c r="L257" s="7">
        <v>0</v>
      </c>
      <c r="M257" s="7">
        <v>79.17</v>
      </c>
      <c r="N257" s="7">
        <v>14.96</v>
      </c>
      <c r="O257" s="7">
        <v>5.38</v>
      </c>
      <c r="P257" s="7" t="s">
        <v>327</v>
      </c>
      <c r="Q257" s="7"/>
      <c r="R257" s="7"/>
      <c r="S257" s="7" t="s">
        <v>358</v>
      </c>
      <c r="T257" s="7" t="s">
        <v>332</v>
      </c>
    </row>
    <row r="258" spans="1:20" x14ac:dyDescent="0.35">
      <c r="A258" s="7" t="s">
        <v>266</v>
      </c>
      <c r="B258" s="7">
        <v>1</v>
      </c>
      <c r="C258" s="7" t="s">
        <v>356</v>
      </c>
      <c r="D258" s="7">
        <v>7</v>
      </c>
      <c r="E258" s="3" t="s">
        <v>1</v>
      </c>
      <c r="F258" s="29">
        <v>143310</v>
      </c>
      <c r="H258" s="11">
        <f t="shared" ref="H258:H310" si="4">D258/30</f>
        <v>0.23333333333333334</v>
      </c>
      <c r="I258" s="30">
        <v>40.840000000000003</v>
      </c>
      <c r="J258" s="7">
        <v>1</v>
      </c>
      <c r="K258" s="31" t="s">
        <v>332</v>
      </c>
      <c r="L258" s="7">
        <v>0</v>
      </c>
      <c r="M258" s="7">
        <v>62.53</v>
      </c>
      <c r="N258" s="7">
        <v>33.520000000000003</v>
      </c>
      <c r="O258" s="7">
        <v>3.61</v>
      </c>
      <c r="P258" s="7" t="s">
        <v>327</v>
      </c>
      <c r="Q258" s="7"/>
      <c r="R258" s="7"/>
      <c r="S258" s="7" t="s">
        <v>358</v>
      </c>
      <c r="T258" s="7" t="s">
        <v>332</v>
      </c>
    </row>
    <row r="259" spans="1:20" x14ac:dyDescent="0.35">
      <c r="A259" s="7" t="s">
        <v>267</v>
      </c>
      <c r="B259" s="7">
        <v>3</v>
      </c>
      <c r="C259" s="7" t="s">
        <v>357</v>
      </c>
      <c r="D259" s="7">
        <v>1160</v>
      </c>
      <c r="E259" s="3" t="s">
        <v>3</v>
      </c>
      <c r="F259" s="29">
        <v>21400</v>
      </c>
      <c r="H259" s="11">
        <f t="shared" si="4"/>
        <v>38.666666666666664</v>
      </c>
      <c r="I259" s="30">
        <v>10.3</v>
      </c>
      <c r="J259" s="7">
        <v>1</v>
      </c>
      <c r="K259" s="31" t="s">
        <v>332</v>
      </c>
      <c r="L259" s="7">
        <v>0</v>
      </c>
      <c r="M259" s="7">
        <v>45.65</v>
      </c>
      <c r="N259" s="7">
        <v>9.6</v>
      </c>
      <c r="O259" s="7">
        <v>36.43</v>
      </c>
      <c r="P259" s="7" t="s">
        <v>327</v>
      </c>
      <c r="Q259" s="7"/>
      <c r="R259" s="7"/>
      <c r="S259" s="7" t="s">
        <v>358</v>
      </c>
      <c r="T259" s="7" t="s">
        <v>332</v>
      </c>
    </row>
    <row r="260" spans="1:20" x14ac:dyDescent="0.35">
      <c r="A260" t="s">
        <v>268</v>
      </c>
      <c r="B260">
        <v>4</v>
      </c>
      <c r="C260" t="s">
        <v>357</v>
      </c>
      <c r="D260">
        <v>1830</v>
      </c>
      <c r="E260" s="3" t="s">
        <v>1</v>
      </c>
      <c r="F260" s="29">
        <v>25400</v>
      </c>
      <c r="H260" s="11">
        <f t="shared" si="4"/>
        <v>61</v>
      </c>
      <c r="I260" s="30">
        <v>8.17</v>
      </c>
      <c r="J260">
        <v>2</v>
      </c>
      <c r="K260" s="28" t="s">
        <v>328</v>
      </c>
      <c r="L260" s="7">
        <v>3</v>
      </c>
      <c r="M260">
        <v>87.47</v>
      </c>
      <c r="N260">
        <v>5.23</v>
      </c>
      <c r="O260">
        <v>6.71</v>
      </c>
      <c r="P260" s="7" t="s">
        <v>327</v>
      </c>
      <c r="S260" s="7" t="s">
        <v>358</v>
      </c>
      <c r="T260" s="7" t="s">
        <v>332</v>
      </c>
    </row>
    <row r="261" spans="1:20" x14ac:dyDescent="0.35">
      <c r="A261" t="s">
        <v>269</v>
      </c>
      <c r="B261">
        <v>4</v>
      </c>
      <c r="C261" t="s">
        <v>357</v>
      </c>
      <c r="D261">
        <v>1526</v>
      </c>
      <c r="E261" s="3" t="s">
        <v>1</v>
      </c>
      <c r="G261" s="7">
        <v>14672</v>
      </c>
      <c r="H261" s="8">
        <f t="shared" si="4"/>
        <v>50.866666666666667</v>
      </c>
      <c r="I261" s="33">
        <v>33.86</v>
      </c>
      <c r="J261">
        <v>1</v>
      </c>
      <c r="K261" s="31" t="s">
        <v>332</v>
      </c>
      <c r="L261" s="7">
        <v>0</v>
      </c>
      <c r="M261">
        <v>85.9</v>
      </c>
      <c r="N261">
        <v>3.27</v>
      </c>
      <c r="O261">
        <v>9.8000000000000007</v>
      </c>
      <c r="P261" s="7" t="s">
        <v>327</v>
      </c>
      <c r="S261" s="7" t="s">
        <v>359</v>
      </c>
      <c r="T261" s="7" t="s">
        <v>332</v>
      </c>
    </row>
    <row r="262" spans="1:20" x14ac:dyDescent="0.35">
      <c r="A262" t="s">
        <v>270</v>
      </c>
      <c r="B262">
        <v>5</v>
      </c>
      <c r="C262" t="s">
        <v>357</v>
      </c>
      <c r="D262">
        <v>1609</v>
      </c>
      <c r="E262" s="3" t="s">
        <v>1</v>
      </c>
      <c r="F262" s="29">
        <v>12200</v>
      </c>
      <c r="H262" s="8">
        <f t="shared" si="4"/>
        <v>53.633333333333333</v>
      </c>
      <c r="I262" s="33">
        <v>31.1</v>
      </c>
      <c r="J262">
        <v>1</v>
      </c>
      <c r="K262" s="31" t="s">
        <v>329</v>
      </c>
      <c r="L262" s="7">
        <v>1</v>
      </c>
      <c r="M262">
        <v>63.93</v>
      </c>
      <c r="N262">
        <v>30.3</v>
      </c>
      <c r="O262">
        <v>5.0599999999999996</v>
      </c>
      <c r="P262" s="7" t="s">
        <v>388</v>
      </c>
      <c r="S262" s="7" t="s">
        <v>359</v>
      </c>
      <c r="T262" s="4" t="s">
        <v>369</v>
      </c>
    </row>
    <row r="263" spans="1:20" x14ac:dyDescent="0.35">
      <c r="A263" t="s">
        <v>271</v>
      </c>
      <c r="B263">
        <v>1</v>
      </c>
      <c r="C263" t="s">
        <v>356</v>
      </c>
      <c r="D263">
        <v>1</v>
      </c>
      <c r="E263" s="3" t="s">
        <v>1</v>
      </c>
      <c r="F263" s="29">
        <v>550523</v>
      </c>
      <c r="H263" s="8">
        <f t="shared" si="4"/>
        <v>3.3333333333333333E-2</v>
      </c>
      <c r="I263" s="33">
        <v>10.98</v>
      </c>
      <c r="J263">
        <v>1</v>
      </c>
      <c r="K263" s="31" t="s">
        <v>332</v>
      </c>
      <c r="L263" s="7">
        <v>0</v>
      </c>
      <c r="M263">
        <v>82.99</v>
      </c>
      <c r="N263">
        <v>6.82</v>
      </c>
      <c r="O263">
        <v>9.43</v>
      </c>
      <c r="P263" s="7" t="s">
        <v>327</v>
      </c>
      <c r="S263" s="7" t="s">
        <v>358</v>
      </c>
      <c r="T263" s="7" t="s">
        <v>332</v>
      </c>
    </row>
    <row r="264" spans="1:20" x14ac:dyDescent="0.35">
      <c r="A264" t="s">
        <v>272</v>
      </c>
      <c r="B264">
        <v>5</v>
      </c>
      <c r="C264" t="s">
        <v>357</v>
      </c>
      <c r="D264">
        <v>1789</v>
      </c>
      <c r="E264" s="3" t="s">
        <v>1</v>
      </c>
      <c r="F264" s="29">
        <v>19006</v>
      </c>
      <c r="H264" s="8">
        <f t="shared" si="4"/>
        <v>59.633333333333333</v>
      </c>
      <c r="I264" s="33">
        <v>33.39</v>
      </c>
      <c r="J264">
        <v>1</v>
      </c>
      <c r="K264" s="31" t="s">
        <v>332</v>
      </c>
      <c r="L264" s="7">
        <v>0</v>
      </c>
      <c r="M264">
        <v>76.95</v>
      </c>
      <c r="N264">
        <v>11.12</v>
      </c>
      <c r="O264">
        <v>7.77</v>
      </c>
      <c r="P264" s="7" t="s">
        <v>327</v>
      </c>
      <c r="S264" s="7" t="s">
        <v>358</v>
      </c>
      <c r="T264" s="7" t="s">
        <v>332</v>
      </c>
    </row>
    <row r="265" spans="1:20" x14ac:dyDescent="0.35">
      <c r="A265" t="s">
        <v>273</v>
      </c>
      <c r="B265">
        <v>1</v>
      </c>
      <c r="C265" t="s">
        <v>356</v>
      </c>
      <c r="D265">
        <v>56</v>
      </c>
      <c r="E265" s="3" t="s">
        <v>274</v>
      </c>
      <c r="F265" s="29">
        <v>36700</v>
      </c>
      <c r="H265" s="11">
        <f t="shared" si="4"/>
        <v>1.8666666666666667</v>
      </c>
      <c r="I265" s="30">
        <v>17.68</v>
      </c>
      <c r="J265">
        <v>1</v>
      </c>
      <c r="K265" s="31" t="s">
        <v>332</v>
      </c>
      <c r="L265" s="7">
        <v>0</v>
      </c>
      <c r="M265">
        <v>64.489999999999995</v>
      </c>
      <c r="N265">
        <v>1.36</v>
      </c>
      <c r="O265">
        <v>30.46</v>
      </c>
      <c r="P265" s="7" t="s">
        <v>327</v>
      </c>
      <c r="S265" s="7" t="s">
        <v>358</v>
      </c>
      <c r="T265" s="7" t="s">
        <v>332</v>
      </c>
    </row>
    <row r="266" spans="1:20" x14ac:dyDescent="0.35">
      <c r="A266" t="s">
        <v>275</v>
      </c>
      <c r="B266">
        <v>6</v>
      </c>
      <c r="C266" t="s">
        <v>357</v>
      </c>
      <c r="D266">
        <v>1989</v>
      </c>
      <c r="E266" s="3" t="s">
        <v>1</v>
      </c>
      <c r="F266" s="29">
        <v>12500</v>
      </c>
      <c r="H266" s="8">
        <f t="shared" si="4"/>
        <v>66.3</v>
      </c>
      <c r="I266" s="33">
        <v>29.76</v>
      </c>
      <c r="J266" s="7">
        <v>1</v>
      </c>
      <c r="K266" s="31" t="s">
        <v>332</v>
      </c>
      <c r="L266" s="7">
        <v>0</v>
      </c>
      <c r="M266" s="7">
        <v>77.77</v>
      </c>
      <c r="N266" s="7">
        <v>16.12</v>
      </c>
      <c r="O266" s="7">
        <v>5.41</v>
      </c>
      <c r="P266" s="7" t="s">
        <v>327</v>
      </c>
      <c r="Q266" s="7"/>
      <c r="R266" s="7"/>
      <c r="S266" s="7" t="s">
        <v>358</v>
      </c>
      <c r="T266" s="7" t="s">
        <v>332</v>
      </c>
    </row>
    <row r="267" spans="1:20" x14ac:dyDescent="0.35">
      <c r="A267" t="s">
        <v>276</v>
      </c>
      <c r="B267">
        <v>6</v>
      </c>
      <c r="C267" t="s">
        <v>357</v>
      </c>
      <c r="D267">
        <v>1874</v>
      </c>
      <c r="E267" s="3" t="s">
        <v>1</v>
      </c>
      <c r="G267" s="7">
        <v>116409</v>
      </c>
      <c r="H267" s="8">
        <f t="shared" si="4"/>
        <v>62.466666666666669</v>
      </c>
      <c r="I267" s="33">
        <v>33.76</v>
      </c>
      <c r="J267">
        <v>1</v>
      </c>
      <c r="K267" s="31" t="s">
        <v>332</v>
      </c>
      <c r="L267" s="7">
        <v>0</v>
      </c>
      <c r="M267">
        <v>71.849999999999994</v>
      </c>
      <c r="N267">
        <v>10.4</v>
      </c>
      <c r="O267">
        <v>15.75</v>
      </c>
      <c r="P267" s="7" t="s">
        <v>327</v>
      </c>
      <c r="S267" s="7" t="s">
        <v>358</v>
      </c>
      <c r="T267" s="7" t="s">
        <v>332</v>
      </c>
    </row>
    <row r="268" spans="1:20" x14ac:dyDescent="0.35">
      <c r="A268" t="s">
        <v>277</v>
      </c>
      <c r="B268">
        <v>1</v>
      </c>
      <c r="C268" t="s">
        <v>356</v>
      </c>
      <c r="D268">
        <v>6</v>
      </c>
      <c r="E268" s="3" t="s">
        <v>274</v>
      </c>
      <c r="F268" s="70">
        <f>1.99*1000000</f>
        <v>1990000</v>
      </c>
      <c r="H268" s="8">
        <f t="shared" si="4"/>
        <v>0.2</v>
      </c>
      <c r="I268" s="7">
        <v>1.54</v>
      </c>
      <c r="J268">
        <v>1</v>
      </c>
      <c r="K268" s="31" t="s">
        <v>332</v>
      </c>
      <c r="L268" s="7">
        <v>0</v>
      </c>
      <c r="M268">
        <v>58.86</v>
      </c>
      <c r="N268">
        <v>1.49</v>
      </c>
      <c r="O268">
        <v>31.06</v>
      </c>
      <c r="P268" s="7" t="s">
        <v>327</v>
      </c>
      <c r="S268" s="7" t="s">
        <v>359</v>
      </c>
      <c r="T268" s="7" t="s">
        <v>332</v>
      </c>
    </row>
    <row r="269" spans="1:20" x14ac:dyDescent="0.35">
      <c r="A269" t="s">
        <v>278</v>
      </c>
      <c r="B269">
        <v>5</v>
      </c>
      <c r="C269" t="s">
        <v>357</v>
      </c>
      <c r="D269">
        <v>1918</v>
      </c>
      <c r="E269" s="3" t="s">
        <v>1</v>
      </c>
      <c r="F269" s="29">
        <v>290000</v>
      </c>
      <c r="H269" s="8">
        <f t="shared" si="4"/>
        <v>63.93333333333333</v>
      </c>
      <c r="I269" s="33">
        <v>33.19</v>
      </c>
      <c r="J269">
        <v>2</v>
      </c>
      <c r="K269" s="31" t="s">
        <v>328</v>
      </c>
      <c r="L269" s="7">
        <v>1</v>
      </c>
      <c r="M269">
        <v>83.45</v>
      </c>
      <c r="N269">
        <v>2.57</v>
      </c>
      <c r="O269">
        <v>11.84</v>
      </c>
      <c r="P269" s="7" t="s">
        <v>327</v>
      </c>
      <c r="S269" s="7" t="s">
        <v>358</v>
      </c>
      <c r="T269" s="7" t="s">
        <v>332</v>
      </c>
    </row>
    <row r="270" spans="1:20" x14ac:dyDescent="0.35">
      <c r="A270" s="7" t="s">
        <v>279</v>
      </c>
      <c r="B270" s="7">
        <v>2</v>
      </c>
      <c r="C270" s="7" t="s">
        <v>357</v>
      </c>
      <c r="D270" s="7">
        <v>454</v>
      </c>
      <c r="E270" s="3" t="s">
        <v>1</v>
      </c>
      <c r="G270" s="7">
        <v>27614</v>
      </c>
      <c r="H270" s="8">
        <f t="shared" si="4"/>
        <v>15.133333333333333</v>
      </c>
      <c r="I270" s="33">
        <v>22.27</v>
      </c>
      <c r="J270" s="7">
        <v>1</v>
      </c>
      <c r="K270" s="31" t="s">
        <v>332</v>
      </c>
      <c r="L270" s="7">
        <v>0</v>
      </c>
      <c r="M270" s="7">
        <v>61.16</v>
      </c>
      <c r="N270" s="7">
        <v>33.75</v>
      </c>
      <c r="O270" s="7">
        <v>4.71</v>
      </c>
      <c r="P270" s="7" t="s">
        <v>327</v>
      </c>
      <c r="Q270" s="7"/>
      <c r="R270" s="7"/>
      <c r="S270" s="7" t="s">
        <v>358</v>
      </c>
      <c r="T270" s="7" t="s">
        <v>332</v>
      </c>
    </row>
    <row r="271" spans="1:20" x14ac:dyDescent="0.35">
      <c r="A271" t="s">
        <v>280</v>
      </c>
      <c r="B271">
        <v>2</v>
      </c>
      <c r="C271" t="s">
        <v>357</v>
      </c>
      <c r="D271">
        <v>764</v>
      </c>
      <c r="E271" s="3" t="s">
        <v>1</v>
      </c>
      <c r="F271" s="29">
        <v>27000</v>
      </c>
      <c r="H271" s="8">
        <f t="shared" si="4"/>
        <v>25.466666666666665</v>
      </c>
      <c r="I271" s="33">
        <v>30.83</v>
      </c>
      <c r="J271">
        <v>1</v>
      </c>
      <c r="K271" s="31" t="s">
        <v>332</v>
      </c>
      <c r="L271" s="7">
        <v>0</v>
      </c>
      <c r="M271">
        <v>79.400000000000006</v>
      </c>
      <c r="N271">
        <v>16.79</v>
      </c>
      <c r="O271">
        <v>3.49</v>
      </c>
      <c r="P271" s="7" t="s">
        <v>327</v>
      </c>
      <c r="S271" s="7" t="s">
        <v>358</v>
      </c>
      <c r="T271" s="7" t="s">
        <v>332</v>
      </c>
    </row>
    <row r="272" spans="1:20" x14ac:dyDescent="0.35">
      <c r="A272" t="s">
        <v>281</v>
      </c>
      <c r="B272">
        <v>5</v>
      </c>
      <c r="C272" t="s">
        <v>357</v>
      </c>
      <c r="D272">
        <v>2106</v>
      </c>
      <c r="E272" s="3" t="s">
        <v>1</v>
      </c>
      <c r="F272" s="29">
        <v>17000</v>
      </c>
      <c r="H272" s="8">
        <f t="shared" si="4"/>
        <v>70.2</v>
      </c>
      <c r="I272" s="33">
        <v>34.42</v>
      </c>
      <c r="J272">
        <v>1</v>
      </c>
      <c r="K272" s="31" t="s">
        <v>332</v>
      </c>
      <c r="L272" s="7">
        <v>0</v>
      </c>
      <c r="M272">
        <v>81.14</v>
      </c>
      <c r="N272">
        <v>6.4</v>
      </c>
      <c r="O272">
        <v>11.53</v>
      </c>
      <c r="P272" s="7" t="s">
        <v>327</v>
      </c>
      <c r="S272" s="7" t="s">
        <v>358</v>
      </c>
      <c r="T272" s="7" t="s">
        <v>332</v>
      </c>
    </row>
    <row r="273" spans="1:20" x14ac:dyDescent="0.35">
      <c r="A273" s="7" t="s">
        <v>282</v>
      </c>
      <c r="B273" s="7">
        <v>1</v>
      </c>
      <c r="C273" s="7" t="s">
        <v>356</v>
      </c>
      <c r="D273" s="7">
        <v>0</v>
      </c>
      <c r="E273" s="3" t="s">
        <v>1</v>
      </c>
      <c r="F273" s="29">
        <v>34100</v>
      </c>
      <c r="H273" s="8">
        <f t="shared" si="4"/>
        <v>0</v>
      </c>
      <c r="I273" s="33">
        <v>9.5500000000000007</v>
      </c>
      <c r="J273" s="7">
        <v>1</v>
      </c>
      <c r="K273" s="31" t="s">
        <v>332</v>
      </c>
      <c r="L273" s="7">
        <v>0</v>
      </c>
      <c r="M273" s="7">
        <v>84.75</v>
      </c>
      <c r="N273" s="7">
        <v>1.24</v>
      </c>
      <c r="O273" s="7">
        <v>11.98</v>
      </c>
      <c r="P273" s="7" t="s">
        <v>327</v>
      </c>
      <c r="Q273" s="7"/>
      <c r="R273" s="7"/>
      <c r="S273" s="7" t="s">
        <v>360</v>
      </c>
      <c r="T273" s="7" t="s">
        <v>332</v>
      </c>
    </row>
    <row r="274" spans="1:20" x14ac:dyDescent="0.35">
      <c r="A274" t="s">
        <v>283</v>
      </c>
      <c r="B274">
        <v>1</v>
      </c>
      <c r="C274" t="s">
        <v>356</v>
      </c>
      <c r="D274">
        <v>38</v>
      </c>
      <c r="E274" s="3" t="s">
        <v>284</v>
      </c>
      <c r="G274" s="7">
        <v>800000</v>
      </c>
      <c r="H274" s="8">
        <f t="shared" si="4"/>
        <v>1.2666666666666666</v>
      </c>
      <c r="I274" s="33">
        <v>9.42</v>
      </c>
      <c r="J274">
        <v>1</v>
      </c>
      <c r="K274" s="31" t="s">
        <v>332</v>
      </c>
      <c r="L274" s="7">
        <v>0</v>
      </c>
      <c r="M274">
        <v>65.77</v>
      </c>
      <c r="N274">
        <v>3.94</v>
      </c>
      <c r="O274">
        <v>27.2</v>
      </c>
      <c r="P274" s="7" t="s">
        <v>327</v>
      </c>
      <c r="S274" s="7" t="s">
        <v>360</v>
      </c>
      <c r="T274" s="7" t="s">
        <v>332</v>
      </c>
    </row>
    <row r="275" spans="1:20" x14ac:dyDescent="0.35">
      <c r="A275" s="7" t="s">
        <v>285</v>
      </c>
      <c r="B275" s="7">
        <v>4</v>
      </c>
      <c r="C275" s="7" t="s">
        <v>357</v>
      </c>
      <c r="D275" s="7">
        <v>1499</v>
      </c>
      <c r="E275" s="3" t="s">
        <v>3</v>
      </c>
      <c r="F275" s="29">
        <v>14300</v>
      </c>
      <c r="H275" s="11">
        <f t="shared" si="4"/>
        <v>49.966666666666669</v>
      </c>
      <c r="I275" s="30">
        <v>8.99</v>
      </c>
      <c r="J275" s="7">
        <v>2</v>
      </c>
      <c r="K275" s="31" t="s">
        <v>329</v>
      </c>
      <c r="L275" s="7">
        <v>1</v>
      </c>
      <c r="M275" s="7">
        <v>50.65</v>
      </c>
      <c r="N275" s="7">
        <v>5.55</v>
      </c>
      <c r="O275" s="7">
        <v>36.01</v>
      </c>
      <c r="P275" s="7" t="s">
        <v>327</v>
      </c>
      <c r="Q275" s="7"/>
      <c r="R275" s="7"/>
      <c r="S275" s="7" t="s">
        <v>358</v>
      </c>
      <c r="T275" s="7" t="s">
        <v>332</v>
      </c>
    </row>
    <row r="276" spans="1:20" x14ac:dyDescent="0.35">
      <c r="A276" t="s">
        <v>286</v>
      </c>
      <c r="B276">
        <v>6</v>
      </c>
      <c r="C276" t="s">
        <v>357</v>
      </c>
      <c r="D276">
        <v>1875</v>
      </c>
      <c r="E276" s="3" t="s">
        <v>1</v>
      </c>
      <c r="F276" s="29">
        <v>11982</v>
      </c>
      <c r="H276" s="8">
        <f t="shared" si="4"/>
        <v>62.5</v>
      </c>
      <c r="I276" s="33">
        <v>47.54</v>
      </c>
      <c r="J276">
        <v>1</v>
      </c>
      <c r="K276" s="31" t="s">
        <v>332</v>
      </c>
      <c r="L276" s="7">
        <v>0</v>
      </c>
      <c r="M276">
        <v>34.1</v>
      </c>
      <c r="N276">
        <v>36.590000000000003</v>
      </c>
      <c r="O276">
        <v>23.76</v>
      </c>
      <c r="P276" s="34" t="s">
        <v>389</v>
      </c>
      <c r="Q276" s="10" t="s">
        <v>392</v>
      </c>
      <c r="S276" s="7" t="s">
        <v>358</v>
      </c>
      <c r="T276" s="10" t="s">
        <v>368</v>
      </c>
    </row>
    <row r="277" spans="1:20" x14ac:dyDescent="0.35">
      <c r="A277" t="s">
        <v>287</v>
      </c>
      <c r="B277">
        <v>2</v>
      </c>
      <c r="C277" t="s">
        <v>357</v>
      </c>
      <c r="D277">
        <v>470</v>
      </c>
      <c r="E277" s="3" t="s">
        <v>1</v>
      </c>
      <c r="F277" s="29">
        <v>44676</v>
      </c>
      <c r="H277" s="11">
        <f t="shared" si="4"/>
        <v>15.666666666666666</v>
      </c>
      <c r="I277" s="30">
        <v>10</v>
      </c>
      <c r="J277">
        <v>1</v>
      </c>
      <c r="K277" s="31" t="s">
        <v>332</v>
      </c>
      <c r="L277" s="7">
        <v>0</v>
      </c>
      <c r="M277">
        <v>64.8</v>
      </c>
      <c r="N277">
        <v>30.02</v>
      </c>
      <c r="O277">
        <v>4.22</v>
      </c>
      <c r="P277" s="7" t="s">
        <v>327</v>
      </c>
      <c r="S277" s="7" t="s">
        <v>358</v>
      </c>
      <c r="T277" s="7" t="s">
        <v>332</v>
      </c>
    </row>
    <row r="278" spans="1:20" x14ac:dyDescent="0.35">
      <c r="A278" t="s">
        <v>288</v>
      </c>
      <c r="B278">
        <v>5</v>
      </c>
      <c r="C278" t="s">
        <v>357</v>
      </c>
      <c r="D278">
        <v>2050</v>
      </c>
      <c r="E278" s="3" t="s">
        <v>1</v>
      </c>
      <c r="F278" s="29">
        <v>105243</v>
      </c>
      <c r="H278" s="8">
        <f t="shared" si="4"/>
        <v>68.333333333333329</v>
      </c>
      <c r="I278" s="33">
        <v>18.82</v>
      </c>
      <c r="J278">
        <v>1</v>
      </c>
      <c r="K278" s="31" t="s">
        <v>332</v>
      </c>
      <c r="L278" s="7">
        <v>0</v>
      </c>
      <c r="M278">
        <v>79.989999999999995</v>
      </c>
      <c r="N278">
        <v>1.1499999999999999</v>
      </c>
      <c r="O278">
        <v>18.54</v>
      </c>
      <c r="P278" s="7" t="s">
        <v>327</v>
      </c>
      <c r="Q278" s="7"/>
      <c r="S278" s="7" t="s">
        <v>358</v>
      </c>
      <c r="T278" s="7" t="s">
        <v>332</v>
      </c>
    </row>
    <row r="279" spans="1:20" x14ac:dyDescent="0.35">
      <c r="A279" t="s">
        <v>289</v>
      </c>
      <c r="B279">
        <v>3</v>
      </c>
      <c r="C279" t="s">
        <v>357</v>
      </c>
      <c r="D279">
        <v>883</v>
      </c>
      <c r="E279" s="3" t="s">
        <v>1</v>
      </c>
      <c r="F279" s="29">
        <v>17000</v>
      </c>
      <c r="H279" s="8">
        <f t="shared" si="4"/>
        <v>29.433333333333334</v>
      </c>
      <c r="I279" s="35">
        <v>28.21</v>
      </c>
      <c r="J279">
        <v>2</v>
      </c>
      <c r="K279" s="31" t="s">
        <v>328</v>
      </c>
      <c r="L279" s="7">
        <v>1</v>
      </c>
      <c r="M279">
        <v>73.19</v>
      </c>
      <c r="N279">
        <v>12.71</v>
      </c>
      <c r="O279">
        <v>12.69</v>
      </c>
      <c r="P279" s="7" t="s">
        <v>327</v>
      </c>
      <c r="S279" s="7" t="s">
        <v>359</v>
      </c>
      <c r="T279" s="7" t="s">
        <v>332</v>
      </c>
    </row>
    <row r="280" spans="1:20" x14ac:dyDescent="0.35">
      <c r="A280" t="s">
        <v>290</v>
      </c>
      <c r="B280">
        <v>3</v>
      </c>
      <c r="C280" t="s">
        <v>357</v>
      </c>
      <c r="D280">
        <v>1196</v>
      </c>
      <c r="E280" s="3" t="s">
        <v>1</v>
      </c>
      <c r="F280" s="29">
        <v>18800</v>
      </c>
      <c r="H280" s="8">
        <f t="shared" si="4"/>
        <v>39.866666666666667</v>
      </c>
      <c r="I280" s="7">
        <v>42.7</v>
      </c>
      <c r="J280">
        <v>2</v>
      </c>
      <c r="K280" s="31" t="s">
        <v>328</v>
      </c>
      <c r="L280" s="7">
        <v>1</v>
      </c>
      <c r="M280">
        <v>25.08</v>
      </c>
      <c r="N280">
        <v>72.260000000000005</v>
      </c>
      <c r="O280">
        <v>2.3199999999999998</v>
      </c>
      <c r="P280" s="7" t="s">
        <v>327</v>
      </c>
      <c r="S280" s="7" t="s">
        <v>358</v>
      </c>
      <c r="T280" s="7" t="s">
        <v>332</v>
      </c>
    </row>
    <row r="281" spans="1:20" x14ac:dyDescent="0.35">
      <c r="A281" t="s">
        <v>291</v>
      </c>
      <c r="B281">
        <v>1</v>
      </c>
      <c r="C281" t="s">
        <v>356</v>
      </c>
      <c r="D281">
        <v>2</v>
      </c>
      <c r="E281" s="3" t="s">
        <v>292</v>
      </c>
      <c r="F281" s="70">
        <f>1*10000000</f>
        <v>10000000</v>
      </c>
      <c r="H281" s="8">
        <f t="shared" si="4"/>
        <v>6.6666666666666666E-2</v>
      </c>
      <c r="I281" s="7">
        <v>2.13</v>
      </c>
      <c r="J281">
        <v>2</v>
      </c>
      <c r="K281" s="31" t="s">
        <v>328</v>
      </c>
      <c r="L281" s="7">
        <v>1</v>
      </c>
      <c r="M281">
        <v>65.739999999999995</v>
      </c>
      <c r="N281">
        <v>0.99</v>
      </c>
      <c r="O281">
        <v>29.97</v>
      </c>
      <c r="P281" s="7" t="s">
        <v>327</v>
      </c>
      <c r="Q281" s="7"/>
      <c r="S281" s="7" t="s">
        <v>359</v>
      </c>
      <c r="T281" s="7" t="s">
        <v>332</v>
      </c>
    </row>
    <row r="282" spans="1:20" x14ac:dyDescent="0.35">
      <c r="A282" t="s">
        <v>293</v>
      </c>
      <c r="B282">
        <v>1</v>
      </c>
      <c r="C282" t="s">
        <v>356</v>
      </c>
      <c r="D282">
        <v>373</v>
      </c>
      <c r="E282" s="3" t="s">
        <v>1</v>
      </c>
      <c r="G282" s="7">
        <v>1000000</v>
      </c>
      <c r="H282" s="11">
        <f t="shared" si="4"/>
        <v>12.433333333333334</v>
      </c>
      <c r="I282" s="10">
        <v>1.56</v>
      </c>
      <c r="J282">
        <v>2</v>
      </c>
      <c r="K282" s="31" t="s">
        <v>328</v>
      </c>
      <c r="L282" s="7">
        <v>2</v>
      </c>
      <c r="M282">
        <v>91.04</v>
      </c>
      <c r="N282">
        <v>0.59</v>
      </c>
      <c r="O282">
        <v>6.86</v>
      </c>
      <c r="P282" s="7" t="s">
        <v>327</v>
      </c>
      <c r="S282" s="7" t="s">
        <v>358</v>
      </c>
      <c r="T282" s="7" t="s">
        <v>332</v>
      </c>
    </row>
    <row r="283" spans="1:20" x14ac:dyDescent="0.35">
      <c r="A283" s="7" t="s">
        <v>294</v>
      </c>
      <c r="B283">
        <v>2</v>
      </c>
      <c r="C283" t="s">
        <v>357</v>
      </c>
      <c r="D283">
        <v>587</v>
      </c>
      <c r="E283" s="3" t="s">
        <v>42</v>
      </c>
      <c r="F283" s="29">
        <v>900000</v>
      </c>
      <c r="H283" s="8">
        <f t="shared" si="4"/>
        <v>19.566666666666666</v>
      </c>
      <c r="I283" s="7">
        <v>30.18</v>
      </c>
      <c r="J283">
        <v>1</v>
      </c>
      <c r="K283" s="31" t="s">
        <v>332</v>
      </c>
      <c r="L283" s="7">
        <v>0</v>
      </c>
      <c r="M283">
        <v>53.21</v>
      </c>
      <c r="N283">
        <v>1.72</v>
      </c>
      <c r="O283">
        <v>38.68</v>
      </c>
      <c r="P283" s="7" t="s">
        <v>327</v>
      </c>
      <c r="S283" s="7" t="s">
        <v>359</v>
      </c>
      <c r="T283" s="7" t="s">
        <v>332</v>
      </c>
    </row>
    <row r="284" spans="1:20" x14ac:dyDescent="0.35">
      <c r="A284" t="s">
        <v>295</v>
      </c>
      <c r="B284">
        <v>4</v>
      </c>
      <c r="C284" t="s">
        <v>357</v>
      </c>
      <c r="D284">
        <v>1367</v>
      </c>
      <c r="E284" s="3" t="s">
        <v>1</v>
      </c>
      <c r="F284" s="29">
        <v>36500</v>
      </c>
      <c r="H284" s="8">
        <f t="shared" si="4"/>
        <v>45.56666666666667</v>
      </c>
      <c r="I284" s="7">
        <v>33.67</v>
      </c>
      <c r="J284" s="7">
        <v>2</v>
      </c>
      <c r="K284" s="31" t="s">
        <v>329</v>
      </c>
      <c r="L284" s="7">
        <v>1</v>
      </c>
      <c r="M284" s="7">
        <v>76</v>
      </c>
      <c r="N284" s="7">
        <v>13.97</v>
      </c>
      <c r="O284" s="7">
        <v>8.44</v>
      </c>
      <c r="P284" s="7" t="s">
        <v>327</v>
      </c>
      <c r="Q284" s="7"/>
      <c r="R284" s="7"/>
      <c r="S284" s="7" t="s">
        <v>359</v>
      </c>
      <c r="T284" s="7" t="s">
        <v>332</v>
      </c>
    </row>
    <row r="285" spans="1:20" x14ac:dyDescent="0.35">
      <c r="A285" t="s">
        <v>296</v>
      </c>
      <c r="B285">
        <v>3</v>
      </c>
      <c r="C285" t="s">
        <v>357</v>
      </c>
      <c r="D285">
        <v>2491</v>
      </c>
      <c r="E285" s="3" t="s">
        <v>1</v>
      </c>
      <c r="F285" s="29">
        <v>10000</v>
      </c>
      <c r="H285" s="8">
        <f t="shared" si="4"/>
        <v>83.033333333333331</v>
      </c>
      <c r="I285">
        <v>103.28</v>
      </c>
      <c r="J285">
        <v>2</v>
      </c>
      <c r="K285" s="31" t="s">
        <v>331</v>
      </c>
      <c r="L285" s="7">
        <v>1</v>
      </c>
      <c r="M285">
        <v>63.9</v>
      </c>
      <c r="N285">
        <v>34.25</v>
      </c>
      <c r="O285">
        <v>1.61</v>
      </c>
      <c r="P285" s="7" t="s">
        <v>327</v>
      </c>
      <c r="Q285" s="10" t="s">
        <v>392</v>
      </c>
      <c r="S285" s="7" t="s">
        <v>360</v>
      </c>
      <c r="T285" s="7" t="s">
        <v>332</v>
      </c>
    </row>
    <row r="286" spans="1:20" x14ac:dyDescent="0.35">
      <c r="A286" t="s">
        <v>297</v>
      </c>
      <c r="B286">
        <v>4</v>
      </c>
      <c r="C286" t="s">
        <v>357</v>
      </c>
      <c r="D286">
        <v>1108</v>
      </c>
      <c r="E286" s="3" t="s">
        <v>1</v>
      </c>
      <c r="F286" s="29">
        <v>177295</v>
      </c>
      <c r="H286" s="8">
        <f t="shared" si="4"/>
        <v>36.93333333333333</v>
      </c>
      <c r="I286">
        <v>36.28</v>
      </c>
      <c r="J286">
        <v>1</v>
      </c>
      <c r="K286" s="31" t="s">
        <v>332</v>
      </c>
      <c r="L286" s="7">
        <v>0</v>
      </c>
      <c r="M286">
        <v>88.14</v>
      </c>
      <c r="N286">
        <v>3.78</v>
      </c>
      <c r="O286">
        <v>7.82</v>
      </c>
      <c r="P286" s="7" t="s">
        <v>327</v>
      </c>
      <c r="Q286" s="7"/>
      <c r="S286" s="7" t="s">
        <v>359</v>
      </c>
      <c r="T286" s="7" t="s">
        <v>332</v>
      </c>
    </row>
    <row r="287" spans="1:20" x14ac:dyDescent="0.35">
      <c r="A287" t="s">
        <v>298</v>
      </c>
      <c r="B287">
        <v>5</v>
      </c>
      <c r="C287" t="s">
        <v>357</v>
      </c>
      <c r="D287">
        <v>1417</v>
      </c>
      <c r="E287" s="3" t="s">
        <v>1</v>
      </c>
      <c r="F287" s="29">
        <v>41500</v>
      </c>
      <c r="H287" s="8">
        <f t="shared" si="4"/>
        <v>47.233333333333334</v>
      </c>
      <c r="I287" s="7">
        <v>34.67</v>
      </c>
      <c r="J287">
        <v>1</v>
      </c>
      <c r="K287" s="31" t="s">
        <v>329</v>
      </c>
      <c r="L287" s="7">
        <v>0</v>
      </c>
      <c r="M287">
        <v>73.400000000000006</v>
      </c>
      <c r="N287">
        <v>17.18</v>
      </c>
      <c r="O287">
        <v>8.81</v>
      </c>
      <c r="P287" s="7" t="s">
        <v>327</v>
      </c>
      <c r="S287" s="7" t="s">
        <v>358</v>
      </c>
      <c r="T287" s="7" t="s">
        <v>332</v>
      </c>
    </row>
    <row r="288" spans="1:20" x14ac:dyDescent="0.35">
      <c r="A288" t="s">
        <v>299</v>
      </c>
      <c r="B288">
        <v>6</v>
      </c>
      <c r="C288" t="s">
        <v>357</v>
      </c>
      <c r="D288">
        <v>2066</v>
      </c>
      <c r="E288" s="3" t="s">
        <v>1</v>
      </c>
      <c r="F288" s="29">
        <v>15700</v>
      </c>
      <c r="H288" s="11">
        <f t="shared" si="4"/>
        <v>68.86666666666666</v>
      </c>
      <c r="I288" s="10">
        <v>5.97</v>
      </c>
      <c r="J288">
        <v>1</v>
      </c>
      <c r="K288" s="31" t="s">
        <v>329</v>
      </c>
      <c r="L288" s="7">
        <v>0</v>
      </c>
      <c r="M288">
        <v>53.64</v>
      </c>
      <c r="N288">
        <v>39.840000000000003</v>
      </c>
      <c r="O288">
        <v>5.94</v>
      </c>
      <c r="P288" s="7" t="s">
        <v>327</v>
      </c>
      <c r="S288" s="7" t="s">
        <v>358</v>
      </c>
      <c r="T288" s="7" t="s">
        <v>332</v>
      </c>
    </row>
    <row r="289" spans="1:20" x14ac:dyDescent="0.35">
      <c r="A289" t="s">
        <v>300</v>
      </c>
      <c r="B289">
        <v>2</v>
      </c>
      <c r="C289" t="s">
        <v>357</v>
      </c>
      <c r="D289">
        <v>1838</v>
      </c>
      <c r="E289" s="3" t="s">
        <v>1</v>
      </c>
      <c r="F289" s="29">
        <v>18300</v>
      </c>
      <c r="H289" s="8">
        <f t="shared" si="4"/>
        <v>61.266666666666666</v>
      </c>
      <c r="I289" s="7">
        <v>26.09</v>
      </c>
      <c r="J289" s="7">
        <v>2</v>
      </c>
      <c r="K289" s="31" t="s">
        <v>331</v>
      </c>
      <c r="L289" s="7">
        <v>1</v>
      </c>
      <c r="M289" s="7">
        <v>68.14</v>
      </c>
      <c r="N289" s="7">
        <v>25.82</v>
      </c>
      <c r="O289" s="7">
        <v>4.63</v>
      </c>
      <c r="P289" s="7" t="s">
        <v>327</v>
      </c>
      <c r="Q289" s="7"/>
      <c r="R289" s="7"/>
      <c r="S289" s="7" t="s">
        <v>358</v>
      </c>
      <c r="T289" s="7" t="s">
        <v>332</v>
      </c>
    </row>
    <row r="290" spans="1:20" x14ac:dyDescent="0.35">
      <c r="A290" t="s">
        <v>301</v>
      </c>
      <c r="B290">
        <v>2</v>
      </c>
      <c r="C290" t="s">
        <v>357</v>
      </c>
      <c r="D290">
        <v>1857</v>
      </c>
      <c r="E290" s="3" t="s">
        <v>1</v>
      </c>
      <c r="F290" s="29">
        <v>11000</v>
      </c>
      <c r="H290" s="8">
        <f t="shared" si="4"/>
        <v>61.9</v>
      </c>
      <c r="I290" s="7">
        <v>55.19</v>
      </c>
      <c r="J290" s="7">
        <v>1</v>
      </c>
      <c r="K290" s="31" t="s">
        <v>332</v>
      </c>
      <c r="L290" s="7">
        <v>0</v>
      </c>
      <c r="M290" s="7">
        <v>60.53</v>
      </c>
      <c r="N290" s="7">
        <v>29.4</v>
      </c>
      <c r="O290" s="7">
        <v>8.91</v>
      </c>
      <c r="P290" s="7" t="s">
        <v>327</v>
      </c>
      <c r="Q290" s="7"/>
      <c r="R290" s="7"/>
      <c r="S290" s="7" t="s">
        <v>359</v>
      </c>
      <c r="T290" s="7" t="s">
        <v>332</v>
      </c>
    </row>
    <row r="291" spans="1:20" x14ac:dyDescent="0.35">
      <c r="A291" t="s">
        <v>302</v>
      </c>
      <c r="B291">
        <v>1</v>
      </c>
      <c r="C291" t="s">
        <v>356</v>
      </c>
      <c r="D291">
        <v>8</v>
      </c>
      <c r="E291" s="3" t="s">
        <v>303</v>
      </c>
      <c r="F291" s="70">
        <f>5.55*1000000</f>
        <v>5550000</v>
      </c>
      <c r="H291" s="8">
        <f t="shared" si="4"/>
        <v>0.26666666666666666</v>
      </c>
      <c r="I291" s="7">
        <v>1.58</v>
      </c>
      <c r="J291" s="7">
        <v>1</v>
      </c>
      <c r="K291" s="31" t="s">
        <v>332</v>
      </c>
      <c r="L291" s="7">
        <v>0</v>
      </c>
      <c r="M291" s="7">
        <v>69.52</v>
      </c>
      <c r="N291" s="7">
        <v>3.43</v>
      </c>
      <c r="O291" s="7">
        <v>26.03</v>
      </c>
      <c r="P291" s="7" t="s">
        <v>327</v>
      </c>
      <c r="Q291" s="7"/>
      <c r="R291" s="7" t="s">
        <v>391</v>
      </c>
      <c r="S291" s="7" t="s">
        <v>359</v>
      </c>
      <c r="T291" s="7" t="s">
        <v>332</v>
      </c>
    </row>
    <row r="292" spans="1:20" x14ac:dyDescent="0.35">
      <c r="A292" t="s">
        <v>304</v>
      </c>
      <c r="B292">
        <v>1</v>
      </c>
      <c r="C292" t="s">
        <v>356</v>
      </c>
      <c r="D292">
        <v>1</v>
      </c>
      <c r="E292" s="3" t="s">
        <v>29</v>
      </c>
      <c r="G292" s="7">
        <v>1100000</v>
      </c>
      <c r="H292" s="8">
        <f t="shared" si="4"/>
        <v>3.3333333333333333E-2</v>
      </c>
      <c r="I292" s="7">
        <v>2.4</v>
      </c>
      <c r="J292" s="7">
        <v>2</v>
      </c>
      <c r="K292" s="31" t="s">
        <v>331</v>
      </c>
      <c r="L292" s="7">
        <v>1</v>
      </c>
      <c r="M292" s="7">
        <v>43.17</v>
      </c>
      <c r="N292" s="7">
        <v>37.89</v>
      </c>
      <c r="O292" s="7">
        <v>17.149999999999999</v>
      </c>
      <c r="P292" s="7" t="s">
        <v>327</v>
      </c>
      <c r="Q292" s="7"/>
      <c r="R292" s="7"/>
      <c r="S292" s="7" t="s">
        <v>360</v>
      </c>
      <c r="T292" s="7" t="s">
        <v>332</v>
      </c>
    </row>
    <row r="293" spans="1:20" x14ac:dyDescent="0.35">
      <c r="A293" s="7" t="s">
        <v>305</v>
      </c>
      <c r="B293">
        <v>3</v>
      </c>
      <c r="C293" t="s">
        <v>357</v>
      </c>
      <c r="D293">
        <v>2041</v>
      </c>
      <c r="E293" s="3" t="s">
        <v>1</v>
      </c>
      <c r="F293" s="29">
        <v>21000</v>
      </c>
      <c r="H293" s="8">
        <f t="shared" si="4"/>
        <v>68.033333333333331</v>
      </c>
      <c r="I293" s="7">
        <v>53.55</v>
      </c>
      <c r="J293">
        <v>1</v>
      </c>
      <c r="K293" s="31" t="s">
        <v>332</v>
      </c>
      <c r="L293" s="7">
        <v>0</v>
      </c>
      <c r="M293">
        <v>64.510000000000005</v>
      </c>
      <c r="N293">
        <v>26.45</v>
      </c>
      <c r="O293">
        <v>7.88</v>
      </c>
      <c r="P293" s="7" t="s">
        <v>327</v>
      </c>
      <c r="S293" s="7" t="s">
        <v>359</v>
      </c>
      <c r="T293" s="7" t="s">
        <v>332</v>
      </c>
    </row>
    <row r="294" spans="1:20" x14ac:dyDescent="0.35">
      <c r="A294" t="s">
        <v>306</v>
      </c>
      <c r="B294">
        <v>1</v>
      </c>
      <c r="C294" t="s">
        <v>356</v>
      </c>
      <c r="D294">
        <v>7</v>
      </c>
      <c r="E294" s="3" t="s">
        <v>307</v>
      </c>
      <c r="F294" s="70">
        <f>1.91088*10000000</f>
        <v>19108800</v>
      </c>
      <c r="H294" s="8">
        <f t="shared" si="4"/>
        <v>0.23333333333333334</v>
      </c>
      <c r="I294" s="7">
        <v>1.52</v>
      </c>
      <c r="J294">
        <v>2</v>
      </c>
      <c r="K294" s="7" t="s">
        <v>329</v>
      </c>
      <c r="L294" s="7">
        <v>1</v>
      </c>
      <c r="M294">
        <v>65.47</v>
      </c>
      <c r="N294">
        <v>2.85</v>
      </c>
      <c r="O294">
        <v>29.8</v>
      </c>
      <c r="P294" s="7" t="s">
        <v>327</v>
      </c>
      <c r="S294" s="7" t="s">
        <v>359</v>
      </c>
      <c r="T294" s="7" t="s">
        <v>332</v>
      </c>
    </row>
    <row r="295" spans="1:20" x14ac:dyDescent="0.35">
      <c r="A295" t="s">
        <v>308</v>
      </c>
      <c r="B295">
        <v>4</v>
      </c>
      <c r="C295" t="s">
        <v>357</v>
      </c>
      <c r="D295">
        <v>1035</v>
      </c>
      <c r="E295" s="3" t="s">
        <v>1</v>
      </c>
      <c r="F295" s="29">
        <v>13475</v>
      </c>
      <c r="H295" s="8">
        <f t="shared" si="4"/>
        <v>34.5</v>
      </c>
      <c r="I295">
        <v>26.34</v>
      </c>
      <c r="J295">
        <v>2</v>
      </c>
      <c r="K295" s="31" t="s">
        <v>328</v>
      </c>
      <c r="L295" s="7">
        <v>1</v>
      </c>
      <c r="M295">
        <v>55.17</v>
      </c>
      <c r="N295">
        <v>39.090000000000003</v>
      </c>
      <c r="O295">
        <v>5.0599999999999996</v>
      </c>
      <c r="P295" s="7" t="s">
        <v>327</v>
      </c>
      <c r="S295" s="7" t="s">
        <v>358</v>
      </c>
      <c r="T295" s="7" t="s">
        <v>332</v>
      </c>
    </row>
    <row r="296" spans="1:20" x14ac:dyDescent="0.35">
      <c r="A296" t="s">
        <v>309</v>
      </c>
      <c r="B296">
        <v>3</v>
      </c>
      <c r="C296" t="s">
        <v>357</v>
      </c>
      <c r="D296">
        <v>1333</v>
      </c>
      <c r="E296" s="3" t="s">
        <v>1</v>
      </c>
      <c r="F296" s="29">
        <v>13000</v>
      </c>
      <c r="H296" s="11">
        <f t="shared" si="4"/>
        <v>44.43333333333333</v>
      </c>
      <c r="I296" s="10">
        <v>11.85</v>
      </c>
      <c r="J296">
        <v>1</v>
      </c>
      <c r="K296" s="31" t="s">
        <v>332</v>
      </c>
      <c r="L296" s="7">
        <v>0</v>
      </c>
      <c r="M296">
        <v>21.79</v>
      </c>
      <c r="N296">
        <v>71.44</v>
      </c>
      <c r="O296">
        <v>5.59</v>
      </c>
      <c r="P296" s="7" t="s">
        <v>327</v>
      </c>
      <c r="S296" s="7" t="s">
        <v>358</v>
      </c>
      <c r="T296" s="7" t="s">
        <v>332</v>
      </c>
    </row>
    <row r="297" spans="1:20" x14ac:dyDescent="0.35">
      <c r="A297" s="7" t="s">
        <v>310</v>
      </c>
      <c r="B297">
        <v>1</v>
      </c>
      <c r="C297" t="s">
        <v>356</v>
      </c>
      <c r="D297">
        <v>0</v>
      </c>
      <c r="E297" s="3" t="s">
        <v>311</v>
      </c>
      <c r="F297" s="70">
        <f>1.86*1000000</f>
        <v>1860000</v>
      </c>
      <c r="H297" s="8">
        <f t="shared" si="4"/>
        <v>0</v>
      </c>
      <c r="I297" s="7">
        <v>2.15</v>
      </c>
      <c r="J297" s="4">
        <v>1</v>
      </c>
      <c r="K297" s="17" t="s">
        <v>332</v>
      </c>
      <c r="L297" s="4">
        <v>0</v>
      </c>
      <c r="M297">
        <v>56.16</v>
      </c>
      <c r="N297">
        <v>17.309999999999999</v>
      </c>
      <c r="O297">
        <v>25.9</v>
      </c>
      <c r="P297" s="7" t="s">
        <v>327</v>
      </c>
      <c r="S297" s="7" t="s">
        <v>359</v>
      </c>
      <c r="T297" s="7" t="s">
        <v>332</v>
      </c>
    </row>
    <row r="298" spans="1:20" x14ac:dyDescent="0.35">
      <c r="A298" t="s">
        <v>312</v>
      </c>
      <c r="B298">
        <v>5</v>
      </c>
      <c r="C298" t="s">
        <v>357</v>
      </c>
      <c r="D298">
        <v>3228</v>
      </c>
      <c r="E298" s="3" t="s">
        <v>1</v>
      </c>
      <c r="F298" s="29">
        <v>35000</v>
      </c>
      <c r="H298" s="8">
        <f t="shared" si="4"/>
        <v>107.6</v>
      </c>
      <c r="I298" s="7">
        <v>114.61</v>
      </c>
      <c r="J298" s="4">
        <v>1</v>
      </c>
      <c r="K298" s="17" t="s">
        <v>332</v>
      </c>
      <c r="L298" s="4">
        <v>0</v>
      </c>
      <c r="M298" s="7">
        <v>75.55</v>
      </c>
      <c r="N298" s="7">
        <v>21.52</v>
      </c>
      <c r="O298" s="7">
        <v>2.62</v>
      </c>
      <c r="P298" s="7" t="s">
        <v>327</v>
      </c>
      <c r="Q298" s="7" t="s">
        <v>392</v>
      </c>
      <c r="R298" s="7"/>
      <c r="S298" s="7" t="s">
        <v>360</v>
      </c>
      <c r="T298" s="7" t="s">
        <v>332</v>
      </c>
    </row>
    <row r="299" spans="1:20" x14ac:dyDescent="0.35">
      <c r="A299" t="s">
        <v>313</v>
      </c>
      <c r="B299">
        <v>1</v>
      </c>
      <c r="C299" t="s">
        <v>356</v>
      </c>
      <c r="D299">
        <v>1</v>
      </c>
      <c r="E299" s="3" t="s">
        <v>314</v>
      </c>
      <c r="G299" s="7">
        <v>1990000</v>
      </c>
      <c r="H299" s="8">
        <f t="shared" si="4"/>
        <v>3.3333333333333333E-2</v>
      </c>
      <c r="I299" s="7">
        <v>1.53</v>
      </c>
      <c r="J299" s="4">
        <v>1</v>
      </c>
      <c r="K299" s="17" t="s">
        <v>332</v>
      </c>
      <c r="L299" s="4">
        <v>0</v>
      </c>
      <c r="M299">
        <v>62.16</v>
      </c>
      <c r="N299">
        <v>1.81</v>
      </c>
      <c r="O299">
        <v>35.4</v>
      </c>
      <c r="P299" s="7" t="s">
        <v>327</v>
      </c>
      <c r="S299" s="7" t="s">
        <v>359</v>
      </c>
      <c r="T299" s="7" t="s">
        <v>332</v>
      </c>
    </row>
    <row r="300" spans="1:20" s="6" customFormat="1" x14ac:dyDescent="0.35">
      <c r="A300" t="s">
        <v>315</v>
      </c>
      <c r="B300">
        <v>1</v>
      </c>
      <c r="C300" t="s">
        <v>356</v>
      </c>
      <c r="D300">
        <v>12</v>
      </c>
      <c r="E300" s="3" t="s">
        <v>218</v>
      </c>
      <c r="F300" s="70">
        <f>1.14916*1000000</f>
        <v>1149160</v>
      </c>
      <c r="G300" s="7"/>
      <c r="H300" s="11">
        <f t="shared" si="4"/>
        <v>0.4</v>
      </c>
      <c r="I300" s="10">
        <v>8.35</v>
      </c>
      <c r="J300" s="4">
        <v>1</v>
      </c>
      <c r="K300" s="17" t="s">
        <v>332</v>
      </c>
      <c r="L300" s="4">
        <v>0</v>
      </c>
      <c r="M300" s="4">
        <v>55.25</v>
      </c>
      <c r="N300" s="4">
        <v>29.43</v>
      </c>
      <c r="O300" s="4">
        <v>14.78</v>
      </c>
      <c r="P300" s="7" t="s">
        <v>327</v>
      </c>
      <c r="S300" s="7" t="s">
        <v>359</v>
      </c>
      <c r="T300" s="7" t="s">
        <v>332</v>
      </c>
    </row>
    <row r="301" spans="1:20" s="6" customFormat="1" x14ac:dyDescent="0.35">
      <c r="A301" t="s">
        <v>316</v>
      </c>
      <c r="B301">
        <v>1</v>
      </c>
      <c r="C301" t="s">
        <v>356</v>
      </c>
      <c r="D301">
        <v>13</v>
      </c>
      <c r="E301" s="3" t="s">
        <v>311</v>
      </c>
      <c r="F301" s="32"/>
      <c r="G301" s="7">
        <v>156000</v>
      </c>
      <c r="H301" s="65">
        <f t="shared" si="4"/>
        <v>0.43333333333333335</v>
      </c>
      <c r="I301" s="66">
        <v>24.59</v>
      </c>
      <c r="J301" s="4">
        <v>1</v>
      </c>
      <c r="K301" s="17" t="s">
        <v>332</v>
      </c>
      <c r="L301" s="4">
        <v>0</v>
      </c>
      <c r="M301" s="4">
        <v>68.680000000000007</v>
      </c>
      <c r="N301" s="4">
        <v>0.81</v>
      </c>
      <c r="O301" s="4">
        <v>29.81</v>
      </c>
      <c r="P301" s="7" t="s">
        <v>327</v>
      </c>
      <c r="S301" s="7" t="s">
        <v>359</v>
      </c>
      <c r="T301" s="4" t="s">
        <v>332</v>
      </c>
    </row>
    <row r="302" spans="1:20" s="6" customFormat="1" x14ac:dyDescent="0.35">
      <c r="A302" t="s">
        <v>317</v>
      </c>
      <c r="B302">
        <v>1</v>
      </c>
      <c r="C302" t="s">
        <v>356</v>
      </c>
      <c r="D302">
        <v>4</v>
      </c>
      <c r="E302" s="3" t="s">
        <v>274</v>
      </c>
      <c r="F302" s="32"/>
      <c r="G302" s="7">
        <v>661000</v>
      </c>
      <c r="H302" s="65">
        <f t="shared" si="4"/>
        <v>0.13333333333333333</v>
      </c>
      <c r="I302" s="66">
        <v>15.24</v>
      </c>
      <c r="J302" s="4">
        <v>1</v>
      </c>
      <c r="K302" s="17" t="s">
        <v>332</v>
      </c>
      <c r="L302" s="4">
        <v>0</v>
      </c>
      <c r="M302" s="4">
        <v>53.55</v>
      </c>
      <c r="N302" s="4">
        <v>0.67</v>
      </c>
      <c r="O302" s="4">
        <v>43.62</v>
      </c>
      <c r="P302" s="7" t="s">
        <v>327</v>
      </c>
      <c r="S302" s="7" t="s">
        <v>360</v>
      </c>
      <c r="T302" s="4" t="s">
        <v>332</v>
      </c>
    </row>
    <row r="303" spans="1:20" s="6" customFormat="1" x14ac:dyDescent="0.35">
      <c r="A303" s="7" t="s">
        <v>318</v>
      </c>
      <c r="B303" s="7">
        <v>1</v>
      </c>
      <c r="C303" s="7" t="s">
        <v>356</v>
      </c>
      <c r="D303" s="7">
        <v>1</v>
      </c>
      <c r="E303" s="3" t="s">
        <v>42</v>
      </c>
      <c r="F303" s="70">
        <f>1.50692*1000000</f>
        <v>1506920</v>
      </c>
      <c r="G303" s="7"/>
      <c r="H303" s="8">
        <f t="shared" si="4"/>
        <v>3.3333333333333333E-2</v>
      </c>
      <c r="I303" s="5">
        <v>1.57</v>
      </c>
      <c r="J303" s="4">
        <v>1</v>
      </c>
      <c r="K303" s="17" t="s">
        <v>332</v>
      </c>
      <c r="L303" s="4">
        <v>0</v>
      </c>
      <c r="M303" s="4">
        <v>52.59</v>
      </c>
      <c r="N303" s="4">
        <v>3.11</v>
      </c>
      <c r="O303" s="4">
        <v>35.76</v>
      </c>
      <c r="P303" s="7" t="s">
        <v>327</v>
      </c>
      <c r="S303" s="7" t="s">
        <v>360</v>
      </c>
      <c r="T303" s="4" t="s">
        <v>332</v>
      </c>
    </row>
    <row r="304" spans="1:20" s="6" customFormat="1" x14ac:dyDescent="0.35">
      <c r="A304" s="14" t="s">
        <v>319</v>
      </c>
      <c r="B304" s="14">
        <v>1</v>
      </c>
      <c r="C304" s="14" t="s">
        <v>356</v>
      </c>
      <c r="D304" s="14">
        <v>46</v>
      </c>
      <c r="E304" s="14" t="s">
        <v>320</v>
      </c>
      <c r="F304" s="29">
        <v>16000</v>
      </c>
      <c r="G304" s="7"/>
      <c r="H304" s="15">
        <f t="shared" si="4"/>
        <v>1.5333333333333334</v>
      </c>
      <c r="I304" s="68"/>
      <c r="J304" s="68"/>
      <c r="K304" s="68"/>
      <c r="L304" s="68"/>
      <c r="M304" s="68"/>
      <c r="N304" s="68"/>
      <c r="O304" s="68"/>
      <c r="P304" s="68"/>
      <c r="Q304" s="14" t="s">
        <v>343</v>
      </c>
      <c r="R304" s="68"/>
      <c r="S304" s="14" t="s">
        <v>360</v>
      </c>
      <c r="T304" s="68"/>
    </row>
    <row r="305" spans="1:20" s="6" customFormat="1" x14ac:dyDescent="0.35">
      <c r="A305" s="14" t="s">
        <v>321</v>
      </c>
      <c r="B305" s="14">
        <v>1</v>
      </c>
      <c r="C305" s="14" t="s">
        <v>356</v>
      </c>
      <c r="D305" s="14">
        <v>5</v>
      </c>
      <c r="E305" s="14" t="s">
        <v>1</v>
      </c>
      <c r="F305" s="29">
        <v>13000</v>
      </c>
      <c r="G305" s="7"/>
      <c r="H305" s="15">
        <f t="shared" si="4"/>
        <v>0.16666666666666666</v>
      </c>
      <c r="I305" s="68"/>
      <c r="J305" s="68"/>
      <c r="K305" s="68"/>
      <c r="L305" s="68"/>
      <c r="M305" s="68"/>
      <c r="N305" s="68"/>
      <c r="O305" s="68"/>
      <c r="P305" s="68"/>
      <c r="Q305" s="14" t="s">
        <v>343</v>
      </c>
      <c r="R305" s="68"/>
      <c r="S305" s="14" t="s">
        <v>360</v>
      </c>
      <c r="T305" s="68"/>
    </row>
    <row r="306" spans="1:20" s="6" customFormat="1" x14ac:dyDescent="0.35">
      <c r="A306" s="14" t="s">
        <v>322</v>
      </c>
      <c r="B306" s="14">
        <v>1</v>
      </c>
      <c r="C306" s="14" t="s">
        <v>356</v>
      </c>
      <c r="D306" s="14">
        <v>3</v>
      </c>
      <c r="E306" s="14" t="s">
        <v>1</v>
      </c>
      <c r="F306" s="70">
        <f>9.73498*1000000</f>
        <v>9734980</v>
      </c>
      <c r="G306" s="7"/>
      <c r="H306" s="15">
        <f t="shared" si="4"/>
        <v>0.1</v>
      </c>
      <c r="I306" s="68"/>
      <c r="J306" s="68"/>
      <c r="K306" s="68"/>
      <c r="L306" s="68"/>
      <c r="M306" s="68"/>
      <c r="N306" s="68"/>
      <c r="O306" s="68"/>
      <c r="P306" s="68"/>
      <c r="Q306" s="14" t="s">
        <v>343</v>
      </c>
      <c r="R306" s="68"/>
      <c r="S306" s="14" t="s">
        <v>360</v>
      </c>
      <c r="T306" s="68"/>
    </row>
    <row r="307" spans="1:20" s="6" customFormat="1" x14ac:dyDescent="0.35">
      <c r="A307" s="14" t="s">
        <v>323</v>
      </c>
      <c r="B307" s="14">
        <v>1</v>
      </c>
      <c r="C307" s="14" t="s">
        <v>356</v>
      </c>
      <c r="D307" s="14">
        <v>10</v>
      </c>
      <c r="E307" s="14" t="s">
        <v>1</v>
      </c>
      <c r="F307" s="32"/>
      <c r="G307" s="7">
        <v>275443</v>
      </c>
      <c r="H307" s="15">
        <f t="shared" si="4"/>
        <v>0.33333333333333331</v>
      </c>
      <c r="I307" s="68"/>
      <c r="J307" s="68"/>
      <c r="K307" s="68"/>
      <c r="L307" s="68"/>
      <c r="M307" s="68"/>
      <c r="N307" s="68"/>
      <c r="O307" s="68"/>
      <c r="P307" s="68"/>
      <c r="Q307" s="14" t="s">
        <v>343</v>
      </c>
      <c r="R307" s="68"/>
      <c r="S307" s="14" t="s">
        <v>360</v>
      </c>
      <c r="T307" s="68"/>
    </row>
    <row r="308" spans="1:20" s="6" customFormat="1" x14ac:dyDescent="0.35">
      <c r="A308" s="14" t="s">
        <v>324</v>
      </c>
      <c r="B308" s="14">
        <v>1</v>
      </c>
      <c r="C308" s="14" t="s">
        <v>356</v>
      </c>
      <c r="D308" s="14">
        <v>0</v>
      </c>
      <c r="E308" s="14" t="s">
        <v>1</v>
      </c>
      <c r="F308" s="70">
        <f>1*10000000</f>
        <v>10000000</v>
      </c>
      <c r="G308" s="7"/>
      <c r="H308" s="15">
        <f t="shared" si="4"/>
        <v>0</v>
      </c>
      <c r="I308" s="68"/>
      <c r="J308" s="68"/>
      <c r="K308" s="68"/>
      <c r="L308" s="68"/>
      <c r="M308" s="68"/>
      <c r="N308" s="68"/>
      <c r="O308" s="68"/>
      <c r="P308" s="68"/>
      <c r="Q308" s="14" t="s">
        <v>343</v>
      </c>
      <c r="R308" s="68"/>
      <c r="S308" s="14" t="s">
        <v>360</v>
      </c>
      <c r="T308" s="68"/>
    </row>
    <row r="309" spans="1:20" s="6" customFormat="1" x14ac:dyDescent="0.35">
      <c r="A309" s="14" t="s">
        <v>325</v>
      </c>
      <c r="B309" s="14">
        <v>1</v>
      </c>
      <c r="C309" s="14" t="s">
        <v>356</v>
      </c>
      <c r="D309" s="14">
        <v>15</v>
      </c>
      <c r="E309" s="14" t="s">
        <v>1</v>
      </c>
      <c r="F309" s="29">
        <v>15000</v>
      </c>
      <c r="G309" s="7"/>
      <c r="H309" s="15">
        <f t="shared" si="4"/>
        <v>0.5</v>
      </c>
      <c r="I309" s="68"/>
      <c r="J309" s="68"/>
      <c r="K309" s="68"/>
      <c r="L309" s="68"/>
      <c r="M309" s="68"/>
      <c r="N309" s="68"/>
      <c r="O309" s="68"/>
      <c r="P309" s="68"/>
      <c r="Q309" s="14" t="s">
        <v>343</v>
      </c>
      <c r="R309" s="68"/>
      <c r="S309" s="14" t="s">
        <v>360</v>
      </c>
      <c r="T309" s="68"/>
    </row>
    <row r="310" spans="1:20" s="6" customFormat="1" x14ac:dyDescent="0.35">
      <c r="A310" s="14" t="s">
        <v>326</v>
      </c>
      <c r="B310" s="14">
        <v>1</v>
      </c>
      <c r="C310" s="14" t="s">
        <v>356</v>
      </c>
      <c r="D310" s="14">
        <v>12</v>
      </c>
      <c r="E310" s="14" t="s">
        <v>1</v>
      </c>
      <c r="F310" s="32"/>
      <c r="G310" s="7">
        <v>1904189</v>
      </c>
      <c r="H310" s="15">
        <f t="shared" si="4"/>
        <v>0.4</v>
      </c>
      <c r="I310" s="68"/>
      <c r="J310" s="68"/>
      <c r="K310" s="68"/>
      <c r="L310" s="68"/>
      <c r="M310" s="68"/>
      <c r="N310" s="68"/>
      <c r="O310" s="68"/>
      <c r="P310" s="68"/>
      <c r="Q310" s="14" t="s">
        <v>343</v>
      </c>
      <c r="R310" s="68"/>
      <c r="S310" s="14" t="s">
        <v>360</v>
      </c>
      <c r="T310" s="68"/>
    </row>
  </sheetData>
  <autoFilter ref="A1:E310" xr:uid="{58E16D3D-B72F-4FFB-BA30-0DC3F73D6611}">
    <sortState ref="A2:E310">
      <sortCondition ref="A1:A310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2E0A-37F0-4E1F-9891-552A608524C7}">
  <dimension ref="A1:AA296"/>
  <sheetViews>
    <sheetView topLeftCell="A274" zoomScale="70" zoomScaleNormal="70" workbookViewId="0">
      <selection activeCell="AH300" sqref="AH300"/>
    </sheetView>
  </sheetViews>
  <sheetFormatPr defaultColWidth="11.1796875" defaultRowHeight="14.5" x14ac:dyDescent="0.35"/>
  <cols>
    <col min="1" max="1" width="12.26953125" style="7" customWidth="1"/>
    <col min="2" max="2" width="5.453125" style="7" customWidth="1"/>
    <col min="3" max="3" width="4.54296875" style="7" customWidth="1"/>
    <col min="4" max="4" width="5.1796875" style="7" customWidth="1"/>
    <col min="5" max="5" width="7.81640625" style="3" customWidth="1"/>
    <col min="6" max="6" width="5.54296875" style="32" customWidth="1"/>
    <col min="7" max="7" width="4.81640625" style="7" customWidth="1"/>
    <col min="8" max="8" width="7.7265625" style="7" customWidth="1"/>
    <col min="9" max="9" width="9.26953125" style="7" customWidth="1"/>
    <col min="10" max="10" width="9.453125" style="7" customWidth="1"/>
    <col min="11" max="12" width="6.54296875" style="7" customWidth="1"/>
    <col min="13" max="13" width="7.1796875" style="7" customWidth="1"/>
    <col min="14" max="14" width="7.453125" style="7" customWidth="1"/>
    <col min="15" max="15" width="6.1796875" style="7" customWidth="1"/>
    <col min="16" max="16" width="7.26953125" style="7" customWidth="1"/>
    <col min="17" max="17" width="4.26953125" style="7" customWidth="1"/>
    <col min="18" max="18" width="18.81640625" style="7" bestFit="1" customWidth="1"/>
    <col min="19" max="19" width="7.54296875" style="7" customWidth="1"/>
    <col min="20" max="20" width="10.54296875" style="7" customWidth="1"/>
    <col min="21" max="21" width="7.54296875" style="7" customWidth="1"/>
    <col min="22" max="22" width="6.7265625" style="7" customWidth="1"/>
    <col min="23" max="23" width="6.54296875" style="7" customWidth="1"/>
    <col min="24" max="24" width="7.1796875" style="7" customWidth="1"/>
    <col min="25" max="26" width="11.1796875" style="7"/>
    <col min="27" max="27" width="12.26953125" style="7" bestFit="1" customWidth="1"/>
    <col min="28" max="16384" width="11.1796875" style="7"/>
  </cols>
  <sheetData>
    <row r="1" spans="1:27" s="1" customFormat="1" ht="15" thickBot="1" x14ac:dyDescent="0.4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640</v>
      </c>
      <c r="G1" s="1" t="s">
        <v>639</v>
      </c>
      <c r="H1" s="1" t="s">
        <v>347</v>
      </c>
      <c r="I1" s="1" t="s">
        <v>641</v>
      </c>
      <c r="J1" s="1" t="s">
        <v>642</v>
      </c>
      <c r="K1" s="1" t="s">
        <v>363</v>
      </c>
      <c r="L1" s="1" t="s">
        <v>348</v>
      </c>
      <c r="M1" s="1" t="s">
        <v>404</v>
      </c>
      <c r="N1" s="1" t="s">
        <v>405</v>
      </c>
      <c r="O1" s="1" t="s">
        <v>355</v>
      </c>
      <c r="P1" s="1" t="s">
        <v>582</v>
      </c>
      <c r="Q1" s="1" t="s">
        <v>611</v>
      </c>
      <c r="R1" s="1" t="s">
        <v>637</v>
      </c>
      <c r="S1" s="1" t="s">
        <v>367</v>
      </c>
      <c r="T1" s="1" t="s">
        <v>589</v>
      </c>
      <c r="U1" s="1" t="s">
        <v>634</v>
      </c>
      <c r="V1" s="1" t="s">
        <v>635</v>
      </c>
      <c r="W1" s="1" t="s">
        <v>636</v>
      </c>
      <c r="X1" s="1" t="s">
        <v>645</v>
      </c>
      <c r="Y1" s="1" t="s">
        <v>638</v>
      </c>
      <c r="Z1" s="1" t="s">
        <v>643</v>
      </c>
      <c r="AA1" s="1" t="s">
        <v>644</v>
      </c>
    </row>
    <row r="2" spans="1:27" s="4" customFormat="1" x14ac:dyDescent="0.35">
      <c r="A2" s="36" t="s">
        <v>0</v>
      </c>
      <c r="B2" s="37">
        <v>1</v>
      </c>
      <c r="C2" s="37" t="s">
        <v>356</v>
      </c>
      <c r="D2" s="37">
        <v>5</v>
      </c>
      <c r="E2" s="74" t="s">
        <v>1</v>
      </c>
      <c r="F2" s="75">
        <v>598000</v>
      </c>
      <c r="G2" s="37"/>
      <c r="H2" s="45">
        <f t="shared" ref="H2:H65" si="0">D2/30</f>
        <v>0.16666666666666666</v>
      </c>
      <c r="I2" s="127">
        <v>25.19</v>
      </c>
      <c r="J2" s="124">
        <v>11.66</v>
      </c>
      <c r="K2" s="124">
        <v>2</v>
      </c>
      <c r="L2" s="172" t="s">
        <v>328</v>
      </c>
      <c r="M2" s="124">
        <v>1.2</v>
      </c>
      <c r="N2" s="124">
        <v>0.9</v>
      </c>
      <c r="O2" s="125" t="s">
        <v>400</v>
      </c>
      <c r="P2" s="124" t="s">
        <v>416</v>
      </c>
      <c r="Q2" s="76"/>
      <c r="R2" s="74" t="s">
        <v>359</v>
      </c>
      <c r="S2" s="76" t="s">
        <v>401</v>
      </c>
      <c r="T2" s="55" t="s">
        <v>1</v>
      </c>
      <c r="U2" s="76"/>
      <c r="V2" s="76"/>
      <c r="W2" s="76"/>
      <c r="X2" s="76"/>
      <c r="Y2" s="165">
        <v>6.3366718027734983</v>
      </c>
      <c r="Z2" s="37"/>
      <c r="AA2" s="210"/>
    </row>
    <row r="3" spans="1:27" s="6" customFormat="1" x14ac:dyDescent="0.3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80">
        <f t="shared" si="0"/>
        <v>1.9666666666666666</v>
      </c>
      <c r="I3" s="108">
        <v>1.64</v>
      </c>
      <c r="J3" s="59">
        <v>1.61</v>
      </c>
      <c r="K3" s="59">
        <v>1</v>
      </c>
      <c r="L3" s="81" t="s">
        <v>332</v>
      </c>
      <c r="M3" s="78">
        <v>0.9</v>
      </c>
      <c r="N3" s="78">
        <v>0.7</v>
      </c>
      <c r="O3" s="59" t="s">
        <v>400</v>
      </c>
      <c r="P3" s="78" t="s">
        <v>414</v>
      </c>
      <c r="Q3" s="83"/>
      <c r="R3" s="84" t="s">
        <v>359</v>
      </c>
      <c r="S3" s="97" t="s">
        <v>402</v>
      </c>
      <c r="T3" s="96" t="s">
        <v>3</v>
      </c>
      <c r="U3" s="83"/>
      <c r="V3" s="83"/>
      <c r="W3" s="83"/>
      <c r="X3" s="83"/>
      <c r="Y3" s="146">
        <v>4</v>
      </c>
      <c r="Z3" s="40"/>
      <c r="AA3" s="211"/>
    </row>
    <row r="4" spans="1:27" s="6" customFormat="1" x14ac:dyDescent="0.35">
      <c r="A4" s="39" t="s">
        <v>4</v>
      </c>
      <c r="B4" s="40">
        <v>1</v>
      </c>
      <c r="C4" s="40" t="s">
        <v>356</v>
      </c>
      <c r="D4" s="40">
        <v>3</v>
      </c>
      <c r="E4" s="84" t="s">
        <v>1</v>
      </c>
      <c r="F4" s="50"/>
      <c r="G4" s="40">
        <v>420000</v>
      </c>
      <c r="H4" s="80">
        <f t="shared" si="0"/>
        <v>0.1</v>
      </c>
      <c r="I4" s="108">
        <v>1.77</v>
      </c>
      <c r="J4" s="59">
        <v>2.2000000000000002</v>
      </c>
      <c r="K4" s="59">
        <v>1</v>
      </c>
      <c r="L4" s="81" t="s">
        <v>332</v>
      </c>
      <c r="M4" s="78">
        <v>1</v>
      </c>
      <c r="N4" s="78">
        <v>0.7</v>
      </c>
      <c r="O4" s="59" t="s">
        <v>400</v>
      </c>
      <c r="P4" s="78" t="s">
        <v>416</v>
      </c>
      <c r="Q4" s="83"/>
      <c r="R4" s="84" t="s">
        <v>359</v>
      </c>
      <c r="S4" s="78" t="s">
        <v>401</v>
      </c>
      <c r="T4" s="59" t="s">
        <v>1</v>
      </c>
      <c r="U4" s="83"/>
      <c r="V4" s="83"/>
      <c r="W4" s="83"/>
      <c r="X4" s="83"/>
      <c r="Y4" s="146">
        <v>3.3249581239530985</v>
      </c>
      <c r="Z4" s="40"/>
      <c r="AA4" s="211"/>
    </row>
    <row r="5" spans="1:27" s="6" customFormat="1" x14ac:dyDescent="0.35">
      <c r="A5" s="39" t="s">
        <v>5</v>
      </c>
      <c r="B5" s="40">
        <v>1</v>
      </c>
      <c r="C5" s="40" t="s">
        <v>356</v>
      </c>
      <c r="D5" s="40">
        <v>244</v>
      </c>
      <c r="E5" s="84" t="s">
        <v>1</v>
      </c>
      <c r="F5" s="85">
        <v>750000</v>
      </c>
      <c r="G5" s="40"/>
      <c r="H5" s="80">
        <f t="shared" si="0"/>
        <v>8.1333333333333329</v>
      </c>
      <c r="I5" s="108">
        <v>7.35</v>
      </c>
      <c r="J5" s="59">
        <v>6.26</v>
      </c>
      <c r="K5" s="59">
        <v>1</v>
      </c>
      <c r="L5" s="81" t="s">
        <v>332</v>
      </c>
      <c r="M5" s="78">
        <v>1.1000000000000001</v>
      </c>
      <c r="N5" s="78">
        <v>0.8</v>
      </c>
      <c r="O5" s="59" t="s">
        <v>400</v>
      </c>
      <c r="P5" s="78" t="s">
        <v>416</v>
      </c>
      <c r="Q5" s="83"/>
      <c r="R5" s="84" t="s">
        <v>359</v>
      </c>
      <c r="S5" s="78" t="s">
        <v>332</v>
      </c>
      <c r="T5" s="59" t="s">
        <v>1</v>
      </c>
      <c r="U5" s="83"/>
      <c r="V5" s="83"/>
      <c r="W5" s="83"/>
      <c r="X5" s="83"/>
      <c r="Y5" s="146">
        <v>17.600899936894667</v>
      </c>
      <c r="Z5" s="40"/>
      <c r="AA5" s="211"/>
    </row>
    <row r="6" spans="1:27" s="6" customFormat="1" x14ac:dyDescent="0.35">
      <c r="A6" s="39" t="s">
        <v>6</v>
      </c>
      <c r="B6" s="40">
        <v>1</v>
      </c>
      <c r="C6" s="40" t="s">
        <v>356</v>
      </c>
      <c r="D6" s="40">
        <v>6</v>
      </c>
      <c r="E6" s="84" t="s">
        <v>1</v>
      </c>
      <c r="F6" s="85">
        <v>27400</v>
      </c>
      <c r="G6" s="40"/>
      <c r="H6" s="80">
        <f t="shared" si="0"/>
        <v>0.2</v>
      </c>
      <c r="I6" s="128">
        <v>18.399999999999999</v>
      </c>
      <c r="J6" s="82">
        <v>16.29</v>
      </c>
      <c r="K6" s="59">
        <v>1</v>
      </c>
      <c r="L6" s="81" t="s">
        <v>332</v>
      </c>
      <c r="M6" s="78">
        <v>1.2</v>
      </c>
      <c r="N6" s="78">
        <v>0.8</v>
      </c>
      <c r="O6" s="59" t="s">
        <v>400</v>
      </c>
      <c r="P6" s="78" t="s">
        <v>416</v>
      </c>
      <c r="Q6" s="83"/>
      <c r="R6" s="96" t="s">
        <v>359</v>
      </c>
      <c r="S6" s="78" t="s">
        <v>401</v>
      </c>
      <c r="T6" s="59" t="s">
        <v>1</v>
      </c>
      <c r="U6" s="83"/>
      <c r="V6" s="83"/>
      <c r="W6" s="83"/>
      <c r="X6" s="83"/>
      <c r="Y6" s="146">
        <v>18.172285852556865</v>
      </c>
      <c r="Z6" s="40"/>
      <c r="AA6" s="211"/>
    </row>
    <row r="7" spans="1:27" s="6" customFormat="1" x14ac:dyDescent="0.35">
      <c r="A7" s="39" t="s">
        <v>7</v>
      </c>
      <c r="B7" s="40">
        <v>1</v>
      </c>
      <c r="C7" s="40" t="s">
        <v>356</v>
      </c>
      <c r="D7" s="40">
        <v>195</v>
      </c>
      <c r="E7" s="84" t="s">
        <v>1</v>
      </c>
      <c r="F7" s="50"/>
      <c r="G7" s="40">
        <v>12800</v>
      </c>
      <c r="H7" s="80">
        <f t="shared" si="0"/>
        <v>6.5</v>
      </c>
      <c r="I7" s="128">
        <v>49.88</v>
      </c>
      <c r="J7" s="82">
        <v>35.64</v>
      </c>
      <c r="K7" s="96">
        <v>2</v>
      </c>
      <c r="L7" s="129" t="s">
        <v>331</v>
      </c>
      <c r="M7" s="78">
        <v>0.5</v>
      </c>
      <c r="N7" s="79">
        <v>0.2</v>
      </c>
      <c r="O7" s="96" t="s">
        <v>400</v>
      </c>
      <c r="P7" s="97" t="s">
        <v>406</v>
      </c>
      <c r="Q7" s="83"/>
      <c r="R7" s="96" t="s">
        <v>358</v>
      </c>
      <c r="S7" s="59" t="s">
        <v>403</v>
      </c>
      <c r="T7" s="59" t="s">
        <v>1</v>
      </c>
      <c r="U7" s="83"/>
      <c r="V7" s="83"/>
      <c r="W7" s="83"/>
      <c r="X7" s="82">
        <v>49.88</v>
      </c>
      <c r="Y7" s="146">
        <v>101.89198767754424</v>
      </c>
      <c r="Z7" s="128">
        <v>54.67</v>
      </c>
      <c r="AA7" s="211"/>
    </row>
    <row r="8" spans="1:27" s="6" customFormat="1" x14ac:dyDescent="0.35">
      <c r="A8" s="39" t="s">
        <v>8</v>
      </c>
      <c r="B8" s="40">
        <v>1</v>
      </c>
      <c r="C8" s="40" t="s">
        <v>356</v>
      </c>
      <c r="D8" s="40">
        <v>89</v>
      </c>
      <c r="E8" s="84" t="s">
        <v>1</v>
      </c>
      <c r="F8" s="85">
        <v>157000</v>
      </c>
      <c r="G8" s="40"/>
      <c r="H8" s="80">
        <f t="shared" si="0"/>
        <v>2.9666666666666668</v>
      </c>
      <c r="I8" s="108">
        <v>1.71</v>
      </c>
      <c r="J8" s="59">
        <v>4.82</v>
      </c>
      <c r="K8" s="59">
        <v>1</v>
      </c>
      <c r="L8" s="81" t="s">
        <v>332</v>
      </c>
      <c r="M8" s="78">
        <v>1.5</v>
      </c>
      <c r="N8" s="78">
        <v>1.1000000000000001</v>
      </c>
      <c r="O8" s="59" t="s">
        <v>400</v>
      </c>
      <c r="P8" s="78" t="s">
        <v>408</v>
      </c>
      <c r="Q8" s="83"/>
      <c r="R8" s="84" t="s">
        <v>358</v>
      </c>
      <c r="S8" s="78" t="s">
        <v>401</v>
      </c>
      <c r="T8" s="59" t="s">
        <v>583</v>
      </c>
      <c r="U8" s="83"/>
      <c r="V8" s="83"/>
      <c r="W8" s="83"/>
      <c r="X8" s="83"/>
      <c r="Y8" s="146">
        <v>68.25</v>
      </c>
      <c r="Z8" s="40"/>
      <c r="AA8" s="211"/>
    </row>
    <row r="9" spans="1:27" x14ac:dyDescent="0.35">
      <c r="A9" s="39" t="s">
        <v>9</v>
      </c>
      <c r="B9" s="40">
        <v>1</v>
      </c>
      <c r="C9" s="40" t="s">
        <v>356</v>
      </c>
      <c r="D9" s="40">
        <v>298</v>
      </c>
      <c r="E9" s="84" t="s">
        <v>1</v>
      </c>
      <c r="F9" s="50"/>
      <c r="G9" s="40">
        <v>47600</v>
      </c>
      <c r="H9" s="80">
        <f t="shared" si="0"/>
        <v>9.9333333333333336</v>
      </c>
      <c r="I9" s="108">
        <v>11.33</v>
      </c>
      <c r="J9" s="59">
        <v>8.66</v>
      </c>
      <c r="K9" s="40">
        <v>1</v>
      </c>
      <c r="L9" s="81" t="s">
        <v>332</v>
      </c>
      <c r="M9" s="78">
        <v>0.8</v>
      </c>
      <c r="N9" s="78">
        <v>0.7</v>
      </c>
      <c r="O9" s="59" t="s">
        <v>400</v>
      </c>
      <c r="P9" s="40" t="s">
        <v>415</v>
      </c>
      <c r="Q9" s="40"/>
      <c r="R9" s="84" t="s">
        <v>359</v>
      </c>
      <c r="S9" s="79" t="s">
        <v>401</v>
      </c>
      <c r="T9" s="59" t="s">
        <v>584</v>
      </c>
      <c r="U9" s="40"/>
      <c r="V9" s="40"/>
      <c r="W9" s="40"/>
      <c r="X9" s="40"/>
      <c r="Y9" s="146"/>
      <c r="Z9" s="40"/>
      <c r="AA9" s="98"/>
    </row>
    <row r="10" spans="1:27" x14ac:dyDescent="0.35">
      <c r="A10" s="39" t="s">
        <v>10</v>
      </c>
      <c r="B10" s="40">
        <v>2</v>
      </c>
      <c r="C10" s="40" t="s">
        <v>357</v>
      </c>
      <c r="D10" s="40">
        <v>424</v>
      </c>
      <c r="E10" s="84" t="s">
        <v>1</v>
      </c>
      <c r="F10" s="87">
        <f>2.5*1000000</f>
        <v>2500000</v>
      </c>
      <c r="G10" s="40"/>
      <c r="H10" s="80">
        <f t="shared" si="0"/>
        <v>14.133333333333333</v>
      </c>
      <c r="I10" s="195">
        <v>12.99</v>
      </c>
      <c r="J10" s="82">
        <v>9.16</v>
      </c>
      <c r="K10" s="84">
        <v>2</v>
      </c>
      <c r="L10" s="129" t="s">
        <v>329</v>
      </c>
      <c r="M10" s="79">
        <v>0.4</v>
      </c>
      <c r="N10" s="79">
        <v>0.3</v>
      </c>
      <c r="O10" s="59" t="s">
        <v>400</v>
      </c>
      <c r="P10" s="97" t="s">
        <v>406</v>
      </c>
      <c r="Q10" s="40"/>
      <c r="R10" s="84" t="s">
        <v>359</v>
      </c>
      <c r="S10" s="84" t="s">
        <v>403</v>
      </c>
      <c r="T10" s="59" t="s">
        <v>1</v>
      </c>
      <c r="U10" s="40"/>
      <c r="V10" s="40"/>
      <c r="W10" s="40"/>
      <c r="X10" s="40">
        <v>12.99</v>
      </c>
      <c r="Y10" s="146">
        <v>12.31792698301993</v>
      </c>
      <c r="Z10" s="128">
        <v>8.39</v>
      </c>
      <c r="AA10" s="98"/>
    </row>
    <row r="11" spans="1:27" x14ac:dyDescent="0.35">
      <c r="A11" s="39" t="s">
        <v>11</v>
      </c>
      <c r="B11" s="40">
        <v>1</v>
      </c>
      <c r="C11" s="40" t="s">
        <v>356</v>
      </c>
      <c r="D11" s="40">
        <v>78</v>
      </c>
      <c r="E11" s="84" t="s">
        <v>1</v>
      </c>
      <c r="F11" s="50"/>
      <c r="G11" s="40">
        <v>130589</v>
      </c>
      <c r="H11" s="80">
        <f t="shared" si="0"/>
        <v>2.6</v>
      </c>
      <c r="I11" s="128">
        <v>88.27</v>
      </c>
      <c r="J11" s="82">
        <v>87.76</v>
      </c>
      <c r="K11" s="84">
        <v>2</v>
      </c>
      <c r="L11" s="129" t="s">
        <v>329</v>
      </c>
      <c r="M11" s="79">
        <v>0.3</v>
      </c>
      <c r="N11" s="79">
        <v>0.2</v>
      </c>
      <c r="O11" s="59" t="s">
        <v>400</v>
      </c>
      <c r="P11" s="97" t="s">
        <v>406</v>
      </c>
      <c r="Q11" s="40"/>
      <c r="R11" s="96" t="s">
        <v>358</v>
      </c>
      <c r="S11" s="84" t="s">
        <v>403</v>
      </c>
      <c r="T11" s="59" t="s">
        <v>585</v>
      </c>
      <c r="U11" s="40"/>
      <c r="V11" s="40"/>
      <c r="W11" s="40"/>
      <c r="X11" s="82">
        <v>88.27</v>
      </c>
      <c r="Y11" s="146">
        <v>9.1848982486769604</v>
      </c>
      <c r="Z11" s="128">
        <v>89.6</v>
      </c>
      <c r="AA11" s="98"/>
    </row>
    <row r="12" spans="1:27" x14ac:dyDescent="0.3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80">
        <f t="shared" si="0"/>
        <v>5.0666666666666664</v>
      </c>
      <c r="I12" s="108">
        <v>9.27</v>
      </c>
      <c r="J12" s="59">
        <v>7.94</v>
      </c>
      <c r="K12" s="40">
        <v>1</v>
      </c>
      <c r="L12" s="81" t="s">
        <v>332</v>
      </c>
      <c r="M12" s="78">
        <v>1</v>
      </c>
      <c r="N12" s="79">
        <v>0.8</v>
      </c>
      <c r="O12" s="59" t="s">
        <v>400</v>
      </c>
      <c r="P12" s="78" t="s">
        <v>414</v>
      </c>
      <c r="Q12" s="40"/>
      <c r="R12" s="40" t="s">
        <v>359</v>
      </c>
      <c r="S12" s="97" t="s">
        <v>402</v>
      </c>
      <c r="T12" s="59" t="s">
        <v>586</v>
      </c>
      <c r="U12" s="40"/>
      <c r="V12" s="40"/>
      <c r="W12" s="40"/>
      <c r="X12" s="40"/>
      <c r="Y12" s="146">
        <v>69.857500000000002</v>
      </c>
      <c r="Z12" s="40"/>
      <c r="AA12" s="98"/>
    </row>
    <row r="13" spans="1:27" x14ac:dyDescent="0.3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80">
        <f t="shared" si="0"/>
        <v>13.3</v>
      </c>
      <c r="I13" s="108">
        <v>18.93</v>
      </c>
      <c r="J13" s="59">
        <v>13.08</v>
      </c>
      <c r="K13" s="40">
        <v>2</v>
      </c>
      <c r="L13" s="81" t="s">
        <v>328</v>
      </c>
      <c r="M13" s="78">
        <v>0.5</v>
      </c>
      <c r="N13" s="79">
        <v>0.3</v>
      </c>
      <c r="O13" s="59" t="s">
        <v>400</v>
      </c>
      <c r="P13" s="97" t="s">
        <v>406</v>
      </c>
      <c r="Q13" s="40"/>
      <c r="R13" s="40" t="s">
        <v>358</v>
      </c>
      <c r="S13" s="40" t="s">
        <v>403</v>
      </c>
      <c r="T13" s="59" t="s">
        <v>1</v>
      </c>
      <c r="U13" s="40"/>
      <c r="V13" s="40"/>
      <c r="W13" s="40"/>
      <c r="X13" s="40">
        <v>18.93</v>
      </c>
      <c r="Y13" s="146">
        <v>98.397419354838718</v>
      </c>
      <c r="Z13" s="108">
        <v>18.73</v>
      </c>
      <c r="AA13" s="98"/>
    </row>
    <row r="14" spans="1:27" x14ac:dyDescent="0.3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80">
        <f t="shared" si="0"/>
        <v>1.9</v>
      </c>
      <c r="I14" s="108">
        <v>3.38</v>
      </c>
      <c r="J14" s="59">
        <v>1.86</v>
      </c>
      <c r="K14" s="40">
        <v>1</v>
      </c>
      <c r="L14" s="81" t="s">
        <v>332</v>
      </c>
      <c r="M14" s="78">
        <v>1.4</v>
      </c>
      <c r="N14" s="79">
        <v>0.9</v>
      </c>
      <c r="O14" s="59" t="s">
        <v>400</v>
      </c>
      <c r="P14" s="40" t="s">
        <v>408</v>
      </c>
      <c r="Q14" s="40"/>
      <c r="R14" s="40" t="s">
        <v>359</v>
      </c>
      <c r="S14" s="78" t="s">
        <v>401</v>
      </c>
      <c r="T14" s="96" t="s">
        <v>587</v>
      </c>
      <c r="U14" s="40"/>
      <c r="V14" s="40"/>
      <c r="W14" s="40"/>
      <c r="X14" s="40"/>
      <c r="Y14" s="146">
        <v>24.615384615384613</v>
      </c>
      <c r="Z14" s="40"/>
      <c r="AA14" s="98"/>
    </row>
    <row r="15" spans="1:27" x14ac:dyDescent="0.3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80">
        <f t="shared" si="0"/>
        <v>6.5333333333333332</v>
      </c>
      <c r="I15" s="108">
        <v>5.37</v>
      </c>
      <c r="J15" s="59">
        <v>5.0999999999999996</v>
      </c>
      <c r="K15" s="40">
        <v>1</v>
      </c>
      <c r="L15" s="81" t="s">
        <v>332</v>
      </c>
      <c r="M15" s="78">
        <v>0.4</v>
      </c>
      <c r="N15" s="79">
        <v>0.3</v>
      </c>
      <c r="O15" s="59" t="s">
        <v>400</v>
      </c>
      <c r="P15" s="97" t="s">
        <v>406</v>
      </c>
      <c r="Q15" s="40"/>
      <c r="R15" s="40" t="s">
        <v>358</v>
      </c>
      <c r="S15" s="40" t="s">
        <v>403</v>
      </c>
      <c r="T15" s="96" t="s">
        <v>588</v>
      </c>
      <c r="U15" s="40"/>
      <c r="V15" s="40"/>
      <c r="W15" s="40"/>
      <c r="X15" s="78">
        <v>5.37</v>
      </c>
      <c r="Y15" s="146">
        <v>53.917499999999997</v>
      </c>
      <c r="Z15" s="108">
        <v>5.35</v>
      </c>
      <c r="AA15" s="98"/>
    </row>
    <row r="16" spans="1:27" x14ac:dyDescent="0.35">
      <c r="A16" s="39" t="s">
        <v>17</v>
      </c>
      <c r="B16" s="40">
        <v>2</v>
      </c>
      <c r="C16" s="40" t="s">
        <v>357</v>
      </c>
      <c r="D16" s="40">
        <v>80</v>
      </c>
      <c r="E16" s="84" t="s">
        <v>1</v>
      </c>
      <c r="F16" s="50"/>
      <c r="G16" s="40">
        <v>16000</v>
      </c>
      <c r="H16" s="80">
        <f t="shared" si="0"/>
        <v>2.6666666666666665</v>
      </c>
      <c r="I16" s="108">
        <v>1.69</v>
      </c>
      <c r="J16" s="59">
        <v>2.08</v>
      </c>
      <c r="K16" s="40">
        <v>1</v>
      </c>
      <c r="L16" s="81" t="s">
        <v>332</v>
      </c>
      <c r="M16" s="78">
        <v>0.8</v>
      </c>
      <c r="N16" s="79">
        <v>0.5</v>
      </c>
      <c r="O16" s="59" t="s">
        <v>400</v>
      </c>
      <c r="P16" s="40" t="s">
        <v>415</v>
      </c>
      <c r="Q16" s="40"/>
      <c r="R16" s="40" t="s">
        <v>359</v>
      </c>
      <c r="S16" s="78" t="s">
        <v>401</v>
      </c>
      <c r="T16" s="59" t="s">
        <v>1</v>
      </c>
      <c r="U16" s="40"/>
      <c r="V16" s="40"/>
      <c r="W16" s="40"/>
      <c r="X16" s="40"/>
      <c r="Y16" s="146">
        <v>4.7208121827411169</v>
      </c>
      <c r="Z16" s="40"/>
      <c r="AA16" s="98"/>
    </row>
    <row r="17" spans="1:27" ht="15" thickBot="1" x14ac:dyDescent="0.4">
      <c r="A17" s="39" t="s">
        <v>18</v>
      </c>
      <c r="B17" s="40">
        <v>2</v>
      </c>
      <c r="C17" s="40" t="s">
        <v>357</v>
      </c>
      <c r="D17" s="40">
        <v>1224</v>
      </c>
      <c r="E17" s="84" t="s">
        <v>1</v>
      </c>
      <c r="F17" s="50"/>
      <c r="G17" s="40">
        <v>130000</v>
      </c>
      <c r="H17" s="80">
        <f t="shared" si="0"/>
        <v>40.799999999999997</v>
      </c>
      <c r="I17" s="108">
        <v>19.079999999999998</v>
      </c>
      <c r="J17" s="78">
        <v>18.899999999999999</v>
      </c>
      <c r="K17" s="40">
        <v>1</v>
      </c>
      <c r="L17" s="81" t="s">
        <v>332</v>
      </c>
      <c r="M17" s="78">
        <v>0.4</v>
      </c>
      <c r="N17" s="79">
        <v>0.2</v>
      </c>
      <c r="O17" s="59" t="s">
        <v>400</v>
      </c>
      <c r="P17" s="82" t="s">
        <v>406</v>
      </c>
      <c r="Q17" s="40"/>
      <c r="R17" s="40" t="s">
        <v>358</v>
      </c>
      <c r="S17" s="40" t="s">
        <v>403</v>
      </c>
      <c r="T17" s="59" t="s">
        <v>1</v>
      </c>
      <c r="U17" s="40"/>
      <c r="V17" s="40"/>
      <c r="W17" s="40"/>
      <c r="X17" s="40">
        <v>19.079999999999998</v>
      </c>
      <c r="Y17" s="146">
        <v>97.728438108911902</v>
      </c>
      <c r="Z17" s="108">
        <v>17.77</v>
      </c>
      <c r="AA17" s="41"/>
    </row>
    <row r="18" spans="1:27" x14ac:dyDescent="0.35">
      <c r="A18" s="36" t="s">
        <v>19</v>
      </c>
      <c r="B18" s="37">
        <v>2</v>
      </c>
      <c r="C18" s="37" t="s">
        <v>357</v>
      </c>
      <c r="D18" s="37">
        <v>381</v>
      </c>
      <c r="E18" s="74" t="s">
        <v>1</v>
      </c>
      <c r="F18" s="75">
        <v>67000</v>
      </c>
      <c r="G18" s="37"/>
      <c r="H18" s="45">
        <f t="shared" si="0"/>
        <v>12.7</v>
      </c>
      <c r="I18" s="132">
        <v>41.32</v>
      </c>
      <c r="J18" s="76">
        <v>46.42</v>
      </c>
      <c r="K18" s="37">
        <v>2</v>
      </c>
      <c r="L18" s="106" t="s">
        <v>331</v>
      </c>
      <c r="M18" s="37">
        <v>0.4</v>
      </c>
      <c r="N18" s="74">
        <v>0.2</v>
      </c>
      <c r="O18" s="55" t="s">
        <v>400</v>
      </c>
      <c r="P18" s="126" t="s">
        <v>406</v>
      </c>
      <c r="Q18" s="37"/>
      <c r="R18" s="37" t="s">
        <v>358</v>
      </c>
      <c r="S18" s="37" t="s">
        <v>403</v>
      </c>
      <c r="T18" s="37" t="s">
        <v>1</v>
      </c>
      <c r="U18" s="37"/>
      <c r="V18" s="37"/>
      <c r="W18" s="37"/>
      <c r="X18" s="37">
        <v>41.32</v>
      </c>
      <c r="Y18" s="165">
        <v>95.857500000000002</v>
      </c>
      <c r="Z18" s="132">
        <v>49.99</v>
      </c>
      <c r="AA18" s="138"/>
    </row>
    <row r="19" spans="1:27" x14ac:dyDescent="0.3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58">
        <f t="shared" si="0"/>
        <v>19.833333333333332</v>
      </c>
      <c r="I19" s="128">
        <v>5.66</v>
      </c>
      <c r="J19" s="82">
        <v>5.84</v>
      </c>
      <c r="K19" s="40">
        <v>1</v>
      </c>
      <c r="L19" s="81" t="s">
        <v>332</v>
      </c>
      <c r="M19" s="40">
        <v>0.5</v>
      </c>
      <c r="N19" s="84">
        <v>0.3</v>
      </c>
      <c r="O19" s="59" t="s">
        <v>400</v>
      </c>
      <c r="P19" s="97" t="s">
        <v>406</v>
      </c>
      <c r="Q19" s="40"/>
      <c r="R19" s="40" t="s">
        <v>358</v>
      </c>
      <c r="S19" s="93" t="s">
        <v>403</v>
      </c>
      <c r="T19" s="40" t="s">
        <v>1</v>
      </c>
      <c r="U19" s="40"/>
      <c r="V19" s="40"/>
      <c r="W19" s="40"/>
      <c r="X19" s="82">
        <v>5.66</v>
      </c>
      <c r="Y19" s="146">
        <v>94.025000000000006</v>
      </c>
      <c r="Z19" s="128">
        <v>5.7</v>
      </c>
      <c r="AA19" s="98"/>
    </row>
    <row r="20" spans="1:27" x14ac:dyDescent="0.3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08">
        <v>22.45</v>
      </c>
      <c r="J20" s="59">
        <v>21.78</v>
      </c>
      <c r="K20" s="40">
        <v>1</v>
      </c>
      <c r="L20" s="81" t="s">
        <v>332</v>
      </c>
      <c r="M20" s="40">
        <v>1.4</v>
      </c>
      <c r="N20" s="84">
        <v>1</v>
      </c>
      <c r="O20" s="59" t="s">
        <v>400</v>
      </c>
      <c r="P20" s="84" t="s">
        <v>408</v>
      </c>
      <c r="Q20" s="40"/>
      <c r="R20" s="40" t="s">
        <v>358</v>
      </c>
      <c r="S20" s="78" t="s">
        <v>332</v>
      </c>
      <c r="T20" s="40" t="s">
        <v>1</v>
      </c>
      <c r="U20" s="40"/>
      <c r="V20" s="40"/>
      <c r="W20" s="40"/>
      <c r="X20" s="40"/>
      <c r="Y20" s="146">
        <v>98.727735368956743</v>
      </c>
      <c r="Z20" s="40"/>
      <c r="AA20" s="98"/>
    </row>
    <row r="21" spans="1:27" x14ac:dyDescent="0.3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08">
        <v>10.01</v>
      </c>
      <c r="J21" s="78">
        <v>10.43</v>
      </c>
      <c r="K21" s="40">
        <v>1</v>
      </c>
      <c r="L21" s="81" t="s">
        <v>332</v>
      </c>
      <c r="M21" s="40">
        <v>1.6</v>
      </c>
      <c r="N21" s="84">
        <v>1.5</v>
      </c>
      <c r="O21" s="59" t="s">
        <v>400</v>
      </c>
      <c r="P21" s="84" t="s">
        <v>410</v>
      </c>
      <c r="Q21" s="40"/>
      <c r="R21" s="40"/>
      <c r="S21" s="78" t="s">
        <v>332</v>
      </c>
      <c r="T21" s="40" t="s">
        <v>586</v>
      </c>
      <c r="U21" s="40"/>
      <c r="V21" s="40"/>
      <c r="W21" s="40"/>
      <c r="X21" s="40"/>
      <c r="Y21" s="146"/>
      <c r="Z21" s="40"/>
      <c r="AA21" s="98"/>
    </row>
    <row r="22" spans="1:27" x14ac:dyDescent="0.3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08">
        <v>13.84</v>
      </c>
      <c r="J22" s="78">
        <v>13.75</v>
      </c>
      <c r="K22" s="40">
        <v>2</v>
      </c>
      <c r="L22" s="81" t="s">
        <v>331</v>
      </c>
      <c r="M22" s="40">
        <v>1.1000000000000001</v>
      </c>
      <c r="N22" s="84">
        <v>0.7</v>
      </c>
      <c r="O22" s="59" t="s">
        <v>400</v>
      </c>
      <c r="P22" s="84" t="s">
        <v>408</v>
      </c>
      <c r="Q22" s="40"/>
      <c r="R22" s="40" t="s">
        <v>358</v>
      </c>
      <c r="S22" s="78" t="s">
        <v>332</v>
      </c>
      <c r="T22" s="40" t="s">
        <v>23</v>
      </c>
      <c r="U22" s="40"/>
      <c r="V22" s="40"/>
      <c r="W22" s="40"/>
      <c r="X22" s="40"/>
      <c r="Y22" s="146"/>
      <c r="Z22" s="40"/>
      <c r="AA22" s="98"/>
    </row>
    <row r="23" spans="1:27" x14ac:dyDescent="0.35">
      <c r="A23" s="39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30">
        <v>12.48</v>
      </c>
      <c r="J23" s="82">
        <v>9.4700000000000006</v>
      </c>
      <c r="K23" s="40">
        <v>1</v>
      </c>
      <c r="L23" s="81" t="s">
        <v>332</v>
      </c>
      <c r="M23" s="40">
        <v>0.9</v>
      </c>
      <c r="N23" s="84">
        <v>0.7</v>
      </c>
      <c r="O23" s="59" t="s">
        <v>400</v>
      </c>
      <c r="P23" s="84" t="s">
        <v>415</v>
      </c>
      <c r="Q23" s="40"/>
      <c r="R23" s="40" t="s">
        <v>358</v>
      </c>
      <c r="S23" s="78" t="s">
        <v>332</v>
      </c>
      <c r="T23" s="40" t="s">
        <v>274</v>
      </c>
      <c r="U23" s="40"/>
      <c r="V23" s="40"/>
      <c r="W23" s="40"/>
      <c r="X23" s="40"/>
      <c r="Y23" s="146">
        <v>66.160224551283704</v>
      </c>
      <c r="Z23" s="40"/>
      <c r="AA23" s="98"/>
    </row>
    <row r="24" spans="1:27" x14ac:dyDescent="0.3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08">
        <v>25.61</v>
      </c>
      <c r="J24" s="78">
        <v>31.79</v>
      </c>
      <c r="K24" s="40">
        <v>2</v>
      </c>
      <c r="L24" s="81" t="s">
        <v>328</v>
      </c>
      <c r="M24" s="40">
        <v>0.9</v>
      </c>
      <c r="N24" s="84">
        <v>0.4</v>
      </c>
      <c r="O24" s="59" t="s">
        <v>400</v>
      </c>
      <c r="P24" s="84" t="s">
        <v>411</v>
      </c>
      <c r="Q24" s="40"/>
      <c r="R24" s="40" t="s">
        <v>358</v>
      </c>
      <c r="S24" s="79" t="s">
        <v>332</v>
      </c>
      <c r="T24" s="40" t="s">
        <v>1</v>
      </c>
      <c r="U24" s="40"/>
      <c r="V24" s="40"/>
      <c r="W24" s="40"/>
      <c r="X24" s="40"/>
      <c r="Y24" s="146">
        <v>89</v>
      </c>
      <c r="Z24" s="40"/>
      <c r="AA24" s="98"/>
    </row>
    <row r="25" spans="1:27" x14ac:dyDescent="0.3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95">
        <v>12.12</v>
      </c>
      <c r="J25" s="82">
        <v>11.34</v>
      </c>
      <c r="K25" s="40">
        <v>1</v>
      </c>
      <c r="L25" s="81" t="s">
        <v>332</v>
      </c>
      <c r="M25" s="40">
        <v>0.3</v>
      </c>
      <c r="N25" s="84">
        <v>0.2</v>
      </c>
      <c r="O25" s="59" t="s">
        <v>400</v>
      </c>
      <c r="P25" s="97" t="s">
        <v>406</v>
      </c>
      <c r="Q25" s="40"/>
      <c r="R25" s="40" t="s">
        <v>358</v>
      </c>
      <c r="S25" s="84" t="s">
        <v>403</v>
      </c>
      <c r="T25" s="40" t="s">
        <v>583</v>
      </c>
      <c r="U25" s="40"/>
      <c r="V25" s="40"/>
      <c r="W25" s="40"/>
      <c r="X25" s="40">
        <v>12.12</v>
      </c>
      <c r="Y25" s="146">
        <v>100</v>
      </c>
      <c r="Z25" s="128">
        <v>11.31</v>
      </c>
      <c r="AA25" s="98"/>
    </row>
    <row r="26" spans="1:27" x14ac:dyDescent="0.35">
      <c r="A26" s="39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28">
        <v>16.559999999999999</v>
      </c>
      <c r="J26" s="82">
        <v>14.48</v>
      </c>
      <c r="K26" s="40">
        <v>1</v>
      </c>
      <c r="L26" s="81" t="s">
        <v>332</v>
      </c>
      <c r="M26" s="40">
        <v>0.8</v>
      </c>
      <c r="N26" s="84">
        <v>0.6</v>
      </c>
      <c r="O26" s="59" t="s">
        <v>400</v>
      </c>
      <c r="P26" s="84" t="s">
        <v>408</v>
      </c>
      <c r="Q26" s="40"/>
      <c r="R26" s="93" t="s">
        <v>358</v>
      </c>
      <c r="S26" s="79" t="s">
        <v>332</v>
      </c>
      <c r="T26" s="40" t="s">
        <v>29</v>
      </c>
      <c r="U26" s="40"/>
      <c r="V26" s="40"/>
      <c r="W26" s="40"/>
      <c r="X26" s="40"/>
      <c r="Y26" s="146">
        <v>79.271119736913036</v>
      </c>
      <c r="Z26" s="40"/>
      <c r="AA26" s="98"/>
    </row>
    <row r="27" spans="1:27" x14ac:dyDescent="0.3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08">
        <v>24.97</v>
      </c>
      <c r="J27" s="78">
        <v>22.4</v>
      </c>
      <c r="K27" s="40">
        <v>1</v>
      </c>
      <c r="L27" s="81" t="s">
        <v>332</v>
      </c>
      <c r="M27" s="40">
        <v>1.2</v>
      </c>
      <c r="N27" s="84">
        <v>0.9</v>
      </c>
      <c r="O27" s="59" t="s">
        <v>400</v>
      </c>
      <c r="P27" s="84" t="s">
        <v>411</v>
      </c>
      <c r="Q27" s="40"/>
      <c r="R27" s="40" t="s">
        <v>358</v>
      </c>
      <c r="S27" s="78" t="s">
        <v>332</v>
      </c>
      <c r="T27" s="40" t="s">
        <v>1</v>
      </c>
      <c r="U27" s="40"/>
      <c r="V27" s="40"/>
      <c r="W27" s="40"/>
      <c r="X27" s="40"/>
      <c r="Y27" s="146">
        <v>8.5786802030456872</v>
      </c>
      <c r="Z27" s="40"/>
      <c r="AA27" s="98"/>
    </row>
    <row r="28" spans="1:27" x14ac:dyDescent="0.3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08">
        <v>31.42</v>
      </c>
      <c r="J28" s="78">
        <v>33.520000000000003</v>
      </c>
      <c r="K28" s="40">
        <v>2</v>
      </c>
      <c r="L28" s="81" t="s">
        <v>331</v>
      </c>
      <c r="M28" s="40">
        <v>0.9</v>
      </c>
      <c r="N28" s="84">
        <v>0.7</v>
      </c>
      <c r="O28" s="59" t="s">
        <v>400</v>
      </c>
      <c r="P28" s="84" t="s">
        <v>415</v>
      </c>
      <c r="Q28" s="40"/>
      <c r="R28" s="40" t="s">
        <v>358</v>
      </c>
      <c r="S28" s="78" t="s">
        <v>332</v>
      </c>
      <c r="T28" s="40" t="s">
        <v>588</v>
      </c>
      <c r="U28" s="40"/>
      <c r="V28" s="40"/>
      <c r="W28" s="40"/>
      <c r="X28" s="40"/>
      <c r="Y28" s="146">
        <v>93.75</v>
      </c>
      <c r="Z28" s="40"/>
      <c r="AA28" s="98"/>
    </row>
    <row r="29" spans="1:27" x14ac:dyDescent="0.3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08">
        <v>3.61</v>
      </c>
      <c r="J29" s="78">
        <v>3.6</v>
      </c>
      <c r="K29" s="40">
        <v>2</v>
      </c>
      <c r="L29" s="81" t="s">
        <v>331</v>
      </c>
      <c r="M29" s="40">
        <v>0.8</v>
      </c>
      <c r="N29" s="84">
        <v>0.6</v>
      </c>
      <c r="O29" s="59" t="s">
        <v>400</v>
      </c>
      <c r="P29" s="84" t="s">
        <v>408</v>
      </c>
      <c r="Q29" s="40"/>
      <c r="R29" s="40" t="s">
        <v>358</v>
      </c>
      <c r="S29" s="78" t="s">
        <v>332</v>
      </c>
      <c r="T29" s="40" t="s">
        <v>23</v>
      </c>
      <c r="U29" s="40"/>
      <c r="V29" s="40"/>
      <c r="W29" s="40"/>
      <c r="X29" s="40"/>
      <c r="Y29" s="146">
        <v>97.483422111099031</v>
      </c>
      <c r="Z29" s="40"/>
      <c r="AA29" s="98"/>
    </row>
    <row r="30" spans="1:27" x14ac:dyDescent="0.3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08">
        <v>2.52</v>
      </c>
      <c r="J30" s="78">
        <v>3.12</v>
      </c>
      <c r="K30" s="40">
        <v>1</v>
      </c>
      <c r="L30" s="81" t="s">
        <v>332</v>
      </c>
      <c r="M30" s="40">
        <v>1</v>
      </c>
      <c r="N30" s="84">
        <v>0.7</v>
      </c>
      <c r="O30" s="59" t="s">
        <v>400</v>
      </c>
      <c r="P30" s="84" t="s">
        <v>415</v>
      </c>
      <c r="Q30" s="40"/>
      <c r="R30" s="40" t="s">
        <v>359</v>
      </c>
      <c r="S30" s="78" t="s">
        <v>332</v>
      </c>
      <c r="T30" s="40" t="s">
        <v>1</v>
      </c>
      <c r="U30" s="40"/>
      <c r="V30" s="40"/>
      <c r="W30" s="40"/>
      <c r="X30" s="40"/>
      <c r="Y30" s="146">
        <v>14.01015228426396</v>
      </c>
      <c r="Z30" s="40"/>
      <c r="AA30" s="98"/>
    </row>
    <row r="31" spans="1:27" x14ac:dyDescent="0.3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28">
        <v>27.04</v>
      </c>
      <c r="J31" s="82">
        <v>24.91</v>
      </c>
      <c r="K31" s="84">
        <v>3</v>
      </c>
      <c r="L31" s="131" t="s">
        <v>331</v>
      </c>
      <c r="M31" s="40">
        <v>0.4</v>
      </c>
      <c r="N31" s="84">
        <v>0.2</v>
      </c>
      <c r="O31" s="59" t="s">
        <v>400</v>
      </c>
      <c r="P31" s="97" t="s">
        <v>406</v>
      </c>
      <c r="Q31" s="40"/>
      <c r="R31" s="93" t="s">
        <v>358</v>
      </c>
      <c r="S31" s="40" t="s">
        <v>403</v>
      </c>
      <c r="T31" s="40" t="s">
        <v>1</v>
      </c>
      <c r="U31" s="40"/>
      <c r="V31" s="40"/>
      <c r="W31" s="40"/>
      <c r="X31" s="82">
        <v>27.04</v>
      </c>
      <c r="Y31" s="146">
        <v>100</v>
      </c>
      <c r="Z31" s="128">
        <v>20.47</v>
      </c>
      <c r="AA31" s="98"/>
    </row>
    <row r="32" spans="1:27" x14ac:dyDescent="0.3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08">
        <v>22.46</v>
      </c>
      <c r="J32" s="78">
        <v>19.579999999999998</v>
      </c>
      <c r="K32" s="40">
        <v>1</v>
      </c>
      <c r="L32" s="90" t="s">
        <v>332</v>
      </c>
      <c r="M32" s="40">
        <v>0.4</v>
      </c>
      <c r="N32" s="84">
        <v>0.3</v>
      </c>
      <c r="O32" s="59" t="s">
        <v>400</v>
      </c>
      <c r="P32" s="97" t="s">
        <v>406</v>
      </c>
      <c r="Q32" s="40"/>
      <c r="R32" s="40" t="s">
        <v>358</v>
      </c>
      <c r="S32" s="40" t="s">
        <v>403</v>
      </c>
      <c r="T32" s="40" t="s">
        <v>62</v>
      </c>
      <c r="U32" s="40"/>
      <c r="V32" s="40"/>
      <c r="W32" s="40"/>
      <c r="X32" s="78">
        <v>22.46</v>
      </c>
      <c r="Y32" s="146"/>
      <c r="Z32" s="108">
        <v>24.28</v>
      </c>
      <c r="AA32" s="98"/>
    </row>
    <row r="33" spans="1:27" ht="15" thickBot="1" x14ac:dyDescent="0.4">
      <c r="A33" s="39" t="s">
        <v>36</v>
      </c>
      <c r="B33" s="40">
        <v>2</v>
      </c>
      <c r="C33" s="40" t="s">
        <v>357</v>
      </c>
      <c r="D33" s="40">
        <v>332</v>
      </c>
      <c r="E33" s="84" t="s">
        <v>1</v>
      </c>
      <c r="F33" s="85">
        <v>20000</v>
      </c>
      <c r="G33" s="40"/>
      <c r="H33" s="80">
        <f t="shared" si="0"/>
        <v>11.066666666666666</v>
      </c>
      <c r="I33" s="128">
        <v>27.04</v>
      </c>
      <c r="J33" s="82">
        <v>28.61</v>
      </c>
      <c r="K33" s="40">
        <v>1</v>
      </c>
      <c r="L33" s="90" t="s">
        <v>332</v>
      </c>
      <c r="M33" s="40">
        <v>0.4</v>
      </c>
      <c r="N33" s="84">
        <v>0.3</v>
      </c>
      <c r="O33" s="59" t="s">
        <v>400</v>
      </c>
      <c r="P33" s="97" t="s">
        <v>406</v>
      </c>
      <c r="Q33" s="40"/>
      <c r="R33" s="93" t="s">
        <v>358</v>
      </c>
      <c r="S33" s="40" t="s">
        <v>403</v>
      </c>
      <c r="T33" s="40" t="s">
        <v>590</v>
      </c>
      <c r="U33" s="40"/>
      <c r="V33" s="40"/>
      <c r="W33" s="40"/>
      <c r="X33" s="82">
        <v>27.04</v>
      </c>
      <c r="Y33" s="146">
        <v>100</v>
      </c>
      <c r="Z33" s="128">
        <v>28.97</v>
      </c>
      <c r="AA33" s="98"/>
    </row>
    <row r="34" spans="1:27" x14ac:dyDescent="0.35">
      <c r="A34" s="53" t="s">
        <v>37</v>
      </c>
      <c r="B34" s="55">
        <v>2</v>
      </c>
      <c r="C34" s="55" t="s">
        <v>357</v>
      </c>
      <c r="D34" s="55">
        <v>341</v>
      </c>
      <c r="E34" s="125" t="s">
        <v>1</v>
      </c>
      <c r="F34" s="151">
        <v>114445</v>
      </c>
      <c r="G34" s="55"/>
      <c r="H34" s="54">
        <f t="shared" si="0"/>
        <v>11.366666666666667</v>
      </c>
      <c r="I34" s="170">
        <v>13.38</v>
      </c>
      <c r="J34" s="55">
        <v>11.6</v>
      </c>
      <c r="K34" s="55">
        <v>1</v>
      </c>
      <c r="L34" s="152" t="s">
        <v>332</v>
      </c>
      <c r="M34" s="55">
        <v>0.4</v>
      </c>
      <c r="N34" s="125">
        <v>0.2</v>
      </c>
      <c r="O34" s="55" t="s">
        <v>400</v>
      </c>
      <c r="P34" s="126" t="s">
        <v>406</v>
      </c>
      <c r="Q34" s="55"/>
      <c r="R34" s="55" t="s">
        <v>358</v>
      </c>
      <c r="S34" s="126" t="s">
        <v>402</v>
      </c>
      <c r="T34" s="37" t="s">
        <v>1</v>
      </c>
      <c r="U34" s="37"/>
      <c r="V34" s="37"/>
      <c r="W34" s="37"/>
      <c r="X34" s="94">
        <v>13.38</v>
      </c>
      <c r="Y34" s="165">
        <v>100</v>
      </c>
      <c r="Z34" s="170">
        <v>13.46</v>
      </c>
      <c r="AA34" s="138"/>
    </row>
    <row r="35" spans="1:27" x14ac:dyDescent="0.35">
      <c r="A35" s="102" t="s">
        <v>38</v>
      </c>
      <c r="B35" s="59">
        <v>3</v>
      </c>
      <c r="C35" s="59" t="s">
        <v>357</v>
      </c>
      <c r="D35" s="59">
        <v>697</v>
      </c>
      <c r="E35" s="96" t="s">
        <v>1</v>
      </c>
      <c r="F35" s="103">
        <v>37000</v>
      </c>
      <c r="G35" s="59"/>
      <c r="H35" s="58">
        <f t="shared" si="0"/>
        <v>23.233333333333334</v>
      </c>
      <c r="I35" s="133">
        <v>5.85</v>
      </c>
      <c r="J35" s="82">
        <v>4.12</v>
      </c>
      <c r="K35" s="59">
        <v>1</v>
      </c>
      <c r="L35" s="104" t="s">
        <v>332</v>
      </c>
      <c r="M35" s="59">
        <v>0.4</v>
      </c>
      <c r="N35" s="96">
        <v>0.3</v>
      </c>
      <c r="O35" s="59" t="s">
        <v>400</v>
      </c>
      <c r="P35" s="97" t="s">
        <v>406</v>
      </c>
      <c r="Q35" s="59"/>
      <c r="R35" s="59" t="s">
        <v>358</v>
      </c>
      <c r="S35" s="59" t="s">
        <v>403</v>
      </c>
      <c r="T35" s="40" t="s">
        <v>1</v>
      </c>
      <c r="U35" s="40"/>
      <c r="V35" s="40"/>
      <c r="W35" s="40"/>
      <c r="X35" s="82">
        <v>5.85</v>
      </c>
      <c r="Y35" s="146">
        <v>102.06180158438698</v>
      </c>
      <c r="Z35" s="133">
        <v>5.94</v>
      </c>
      <c r="AA35" s="98"/>
    </row>
    <row r="36" spans="1:27" x14ac:dyDescent="0.35">
      <c r="A36" s="102" t="s">
        <v>39</v>
      </c>
      <c r="B36" s="59">
        <v>1</v>
      </c>
      <c r="C36" s="59" t="s">
        <v>356</v>
      </c>
      <c r="D36" s="59">
        <v>77</v>
      </c>
      <c r="E36" s="96" t="s">
        <v>1</v>
      </c>
      <c r="F36" s="103">
        <v>796000</v>
      </c>
      <c r="G36" s="59"/>
      <c r="H36" s="58">
        <f t="shared" si="0"/>
        <v>2.5666666666666669</v>
      </c>
      <c r="I36" s="133">
        <v>19.03</v>
      </c>
      <c r="J36" s="82">
        <v>22.7</v>
      </c>
      <c r="K36" s="59">
        <v>2</v>
      </c>
      <c r="L36" s="104" t="s">
        <v>331</v>
      </c>
      <c r="M36" s="59">
        <v>1.1000000000000001</v>
      </c>
      <c r="N36" s="96">
        <v>0.9</v>
      </c>
      <c r="O36" s="59" t="s">
        <v>400</v>
      </c>
      <c r="P36" s="96" t="s">
        <v>408</v>
      </c>
      <c r="Q36" s="59"/>
      <c r="R36" s="59" t="s">
        <v>359</v>
      </c>
      <c r="S36" s="59" t="s">
        <v>401</v>
      </c>
      <c r="T36" s="40" t="s">
        <v>591</v>
      </c>
      <c r="U36" s="40"/>
      <c r="V36" s="40"/>
      <c r="W36" s="40"/>
      <c r="X36" s="40"/>
      <c r="Y36" s="146">
        <v>30.279898218829516</v>
      </c>
      <c r="Z36" s="40"/>
      <c r="AA36" s="98"/>
    </row>
    <row r="37" spans="1:27" x14ac:dyDescent="0.35">
      <c r="A37" s="57" t="s">
        <v>40</v>
      </c>
      <c r="B37" s="59">
        <v>3</v>
      </c>
      <c r="C37" s="59" t="s">
        <v>357</v>
      </c>
      <c r="D37" s="59">
        <v>326</v>
      </c>
      <c r="E37" s="96" t="s">
        <v>1</v>
      </c>
      <c r="F37" s="103">
        <v>48947</v>
      </c>
      <c r="G37" s="59"/>
      <c r="H37" s="58">
        <f t="shared" si="0"/>
        <v>10.866666666666667</v>
      </c>
      <c r="I37" s="133">
        <v>12.27</v>
      </c>
      <c r="J37" s="82">
        <v>12.49</v>
      </c>
      <c r="K37" s="59">
        <v>2</v>
      </c>
      <c r="L37" s="104" t="s">
        <v>329</v>
      </c>
      <c r="M37" s="59">
        <v>0.9</v>
      </c>
      <c r="N37" s="96">
        <v>0.7</v>
      </c>
      <c r="O37" s="59" t="s">
        <v>400</v>
      </c>
      <c r="P37" s="96" t="s">
        <v>409</v>
      </c>
      <c r="Q37" s="59"/>
      <c r="R37" s="59" t="s">
        <v>359</v>
      </c>
      <c r="S37" s="59" t="s">
        <v>401</v>
      </c>
      <c r="T37" s="40" t="s">
        <v>592</v>
      </c>
      <c r="U37" s="40"/>
      <c r="V37" s="40"/>
      <c r="W37" s="40"/>
      <c r="X37" s="40"/>
      <c r="Y37" s="146">
        <v>97.704081632653057</v>
      </c>
      <c r="Z37" s="40"/>
      <c r="AA37" s="98"/>
    </row>
    <row r="38" spans="1:27" x14ac:dyDescent="0.35">
      <c r="A38" s="57" t="s">
        <v>41</v>
      </c>
      <c r="B38" s="59">
        <v>2</v>
      </c>
      <c r="C38" s="59" t="s">
        <v>357</v>
      </c>
      <c r="D38" s="59">
        <v>456</v>
      </c>
      <c r="E38" s="96" t="s">
        <v>42</v>
      </c>
      <c r="F38" s="103">
        <v>42210</v>
      </c>
      <c r="G38" s="59"/>
      <c r="H38" s="58">
        <f t="shared" si="0"/>
        <v>15.2</v>
      </c>
      <c r="I38" s="134">
        <v>16.36</v>
      </c>
      <c r="J38" s="59">
        <v>17.66</v>
      </c>
      <c r="K38" s="59">
        <v>1</v>
      </c>
      <c r="L38" s="104" t="s">
        <v>332</v>
      </c>
      <c r="M38" s="59">
        <v>0.9</v>
      </c>
      <c r="N38" s="96">
        <v>0.7</v>
      </c>
      <c r="O38" s="59" t="s">
        <v>400</v>
      </c>
      <c r="P38" s="96" t="s">
        <v>409</v>
      </c>
      <c r="Q38" s="59"/>
      <c r="R38" s="59" t="s">
        <v>358</v>
      </c>
      <c r="S38" s="59" t="s">
        <v>403</v>
      </c>
      <c r="T38" s="40" t="s">
        <v>590</v>
      </c>
      <c r="U38" s="40"/>
      <c r="V38" s="40"/>
      <c r="W38" s="40"/>
      <c r="X38" s="40"/>
      <c r="Y38" s="146">
        <v>62.26030618109619</v>
      </c>
      <c r="Z38" s="40"/>
      <c r="AA38" s="98"/>
    </row>
    <row r="39" spans="1:27" x14ac:dyDescent="0.35">
      <c r="A39" s="57" t="s">
        <v>43</v>
      </c>
      <c r="B39" s="59">
        <v>1</v>
      </c>
      <c r="C39" s="59" t="s">
        <v>356</v>
      </c>
      <c r="D39" s="59">
        <v>612</v>
      </c>
      <c r="E39" s="96" t="s">
        <v>1</v>
      </c>
      <c r="F39" s="103">
        <v>25200</v>
      </c>
      <c r="G39" s="59"/>
      <c r="H39" s="80">
        <f t="shared" si="0"/>
        <v>20.399999999999999</v>
      </c>
      <c r="I39" s="133">
        <v>6.01</v>
      </c>
      <c r="J39" s="82">
        <v>5.79</v>
      </c>
      <c r="K39" s="59">
        <v>2</v>
      </c>
      <c r="L39" s="104" t="s">
        <v>331</v>
      </c>
      <c r="M39" s="59">
        <v>0.4</v>
      </c>
      <c r="N39" s="96">
        <v>0.3</v>
      </c>
      <c r="O39" s="59" t="s">
        <v>400</v>
      </c>
      <c r="P39" s="97" t="s">
        <v>406</v>
      </c>
      <c r="Q39" s="59"/>
      <c r="R39" s="59" t="s">
        <v>358</v>
      </c>
      <c r="S39" s="59" t="s">
        <v>403</v>
      </c>
      <c r="T39" s="40" t="s">
        <v>583</v>
      </c>
      <c r="U39" s="40"/>
      <c r="V39" s="40"/>
      <c r="W39" s="40"/>
      <c r="X39" s="82">
        <v>6.01</v>
      </c>
      <c r="Y39" s="146">
        <v>101.7233348858873</v>
      </c>
      <c r="Z39" s="133">
        <v>6.01</v>
      </c>
      <c r="AA39" s="98"/>
    </row>
    <row r="40" spans="1:27" x14ac:dyDescent="0.35">
      <c r="A40" s="57" t="s">
        <v>44</v>
      </c>
      <c r="B40" s="59">
        <v>1</v>
      </c>
      <c r="C40" s="59" t="s">
        <v>356</v>
      </c>
      <c r="D40" s="59">
        <v>8</v>
      </c>
      <c r="E40" s="96" t="s">
        <v>23</v>
      </c>
      <c r="F40" s="58"/>
      <c r="G40" s="59">
        <v>3630000</v>
      </c>
      <c r="H40" s="58">
        <f t="shared" si="0"/>
        <v>0.26666666666666666</v>
      </c>
      <c r="I40" s="134">
        <v>1.46</v>
      </c>
      <c r="J40" s="59">
        <v>1.47</v>
      </c>
      <c r="K40" s="59">
        <v>1</v>
      </c>
      <c r="L40" s="104" t="s">
        <v>332</v>
      </c>
      <c r="M40" s="59">
        <v>1.1000000000000001</v>
      </c>
      <c r="N40" s="96">
        <v>1</v>
      </c>
      <c r="O40" s="59" t="s">
        <v>400</v>
      </c>
      <c r="P40" s="96" t="s">
        <v>410</v>
      </c>
      <c r="Q40" s="59"/>
      <c r="R40" s="59"/>
      <c r="S40" s="59" t="s">
        <v>401</v>
      </c>
      <c r="T40" s="40" t="s">
        <v>23</v>
      </c>
      <c r="U40" s="40"/>
      <c r="V40" s="40"/>
      <c r="W40" s="40"/>
      <c r="X40" s="40"/>
      <c r="Y40" s="146"/>
      <c r="Z40" s="40"/>
      <c r="AA40" s="41"/>
    </row>
    <row r="41" spans="1:27" x14ac:dyDescent="0.35">
      <c r="A41" s="57" t="s">
        <v>46</v>
      </c>
      <c r="B41" s="59">
        <v>4</v>
      </c>
      <c r="C41" s="59" t="s">
        <v>357</v>
      </c>
      <c r="D41" s="59">
        <v>1234</v>
      </c>
      <c r="E41" s="96" t="s">
        <v>1</v>
      </c>
      <c r="F41" s="103">
        <v>59246</v>
      </c>
      <c r="G41" s="59"/>
      <c r="H41" s="58">
        <f t="shared" si="0"/>
        <v>41.133333333333333</v>
      </c>
      <c r="I41" s="134">
        <v>26.01</v>
      </c>
      <c r="J41" s="59">
        <v>29.11</v>
      </c>
      <c r="K41" s="59">
        <v>1</v>
      </c>
      <c r="L41" s="104" t="s">
        <v>332</v>
      </c>
      <c r="M41" s="59">
        <v>1</v>
      </c>
      <c r="N41" s="96">
        <v>0.7</v>
      </c>
      <c r="O41" s="59" t="s">
        <v>400</v>
      </c>
      <c r="P41" s="96" t="s">
        <v>411</v>
      </c>
      <c r="Q41" s="59"/>
      <c r="R41" s="59" t="s">
        <v>358</v>
      </c>
      <c r="S41" s="59" t="s">
        <v>401</v>
      </c>
      <c r="T41" s="40" t="s">
        <v>1</v>
      </c>
      <c r="U41" s="40"/>
      <c r="V41" s="40"/>
      <c r="W41" s="40"/>
      <c r="X41" s="40"/>
      <c r="Y41" s="146">
        <v>100</v>
      </c>
      <c r="Z41" s="40"/>
      <c r="AA41" s="41"/>
    </row>
    <row r="42" spans="1:27" x14ac:dyDescent="0.35">
      <c r="A42" s="57" t="s">
        <v>47</v>
      </c>
      <c r="B42" s="59">
        <v>5</v>
      </c>
      <c r="C42" s="59" t="s">
        <v>357</v>
      </c>
      <c r="D42" s="59">
        <v>200</v>
      </c>
      <c r="E42" s="96" t="s">
        <v>1</v>
      </c>
      <c r="F42" s="58"/>
      <c r="G42" s="59">
        <v>95380</v>
      </c>
      <c r="H42" s="58">
        <f t="shared" si="0"/>
        <v>6.666666666666667</v>
      </c>
      <c r="I42" s="134">
        <v>6.82</v>
      </c>
      <c r="J42" s="59">
        <v>6.71</v>
      </c>
      <c r="K42" s="59">
        <v>1</v>
      </c>
      <c r="L42" s="104" t="s">
        <v>332</v>
      </c>
      <c r="M42" s="59">
        <v>1.4</v>
      </c>
      <c r="N42" s="96">
        <v>0.8</v>
      </c>
      <c r="O42" s="59" t="s">
        <v>400</v>
      </c>
      <c r="P42" s="96" t="s">
        <v>411</v>
      </c>
      <c r="Q42" s="59"/>
      <c r="R42" s="59" t="s">
        <v>358</v>
      </c>
      <c r="S42" s="59" t="s">
        <v>401</v>
      </c>
      <c r="T42" s="40" t="s">
        <v>1</v>
      </c>
      <c r="U42" s="40"/>
      <c r="V42" s="40"/>
      <c r="W42" s="40"/>
      <c r="X42" s="40"/>
      <c r="Y42" s="146">
        <v>92.25</v>
      </c>
      <c r="Z42" s="40"/>
      <c r="AA42" s="41"/>
    </row>
    <row r="43" spans="1:27" x14ac:dyDescent="0.35">
      <c r="A43" s="57" t="s">
        <v>48</v>
      </c>
      <c r="B43" s="59">
        <v>3</v>
      </c>
      <c r="C43" s="59" t="s">
        <v>357</v>
      </c>
      <c r="D43" s="59">
        <v>925</v>
      </c>
      <c r="E43" s="96" t="s">
        <v>1</v>
      </c>
      <c r="F43" s="103">
        <v>10000</v>
      </c>
      <c r="G43" s="59"/>
      <c r="H43" s="58">
        <f t="shared" si="0"/>
        <v>30.833333333333332</v>
      </c>
      <c r="I43" s="134">
        <v>27.07</v>
      </c>
      <c r="J43" s="59">
        <v>29.53</v>
      </c>
      <c r="K43" s="59">
        <v>1</v>
      </c>
      <c r="L43" s="104" t="s">
        <v>332</v>
      </c>
      <c r="M43" s="59">
        <v>1</v>
      </c>
      <c r="N43" s="96">
        <v>0.8</v>
      </c>
      <c r="O43" s="59" t="s">
        <v>400</v>
      </c>
      <c r="P43" s="96" t="s">
        <v>412</v>
      </c>
      <c r="Q43" s="59"/>
      <c r="R43" s="59" t="s">
        <v>358</v>
      </c>
      <c r="S43" s="59" t="s">
        <v>401</v>
      </c>
      <c r="T43" s="40" t="s">
        <v>1</v>
      </c>
      <c r="U43" s="40"/>
      <c r="V43" s="40"/>
      <c r="W43" s="40"/>
      <c r="X43" s="40"/>
      <c r="Y43" s="146">
        <v>97.75</v>
      </c>
      <c r="Z43" s="40"/>
      <c r="AA43" s="41"/>
    </row>
    <row r="44" spans="1:27" x14ac:dyDescent="0.35">
      <c r="A44" s="57" t="s">
        <v>49</v>
      </c>
      <c r="B44" s="59">
        <v>2</v>
      </c>
      <c r="C44" s="59" t="s">
        <v>357</v>
      </c>
      <c r="D44" s="59">
        <v>268</v>
      </c>
      <c r="E44" s="96" t="s">
        <v>1</v>
      </c>
      <c r="F44" s="103">
        <v>98690</v>
      </c>
      <c r="G44" s="59"/>
      <c r="H44" s="58">
        <f t="shared" si="0"/>
        <v>8.9333333333333336</v>
      </c>
      <c r="I44" s="134">
        <v>6.39</v>
      </c>
      <c r="J44" s="59">
        <v>7.11</v>
      </c>
      <c r="K44" s="59">
        <v>2</v>
      </c>
      <c r="L44" s="104" t="s">
        <v>331</v>
      </c>
      <c r="M44" s="59">
        <v>0.8</v>
      </c>
      <c r="N44" s="96">
        <v>0.4</v>
      </c>
      <c r="O44" s="59" t="s">
        <v>400</v>
      </c>
      <c r="P44" s="96" t="s">
        <v>411</v>
      </c>
      <c r="Q44" s="59"/>
      <c r="R44" s="59" t="s">
        <v>358</v>
      </c>
      <c r="S44" s="59" t="s">
        <v>401</v>
      </c>
      <c r="T44" s="40" t="s">
        <v>1</v>
      </c>
      <c r="U44" s="40"/>
      <c r="V44" s="40"/>
      <c r="W44" s="40"/>
      <c r="X44" s="40"/>
      <c r="Y44" s="146">
        <v>85</v>
      </c>
      <c r="Z44" s="40"/>
      <c r="AA44" s="41"/>
    </row>
    <row r="45" spans="1:27" x14ac:dyDescent="0.35">
      <c r="A45" s="57" t="s">
        <v>50</v>
      </c>
      <c r="B45" s="59">
        <v>1</v>
      </c>
      <c r="C45" s="59" t="s">
        <v>356</v>
      </c>
      <c r="D45" s="59">
        <v>41</v>
      </c>
      <c r="E45" s="96" t="s">
        <v>1</v>
      </c>
      <c r="F45" s="103">
        <v>60900</v>
      </c>
      <c r="G45" s="59"/>
      <c r="H45" s="80">
        <f t="shared" si="0"/>
        <v>1.3666666666666667</v>
      </c>
      <c r="I45" s="133">
        <v>28.34</v>
      </c>
      <c r="J45" s="82">
        <v>29.57</v>
      </c>
      <c r="K45" s="59">
        <v>2</v>
      </c>
      <c r="L45" s="104" t="s">
        <v>328</v>
      </c>
      <c r="M45" s="59">
        <v>0.4</v>
      </c>
      <c r="N45" s="96">
        <v>0.2</v>
      </c>
      <c r="O45" s="59" t="s">
        <v>400</v>
      </c>
      <c r="P45" s="97" t="s">
        <v>406</v>
      </c>
      <c r="Q45" s="59"/>
      <c r="R45" s="59" t="s">
        <v>359</v>
      </c>
      <c r="S45" s="59" t="s">
        <v>403</v>
      </c>
      <c r="T45" s="40" t="s">
        <v>1</v>
      </c>
      <c r="U45" s="40"/>
      <c r="V45" s="40"/>
      <c r="W45" s="40"/>
      <c r="X45" s="82">
        <v>28.34</v>
      </c>
      <c r="Y45" s="146">
        <v>5.277443474252939</v>
      </c>
      <c r="Z45" s="133">
        <v>27.74</v>
      </c>
      <c r="AA45" s="41"/>
    </row>
    <row r="46" spans="1:27" x14ac:dyDescent="0.35">
      <c r="A46" s="57" t="s">
        <v>52</v>
      </c>
      <c r="B46" s="59">
        <v>3</v>
      </c>
      <c r="C46" s="59" t="s">
        <v>357</v>
      </c>
      <c r="D46" s="59">
        <v>958</v>
      </c>
      <c r="E46" s="96" t="s">
        <v>1</v>
      </c>
      <c r="F46" s="103">
        <v>15200</v>
      </c>
      <c r="G46" s="59"/>
      <c r="H46" s="58">
        <f t="shared" si="0"/>
        <v>31.933333333333334</v>
      </c>
      <c r="I46" s="134">
        <v>12.68</v>
      </c>
      <c r="J46" s="59">
        <v>12.18</v>
      </c>
      <c r="K46" s="59">
        <v>3</v>
      </c>
      <c r="L46" s="104" t="s">
        <v>328</v>
      </c>
      <c r="M46" s="59">
        <v>1.1000000000000001</v>
      </c>
      <c r="N46" s="96">
        <v>0.8</v>
      </c>
      <c r="O46" s="59" t="s">
        <v>400</v>
      </c>
      <c r="P46" s="96" t="s">
        <v>409</v>
      </c>
      <c r="Q46" s="59"/>
      <c r="R46" s="59" t="s">
        <v>358</v>
      </c>
      <c r="S46" s="59" t="s">
        <v>401</v>
      </c>
      <c r="T46" s="40" t="s">
        <v>1</v>
      </c>
      <c r="U46" s="40"/>
      <c r="V46" s="40"/>
      <c r="W46" s="40"/>
      <c r="X46" s="40"/>
      <c r="Y46" s="146">
        <v>100</v>
      </c>
      <c r="Z46" s="40"/>
      <c r="AA46" s="41"/>
    </row>
    <row r="47" spans="1:27" x14ac:dyDescent="0.35">
      <c r="A47" s="57" t="s">
        <v>54</v>
      </c>
      <c r="B47" s="59">
        <v>4</v>
      </c>
      <c r="C47" s="59" t="s">
        <v>357</v>
      </c>
      <c r="D47" s="59">
        <v>1119</v>
      </c>
      <c r="E47" s="96" t="s">
        <v>1</v>
      </c>
      <c r="F47" s="103">
        <v>251000</v>
      </c>
      <c r="G47" s="59"/>
      <c r="H47" s="58">
        <f t="shared" si="0"/>
        <v>37.299999999999997</v>
      </c>
      <c r="I47" s="134">
        <v>46.83</v>
      </c>
      <c r="J47" s="59">
        <v>45.2</v>
      </c>
      <c r="K47" s="59">
        <v>1</v>
      </c>
      <c r="L47" s="104" t="s">
        <v>332</v>
      </c>
      <c r="M47" s="59">
        <v>0.4</v>
      </c>
      <c r="N47" s="96">
        <v>0.3</v>
      </c>
      <c r="O47" s="59" t="s">
        <v>400</v>
      </c>
      <c r="P47" s="97" t="s">
        <v>406</v>
      </c>
      <c r="Q47" s="59"/>
      <c r="R47" s="59" t="s">
        <v>358</v>
      </c>
      <c r="S47" s="59" t="s">
        <v>403</v>
      </c>
      <c r="T47" s="40" t="s">
        <v>1</v>
      </c>
      <c r="U47" s="40"/>
      <c r="V47" s="40"/>
      <c r="W47" s="40"/>
      <c r="X47" s="78">
        <v>46.83</v>
      </c>
      <c r="Y47" s="146">
        <v>97.835261019068469</v>
      </c>
      <c r="Z47" s="134">
        <v>42.5</v>
      </c>
      <c r="AA47" s="41"/>
    </row>
    <row r="48" spans="1:27" x14ac:dyDescent="0.35">
      <c r="A48" s="57" t="s">
        <v>55</v>
      </c>
      <c r="B48" s="59">
        <v>2</v>
      </c>
      <c r="C48" s="59" t="s">
        <v>357</v>
      </c>
      <c r="D48" s="59">
        <v>464</v>
      </c>
      <c r="E48" s="96" t="s">
        <v>1</v>
      </c>
      <c r="F48" s="103">
        <v>84618</v>
      </c>
      <c r="G48" s="59"/>
      <c r="H48" s="58">
        <f t="shared" si="0"/>
        <v>15.466666666666667</v>
      </c>
      <c r="I48" s="134">
        <v>18.41</v>
      </c>
      <c r="J48" s="96">
        <v>17.829999999999998</v>
      </c>
      <c r="K48" s="96">
        <v>1</v>
      </c>
      <c r="L48" s="105" t="s">
        <v>332</v>
      </c>
      <c r="M48" s="59">
        <v>1.1000000000000001</v>
      </c>
      <c r="N48" s="96">
        <v>0.9</v>
      </c>
      <c r="O48" s="59" t="s">
        <v>400</v>
      </c>
      <c r="P48" s="96" t="s">
        <v>411</v>
      </c>
      <c r="Q48" s="59"/>
      <c r="R48" s="59"/>
      <c r="S48" s="59" t="s">
        <v>403</v>
      </c>
      <c r="T48" s="40" t="s">
        <v>1</v>
      </c>
      <c r="U48" s="40"/>
      <c r="V48" s="40"/>
      <c r="W48" s="40"/>
      <c r="X48" s="40"/>
      <c r="Y48" s="146"/>
      <c r="Z48" s="40"/>
      <c r="AA48" s="41"/>
    </row>
    <row r="49" spans="1:27" x14ac:dyDescent="0.35">
      <c r="A49" s="57" t="s">
        <v>56</v>
      </c>
      <c r="B49" s="59">
        <v>1</v>
      </c>
      <c r="C49" s="59" t="s">
        <v>356</v>
      </c>
      <c r="D49" s="59">
        <v>98</v>
      </c>
      <c r="E49" s="96" t="s">
        <v>1</v>
      </c>
      <c r="F49" s="103">
        <v>185000</v>
      </c>
      <c r="G49" s="59"/>
      <c r="H49" s="80">
        <f t="shared" si="0"/>
        <v>3.2666666666666666</v>
      </c>
      <c r="I49" s="133">
        <v>12.65</v>
      </c>
      <c r="J49" s="82">
        <v>16.68</v>
      </c>
      <c r="K49" s="59">
        <v>3</v>
      </c>
      <c r="L49" s="104" t="s">
        <v>328</v>
      </c>
      <c r="M49" s="59">
        <v>0.5</v>
      </c>
      <c r="N49" s="96">
        <v>0.3</v>
      </c>
      <c r="O49" s="59" t="s">
        <v>400</v>
      </c>
      <c r="P49" s="97" t="s">
        <v>407</v>
      </c>
      <c r="Q49" s="59"/>
      <c r="R49" s="59" t="s">
        <v>358</v>
      </c>
      <c r="S49" s="59" t="s">
        <v>403</v>
      </c>
      <c r="T49" s="40" t="s">
        <v>1</v>
      </c>
      <c r="U49" s="40"/>
      <c r="V49" s="40"/>
      <c r="W49" s="40"/>
      <c r="X49" s="82">
        <v>12.65</v>
      </c>
      <c r="Y49" s="146">
        <v>98.237284578863154</v>
      </c>
      <c r="Z49" s="133">
        <v>12.32</v>
      </c>
      <c r="AA49" s="41"/>
    </row>
    <row r="50" spans="1:27" x14ac:dyDescent="0.35">
      <c r="A50" s="57" t="s">
        <v>57</v>
      </c>
      <c r="B50" s="59">
        <v>5</v>
      </c>
      <c r="C50" s="59" t="s">
        <v>357</v>
      </c>
      <c r="D50" s="59">
        <v>965</v>
      </c>
      <c r="E50" s="96" t="s">
        <v>1</v>
      </c>
      <c r="F50" s="103">
        <v>83500</v>
      </c>
      <c r="G50" s="59"/>
      <c r="H50" s="58">
        <f t="shared" si="0"/>
        <v>32.166666666666664</v>
      </c>
      <c r="I50" s="134">
        <v>24.05</v>
      </c>
      <c r="J50" s="59">
        <v>26</v>
      </c>
      <c r="K50" s="59">
        <v>2</v>
      </c>
      <c r="L50" s="104" t="s">
        <v>331</v>
      </c>
      <c r="M50" s="59">
        <v>1</v>
      </c>
      <c r="N50" s="96">
        <v>0.5</v>
      </c>
      <c r="O50" s="59" t="s">
        <v>400</v>
      </c>
      <c r="P50" s="96" t="s">
        <v>413</v>
      </c>
      <c r="Q50" s="59"/>
      <c r="R50" s="59" t="s">
        <v>358</v>
      </c>
      <c r="S50" s="59" t="s">
        <v>401</v>
      </c>
      <c r="T50" s="40" t="s">
        <v>1</v>
      </c>
      <c r="U50" s="40"/>
      <c r="V50" s="40"/>
      <c r="W50" s="40"/>
      <c r="X50" s="40"/>
      <c r="Y50" s="146">
        <v>97.75</v>
      </c>
      <c r="Z50" s="40"/>
      <c r="AA50" s="41"/>
    </row>
    <row r="51" spans="1:27" x14ac:dyDescent="0.35">
      <c r="A51" s="57" t="s">
        <v>58</v>
      </c>
      <c r="B51" s="59">
        <v>3</v>
      </c>
      <c r="C51" s="59" t="s">
        <v>357</v>
      </c>
      <c r="D51" s="59">
        <v>910</v>
      </c>
      <c r="E51" s="96" t="s">
        <v>1</v>
      </c>
      <c r="F51" s="103">
        <v>89700</v>
      </c>
      <c r="G51" s="59"/>
      <c r="H51" s="58">
        <f t="shared" si="0"/>
        <v>30.333333333333332</v>
      </c>
      <c r="I51" s="134">
        <v>21.64</v>
      </c>
      <c r="J51" s="59">
        <v>18.059999999999999</v>
      </c>
      <c r="K51" s="59">
        <v>1</v>
      </c>
      <c r="L51" s="104" t="s">
        <v>332</v>
      </c>
      <c r="M51" s="59">
        <v>1.2</v>
      </c>
      <c r="N51" s="96">
        <v>0.9</v>
      </c>
      <c r="O51" s="59" t="s">
        <v>400</v>
      </c>
      <c r="P51" s="96" t="s">
        <v>413</v>
      </c>
      <c r="Q51" s="59"/>
      <c r="R51" s="59" t="s">
        <v>358</v>
      </c>
      <c r="S51" s="59" t="s">
        <v>401</v>
      </c>
      <c r="T51" s="40" t="s">
        <v>1</v>
      </c>
      <c r="U51" s="40"/>
      <c r="V51" s="40"/>
      <c r="W51" s="40"/>
      <c r="X51" s="40"/>
      <c r="Y51" s="146">
        <v>98.5</v>
      </c>
      <c r="Z51" s="40"/>
      <c r="AA51" s="41"/>
    </row>
    <row r="52" spans="1:27" x14ac:dyDescent="0.35">
      <c r="A52" s="57" t="s">
        <v>59</v>
      </c>
      <c r="B52" s="59">
        <v>4</v>
      </c>
      <c r="C52" s="59" t="s">
        <v>357</v>
      </c>
      <c r="D52" s="59">
        <v>504</v>
      </c>
      <c r="E52" s="96" t="s">
        <v>1</v>
      </c>
      <c r="F52" s="103">
        <v>16700</v>
      </c>
      <c r="G52" s="59"/>
      <c r="H52" s="58">
        <f t="shared" si="0"/>
        <v>16.8</v>
      </c>
      <c r="I52" s="134">
        <v>19.190000000000001</v>
      </c>
      <c r="J52" s="59">
        <v>12.17</v>
      </c>
      <c r="K52" s="59">
        <v>1</v>
      </c>
      <c r="L52" s="104" t="s">
        <v>332</v>
      </c>
      <c r="M52" s="59">
        <v>0.6</v>
      </c>
      <c r="N52" s="96">
        <v>0.3</v>
      </c>
      <c r="O52" s="59" t="s">
        <v>400</v>
      </c>
      <c r="P52" s="97" t="s">
        <v>407</v>
      </c>
      <c r="Q52" s="59"/>
      <c r="R52" s="59" t="s">
        <v>358</v>
      </c>
      <c r="S52" s="59" t="s">
        <v>403</v>
      </c>
      <c r="T52" s="40" t="s">
        <v>1</v>
      </c>
      <c r="U52" s="40"/>
      <c r="V52" s="40"/>
      <c r="W52" s="40"/>
      <c r="X52" s="78">
        <v>19.190000000000001</v>
      </c>
      <c r="Y52" s="146">
        <v>97.223481716587102</v>
      </c>
      <c r="Z52" s="134">
        <v>19.32</v>
      </c>
      <c r="AA52" s="41"/>
    </row>
    <row r="53" spans="1:27" ht="15" thickBot="1" x14ac:dyDescent="0.4">
      <c r="A53" s="57" t="s">
        <v>60</v>
      </c>
      <c r="B53" s="59">
        <v>3</v>
      </c>
      <c r="C53" s="59" t="s">
        <v>357</v>
      </c>
      <c r="D53" s="59">
        <v>792</v>
      </c>
      <c r="E53" s="96" t="s">
        <v>1</v>
      </c>
      <c r="F53" s="58"/>
      <c r="G53" s="59">
        <v>118000</v>
      </c>
      <c r="H53" s="58">
        <f t="shared" si="0"/>
        <v>26.4</v>
      </c>
      <c r="I53" s="134">
        <v>21.68</v>
      </c>
      <c r="J53" s="59">
        <v>24.48</v>
      </c>
      <c r="K53" s="59">
        <v>2</v>
      </c>
      <c r="L53" s="104" t="s">
        <v>329</v>
      </c>
      <c r="M53" s="59">
        <v>0.9</v>
      </c>
      <c r="N53" s="96">
        <v>0.8</v>
      </c>
      <c r="O53" s="59" t="s">
        <v>400</v>
      </c>
      <c r="P53" s="96" t="s">
        <v>408</v>
      </c>
      <c r="Q53" s="59"/>
      <c r="R53" s="59" t="s">
        <v>358</v>
      </c>
      <c r="S53" s="59" t="s">
        <v>401</v>
      </c>
      <c r="T53" s="40" t="s">
        <v>1</v>
      </c>
      <c r="U53" s="40"/>
      <c r="V53" s="40"/>
      <c r="W53" s="40"/>
      <c r="X53" s="40"/>
      <c r="Y53" s="146">
        <v>100</v>
      </c>
      <c r="Z53" s="40"/>
      <c r="AA53" s="41"/>
    </row>
    <row r="54" spans="1:27" x14ac:dyDescent="0.35">
      <c r="A54" s="36" t="s">
        <v>61</v>
      </c>
      <c r="B54" s="37">
        <v>1</v>
      </c>
      <c r="C54" s="37" t="s">
        <v>356</v>
      </c>
      <c r="D54" s="37">
        <v>13</v>
      </c>
      <c r="E54" s="74" t="s">
        <v>62</v>
      </c>
      <c r="F54" s="49"/>
      <c r="G54" s="37">
        <v>920000</v>
      </c>
      <c r="H54" s="45">
        <f t="shared" si="0"/>
        <v>0.43333333333333335</v>
      </c>
      <c r="I54" s="136">
        <v>4.79</v>
      </c>
      <c r="J54" s="37">
        <v>4.8499999999999996</v>
      </c>
      <c r="K54" s="37">
        <v>2</v>
      </c>
      <c r="L54" s="106" t="s">
        <v>331</v>
      </c>
      <c r="M54" s="37">
        <v>1</v>
      </c>
      <c r="N54" s="37">
        <v>0.6</v>
      </c>
      <c r="O54" s="55" t="s">
        <v>400</v>
      </c>
      <c r="P54" s="74" t="s">
        <v>408</v>
      </c>
      <c r="Q54" s="37"/>
      <c r="R54" s="37" t="s">
        <v>359</v>
      </c>
      <c r="S54" s="37" t="s">
        <v>332</v>
      </c>
      <c r="T54" s="37" t="s">
        <v>594</v>
      </c>
      <c r="U54" s="37"/>
      <c r="V54" s="37"/>
      <c r="W54" s="37"/>
      <c r="X54" s="37"/>
      <c r="Y54" s="165">
        <v>29.98116859339855</v>
      </c>
      <c r="Z54" s="37"/>
      <c r="AA54" s="38"/>
    </row>
    <row r="55" spans="1:27" x14ac:dyDescent="0.3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135">
        <v>4.24</v>
      </c>
      <c r="J55" s="40">
        <v>1.53</v>
      </c>
      <c r="K55" s="40">
        <v>1</v>
      </c>
      <c r="L55" s="90" t="s">
        <v>333</v>
      </c>
      <c r="M55" s="40">
        <v>0.4</v>
      </c>
      <c r="N55" s="40">
        <v>0.2</v>
      </c>
      <c r="O55" s="59" t="s">
        <v>400</v>
      </c>
      <c r="P55" s="97" t="s">
        <v>407</v>
      </c>
      <c r="Q55" s="40"/>
      <c r="R55" s="40" t="s">
        <v>359</v>
      </c>
      <c r="S55" s="40" t="s">
        <v>403</v>
      </c>
      <c r="T55" s="40" t="s">
        <v>1</v>
      </c>
      <c r="U55" s="40"/>
      <c r="V55" s="40"/>
      <c r="W55" s="40"/>
      <c r="X55" s="78">
        <v>4.24</v>
      </c>
      <c r="Y55" s="146">
        <v>9.4590327842972144</v>
      </c>
      <c r="Z55" s="135">
        <v>4.3499999999999996</v>
      </c>
      <c r="AA55" s="41"/>
    </row>
    <row r="56" spans="1:27" x14ac:dyDescent="0.3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135">
        <v>27.49</v>
      </c>
      <c r="J56" s="40">
        <v>15.05</v>
      </c>
      <c r="K56" s="40">
        <v>1</v>
      </c>
      <c r="L56" s="90" t="s">
        <v>332</v>
      </c>
      <c r="M56" s="40">
        <v>0.4</v>
      </c>
      <c r="N56" s="40">
        <v>0.2</v>
      </c>
      <c r="O56" s="59" t="s">
        <v>400</v>
      </c>
      <c r="P56" s="97" t="s">
        <v>407</v>
      </c>
      <c r="Q56" s="40"/>
      <c r="R56" s="40" t="s">
        <v>358</v>
      </c>
      <c r="S56" s="40" t="s">
        <v>403</v>
      </c>
      <c r="T56" s="40" t="s">
        <v>71</v>
      </c>
      <c r="U56" s="40"/>
      <c r="V56" s="40"/>
      <c r="W56" s="40"/>
      <c r="X56" s="78">
        <v>27.49</v>
      </c>
      <c r="Y56" s="146">
        <v>96.700796359499421</v>
      </c>
      <c r="Z56" s="135">
        <v>28.26</v>
      </c>
      <c r="AA56" s="41"/>
    </row>
    <row r="57" spans="1:27" x14ac:dyDescent="0.3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135">
        <v>34.1</v>
      </c>
      <c r="J57" s="40">
        <v>32.22</v>
      </c>
      <c r="K57" s="40">
        <v>1</v>
      </c>
      <c r="L57" s="90" t="s">
        <v>332</v>
      </c>
      <c r="M57" s="40">
        <v>0.9</v>
      </c>
      <c r="N57" s="40">
        <v>0.8</v>
      </c>
      <c r="O57" s="59" t="s">
        <v>400</v>
      </c>
      <c r="P57" s="84" t="s">
        <v>409</v>
      </c>
      <c r="Q57" s="40"/>
      <c r="R57" s="40" t="s">
        <v>358</v>
      </c>
      <c r="S57" s="40" t="s">
        <v>403</v>
      </c>
      <c r="T57" s="40" t="s">
        <v>1</v>
      </c>
      <c r="U57" s="40"/>
      <c r="V57" s="40"/>
      <c r="W57" s="40"/>
      <c r="X57" s="40"/>
      <c r="Y57" s="146">
        <v>93.25</v>
      </c>
      <c r="Z57" s="40"/>
      <c r="AA57" s="41"/>
    </row>
    <row r="58" spans="1:27" x14ac:dyDescent="0.3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135">
        <v>45.29</v>
      </c>
      <c r="J58" s="40">
        <v>45.08</v>
      </c>
      <c r="K58" s="40">
        <v>2</v>
      </c>
      <c r="L58" s="90" t="s">
        <v>331</v>
      </c>
      <c r="M58" s="40">
        <v>0.5</v>
      </c>
      <c r="N58" s="40">
        <v>0.4</v>
      </c>
      <c r="O58" s="59" t="s">
        <v>400</v>
      </c>
      <c r="P58" s="97" t="s">
        <v>407</v>
      </c>
      <c r="Q58" s="40"/>
      <c r="R58" s="40" t="s">
        <v>358</v>
      </c>
      <c r="S58" s="40" t="s">
        <v>401</v>
      </c>
      <c r="T58" s="40" t="s">
        <v>71</v>
      </c>
      <c r="U58" s="40"/>
      <c r="V58" s="40"/>
      <c r="W58" s="40"/>
      <c r="X58" s="78">
        <v>45.29</v>
      </c>
      <c r="Y58" s="146">
        <v>96.798246786220176</v>
      </c>
      <c r="Z58" s="135">
        <v>45.17</v>
      </c>
      <c r="AA58" s="41"/>
    </row>
    <row r="59" spans="1:27" x14ac:dyDescent="0.3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135">
        <v>47.71</v>
      </c>
      <c r="J59" s="40">
        <v>47.85</v>
      </c>
      <c r="K59" s="40">
        <v>2</v>
      </c>
      <c r="L59" s="90" t="s">
        <v>331</v>
      </c>
      <c r="M59" s="40">
        <v>0.4</v>
      </c>
      <c r="N59" s="40">
        <v>0.3</v>
      </c>
      <c r="O59" s="59" t="s">
        <v>400</v>
      </c>
      <c r="P59" s="97" t="s">
        <v>407</v>
      </c>
      <c r="Q59" s="40"/>
      <c r="R59" s="40"/>
      <c r="S59" s="40" t="s">
        <v>403</v>
      </c>
      <c r="T59" s="40" t="s">
        <v>1</v>
      </c>
      <c r="U59" s="40"/>
      <c r="V59" s="40"/>
      <c r="W59" s="40"/>
      <c r="X59" s="78">
        <v>47.71</v>
      </c>
      <c r="Y59" s="146"/>
      <c r="Z59" s="135">
        <v>48.41</v>
      </c>
      <c r="AA59" s="41"/>
    </row>
    <row r="60" spans="1:27" x14ac:dyDescent="0.3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135">
        <v>30.72</v>
      </c>
      <c r="J60" s="40">
        <v>29.64</v>
      </c>
      <c r="K60" s="40">
        <v>1</v>
      </c>
      <c r="L60" s="90" t="s">
        <v>332</v>
      </c>
      <c r="M60" s="40">
        <v>0.8</v>
      </c>
      <c r="N60" s="40">
        <v>0.5</v>
      </c>
      <c r="O60" s="59" t="s">
        <v>400</v>
      </c>
      <c r="P60" s="84" t="s">
        <v>409</v>
      </c>
      <c r="Q60" s="40"/>
      <c r="R60" s="40" t="s">
        <v>358</v>
      </c>
      <c r="S60" s="40" t="s">
        <v>401</v>
      </c>
      <c r="T60" s="40" t="s">
        <v>590</v>
      </c>
      <c r="U60" s="40"/>
      <c r="V60" s="40"/>
      <c r="W60" s="40"/>
      <c r="X60" s="40"/>
      <c r="Y60" s="146">
        <v>85.754659130295678</v>
      </c>
      <c r="Z60" s="40"/>
      <c r="AA60" s="41"/>
    </row>
    <row r="61" spans="1:27" x14ac:dyDescent="0.3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135">
        <v>27.79</v>
      </c>
      <c r="J61" s="40">
        <v>28.51</v>
      </c>
      <c r="K61" s="40">
        <v>1</v>
      </c>
      <c r="L61" s="90" t="s">
        <v>332</v>
      </c>
      <c r="M61" s="40">
        <v>0.6</v>
      </c>
      <c r="N61" s="40">
        <v>0.5</v>
      </c>
      <c r="O61" s="59" t="s">
        <v>400</v>
      </c>
      <c r="P61" s="84" t="s">
        <v>409</v>
      </c>
      <c r="Q61" s="40"/>
      <c r="R61" s="40" t="s">
        <v>358</v>
      </c>
      <c r="S61" s="40" t="s">
        <v>332</v>
      </c>
      <c r="T61" s="40" t="s">
        <v>587</v>
      </c>
      <c r="U61" s="40"/>
      <c r="V61" s="40"/>
      <c r="W61" s="40"/>
      <c r="X61" s="40"/>
      <c r="Y61" s="146">
        <v>100</v>
      </c>
      <c r="Z61" s="40"/>
      <c r="AA61" s="41"/>
    </row>
    <row r="62" spans="1:27" x14ac:dyDescent="0.3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58">
        <f t="shared" si="0"/>
        <v>0.8666666666666667</v>
      </c>
      <c r="I62" s="134">
        <v>11.66</v>
      </c>
      <c r="J62" s="82">
        <v>61.38</v>
      </c>
      <c r="K62" s="40">
        <v>3</v>
      </c>
      <c r="L62" s="90" t="s">
        <v>328</v>
      </c>
      <c r="M62" s="40">
        <v>0.7</v>
      </c>
      <c r="N62" s="40">
        <v>0.5</v>
      </c>
      <c r="O62" s="59" t="s">
        <v>400</v>
      </c>
      <c r="P62" s="84" t="s">
        <v>413</v>
      </c>
      <c r="Q62" s="40"/>
      <c r="R62" s="40" t="s">
        <v>359</v>
      </c>
      <c r="S62" s="40" t="s">
        <v>332</v>
      </c>
      <c r="T62" s="40" t="s">
        <v>1</v>
      </c>
      <c r="U62" s="40"/>
      <c r="V62" s="40"/>
      <c r="W62" s="40"/>
      <c r="X62" s="40"/>
      <c r="Y62" s="146">
        <v>7.7064022418624702</v>
      </c>
      <c r="Z62" s="40"/>
      <c r="AA62" s="41"/>
    </row>
    <row r="63" spans="1:27" x14ac:dyDescent="0.3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58">
        <f t="shared" si="0"/>
        <v>17.266666666666666</v>
      </c>
      <c r="I63" s="133">
        <v>9.32</v>
      </c>
      <c r="J63" s="82">
        <v>7.1</v>
      </c>
      <c r="K63" s="40">
        <v>1</v>
      </c>
      <c r="L63" s="90" t="s">
        <v>332</v>
      </c>
      <c r="M63" s="40">
        <v>1.1000000000000001</v>
      </c>
      <c r="N63" s="40">
        <v>0.9</v>
      </c>
      <c r="O63" s="59" t="s">
        <v>400</v>
      </c>
      <c r="P63" s="84" t="s">
        <v>414</v>
      </c>
      <c r="Q63" s="40"/>
      <c r="R63" s="40" t="s">
        <v>359</v>
      </c>
      <c r="S63" s="40" t="s">
        <v>332</v>
      </c>
      <c r="T63" s="40" t="s">
        <v>1</v>
      </c>
      <c r="U63" s="40"/>
      <c r="V63" s="40"/>
      <c r="W63" s="40"/>
      <c r="X63" s="40"/>
      <c r="Y63" s="146">
        <v>97.75</v>
      </c>
      <c r="Z63" s="40"/>
      <c r="AA63" s="41"/>
    </row>
    <row r="64" spans="1:27" x14ac:dyDescent="0.3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135">
        <v>34.28</v>
      </c>
      <c r="J64" s="40">
        <v>33.450000000000003</v>
      </c>
      <c r="K64" s="40">
        <v>1</v>
      </c>
      <c r="L64" s="90" t="s">
        <v>332</v>
      </c>
      <c r="M64" s="40">
        <v>1.1000000000000001</v>
      </c>
      <c r="N64" s="40">
        <v>0.9</v>
      </c>
      <c r="O64" s="59" t="s">
        <v>400</v>
      </c>
      <c r="P64" s="84" t="s">
        <v>414</v>
      </c>
      <c r="Q64" s="40"/>
      <c r="R64" s="40" t="s">
        <v>358</v>
      </c>
      <c r="S64" s="40" t="s">
        <v>332</v>
      </c>
      <c r="T64" s="40" t="s">
        <v>3</v>
      </c>
      <c r="U64" s="40"/>
      <c r="V64" s="40"/>
      <c r="W64" s="40"/>
      <c r="X64" s="40"/>
      <c r="Y64" s="146">
        <v>31.122208858442708</v>
      </c>
      <c r="Z64" s="40"/>
      <c r="AA64" s="41"/>
    </row>
    <row r="65" spans="1:27" x14ac:dyDescent="0.3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58">
        <f t="shared" si="0"/>
        <v>13.8</v>
      </c>
      <c r="I65" s="133">
        <v>7.81</v>
      </c>
      <c r="J65" s="82">
        <v>8.93</v>
      </c>
      <c r="K65" s="40">
        <v>1</v>
      </c>
      <c r="L65" s="90" t="s">
        <v>333</v>
      </c>
      <c r="M65" s="40">
        <v>0.5</v>
      </c>
      <c r="N65" s="84">
        <v>0.2</v>
      </c>
      <c r="O65" s="59" t="s">
        <v>400</v>
      </c>
      <c r="P65" s="97" t="s">
        <v>407</v>
      </c>
      <c r="Q65" s="40"/>
      <c r="R65" s="40" t="s">
        <v>358</v>
      </c>
      <c r="S65" s="40" t="s">
        <v>403</v>
      </c>
      <c r="T65" s="40" t="s">
        <v>1</v>
      </c>
      <c r="U65" s="40"/>
      <c r="V65" s="40"/>
      <c r="W65" s="40"/>
      <c r="X65" s="82">
        <v>7.81</v>
      </c>
      <c r="Y65" s="146">
        <v>88.149296992194451</v>
      </c>
      <c r="Z65" s="133">
        <v>7.75</v>
      </c>
      <c r="AA65" s="41"/>
    </row>
    <row r="66" spans="1:27" x14ac:dyDescent="0.3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135">
        <v>22.38</v>
      </c>
      <c r="J66" s="78">
        <v>22.27</v>
      </c>
      <c r="K66" s="40">
        <v>1</v>
      </c>
      <c r="L66" s="90" t="s">
        <v>332</v>
      </c>
      <c r="M66" s="40">
        <v>0.8</v>
      </c>
      <c r="N66" s="40">
        <v>0.6</v>
      </c>
      <c r="O66" s="59" t="s">
        <v>400</v>
      </c>
      <c r="P66" s="84" t="s">
        <v>409</v>
      </c>
      <c r="Q66" s="40"/>
      <c r="R66" s="40" t="s">
        <v>358</v>
      </c>
      <c r="S66" s="40" t="s">
        <v>332</v>
      </c>
      <c r="T66" s="40" t="s">
        <v>1</v>
      </c>
      <c r="U66" s="40"/>
      <c r="V66" s="40"/>
      <c r="W66" s="40"/>
      <c r="X66" s="40"/>
      <c r="Y66" s="146">
        <v>102.82776349614396</v>
      </c>
      <c r="Z66" s="40"/>
      <c r="AA66" s="41"/>
    </row>
    <row r="67" spans="1:27" x14ac:dyDescent="0.3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135">
        <v>32.200000000000003</v>
      </c>
      <c r="J67" s="78">
        <v>35.93</v>
      </c>
      <c r="K67" s="40">
        <v>2</v>
      </c>
      <c r="L67" s="90" t="s">
        <v>331</v>
      </c>
      <c r="M67" s="40">
        <v>0.8</v>
      </c>
      <c r="N67" s="40">
        <v>0.7</v>
      </c>
      <c r="O67" s="59" t="s">
        <v>400</v>
      </c>
      <c r="P67" s="84" t="s">
        <v>409</v>
      </c>
      <c r="Q67" s="40"/>
      <c r="R67" s="40" t="s">
        <v>358</v>
      </c>
      <c r="S67" s="40" t="s">
        <v>332</v>
      </c>
      <c r="T67" s="40" t="s">
        <v>595</v>
      </c>
      <c r="U67" s="40"/>
      <c r="V67" s="40"/>
      <c r="W67" s="40"/>
      <c r="X67" s="40"/>
      <c r="Y67" s="146">
        <v>92.25</v>
      </c>
      <c r="Z67" s="40"/>
      <c r="AA67" s="41"/>
    </row>
    <row r="68" spans="1:27" x14ac:dyDescent="0.3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135">
        <v>28.58</v>
      </c>
      <c r="J68" s="40">
        <v>25.83</v>
      </c>
      <c r="K68" s="40">
        <v>1</v>
      </c>
      <c r="L68" s="90" t="s">
        <v>332</v>
      </c>
      <c r="M68" s="40">
        <v>0.8</v>
      </c>
      <c r="N68" s="40">
        <v>0.7</v>
      </c>
      <c r="O68" s="59" t="s">
        <v>400</v>
      </c>
      <c r="P68" s="84" t="s">
        <v>409</v>
      </c>
      <c r="Q68" s="40"/>
      <c r="R68" s="40" t="s">
        <v>358</v>
      </c>
      <c r="S68" s="40" t="s">
        <v>403</v>
      </c>
      <c r="T68" s="40" t="s">
        <v>1</v>
      </c>
      <c r="U68" s="40"/>
      <c r="V68" s="40"/>
      <c r="W68" s="40"/>
      <c r="X68" s="40"/>
      <c r="Y68" s="146">
        <v>100</v>
      </c>
      <c r="Z68" s="40"/>
      <c r="AA68" s="41"/>
    </row>
    <row r="69" spans="1:27" x14ac:dyDescent="0.3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58">
        <f t="shared" si="1"/>
        <v>3.9333333333333331</v>
      </c>
      <c r="I69" s="133">
        <v>18.23</v>
      </c>
      <c r="J69" s="82">
        <v>26.02</v>
      </c>
      <c r="K69" s="40">
        <v>2</v>
      </c>
      <c r="L69" s="90" t="s">
        <v>331</v>
      </c>
      <c r="M69" s="40">
        <v>0.7</v>
      </c>
      <c r="N69" s="40">
        <v>0.5</v>
      </c>
      <c r="O69" s="59" t="s">
        <v>400</v>
      </c>
      <c r="P69" s="84" t="s">
        <v>409</v>
      </c>
      <c r="Q69" s="40"/>
      <c r="R69" s="40" t="s">
        <v>359</v>
      </c>
      <c r="S69" s="40" t="s">
        <v>332</v>
      </c>
      <c r="T69" s="40" t="s">
        <v>1</v>
      </c>
      <c r="U69" s="40"/>
      <c r="V69" s="40"/>
      <c r="W69" s="40"/>
      <c r="X69" s="40"/>
      <c r="Y69" s="146">
        <v>60.567010309278359</v>
      </c>
      <c r="Z69" s="40"/>
      <c r="AA69" s="41"/>
    </row>
    <row r="70" spans="1:27" x14ac:dyDescent="0.3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135">
        <v>26.33</v>
      </c>
      <c r="J70" s="40">
        <v>13.03</v>
      </c>
      <c r="K70" s="40">
        <v>1</v>
      </c>
      <c r="L70" s="90" t="s">
        <v>332</v>
      </c>
      <c r="M70" s="40">
        <v>0.4</v>
      </c>
      <c r="N70" s="40">
        <v>0.2</v>
      </c>
      <c r="O70" s="59" t="s">
        <v>400</v>
      </c>
      <c r="P70" s="97" t="s">
        <v>407</v>
      </c>
      <c r="Q70" s="40"/>
      <c r="R70" s="40" t="s">
        <v>358</v>
      </c>
      <c r="S70" s="40" t="s">
        <v>403</v>
      </c>
      <c r="T70" s="40" t="s">
        <v>62</v>
      </c>
      <c r="U70" s="40"/>
      <c r="V70" s="40"/>
      <c r="W70" s="40"/>
      <c r="X70" s="78">
        <v>26.33</v>
      </c>
      <c r="Y70" s="146">
        <v>101.57173526995149</v>
      </c>
      <c r="Z70" s="135">
        <v>27.09</v>
      </c>
      <c r="AA70" s="41"/>
    </row>
    <row r="71" spans="1:27" x14ac:dyDescent="0.3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135">
        <v>13.29</v>
      </c>
      <c r="J71" s="40">
        <v>12.61</v>
      </c>
      <c r="K71" s="40">
        <v>1</v>
      </c>
      <c r="L71" s="90" t="s">
        <v>332</v>
      </c>
      <c r="M71" s="40">
        <v>0.7</v>
      </c>
      <c r="N71" s="40">
        <v>0.6</v>
      </c>
      <c r="O71" s="59" t="s">
        <v>400</v>
      </c>
      <c r="P71" s="84" t="s">
        <v>593</v>
      </c>
      <c r="Q71" s="40"/>
      <c r="R71" s="40" t="s">
        <v>358</v>
      </c>
      <c r="S71" s="40" t="s">
        <v>332</v>
      </c>
      <c r="T71" s="40" t="s">
        <v>1</v>
      </c>
      <c r="U71" s="40"/>
      <c r="V71" s="40"/>
      <c r="W71" s="40"/>
      <c r="X71" s="40"/>
      <c r="Y71" s="146">
        <v>98.5</v>
      </c>
      <c r="Z71" s="40"/>
      <c r="AA71" s="41"/>
    </row>
    <row r="72" spans="1:27" x14ac:dyDescent="0.3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135">
        <v>24.97</v>
      </c>
      <c r="J72" s="40">
        <v>20.69</v>
      </c>
      <c r="K72" s="40">
        <v>2</v>
      </c>
      <c r="L72" s="90" t="s">
        <v>331</v>
      </c>
      <c r="M72" s="40">
        <v>0.5</v>
      </c>
      <c r="N72" s="40">
        <v>0.3</v>
      </c>
      <c r="O72" s="59" t="s">
        <v>400</v>
      </c>
      <c r="P72" s="97" t="s">
        <v>407</v>
      </c>
      <c r="Q72" s="40"/>
      <c r="R72" s="40" t="s">
        <v>358</v>
      </c>
      <c r="S72" s="40" t="s">
        <v>401</v>
      </c>
      <c r="T72" s="40" t="s">
        <v>1</v>
      </c>
      <c r="U72" s="40"/>
      <c r="V72" s="40"/>
      <c r="W72" s="40"/>
      <c r="X72" s="78">
        <v>24.97</v>
      </c>
      <c r="Y72" s="146">
        <v>98.64252165177966</v>
      </c>
      <c r="Z72" s="135">
        <v>24.89</v>
      </c>
      <c r="AA72" s="41"/>
    </row>
    <row r="73" spans="1:27" ht="15" thickBot="1" x14ac:dyDescent="0.4">
      <c r="A73" s="39" t="s">
        <v>82</v>
      </c>
      <c r="B73" s="40">
        <v>1</v>
      </c>
      <c r="C73" s="40" t="s">
        <v>356</v>
      </c>
      <c r="D73" s="40">
        <v>136</v>
      </c>
      <c r="E73" s="84" t="s">
        <v>1</v>
      </c>
      <c r="F73" s="50"/>
      <c r="G73" s="40">
        <v>27400</v>
      </c>
      <c r="H73" s="80">
        <f t="shared" si="1"/>
        <v>4.5333333333333332</v>
      </c>
      <c r="I73" s="133">
        <v>19.39</v>
      </c>
      <c r="J73" s="40">
        <v>10.130000000000001</v>
      </c>
      <c r="K73" s="40">
        <v>1</v>
      </c>
      <c r="L73" s="90" t="s">
        <v>332</v>
      </c>
      <c r="M73" s="40">
        <v>0.4</v>
      </c>
      <c r="N73" s="96">
        <v>0.2</v>
      </c>
      <c r="O73" s="59" t="s">
        <v>400</v>
      </c>
      <c r="P73" s="97" t="s">
        <v>407</v>
      </c>
      <c r="Q73" s="40"/>
      <c r="R73" s="40" t="s">
        <v>358</v>
      </c>
      <c r="S73" s="40" t="s">
        <v>403</v>
      </c>
      <c r="T73" s="40" t="s">
        <v>1</v>
      </c>
      <c r="U73" s="40"/>
      <c r="V73" s="40"/>
      <c r="W73" s="40"/>
      <c r="X73" s="78">
        <v>19.39</v>
      </c>
      <c r="Y73" s="146">
        <v>98.529490544811708</v>
      </c>
      <c r="Z73" s="133">
        <v>19.010000000000002</v>
      </c>
      <c r="AA73" s="41"/>
    </row>
    <row r="74" spans="1:27" x14ac:dyDescent="0.35">
      <c r="A74" s="36" t="s">
        <v>83</v>
      </c>
      <c r="B74" s="37">
        <v>3</v>
      </c>
      <c r="C74" s="37" t="s">
        <v>357</v>
      </c>
      <c r="D74" s="37">
        <v>1241</v>
      </c>
      <c r="E74" s="74" t="s">
        <v>1</v>
      </c>
      <c r="F74" s="75">
        <v>15700</v>
      </c>
      <c r="G74" s="37"/>
      <c r="H74" s="45">
        <f t="shared" si="1"/>
        <v>41.366666666666667</v>
      </c>
      <c r="I74" s="136">
        <v>35.31</v>
      </c>
      <c r="J74" s="37">
        <v>32.130000000000003</v>
      </c>
      <c r="K74" s="37">
        <v>1</v>
      </c>
      <c r="L74" s="106" t="s">
        <v>332</v>
      </c>
      <c r="M74" s="37">
        <v>0.4</v>
      </c>
      <c r="N74" s="37">
        <v>0.2</v>
      </c>
      <c r="O74" s="55" t="s">
        <v>400</v>
      </c>
      <c r="P74" s="126" t="s">
        <v>407</v>
      </c>
      <c r="Q74" s="37"/>
      <c r="R74" s="37" t="s">
        <v>359</v>
      </c>
      <c r="S74" s="37" t="s">
        <v>403</v>
      </c>
      <c r="T74" s="37" t="s">
        <v>218</v>
      </c>
      <c r="U74" s="37"/>
      <c r="V74" s="37"/>
      <c r="W74" s="37"/>
      <c r="X74" s="76">
        <v>35.31</v>
      </c>
      <c r="Y74" s="165">
        <v>97.940133500208603</v>
      </c>
      <c r="Z74" s="136">
        <v>33.86</v>
      </c>
      <c r="AA74" s="38"/>
    </row>
    <row r="75" spans="1:27" x14ac:dyDescent="0.3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135">
        <v>25.01</v>
      </c>
      <c r="J75" s="40">
        <v>23.91</v>
      </c>
      <c r="K75" s="40">
        <v>2</v>
      </c>
      <c r="L75" s="90" t="s">
        <v>331</v>
      </c>
      <c r="M75" s="40">
        <v>1</v>
      </c>
      <c r="N75" s="40">
        <v>0.6</v>
      </c>
      <c r="O75" s="59" t="s">
        <v>400</v>
      </c>
      <c r="P75" s="84" t="s">
        <v>593</v>
      </c>
      <c r="Q75" s="40"/>
      <c r="R75" s="40" t="s">
        <v>358</v>
      </c>
      <c r="S75" s="40" t="s">
        <v>332</v>
      </c>
      <c r="T75" s="40" t="s">
        <v>583</v>
      </c>
      <c r="U75" s="40"/>
      <c r="V75" s="40"/>
      <c r="W75" s="40"/>
      <c r="X75" s="40"/>
      <c r="Y75" s="146">
        <v>97</v>
      </c>
      <c r="Z75" s="40"/>
      <c r="AA75" s="41"/>
    </row>
    <row r="76" spans="1:27" x14ac:dyDescent="0.3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135">
        <v>32.56</v>
      </c>
      <c r="J76" s="40">
        <v>33.33</v>
      </c>
      <c r="K76" s="40">
        <v>1</v>
      </c>
      <c r="L76" s="90" t="s">
        <v>332</v>
      </c>
      <c r="M76" s="40">
        <v>0.9</v>
      </c>
      <c r="N76" s="40">
        <v>0.8</v>
      </c>
      <c r="O76" s="59" t="s">
        <v>400</v>
      </c>
      <c r="P76" s="84" t="s">
        <v>414</v>
      </c>
      <c r="Q76" s="40"/>
      <c r="R76" s="40" t="s">
        <v>358</v>
      </c>
      <c r="S76" s="40" t="s">
        <v>332</v>
      </c>
      <c r="T76" s="40" t="s">
        <v>3</v>
      </c>
      <c r="U76" s="40"/>
      <c r="V76" s="40"/>
      <c r="W76" s="40"/>
      <c r="X76" s="40"/>
      <c r="Y76" s="146">
        <v>49.22672108259048</v>
      </c>
      <c r="Z76" s="40"/>
      <c r="AA76" s="41"/>
    </row>
    <row r="77" spans="1:27" x14ac:dyDescent="0.35">
      <c r="A77" s="39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58">
        <f t="shared" si="1"/>
        <v>10.766666666666667</v>
      </c>
      <c r="I77" s="137">
        <v>23.95</v>
      </c>
      <c r="J77" s="82">
        <v>27.9</v>
      </c>
      <c r="K77" s="40">
        <v>1</v>
      </c>
      <c r="L77" s="90" t="s">
        <v>332</v>
      </c>
      <c r="M77" s="40">
        <v>0.8</v>
      </c>
      <c r="N77" s="40">
        <v>0.6</v>
      </c>
      <c r="O77" s="59" t="s">
        <v>400</v>
      </c>
      <c r="P77" s="84" t="s">
        <v>593</v>
      </c>
      <c r="Q77" s="40"/>
      <c r="R77" s="40" t="s">
        <v>358</v>
      </c>
      <c r="S77" s="40" t="s">
        <v>332</v>
      </c>
      <c r="T77" s="40" t="s">
        <v>1</v>
      </c>
      <c r="U77" s="40"/>
      <c r="V77" s="40"/>
      <c r="W77" s="40"/>
      <c r="X77" s="40"/>
      <c r="Y77" s="146">
        <v>100</v>
      </c>
      <c r="Z77" s="40"/>
      <c r="AA77" s="41"/>
    </row>
    <row r="78" spans="1:27" x14ac:dyDescent="0.3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135">
        <v>28.85</v>
      </c>
      <c r="J78" s="40">
        <v>30.5</v>
      </c>
      <c r="K78" s="40">
        <v>1</v>
      </c>
      <c r="L78" s="90" t="s">
        <v>332</v>
      </c>
      <c r="M78" s="40">
        <v>1</v>
      </c>
      <c r="N78" s="40">
        <v>0.8</v>
      </c>
      <c r="O78" s="59" t="s">
        <v>400</v>
      </c>
      <c r="P78" s="84" t="s">
        <v>593</v>
      </c>
      <c r="Q78" s="40"/>
      <c r="R78" s="40" t="s">
        <v>358</v>
      </c>
      <c r="S78" s="40" t="s">
        <v>332</v>
      </c>
      <c r="T78" s="40" t="s">
        <v>591</v>
      </c>
      <c r="U78" s="40"/>
      <c r="V78" s="40"/>
      <c r="W78" s="40"/>
      <c r="X78" s="40"/>
      <c r="Y78" s="146">
        <v>98.5</v>
      </c>
      <c r="Z78" s="40"/>
      <c r="AA78" s="41"/>
    </row>
    <row r="79" spans="1:27" x14ac:dyDescent="0.3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135">
        <v>37.799999999999997</v>
      </c>
      <c r="J79" s="40">
        <v>40.51</v>
      </c>
      <c r="K79" s="40">
        <v>3</v>
      </c>
      <c r="L79" s="90" t="s">
        <v>329</v>
      </c>
      <c r="M79" s="40">
        <v>1.1000000000000001</v>
      </c>
      <c r="N79" s="40">
        <v>0.4</v>
      </c>
      <c r="O79" s="59" t="s">
        <v>400</v>
      </c>
      <c r="P79" s="84" t="s">
        <v>593</v>
      </c>
      <c r="Q79" s="40"/>
      <c r="R79" s="40" t="s">
        <v>358</v>
      </c>
      <c r="S79" s="40" t="s">
        <v>403</v>
      </c>
      <c r="T79" s="40" t="s">
        <v>1</v>
      </c>
      <c r="U79" s="40"/>
      <c r="V79" s="40"/>
      <c r="W79" s="40"/>
      <c r="X79" s="40"/>
      <c r="Y79" s="146">
        <v>96.75</v>
      </c>
      <c r="Z79" s="40"/>
      <c r="AA79" s="41"/>
    </row>
    <row r="80" spans="1:27" x14ac:dyDescent="0.3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135">
        <v>31.56</v>
      </c>
      <c r="J80" s="40">
        <v>31.2</v>
      </c>
      <c r="K80" s="40">
        <v>2</v>
      </c>
      <c r="L80" s="90" t="s">
        <v>329</v>
      </c>
      <c r="M80" s="40">
        <v>1.1000000000000001</v>
      </c>
      <c r="N80" s="40">
        <v>1</v>
      </c>
      <c r="O80" s="59" t="s">
        <v>400</v>
      </c>
      <c r="P80" s="84" t="s">
        <v>593</v>
      </c>
      <c r="Q80" s="40"/>
      <c r="R80" s="40" t="s">
        <v>358</v>
      </c>
      <c r="S80" s="40" t="s">
        <v>332</v>
      </c>
      <c r="T80" s="40" t="s">
        <v>29</v>
      </c>
      <c r="U80" s="40"/>
      <c r="V80" s="40"/>
      <c r="W80" s="40"/>
      <c r="X80" s="40"/>
      <c r="Y80" s="146">
        <v>80.536930751488484</v>
      </c>
      <c r="Z80" s="40"/>
      <c r="AA80" s="41"/>
    </row>
    <row r="81" spans="1:27" x14ac:dyDescent="0.3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135">
        <v>1.67</v>
      </c>
      <c r="J81" s="40">
        <v>2.08</v>
      </c>
      <c r="K81" s="40">
        <v>2</v>
      </c>
      <c r="L81" s="90" t="s">
        <v>329</v>
      </c>
      <c r="M81" s="40">
        <v>0.8</v>
      </c>
      <c r="N81" s="40">
        <v>0.6</v>
      </c>
      <c r="O81" s="59" t="s">
        <v>400</v>
      </c>
      <c r="P81" s="84" t="s">
        <v>413</v>
      </c>
      <c r="Q81" s="40" t="s">
        <v>334</v>
      </c>
      <c r="R81" s="40"/>
      <c r="S81" s="40" t="s">
        <v>332</v>
      </c>
      <c r="T81" s="40" t="s">
        <v>29</v>
      </c>
      <c r="U81" s="40" t="s">
        <v>334</v>
      </c>
      <c r="V81" s="40"/>
      <c r="W81" s="40"/>
      <c r="X81" s="40"/>
      <c r="Y81" s="146"/>
      <c r="Z81" s="40"/>
      <c r="AA81" s="41"/>
    </row>
    <row r="82" spans="1:27" x14ac:dyDescent="0.3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135">
        <v>32.42</v>
      </c>
      <c r="J82" s="40">
        <v>38.869999999999997</v>
      </c>
      <c r="K82" s="40">
        <v>1</v>
      </c>
      <c r="L82" s="90" t="s">
        <v>332</v>
      </c>
      <c r="M82" s="40">
        <v>1.8</v>
      </c>
      <c r="N82" s="40">
        <v>1.5</v>
      </c>
      <c r="O82" s="59" t="s">
        <v>400</v>
      </c>
      <c r="P82" s="84" t="s">
        <v>412</v>
      </c>
      <c r="Q82" s="40"/>
      <c r="R82" s="40" t="s">
        <v>358</v>
      </c>
      <c r="S82" s="40" t="s">
        <v>332</v>
      </c>
      <c r="T82" s="40" t="s">
        <v>588</v>
      </c>
      <c r="U82" s="40"/>
      <c r="V82" s="40"/>
      <c r="W82" s="40"/>
      <c r="X82" s="40"/>
      <c r="Y82" s="146">
        <v>96</v>
      </c>
      <c r="Z82" s="40"/>
      <c r="AA82" s="41"/>
    </row>
    <row r="83" spans="1:27" x14ac:dyDescent="0.3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135">
        <v>17.13</v>
      </c>
      <c r="J83" s="40">
        <v>15.72</v>
      </c>
      <c r="K83" s="40">
        <v>2</v>
      </c>
      <c r="L83" s="90" t="s">
        <v>329</v>
      </c>
      <c r="M83" s="40">
        <v>0.8</v>
      </c>
      <c r="N83" s="40">
        <v>0.6</v>
      </c>
      <c r="O83" s="59" t="s">
        <v>400</v>
      </c>
      <c r="P83" s="79" t="s">
        <v>413</v>
      </c>
      <c r="Q83" s="40" t="s">
        <v>335</v>
      </c>
      <c r="R83" s="40" t="s">
        <v>358</v>
      </c>
      <c r="S83" s="78" t="s">
        <v>332</v>
      </c>
      <c r="T83" s="40" t="s">
        <v>597</v>
      </c>
      <c r="U83" s="40" t="s">
        <v>620</v>
      </c>
      <c r="V83" s="40"/>
      <c r="W83" s="40"/>
      <c r="X83" s="40"/>
      <c r="Y83" s="146">
        <v>97</v>
      </c>
      <c r="Z83" s="40"/>
      <c r="AA83" s="41"/>
    </row>
    <row r="84" spans="1:27" x14ac:dyDescent="0.3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135">
        <v>32.18</v>
      </c>
      <c r="J84" s="40">
        <v>34.47</v>
      </c>
      <c r="K84" s="40">
        <v>2</v>
      </c>
      <c r="L84" s="90" t="s">
        <v>601</v>
      </c>
      <c r="M84" s="40">
        <v>1.1000000000000001</v>
      </c>
      <c r="N84" s="40">
        <v>0.9</v>
      </c>
      <c r="O84" s="59" t="s">
        <v>400</v>
      </c>
      <c r="P84" s="84" t="s">
        <v>593</v>
      </c>
      <c r="Q84" s="40"/>
      <c r="R84" s="40" t="s">
        <v>358</v>
      </c>
      <c r="S84" s="40" t="s">
        <v>332</v>
      </c>
      <c r="T84" s="40" t="s">
        <v>1</v>
      </c>
      <c r="U84" s="40"/>
      <c r="V84" s="40"/>
      <c r="W84" s="40"/>
      <c r="X84" s="40"/>
      <c r="Y84" s="146">
        <v>97.5</v>
      </c>
      <c r="Z84" s="40"/>
      <c r="AA84" s="41"/>
    </row>
    <row r="85" spans="1:27" x14ac:dyDescent="0.3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135">
        <v>14.27</v>
      </c>
      <c r="J85" s="40">
        <v>14.54</v>
      </c>
      <c r="K85" s="40">
        <v>2</v>
      </c>
      <c r="L85" s="90" t="s">
        <v>329</v>
      </c>
      <c r="M85" s="40">
        <v>1</v>
      </c>
      <c r="N85" s="40">
        <v>0.7</v>
      </c>
      <c r="O85" s="59" t="s">
        <v>400</v>
      </c>
      <c r="P85" s="84" t="s">
        <v>414</v>
      </c>
      <c r="Q85" s="40"/>
      <c r="R85" s="40" t="s">
        <v>358</v>
      </c>
      <c r="S85" s="40" t="s">
        <v>332</v>
      </c>
      <c r="T85" s="40" t="s">
        <v>1</v>
      </c>
      <c r="U85" s="40"/>
      <c r="V85" s="40"/>
      <c r="W85" s="40"/>
      <c r="X85" s="40"/>
      <c r="Y85" s="146">
        <v>94.5</v>
      </c>
      <c r="Z85" s="40"/>
      <c r="AA85" s="41"/>
    </row>
    <row r="86" spans="1:27" x14ac:dyDescent="0.3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137">
        <v>51.81</v>
      </c>
      <c r="J86" s="82">
        <v>17.41</v>
      </c>
      <c r="K86" s="40">
        <v>2</v>
      </c>
      <c r="L86" s="90" t="s">
        <v>328</v>
      </c>
      <c r="M86" s="40">
        <v>1.1000000000000001</v>
      </c>
      <c r="N86" s="40">
        <v>0.8</v>
      </c>
      <c r="O86" s="59" t="s">
        <v>400</v>
      </c>
      <c r="P86" s="84" t="s">
        <v>414</v>
      </c>
      <c r="Q86" s="40"/>
      <c r="R86" s="40" t="s">
        <v>358</v>
      </c>
      <c r="S86" s="40" t="s">
        <v>332</v>
      </c>
      <c r="T86" s="40" t="s">
        <v>1</v>
      </c>
      <c r="U86" s="40"/>
      <c r="V86" s="40"/>
      <c r="W86" s="40"/>
      <c r="X86" s="40"/>
      <c r="Y86" s="146">
        <v>94</v>
      </c>
      <c r="Z86" s="40"/>
      <c r="AA86" s="41"/>
    </row>
    <row r="87" spans="1:27" x14ac:dyDescent="0.3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135">
        <v>49.55</v>
      </c>
      <c r="J87" s="40">
        <v>96.43</v>
      </c>
      <c r="K87" s="40">
        <v>2</v>
      </c>
      <c r="L87" s="90" t="s">
        <v>331</v>
      </c>
      <c r="M87" s="40">
        <v>0.3</v>
      </c>
      <c r="N87" s="40">
        <v>0.2</v>
      </c>
      <c r="O87" s="59" t="s">
        <v>400</v>
      </c>
      <c r="P87" s="97" t="s">
        <v>407</v>
      </c>
      <c r="Q87" s="40"/>
      <c r="R87" s="40"/>
      <c r="S87" s="40" t="s">
        <v>369</v>
      </c>
      <c r="T87" s="40" t="s">
        <v>62</v>
      </c>
      <c r="U87" s="40"/>
      <c r="V87" s="40"/>
      <c r="W87" s="40"/>
      <c r="X87" s="78">
        <v>49.55</v>
      </c>
      <c r="Y87" s="146"/>
      <c r="Z87" s="135">
        <v>49.47</v>
      </c>
      <c r="AA87" s="41"/>
    </row>
    <row r="88" spans="1:27" x14ac:dyDescent="0.35">
      <c r="A88" s="39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135">
        <v>34.54</v>
      </c>
      <c r="J88" s="40">
        <v>38.340000000000003</v>
      </c>
      <c r="K88" s="40">
        <v>2</v>
      </c>
      <c r="L88" s="90" t="s">
        <v>331</v>
      </c>
      <c r="M88" s="40">
        <v>0.5</v>
      </c>
      <c r="N88" s="40">
        <v>0.3</v>
      </c>
      <c r="O88" s="59" t="s">
        <v>400</v>
      </c>
      <c r="P88" s="97" t="s">
        <v>407</v>
      </c>
      <c r="Q88" s="40" t="s">
        <v>365</v>
      </c>
      <c r="R88" s="40" t="s">
        <v>359</v>
      </c>
      <c r="S88" s="40" t="s">
        <v>369</v>
      </c>
      <c r="T88" s="40" t="s">
        <v>598</v>
      </c>
      <c r="U88" s="40" t="s">
        <v>365</v>
      </c>
      <c r="V88" s="40"/>
      <c r="W88" s="40"/>
      <c r="X88" s="40">
        <v>34.54</v>
      </c>
      <c r="Y88" s="146">
        <v>20.674421644229515</v>
      </c>
      <c r="Z88" s="135">
        <v>35.25</v>
      </c>
      <c r="AA88" s="41"/>
    </row>
    <row r="89" spans="1:27" x14ac:dyDescent="0.3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133">
        <v>31.78</v>
      </c>
      <c r="J89" s="82">
        <v>13.52</v>
      </c>
      <c r="K89" s="40">
        <v>2</v>
      </c>
      <c r="L89" s="131" t="s">
        <v>331</v>
      </c>
      <c r="M89" s="40">
        <v>0.6</v>
      </c>
      <c r="N89" s="40">
        <v>0.4</v>
      </c>
      <c r="O89" s="59" t="s">
        <v>400</v>
      </c>
      <c r="P89" s="97" t="s">
        <v>407</v>
      </c>
      <c r="Q89" s="40"/>
      <c r="R89" s="40" t="s">
        <v>358</v>
      </c>
      <c r="S89" s="40" t="s">
        <v>369</v>
      </c>
      <c r="T89" s="40" t="s">
        <v>1</v>
      </c>
      <c r="U89" s="40"/>
      <c r="V89" s="40"/>
      <c r="W89" s="40"/>
      <c r="X89" s="82">
        <v>31.78</v>
      </c>
      <c r="Y89" s="146">
        <v>101.00563365450429</v>
      </c>
      <c r="Z89" s="133">
        <v>31.77</v>
      </c>
      <c r="AA89" s="41"/>
    </row>
    <row r="90" spans="1:27" x14ac:dyDescent="0.3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133">
        <v>14.06</v>
      </c>
      <c r="J90" s="82">
        <v>13.25</v>
      </c>
      <c r="K90" s="40">
        <v>1</v>
      </c>
      <c r="L90" s="90" t="s">
        <v>332</v>
      </c>
      <c r="M90" s="40">
        <v>0.7</v>
      </c>
      <c r="N90" s="40">
        <v>0.6</v>
      </c>
      <c r="O90" s="59" t="s">
        <v>400</v>
      </c>
      <c r="P90" s="96" t="s">
        <v>413</v>
      </c>
      <c r="Q90" s="40" t="s">
        <v>336</v>
      </c>
      <c r="R90" s="40" t="s">
        <v>358</v>
      </c>
      <c r="S90" s="97" t="s">
        <v>402</v>
      </c>
      <c r="T90" s="40" t="s">
        <v>583</v>
      </c>
      <c r="U90" s="40" t="s">
        <v>619</v>
      </c>
      <c r="V90" s="40"/>
      <c r="W90" s="40"/>
      <c r="X90" s="40"/>
      <c r="Y90" s="146">
        <v>92.5</v>
      </c>
      <c r="Z90" s="40"/>
      <c r="AA90" s="41"/>
    </row>
    <row r="91" spans="1:27" x14ac:dyDescent="0.3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133">
        <v>13.89</v>
      </c>
      <c r="J91" s="82">
        <v>14.05</v>
      </c>
      <c r="K91" s="40">
        <v>1</v>
      </c>
      <c r="L91" s="90" t="s">
        <v>332</v>
      </c>
      <c r="M91" s="40">
        <v>1.2</v>
      </c>
      <c r="N91" s="40">
        <v>0.8</v>
      </c>
      <c r="O91" s="59" t="s">
        <v>400</v>
      </c>
      <c r="P91" s="84" t="s">
        <v>596</v>
      </c>
      <c r="Q91" s="40"/>
      <c r="R91" s="40" t="s">
        <v>358</v>
      </c>
      <c r="S91" s="40" t="s">
        <v>332</v>
      </c>
      <c r="T91" s="40" t="s">
        <v>1</v>
      </c>
      <c r="U91" s="40"/>
      <c r="V91" s="40"/>
      <c r="W91" s="40"/>
      <c r="X91" s="40"/>
      <c r="Y91" s="146">
        <v>102.68597907822081</v>
      </c>
      <c r="Z91" s="40"/>
      <c r="AA91" s="41"/>
    </row>
    <row r="92" spans="1:27" x14ac:dyDescent="0.3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135">
        <v>32.08</v>
      </c>
      <c r="J92" s="78">
        <v>36.1</v>
      </c>
      <c r="K92" s="40">
        <v>2</v>
      </c>
      <c r="L92" s="90" t="s">
        <v>331</v>
      </c>
      <c r="M92" s="40">
        <v>1.8</v>
      </c>
      <c r="N92" s="40">
        <v>1.2</v>
      </c>
      <c r="O92" s="59" t="s">
        <v>400</v>
      </c>
      <c r="P92" s="79" t="s">
        <v>417</v>
      </c>
      <c r="Q92" s="40"/>
      <c r="R92" s="40" t="s">
        <v>358</v>
      </c>
      <c r="S92" s="97" t="s">
        <v>402</v>
      </c>
      <c r="T92" s="40" t="s">
        <v>1</v>
      </c>
      <c r="U92" s="40"/>
      <c r="V92" s="40"/>
      <c r="W92" s="40"/>
      <c r="X92" s="40"/>
      <c r="Y92" s="146">
        <v>96.933920256482025</v>
      </c>
      <c r="Z92" s="40"/>
      <c r="AA92" s="41"/>
    </row>
    <row r="93" spans="1:27" ht="15" thickBot="1" x14ac:dyDescent="0.4">
      <c r="A93" s="39" t="s">
        <v>105</v>
      </c>
      <c r="B93" s="40">
        <v>2</v>
      </c>
      <c r="C93" s="40" t="s">
        <v>357</v>
      </c>
      <c r="D93" s="40">
        <v>891</v>
      </c>
      <c r="E93" s="84" t="s">
        <v>1</v>
      </c>
      <c r="F93" s="85">
        <v>218000</v>
      </c>
      <c r="G93" s="40"/>
      <c r="H93" s="80">
        <f t="shared" si="1"/>
        <v>29.7</v>
      </c>
      <c r="I93" s="135">
        <v>32.69</v>
      </c>
      <c r="J93" s="78">
        <v>34.19</v>
      </c>
      <c r="K93" s="40">
        <v>1</v>
      </c>
      <c r="L93" s="90" t="s">
        <v>332</v>
      </c>
      <c r="M93" s="40">
        <v>1.3</v>
      </c>
      <c r="N93" s="40">
        <v>1.1000000000000001</v>
      </c>
      <c r="O93" s="59" t="s">
        <v>400</v>
      </c>
      <c r="P93" s="84" t="s">
        <v>596</v>
      </c>
      <c r="Q93" s="40"/>
      <c r="R93" s="40" t="s">
        <v>358</v>
      </c>
      <c r="S93" s="40" t="s">
        <v>332</v>
      </c>
      <c r="T93" s="40" t="s">
        <v>1</v>
      </c>
      <c r="U93" s="40"/>
      <c r="V93" s="40"/>
      <c r="W93" s="40"/>
      <c r="X93" s="40"/>
      <c r="Y93" s="146">
        <v>98.217012136738859</v>
      </c>
      <c r="Z93" s="40"/>
      <c r="AA93" s="41"/>
    </row>
    <row r="94" spans="1:27" x14ac:dyDescent="0.35">
      <c r="A94" s="36" t="s">
        <v>106</v>
      </c>
      <c r="B94" s="37">
        <v>2</v>
      </c>
      <c r="C94" s="37" t="s">
        <v>357</v>
      </c>
      <c r="D94" s="37">
        <v>666</v>
      </c>
      <c r="E94" s="74" t="s">
        <v>1</v>
      </c>
      <c r="F94" s="75">
        <v>58000</v>
      </c>
      <c r="G94" s="37"/>
      <c r="H94" s="45">
        <f t="shared" si="1"/>
        <v>22.2</v>
      </c>
      <c r="I94" s="142">
        <v>19.920000000000002</v>
      </c>
      <c r="J94" s="76">
        <v>19.399999999999999</v>
      </c>
      <c r="K94" s="37">
        <v>1</v>
      </c>
      <c r="L94" s="106" t="s">
        <v>332</v>
      </c>
      <c r="M94" s="37">
        <v>1</v>
      </c>
      <c r="N94" s="37">
        <v>0.7</v>
      </c>
      <c r="O94" s="55" t="s">
        <v>400</v>
      </c>
      <c r="P94" s="37" t="s">
        <v>413</v>
      </c>
      <c r="Q94" s="37"/>
      <c r="R94" s="37" t="s">
        <v>358</v>
      </c>
      <c r="S94" s="37" t="s">
        <v>332</v>
      </c>
      <c r="T94" s="37" t="s">
        <v>587</v>
      </c>
      <c r="U94" s="37"/>
      <c r="V94" s="37"/>
      <c r="W94" s="37"/>
      <c r="X94" s="37"/>
      <c r="Y94" s="165">
        <v>96.5</v>
      </c>
      <c r="Z94" s="37"/>
      <c r="AA94" s="38"/>
    </row>
    <row r="95" spans="1:27" x14ac:dyDescent="0.3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141">
        <v>40.18</v>
      </c>
      <c r="J95" s="78">
        <v>39.67</v>
      </c>
      <c r="K95" s="40">
        <v>1</v>
      </c>
      <c r="L95" s="90" t="s">
        <v>332</v>
      </c>
      <c r="M95" s="40">
        <v>0.9</v>
      </c>
      <c r="N95" s="40">
        <v>0.7</v>
      </c>
      <c r="O95" s="96" t="s">
        <v>400</v>
      </c>
      <c r="P95" s="40" t="s">
        <v>417</v>
      </c>
      <c r="Q95" s="40" t="s">
        <v>366</v>
      </c>
      <c r="R95" s="40" t="s">
        <v>359</v>
      </c>
      <c r="S95" s="40" t="s">
        <v>401</v>
      </c>
      <c r="T95" s="40" t="s">
        <v>1</v>
      </c>
      <c r="U95" s="40" t="s">
        <v>366</v>
      </c>
      <c r="V95" s="40"/>
      <c r="W95" s="40"/>
      <c r="X95" s="40"/>
      <c r="Y95" s="146">
        <v>77.042500000000004</v>
      </c>
      <c r="Z95" s="40"/>
      <c r="AA95" s="41"/>
    </row>
    <row r="96" spans="1:27" x14ac:dyDescent="0.35">
      <c r="A96" s="39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121">
        <v>19.59</v>
      </c>
      <c r="J96" s="78">
        <v>9.4700000000000006</v>
      </c>
      <c r="K96" s="40">
        <v>2</v>
      </c>
      <c r="L96" s="90" t="s">
        <v>328</v>
      </c>
      <c r="M96" s="40">
        <v>1.2</v>
      </c>
      <c r="N96" s="40">
        <v>1</v>
      </c>
      <c r="O96" s="96" t="s">
        <v>400</v>
      </c>
      <c r="P96" s="40" t="s">
        <v>414</v>
      </c>
      <c r="Q96" s="40"/>
      <c r="R96" s="40" t="s">
        <v>359</v>
      </c>
      <c r="S96" s="40" t="s">
        <v>401</v>
      </c>
      <c r="T96" s="40" t="s">
        <v>1</v>
      </c>
      <c r="U96" s="40"/>
      <c r="V96" s="40"/>
      <c r="W96" s="40"/>
      <c r="X96" s="40"/>
      <c r="Y96" s="146">
        <v>4.4615384615384617</v>
      </c>
      <c r="Z96" s="40"/>
      <c r="AA96" s="41"/>
    </row>
    <row r="97" spans="1:27" x14ac:dyDescent="0.3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114">
        <v>8.09</v>
      </c>
      <c r="J97" s="78">
        <v>7.79</v>
      </c>
      <c r="K97" s="40">
        <v>2</v>
      </c>
      <c r="L97" s="90" t="s">
        <v>328</v>
      </c>
      <c r="M97" s="40">
        <v>1</v>
      </c>
      <c r="N97" s="40">
        <v>0.7</v>
      </c>
      <c r="O97" s="96" t="s">
        <v>400</v>
      </c>
      <c r="P97" s="40" t="s">
        <v>414</v>
      </c>
      <c r="Q97" s="40"/>
      <c r="R97" s="40" t="s">
        <v>359</v>
      </c>
      <c r="S97" s="40" t="s">
        <v>332</v>
      </c>
      <c r="T97" s="40" t="s">
        <v>1</v>
      </c>
      <c r="U97" s="40"/>
      <c r="V97" s="40"/>
      <c r="W97" s="40"/>
      <c r="X97" s="40"/>
      <c r="Y97" s="146">
        <v>19.05</v>
      </c>
      <c r="Z97" s="40"/>
      <c r="AA97" s="41"/>
    </row>
    <row r="98" spans="1:27" x14ac:dyDescent="0.3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141">
        <v>28.57</v>
      </c>
      <c r="J98" s="78">
        <v>26.52</v>
      </c>
      <c r="K98" s="40">
        <v>1</v>
      </c>
      <c r="L98" s="90" t="s">
        <v>332</v>
      </c>
      <c r="M98" s="40">
        <v>1</v>
      </c>
      <c r="N98" s="40">
        <v>0.8</v>
      </c>
      <c r="O98" s="96" t="s">
        <v>400</v>
      </c>
      <c r="P98" s="40" t="s">
        <v>417</v>
      </c>
      <c r="Q98" s="40"/>
      <c r="R98" s="40" t="s">
        <v>358</v>
      </c>
      <c r="S98" s="40" t="s">
        <v>332</v>
      </c>
      <c r="T98" s="40" t="s">
        <v>1</v>
      </c>
      <c r="U98" s="40"/>
      <c r="V98" s="40"/>
      <c r="W98" s="40"/>
      <c r="X98" s="40"/>
      <c r="Y98" s="146">
        <v>99.538745387453858</v>
      </c>
      <c r="Z98" s="40"/>
      <c r="AA98" s="41"/>
    </row>
    <row r="99" spans="1:27" x14ac:dyDescent="0.3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86">
        <v>5.66</v>
      </c>
      <c r="J99" s="82">
        <v>5.42</v>
      </c>
      <c r="K99" s="40">
        <v>3</v>
      </c>
      <c r="L99" s="90" t="s">
        <v>328</v>
      </c>
      <c r="M99" s="40">
        <v>0.8</v>
      </c>
      <c r="N99" s="40">
        <v>0.7</v>
      </c>
      <c r="O99" s="96" t="s">
        <v>400</v>
      </c>
      <c r="P99" s="40" t="s">
        <v>600</v>
      </c>
      <c r="Q99" s="40"/>
      <c r="R99" s="40" t="s">
        <v>358</v>
      </c>
      <c r="S99" s="40" t="s">
        <v>401</v>
      </c>
      <c r="T99" s="40" t="s">
        <v>1</v>
      </c>
      <c r="U99" s="40"/>
      <c r="V99" s="40"/>
      <c r="W99" s="40"/>
      <c r="X99" s="40"/>
      <c r="Y99" s="146">
        <v>100</v>
      </c>
      <c r="Z99" s="40"/>
      <c r="AA99" s="41"/>
    </row>
    <row r="100" spans="1:27" x14ac:dyDescent="0.3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80">
        <v>2.0299999999999998</v>
      </c>
      <c r="J100" s="78">
        <v>2.5499999999999998</v>
      </c>
      <c r="K100" s="40">
        <v>2</v>
      </c>
      <c r="L100" s="90" t="s">
        <v>331</v>
      </c>
      <c r="M100" s="40">
        <v>0.8</v>
      </c>
      <c r="N100" s="40">
        <v>0.6</v>
      </c>
      <c r="O100" s="96" t="s">
        <v>400</v>
      </c>
      <c r="P100" s="40" t="s">
        <v>600</v>
      </c>
      <c r="Q100" s="40"/>
      <c r="R100" s="40" t="s">
        <v>359</v>
      </c>
      <c r="S100" s="40" t="s">
        <v>401</v>
      </c>
      <c r="T100" s="40" t="s">
        <v>62</v>
      </c>
      <c r="U100" s="40"/>
      <c r="V100" s="40"/>
      <c r="W100" s="40"/>
      <c r="X100" s="40"/>
      <c r="Y100" s="146">
        <v>3.2981530343007917</v>
      </c>
      <c r="Z100" s="40"/>
      <c r="AA100" s="41"/>
    </row>
    <row r="101" spans="1:27" x14ac:dyDescent="0.3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108">
        <v>38.82</v>
      </c>
      <c r="J101" s="78">
        <v>39.950000000000003</v>
      </c>
      <c r="K101" s="40">
        <v>2</v>
      </c>
      <c r="L101" s="90" t="s">
        <v>328</v>
      </c>
      <c r="M101" s="40">
        <v>1</v>
      </c>
      <c r="N101" s="40">
        <v>0.7</v>
      </c>
      <c r="O101" s="96" t="s">
        <v>400</v>
      </c>
      <c r="P101" s="40" t="s">
        <v>417</v>
      </c>
      <c r="Q101" s="40"/>
      <c r="R101" s="40" t="s">
        <v>358</v>
      </c>
      <c r="S101" s="40" t="s">
        <v>332</v>
      </c>
      <c r="T101" s="40" t="s">
        <v>1</v>
      </c>
      <c r="U101" s="40"/>
      <c r="V101" s="40"/>
      <c r="W101" s="40"/>
      <c r="X101" s="40"/>
      <c r="Y101" s="146">
        <v>100.3569256801417</v>
      </c>
      <c r="Z101" s="40"/>
      <c r="AA101" s="41"/>
    </row>
    <row r="102" spans="1:27" x14ac:dyDescent="0.35">
      <c r="A102" s="39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108">
        <v>36.880000000000003</v>
      </c>
      <c r="J102" s="78">
        <v>45.12</v>
      </c>
      <c r="K102" s="40">
        <v>2</v>
      </c>
      <c r="L102" s="90" t="s">
        <v>328</v>
      </c>
      <c r="M102" s="40">
        <v>1</v>
      </c>
      <c r="N102" s="40">
        <v>0.7</v>
      </c>
      <c r="O102" s="96" t="s">
        <v>400</v>
      </c>
      <c r="P102" s="40" t="s">
        <v>417</v>
      </c>
      <c r="Q102" s="40"/>
      <c r="R102" s="40" t="s">
        <v>358</v>
      </c>
      <c r="S102" s="40" t="s">
        <v>401</v>
      </c>
      <c r="T102" s="40" t="s">
        <v>1</v>
      </c>
      <c r="U102" s="40"/>
      <c r="V102" s="40"/>
      <c r="W102" s="40"/>
      <c r="X102" s="40"/>
      <c r="Y102" s="146">
        <v>99.213729690193816</v>
      </c>
      <c r="Z102" s="40"/>
      <c r="AA102" s="41"/>
    </row>
    <row r="103" spans="1:27" ht="15" thickBot="1" x14ac:dyDescent="0.4">
      <c r="A103" s="39" t="s">
        <v>115</v>
      </c>
      <c r="B103" s="40">
        <v>2</v>
      </c>
      <c r="C103" s="40" t="s">
        <v>357</v>
      </c>
      <c r="D103" s="40">
        <v>1618</v>
      </c>
      <c r="E103" s="84" t="s">
        <v>1</v>
      </c>
      <c r="F103" s="85">
        <v>34100</v>
      </c>
      <c r="G103" s="40"/>
      <c r="H103" s="80">
        <f t="shared" si="1"/>
        <v>53.93333333333333</v>
      </c>
      <c r="I103" s="123">
        <v>6.85</v>
      </c>
      <c r="J103" s="82">
        <v>6.73</v>
      </c>
      <c r="K103" s="40">
        <v>1</v>
      </c>
      <c r="L103" s="90" t="s">
        <v>332</v>
      </c>
      <c r="M103" s="40">
        <v>0.8</v>
      </c>
      <c r="N103" s="40">
        <v>0.6</v>
      </c>
      <c r="O103" s="96" t="s">
        <v>400</v>
      </c>
      <c r="P103" s="40" t="s">
        <v>417</v>
      </c>
      <c r="Q103" s="40"/>
      <c r="R103" s="40" t="s">
        <v>358</v>
      </c>
      <c r="S103" s="40" t="s">
        <v>332</v>
      </c>
      <c r="T103" s="40" t="s">
        <v>1</v>
      </c>
      <c r="U103" s="40"/>
      <c r="V103" s="40"/>
      <c r="W103" s="40"/>
      <c r="X103" s="40"/>
      <c r="Y103" s="146">
        <v>102.97032312476937</v>
      </c>
      <c r="Z103" s="40"/>
      <c r="AA103" s="41"/>
    </row>
    <row r="104" spans="1:27" x14ac:dyDescent="0.35">
      <c r="A104" s="36" t="s">
        <v>116</v>
      </c>
      <c r="B104" s="37">
        <v>7</v>
      </c>
      <c r="C104" s="37" t="s">
        <v>357</v>
      </c>
      <c r="D104" s="37">
        <v>1004</v>
      </c>
      <c r="E104" s="74" t="s">
        <v>1</v>
      </c>
      <c r="F104" s="75">
        <v>86824</v>
      </c>
      <c r="G104" s="37"/>
      <c r="H104" s="45">
        <f t="shared" si="1"/>
        <v>33.466666666666669</v>
      </c>
      <c r="I104" s="132">
        <v>25.33</v>
      </c>
      <c r="J104" s="76">
        <v>26.62</v>
      </c>
      <c r="K104" s="37">
        <v>2</v>
      </c>
      <c r="L104" s="106" t="s">
        <v>329</v>
      </c>
      <c r="M104" s="37">
        <v>0.9</v>
      </c>
      <c r="N104" s="37">
        <v>0.6</v>
      </c>
      <c r="O104" s="125" t="s">
        <v>400</v>
      </c>
      <c r="P104" s="37" t="s">
        <v>419</v>
      </c>
      <c r="Q104" s="37"/>
      <c r="R104" s="37" t="s">
        <v>358</v>
      </c>
      <c r="S104" s="37" t="s">
        <v>332</v>
      </c>
      <c r="T104" s="37" t="s">
        <v>1</v>
      </c>
      <c r="U104" s="37"/>
      <c r="V104" s="37"/>
      <c r="W104" s="37"/>
      <c r="X104" s="37"/>
      <c r="Y104" s="165">
        <v>98.75</v>
      </c>
      <c r="Z104" s="37"/>
      <c r="AA104" s="38"/>
    </row>
    <row r="105" spans="1:27" x14ac:dyDescent="0.3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108">
        <v>31.97</v>
      </c>
      <c r="J105" s="78">
        <v>32.729999999999997</v>
      </c>
      <c r="K105" s="40">
        <v>2</v>
      </c>
      <c r="L105" s="90" t="s">
        <v>329</v>
      </c>
      <c r="M105" s="40">
        <v>0.8</v>
      </c>
      <c r="N105" s="40">
        <v>0.6</v>
      </c>
      <c r="O105" s="96" t="s">
        <v>400</v>
      </c>
      <c r="P105" s="40" t="s">
        <v>593</v>
      </c>
      <c r="Q105" s="40"/>
      <c r="R105" s="40" t="s">
        <v>358</v>
      </c>
      <c r="S105" s="40" t="s">
        <v>401</v>
      </c>
      <c r="T105" s="40" t="s">
        <v>1</v>
      </c>
      <c r="U105" s="40"/>
      <c r="V105" s="40"/>
      <c r="W105" s="40"/>
      <c r="X105" s="40"/>
      <c r="Y105" s="146">
        <v>102.56410256410258</v>
      </c>
      <c r="Z105" s="40"/>
      <c r="AA105" s="41"/>
    </row>
    <row r="106" spans="1:27" x14ac:dyDescent="0.3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108">
        <v>41</v>
      </c>
      <c r="J106" s="78">
        <v>45.8</v>
      </c>
      <c r="K106" s="40">
        <v>1</v>
      </c>
      <c r="L106" s="90" t="s">
        <v>333</v>
      </c>
      <c r="M106" s="40">
        <v>1</v>
      </c>
      <c r="N106" s="40">
        <v>0.8</v>
      </c>
      <c r="O106" s="96" t="s">
        <v>400</v>
      </c>
      <c r="P106" s="78" t="s">
        <v>417</v>
      </c>
      <c r="Q106" s="40"/>
      <c r="R106" s="40" t="s">
        <v>358</v>
      </c>
      <c r="S106" s="82" t="s">
        <v>609</v>
      </c>
      <c r="T106" s="40" t="s">
        <v>1</v>
      </c>
      <c r="U106" s="40"/>
      <c r="V106" s="40"/>
      <c r="W106" s="40"/>
      <c r="X106" s="40"/>
      <c r="Y106" s="146">
        <v>100.48723709498415</v>
      </c>
      <c r="Z106" s="40"/>
      <c r="AA106" s="41"/>
    </row>
    <row r="107" spans="1:27" x14ac:dyDescent="0.3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108">
        <v>32.619999999999997</v>
      </c>
      <c r="J107" s="78">
        <v>31.45</v>
      </c>
      <c r="K107" s="40">
        <v>1</v>
      </c>
      <c r="L107" s="90" t="s">
        <v>332</v>
      </c>
      <c r="M107" s="40">
        <v>0.8</v>
      </c>
      <c r="N107" s="40">
        <v>0.7</v>
      </c>
      <c r="O107" s="96" t="s">
        <v>400</v>
      </c>
      <c r="P107" s="40" t="s">
        <v>600</v>
      </c>
      <c r="Q107" s="40"/>
      <c r="R107" s="40" t="s">
        <v>358</v>
      </c>
      <c r="S107" s="40" t="s">
        <v>401</v>
      </c>
      <c r="T107" s="40" t="s">
        <v>29</v>
      </c>
      <c r="U107" s="40"/>
      <c r="V107" s="40"/>
      <c r="W107" s="40"/>
      <c r="X107" s="40"/>
      <c r="Y107" s="146">
        <v>88.963671533426975</v>
      </c>
      <c r="Z107" s="40"/>
      <c r="AA107" s="41"/>
    </row>
    <row r="108" spans="1:27" x14ac:dyDescent="0.3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108">
        <v>34.33</v>
      </c>
      <c r="J108" s="78">
        <v>33.61</v>
      </c>
      <c r="K108" s="40">
        <v>2</v>
      </c>
      <c r="L108" s="90" t="s">
        <v>329</v>
      </c>
      <c r="M108" s="40">
        <v>0.8</v>
      </c>
      <c r="N108" s="40">
        <v>0.7</v>
      </c>
      <c r="O108" s="96" t="s">
        <v>400</v>
      </c>
      <c r="P108" s="40" t="s">
        <v>417</v>
      </c>
      <c r="Q108" s="40"/>
      <c r="R108" s="40" t="s">
        <v>358</v>
      </c>
      <c r="S108" s="40" t="s">
        <v>332</v>
      </c>
      <c r="T108" s="40" t="s">
        <v>588</v>
      </c>
      <c r="U108" s="40"/>
      <c r="V108" s="40"/>
      <c r="W108" s="40"/>
      <c r="X108" s="40"/>
      <c r="Y108" s="146">
        <v>99.53546863771686</v>
      </c>
      <c r="Z108" s="40"/>
      <c r="AA108" s="41"/>
    </row>
    <row r="109" spans="1:27" x14ac:dyDescent="0.3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108">
        <v>32.869999999999997</v>
      </c>
      <c r="J109" s="78">
        <v>36</v>
      </c>
      <c r="K109" s="40">
        <v>2</v>
      </c>
      <c r="L109" s="90" t="s">
        <v>329</v>
      </c>
      <c r="M109" s="40">
        <v>0.9</v>
      </c>
      <c r="N109" s="40">
        <v>0.7</v>
      </c>
      <c r="O109" s="96" t="s">
        <v>400</v>
      </c>
      <c r="P109" s="40" t="s">
        <v>412</v>
      </c>
      <c r="Q109" s="40"/>
      <c r="R109" s="40" t="s">
        <v>358</v>
      </c>
      <c r="S109" s="40" t="s">
        <v>401</v>
      </c>
      <c r="T109" s="40" t="s">
        <v>588</v>
      </c>
      <c r="U109" s="40"/>
      <c r="V109" s="40"/>
      <c r="W109" s="40"/>
      <c r="X109" s="40"/>
      <c r="Y109" s="146">
        <v>99.724685638649916</v>
      </c>
      <c r="Z109" s="40"/>
      <c r="AA109" s="41"/>
    </row>
    <row r="110" spans="1:27" x14ac:dyDescent="0.3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108">
        <v>23.1</v>
      </c>
      <c r="J110" s="40">
        <v>26.63</v>
      </c>
      <c r="K110" s="40">
        <v>1</v>
      </c>
      <c r="L110" s="90" t="s">
        <v>332</v>
      </c>
      <c r="M110" s="40">
        <v>0.9</v>
      </c>
      <c r="N110" s="40">
        <v>0.7</v>
      </c>
      <c r="O110" s="96" t="s">
        <v>400</v>
      </c>
      <c r="P110" s="40" t="s">
        <v>593</v>
      </c>
      <c r="Q110" s="40"/>
      <c r="R110" s="40" t="s">
        <v>358</v>
      </c>
      <c r="S110" s="40" t="s">
        <v>401</v>
      </c>
      <c r="T110" s="40" t="s">
        <v>1</v>
      </c>
      <c r="U110" s="40"/>
      <c r="V110" s="40"/>
      <c r="W110" s="40"/>
      <c r="X110" s="40"/>
      <c r="Y110" s="146">
        <v>100</v>
      </c>
      <c r="Z110" s="40"/>
      <c r="AA110" s="41"/>
    </row>
    <row r="111" spans="1:27" x14ac:dyDescent="0.3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108">
        <v>39.76</v>
      </c>
      <c r="J111" s="78">
        <v>35.78</v>
      </c>
      <c r="K111" s="40">
        <v>1</v>
      </c>
      <c r="L111" s="90" t="s">
        <v>332</v>
      </c>
      <c r="M111" s="40">
        <v>1.2</v>
      </c>
      <c r="N111" s="40">
        <v>1</v>
      </c>
      <c r="O111" s="96" t="s">
        <v>400</v>
      </c>
      <c r="P111" s="40" t="s">
        <v>412</v>
      </c>
      <c r="Q111" s="40"/>
      <c r="R111" s="40" t="s">
        <v>358</v>
      </c>
      <c r="S111" s="40" t="s">
        <v>332</v>
      </c>
      <c r="T111" s="40" t="s">
        <v>588</v>
      </c>
      <c r="U111" s="40"/>
      <c r="V111" s="40"/>
      <c r="W111" s="40"/>
      <c r="X111" s="40"/>
      <c r="Y111" s="146">
        <v>98.581138707259711</v>
      </c>
      <c r="Z111" s="40"/>
      <c r="AA111" s="41"/>
    </row>
    <row r="112" spans="1:27" x14ac:dyDescent="0.3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108">
        <v>15.02</v>
      </c>
      <c r="J112" s="78">
        <v>15.56</v>
      </c>
      <c r="K112" s="40">
        <v>1</v>
      </c>
      <c r="L112" s="90" t="s">
        <v>332</v>
      </c>
      <c r="M112" s="40">
        <v>0.9</v>
      </c>
      <c r="N112" s="40">
        <v>0.7</v>
      </c>
      <c r="O112" s="96" t="s">
        <v>400</v>
      </c>
      <c r="P112" s="40" t="s">
        <v>412</v>
      </c>
      <c r="Q112" s="40"/>
      <c r="R112" s="40" t="s">
        <v>358</v>
      </c>
      <c r="S112" s="40" t="s">
        <v>332</v>
      </c>
      <c r="T112" s="40" t="s">
        <v>588</v>
      </c>
      <c r="U112" s="40"/>
      <c r="V112" s="40"/>
      <c r="W112" s="40"/>
      <c r="X112" s="40"/>
      <c r="Y112" s="146">
        <v>103.45541071798054</v>
      </c>
      <c r="Z112" s="40"/>
      <c r="AA112" s="41"/>
    </row>
    <row r="113" spans="1:27" ht="15" thickBot="1" x14ac:dyDescent="0.4">
      <c r="A113" s="39" t="s">
        <v>125</v>
      </c>
      <c r="B113" s="40">
        <v>2</v>
      </c>
      <c r="C113" s="40" t="s">
        <v>357</v>
      </c>
      <c r="D113" s="40">
        <v>394</v>
      </c>
      <c r="E113" s="84" t="s">
        <v>1</v>
      </c>
      <c r="F113" s="85">
        <v>92001</v>
      </c>
      <c r="G113" s="40"/>
      <c r="H113" s="80">
        <f t="shared" si="1"/>
        <v>13.133333333333333</v>
      </c>
      <c r="I113" s="108">
        <v>12.27</v>
      </c>
      <c r="J113" s="82">
        <v>11.19</v>
      </c>
      <c r="K113" s="40">
        <v>2</v>
      </c>
      <c r="L113" s="90" t="s">
        <v>329</v>
      </c>
      <c r="M113" s="40">
        <v>1</v>
      </c>
      <c r="N113" s="40">
        <v>0.8</v>
      </c>
      <c r="O113" s="59" t="s">
        <v>400</v>
      </c>
      <c r="P113" s="40" t="s">
        <v>412</v>
      </c>
      <c r="Q113" s="40"/>
      <c r="R113" s="40" t="s">
        <v>359</v>
      </c>
      <c r="S113" s="40" t="s">
        <v>401</v>
      </c>
      <c r="T113" s="40" t="s">
        <v>599</v>
      </c>
      <c r="U113" s="40"/>
      <c r="V113" s="40"/>
      <c r="W113" s="40"/>
      <c r="X113" s="40"/>
      <c r="Y113" s="146">
        <v>90.399958820198691</v>
      </c>
      <c r="Z113" s="40"/>
      <c r="AA113" s="41"/>
    </row>
    <row r="114" spans="1:27" x14ac:dyDescent="0.35">
      <c r="A114" s="36" t="s">
        <v>126</v>
      </c>
      <c r="B114" s="37">
        <v>1</v>
      </c>
      <c r="C114" s="37" t="s">
        <v>356</v>
      </c>
      <c r="D114" s="37">
        <v>18</v>
      </c>
      <c r="E114" s="74" t="s">
        <v>1</v>
      </c>
      <c r="F114" s="75">
        <v>220000</v>
      </c>
      <c r="G114" s="37"/>
      <c r="H114" s="45">
        <f t="shared" si="1"/>
        <v>0.6</v>
      </c>
      <c r="I114" s="169">
        <v>22.84</v>
      </c>
      <c r="J114" s="94">
        <v>25.06</v>
      </c>
      <c r="K114" s="37">
        <v>1</v>
      </c>
      <c r="L114" s="106" t="s">
        <v>332</v>
      </c>
      <c r="M114" s="37">
        <v>1.7</v>
      </c>
      <c r="N114" s="37">
        <v>1.1000000000000001</v>
      </c>
      <c r="O114" s="125" t="s">
        <v>400</v>
      </c>
      <c r="P114" s="37" t="s">
        <v>596</v>
      </c>
      <c r="Q114" s="37"/>
      <c r="R114" s="37" t="s">
        <v>359</v>
      </c>
      <c r="S114" s="37" t="s">
        <v>332</v>
      </c>
      <c r="T114" s="37" t="s">
        <v>1</v>
      </c>
      <c r="U114" s="37"/>
      <c r="V114" s="37"/>
      <c r="W114" s="37"/>
      <c r="X114" s="37"/>
      <c r="Y114" s="165">
        <v>20.550657805506578</v>
      </c>
      <c r="Z114" s="37"/>
      <c r="AA114" s="38"/>
    </row>
    <row r="115" spans="1:27" x14ac:dyDescent="0.3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80">
        <f t="shared" si="1"/>
        <v>14.133333333333333</v>
      </c>
      <c r="I115" s="137">
        <v>7.49</v>
      </c>
      <c r="J115" s="82">
        <v>7.76</v>
      </c>
      <c r="K115" s="40">
        <v>3</v>
      </c>
      <c r="L115" s="90" t="s">
        <v>328</v>
      </c>
      <c r="M115" s="40">
        <v>0.9</v>
      </c>
      <c r="N115" s="40">
        <v>0.8</v>
      </c>
      <c r="O115" s="96" t="s">
        <v>400</v>
      </c>
      <c r="P115" s="40" t="s">
        <v>412</v>
      </c>
      <c r="Q115" s="40"/>
      <c r="R115" s="40" t="s">
        <v>358</v>
      </c>
      <c r="S115" s="40" t="s">
        <v>401</v>
      </c>
      <c r="T115" s="40" t="s">
        <v>1</v>
      </c>
      <c r="U115" s="40"/>
      <c r="V115" s="40"/>
      <c r="W115" s="40"/>
      <c r="X115" s="40"/>
      <c r="Y115" s="146">
        <v>98.913387488131661</v>
      </c>
      <c r="Z115" s="40"/>
      <c r="AA115" s="41"/>
    </row>
    <row r="116" spans="1:27" x14ac:dyDescent="0.3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135">
        <v>32.76</v>
      </c>
      <c r="J116" s="40">
        <v>33.35</v>
      </c>
      <c r="K116" s="40">
        <v>1</v>
      </c>
      <c r="L116" s="90" t="s">
        <v>332</v>
      </c>
      <c r="M116" s="40">
        <v>1</v>
      </c>
      <c r="N116" s="40">
        <v>0.9</v>
      </c>
      <c r="O116" s="96" t="s">
        <v>400</v>
      </c>
      <c r="P116" s="40" t="s">
        <v>593</v>
      </c>
      <c r="Q116" s="40"/>
      <c r="R116" s="40" t="s">
        <v>358</v>
      </c>
      <c r="S116" s="40" t="s">
        <v>332</v>
      </c>
      <c r="T116" s="40" t="s">
        <v>1</v>
      </c>
      <c r="U116" s="40"/>
      <c r="V116" s="40"/>
      <c r="W116" s="40"/>
      <c r="X116" s="40"/>
      <c r="Y116" s="146">
        <v>100</v>
      </c>
      <c r="Z116" s="40"/>
      <c r="AA116" s="41"/>
    </row>
    <row r="117" spans="1:27" x14ac:dyDescent="0.3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135">
        <v>2.73</v>
      </c>
      <c r="J117" s="40">
        <v>2.56</v>
      </c>
      <c r="K117" s="40">
        <v>1</v>
      </c>
      <c r="L117" s="90" t="s">
        <v>332</v>
      </c>
      <c r="M117" s="40">
        <v>1.1000000000000001</v>
      </c>
      <c r="N117" s="40">
        <v>0.9</v>
      </c>
      <c r="O117" s="96" t="s">
        <v>400</v>
      </c>
      <c r="P117" s="40" t="s">
        <v>602</v>
      </c>
      <c r="Q117" s="40"/>
      <c r="R117" s="40" t="s">
        <v>359</v>
      </c>
      <c r="S117" s="40" t="s">
        <v>332</v>
      </c>
      <c r="T117" s="40" t="s">
        <v>590</v>
      </c>
      <c r="U117" s="40"/>
      <c r="V117" s="40"/>
      <c r="W117" s="40"/>
      <c r="X117" s="40"/>
      <c r="Y117" s="146">
        <v>13.200000000000001</v>
      </c>
      <c r="Z117" s="40"/>
      <c r="AA117" s="41"/>
    </row>
    <row r="118" spans="1:27" x14ac:dyDescent="0.3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135">
        <v>11.63</v>
      </c>
      <c r="J118" s="82">
        <v>14.74</v>
      </c>
      <c r="K118" s="40">
        <v>2</v>
      </c>
      <c r="L118" s="90" t="s">
        <v>331</v>
      </c>
      <c r="M118" s="40">
        <v>0.7</v>
      </c>
      <c r="N118" s="40">
        <v>0.7</v>
      </c>
      <c r="O118" s="96" t="s">
        <v>400</v>
      </c>
      <c r="P118" s="40" t="s">
        <v>419</v>
      </c>
      <c r="Q118" s="40"/>
      <c r="R118" s="40" t="s">
        <v>358</v>
      </c>
      <c r="S118" s="40" t="s">
        <v>332</v>
      </c>
      <c r="T118" s="40" t="s">
        <v>1</v>
      </c>
      <c r="U118" s="40"/>
      <c r="V118" s="40"/>
      <c r="W118" s="40"/>
      <c r="X118" s="40"/>
      <c r="Y118" s="146">
        <v>99.742268041237111</v>
      </c>
      <c r="Z118" s="40"/>
      <c r="AA118" s="41"/>
    </row>
    <row r="119" spans="1:27" x14ac:dyDescent="0.3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135">
        <v>32.96</v>
      </c>
      <c r="J119" s="78">
        <v>35.5</v>
      </c>
      <c r="K119" s="40">
        <v>2</v>
      </c>
      <c r="L119" s="90" t="s">
        <v>331</v>
      </c>
      <c r="M119" s="40">
        <v>1</v>
      </c>
      <c r="N119" s="40">
        <v>0.8</v>
      </c>
      <c r="O119" s="96" t="s">
        <v>400</v>
      </c>
      <c r="P119" s="40" t="s">
        <v>602</v>
      </c>
      <c r="Q119" s="40"/>
      <c r="R119" s="40" t="s">
        <v>358</v>
      </c>
      <c r="S119" s="40" t="s">
        <v>401</v>
      </c>
      <c r="T119" s="40" t="s">
        <v>1</v>
      </c>
      <c r="U119" s="40"/>
      <c r="V119" s="40"/>
      <c r="W119" s="40"/>
      <c r="X119" s="40"/>
      <c r="Y119" s="146">
        <v>100</v>
      </c>
      <c r="Z119" s="40"/>
      <c r="AA119" s="41"/>
    </row>
    <row r="120" spans="1:27" x14ac:dyDescent="0.3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135">
        <v>36.28</v>
      </c>
      <c r="J120" s="40">
        <v>39.54</v>
      </c>
      <c r="K120" s="40">
        <v>2</v>
      </c>
      <c r="L120" s="90" t="s">
        <v>331</v>
      </c>
      <c r="M120" s="40">
        <v>1.2</v>
      </c>
      <c r="N120" s="40">
        <v>0.9</v>
      </c>
      <c r="O120" s="96" t="s">
        <v>400</v>
      </c>
      <c r="P120" s="40" t="s">
        <v>602</v>
      </c>
      <c r="Q120" s="40"/>
      <c r="R120" s="40" t="s">
        <v>358</v>
      </c>
      <c r="S120" s="40" t="s">
        <v>401</v>
      </c>
      <c r="T120" s="40" t="s">
        <v>1</v>
      </c>
      <c r="U120" s="40"/>
      <c r="V120" s="40"/>
      <c r="W120" s="40"/>
      <c r="X120" s="40"/>
      <c r="Y120" s="146">
        <v>90</v>
      </c>
      <c r="Z120" s="40"/>
      <c r="AA120" s="41"/>
    </row>
    <row r="121" spans="1:27" x14ac:dyDescent="0.3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135">
        <v>90.69</v>
      </c>
      <c r="J121" s="40">
        <v>91.06</v>
      </c>
      <c r="K121" s="40">
        <v>2</v>
      </c>
      <c r="L121" s="90" t="s">
        <v>329</v>
      </c>
      <c r="M121" s="40">
        <v>1.1000000000000001</v>
      </c>
      <c r="N121" s="40">
        <v>0.8</v>
      </c>
      <c r="O121" s="96" t="s">
        <v>400</v>
      </c>
      <c r="P121" s="78" t="s">
        <v>602</v>
      </c>
      <c r="Q121" s="40"/>
      <c r="R121" s="40" t="s">
        <v>358</v>
      </c>
      <c r="S121" s="82" t="s">
        <v>402</v>
      </c>
      <c r="T121" s="40" t="s">
        <v>1</v>
      </c>
      <c r="U121" s="40"/>
      <c r="V121" s="40"/>
      <c r="W121" s="40"/>
      <c r="X121" s="40"/>
      <c r="Y121" s="146">
        <v>93.89312977099236</v>
      </c>
      <c r="Z121" s="40"/>
      <c r="AA121" s="41"/>
    </row>
    <row r="122" spans="1:27" x14ac:dyDescent="0.3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135">
        <v>29.21</v>
      </c>
      <c r="J122" s="40">
        <v>29</v>
      </c>
      <c r="K122" s="40">
        <v>2</v>
      </c>
      <c r="L122" s="90" t="s">
        <v>329</v>
      </c>
      <c r="M122" s="40">
        <v>1.2</v>
      </c>
      <c r="N122" s="40">
        <v>1</v>
      </c>
      <c r="O122" s="96" t="s">
        <v>400</v>
      </c>
      <c r="P122" s="40" t="s">
        <v>596</v>
      </c>
      <c r="Q122" s="40"/>
      <c r="R122" s="40" t="s">
        <v>358</v>
      </c>
      <c r="S122" s="40" t="s">
        <v>401</v>
      </c>
      <c r="T122" s="40" t="s">
        <v>1</v>
      </c>
      <c r="U122" s="40"/>
      <c r="V122" s="40"/>
      <c r="W122" s="40"/>
      <c r="X122" s="40"/>
      <c r="Y122" s="146">
        <v>106.04453870625663</v>
      </c>
      <c r="Z122" s="40"/>
      <c r="AA122" s="41"/>
    </row>
    <row r="123" spans="1:27" x14ac:dyDescent="0.3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135">
        <v>37.35</v>
      </c>
      <c r="J123" s="40">
        <v>34.24</v>
      </c>
      <c r="K123" s="40">
        <v>1</v>
      </c>
      <c r="L123" s="90" t="s">
        <v>332</v>
      </c>
      <c r="M123" s="40">
        <v>1.2</v>
      </c>
      <c r="N123" s="40">
        <v>1.1000000000000001</v>
      </c>
      <c r="O123" s="96" t="s">
        <v>400</v>
      </c>
      <c r="P123" s="40" t="s">
        <v>412</v>
      </c>
      <c r="Q123" s="40"/>
      <c r="R123" s="40" t="s">
        <v>358</v>
      </c>
      <c r="S123" s="40" t="s">
        <v>332</v>
      </c>
      <c r="T123" s="40" t="s">
        <v>603</v>
      </c>
      <c r="U123" s="40"/>
      <c r="V123" s="40"/>
      <c r="W123" s="40"/>
      <c r="X123" s="40"/>
      <c r="Y123" s="146">
        <v>98.475359342915809</v>
      </c>
      <c r="Z123" s="40"/>
      <c r="AA123" s="41"/>
    </row>
    <row r="124" spans="1:27" x14ac:dyDescent="0.3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80">
        <f t="shared" si="1"/>
        <v>9.3333333333333339</v>
      </c>
      <c r="I124" s="137">
        <v>17.78</v>
      </c>
      <c r="J124" s="82">
        <v>21.01</v>
      </c>
      <c r="K124" s="40">
        <v>1</v>
      </c>
      <c r="L124" s="90" t="s">
        <v>332</v>
      </c>
      <c r="M124" s="40">
        <v>0.8</v>
      </c>
      <c r="N124" s="40">
        <v>0.4</v>
      </c>
      <c r="O124" s="96" t="s">
        <v>400</v>
      </c>
      <c r="P124" s="40" t="s">
        <v>419</v>
      </c>
      <c r="Q124" s="40"/>
      <c r="R124" s="40" t="s">
        <v>358</v>
      </c>
      <c r="S124" s="40" t="s">
        <v>401</v>
      </c>
      <c r="T124" s="40" t="s">
        <v>588</v>
      </c>
      <c r="U124" s="40"/>
      <c r="V124" s="40"/>
      <c r="W124" s="84"/>
      <c r="X124" s="40"/>
      <c r="Y124" s="146">
        <v>97.698209718670071</v>
      </c>
      <c r="Z124" s="40"/>
      <c r="AA124" s="166" t="s">
        <v>646</v>
      </c>
    </row>
    <row r="125" spans="1:27" x14ac:dyDescent="0.3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135">
        <v>20.22</v>
      </c>
      <c r="J125" s="40">
        <v>15.19</v>
      </c>
      <c r="K125" s="40">
        <v>2</v>
      </c>
      <c r="L125" s="90" t="s">
        <v>329</v>
      </c>
      <c r="M125" s="40">
        <v>1.4</v>
      </c>
      <c r="N125" s="40">
        <v>0.8</v>
      </c>
      <c r="O125" s="96" t="s">
        <v>400</v>
      </c>
      <c r="P125" s="40" t="s">
        <v>412</v>
      </c>
      <c r="Q125" s="40"/>
      <c r="R125" s="40" t="s">
        <v>359</v>
      </c>
      <c r="S125" s="40" t="s">
        <v>332</v>
      </c>
      <c r="T125" s="40" t="s">
        <v>1</v>
      </c>
      <c r="U125" s="40"/>
      <c r="V125" s="40"/>
      <c r="W125" s="84"/>
      <c r="X125" s="40"/>
      <c r="Y125" s="146">
        <v>93.117499999999993</v>
      </c>
      <c r="Z125" s="40"/>
      <c r="AA125" s="166" t="s">
        <v>646</v>
      </c>
    </row>
    <row r="126" spans="1:27" x14ac:dyDescent="0.3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135">
        <v>3.01</v>
      </c>
      <c r="J126" s="40">
        <v>2.1</v>
      </c>
      <c r="K126" s="40">
        <v>2</v>
      </c>
      <c r="L126" s="90" t="s">
        <v>328</v>
      </c>
      <c r="M126" s="40">
        <v>1</v>
      </c>
      <c r="N126" s="40">
        <v>0.7</v>
      </c>
      <c r="O126" s="96" t="s">
        <v>400</v>
      </c>
      <c r="P126" s="40" t="s">
        <v>418</v>
      </c>
      <c r="Q126" s="40"/>
      <c r="R126" s="40" t="s">
        <v>358</v>
      </c>
      <c r="S126" s="40" t="s">
        <v>401</v>
      </c>
      <c r="T126" s="40" t="s">
        <v>583</v>
      </c>
      <c r="U126" s="40"/>
      <c r="V126" s="40"/>
      <c r="W126" s="40"/>
      <c r="X126" s="40"/>
      <c r="Y126" s="146">
        <v>100.50358738324083</v>
      </c>
      <c r="Z126" s="40"/>
      <c r="AA126" s="41"/>
    </row>
    <row r="127" spans="1:27" x14ac:dyDescent="0.35">
      <c r="A127" s="39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135">
        <v>27.77</v>
      </c>
      <c r="J127" s="40">
        <v>25.14</v>
      </c>
      <c r="K127" s="40">
        <v>3</v>
      </c>
      <c r="L127" s="90" t="s">
        <v>329</v>
      </c>
      <c r="M127" s="40">
        <v>0.9</v>
      </c>
      <c r="N127" s="40">
        <v>0.7</v>
      </c>
      <c r="O127" s="96" t="s">
        <v>400</v>
      </c>
      <c r="P127" s="40" t="s">
        <v>418</v>
      </c>
      <c r="Q127" s="40"/>
      <c r="R127" s="40" t="s">
        <v>358</v>
      </c>
      <c r="S127" s="40" t="s">
        <v>332</v>
      </c>
      <c r="T127" s="40" t="s">
        <v>1</v>
      </c>
      <c r="U127" s="40"/>
      <c r="V127" s="40"/>
      <c r="W127" s="40"/>
      <c r="X127" s="40"/>
      <c r="Y127" s="146">
        <v>106.20053124413083</v>
      </c>
      <c r="Z127" s="40"/>
      <c r="AA127" s="41"/>
    </row>
    <row r="128" spans="1:27" ht="15" thickBot="1" x14ac:dyDescent="0.4">
      <c r="A128" s="39" t="s">
        <v>140</v>
      </c>
      <c r="B128" s="40">
        <v>2</v>
      </c>
      <c r="C128" s="40" t="s">
        <v>357</v>
      </c>
      <c r="D128" s="40">
        <v>853</v>
      </c>
      <c r="E128" s="84" t="s">
        <v>1</v>
      </c>
      <c r="F128" s="50"/>
      <c r="G128" s="40">
        <v>315811</v>
      </c>
      <c r="H128" s="80">
        <f t="shared" si="1"/>
        <v>28.433333333333334</v>
      </c>
      <c r="I128" s="135">
        <v>24.39</v>
      </c>
      <c r="J128" s="40">
        <v>34.31</v>
      </c>
      <c r="K128" s="40">
        <v>1</v>
      </c>
      <c r="L128" s="90" t="s">
        <v>333</v>
      </c>
      <c r="M128" s="40">
        <v>1.1000000000000001</v>
      </c>
      <c r="N128" s="40">
        <v>0.8</v>
      </c>
      <c r="O128" s="59" t="s">
        <v>400</v>
      </c>
      <c r="P128" s="40" t="s">
        <v>596</v>
      </c>
      <c r="Q128" s="40"/>
      <c r="R128" s="40" t="s">
        <v>358</v>
      </c>
      <c r="S128" s="40" t="s">
        <v>401</v>
      </c>
      <c r="T128" s="40" t="s">
        <v>1</v>
      </c>
      <c r="U128" s="40"/>
      <c r="V128" s="40"/>
      <c r="W128" s="40"/>
      <c r="X128" s="40"/>
      <c r="Y128" s="146">
        <v>92.302211504206525</v>
      </c>
      <c r="Z128" s="40"/>
      <c r="AA128" s="41"/>
    </row>
    <row r="129" spans="1:27" x14ac:dyDescent="0.35">
      <c r="A129" s="36" t="s">
        <v>141</v>
      </c>
      <c r="B129" s="37">
        <v>2</v>
      </c>
      <c r="C129" s="37" t="s">
        <v>357</v>
      </c>
      <c r="D129" s="37">
        <v>389</v>
      </c>
      <c r="E129" s="74" t="s">
        <v>1</v>
      </c>
      <c r="F129" s="75">
        <v>91000</v>
      </c>
      <c r="G129" s="37"/>
      <c r="H129" s="45">
        <f t="shared" si="1"/>
        <v>12.966666666666667</v>
      </c>
      <c r="I129" s="94">
        <v>11.77</v>
      </c>
      <c r="J129" s="94">
        <v>11</v>
      </c>
      <c r="K129" s="37">
        <v>1</v>
      </c>
      <c r="L129" s="106" t="s">
        <v>332</v>
      </c>
      <c r="M129" s="212">
        <v>0.8</v>
      </c>
      <c r="N129" s="212">
        <v>0.6</v>
      </c>
      <c r="O129" s="125" t="s">
        <v>400</v>
      </c>
      <c r="P129" s="37" t="s">
        <v>418</v>
      </c>
      <c r="Q129" s="37"/>
      <c r="R129" s="37" t="s">
        <v>358</v>
      </c>
      <c r="S129" s="37" t="s">
        <v>332</v>
      </c>
      <c r="T129" s="37" t="s">
        <v>588</v>
      </c>
      <c r="U129" s="37"/>
      <c r="V129" s="37"/>
      <c r="W129" s="37"/>
      <c r="X129" s="37"/>
      <c r="Y129" s="165">
        <v>100.36290322580643</v>
      </c>
      <c r="Z129" s="37"/>
      <c r="AA129" s="38"/>
    </row>
    <row r="130" spans="1:27" x14ac:dyDescent="0.35">
      <c r="A130" s="39" t="s">
        <v>142</v>
      </c>
      <c r="B130" s="40">
        <v>3</v>
      </c>
      <c r="C130" s="40" t="s">
        <v>357</v>
      </c>
      <c r="D130" s="40">
        <v>731</v>
      </c>
      <c r="E130" s="84" t="s">
        <v>1</v>
      </c>
      <c r="F130" s="85">
        <v>32200</v>
      </c>
      <c r="G130" s="40"/>
      <c r="H130" s="80">
        <f t="shared" ref="H130:H193" si="2">D130/30</f>
        <v>24.366666666666667</v>
      </c>
      <c r="I130" s="40">
        <v>14.15</v>
      </c>
      <c r="J130" s="40">
        <v>15.02</v>
      </c>
      <c r="K130" s="40">
        <v>2</v>
      </c>
      <c r="L130" s="90" t="s">
        <v>329</v>
      </c>
      <c r="M130" s="145">
        <v>1</v>
      </c>
      <c r="N130" s="145">
        <v>0.8</v>
      </c>
      <c r="O130" s="96" t="s">
        <v>400</v>
      </c>
      <c r="P130" s="40" t="s">
        <v>418</v>
      </c>
      <c r="Q130" s="40"/>
      <c r="R130" s="40"/>
      <c r="S130" s="40" t="s">
        <v>401</v>
      </c>
      <c r="T130" s="40" t="s">
        <v>583</v>
      </c>
      <c r="U130" s="40"/>
      <c r="V130" s="40"/>
      <c r="W130" s="40"/>
      <c r="X130" s="40"/>
      <c r="Y130" s="146">
        <v>97.140805361987333</v>
      </c>
      <c r="Z130" s="40"/>
      <c r="AA130" s="41"/>
    </row>
    <row r="131" spans="1:27" x14ac:dyDescent="0.35">
      <c r="A131" s="39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40">
        <v>36.75</v>
      </c>
      <c r="K131" s="40">
        <v>2</v>
      </c>
      <c r="L131" s="90" t="s">
        <v>331</v>
      </c>
      <c r="M131" s="145">
        <v>1</v>
      </c>
      <c r="N131" s="145">
        <v>0.8</v>
      </c>
      <c r="O131" s="96" t="s">
        <v>400</v>
      </c>
      <c r="P131" s="40" t="s">
        <v>418</v>
      </c>
      <c r="Q131" s="40" t="s">
        <v>339</v>
      </c>
      <c r="R131" s="40" t="s">
        <v>358</v>
      </c>
      <c r="S131" s="40" t="s">
        <v>332</v>
      </c>
      <c r="T131" s="40" t="s">
        <v>1</v>
      </c>
      <c r="U131" s="40" t="s">
        <v>339</v>
      </c>
      <c r="V131" s="40"/>
      <c r="W131" s="40"/>
      <c r="X131" s="40"/>
      <c r="Y131" s="146">
        <v>94.438063149296795</v>
      </c>
      <c r="Z131" s="40"/>
      <c r="AA131" s="41"/>
    </row>
    <row r="132" spans="1:27" x14ac:dyDescent="0.3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40">
        <v>33.99</v>
      </c>
      <c r="K132" s="40">
        <v>2</v>
      </c>
      <c r="L132" s="90" t="s">
        <v>331</v>
      </c>
      <c r="M132" s="145">
        <v>1.9</v>
      </c>
      <c r="N132" s="145">
        <v>1.5</v>
      </c>
      <c r="O132" s="96" t="s">
        <v>400</v>
      </c>
      <c r="P132" s="40" t="s">
        <v>418</v>
      </c>
      <c r="Q132" s="40"/>
      <c r="R132" s="40" t="s">
        <v>358</v>
      </c>
      <c r="S132" s="40" t="s">
        <v>332</v>
      </c>
      <c r="T132" s="40" t="s">
        <v>1</v>
      </c>
      <c r="U132" s="40"/>
      <c r="V132" s="40"/>
      <c r="W132" s="40"/>
      <c r="X132" s="40"/>
      <c r="Y132" s="146">
        <v>98.281571879318889</v>
      </c>
      <c r="Z132" s="40"/>
      <c r="AA132" s="41"/>
    </row>
    <row r="133" spans="1:27" x14ac:dyDescent="0.3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40">
        <v>32.28</v>
      </c>
      <c r="K133" s="40">
        <v>1</v>
      </c>
      <c r="L133" s="90" t="s">
        <v>329</v>
      </c>
      <c r="M133" s="145">
        <v>1.4</v>
      </c>
      <c r="N133" s="145">
        <v>1.3</v>
      </c>
      <c r="O133" s="96" t="s">
        <v>400</v>
      </c>
      <c r="P133" s="40" t="s">
        <v>596</v>
      </c>
      <c r="Q133" s="40"/>
      <c r="R133" s="40" t="s">
        <v>358</v>
      </c>
      <c r="S133" s="40" t="s">
        <v>332</v>
      </c>
      <c r="T133" s="40" t="s">
        <v>1</v>
      </c>
      <c r="U133" s="40"/>
      <c r="V133" s="40"/>
      <c r="W133" s="40"/>
      <c r="X133" s="40"/>
      <c r="Y133" s="146">
        <v>95.025000000000006</v>
      </c>
      <c r="Z133" s="40"/>
      <c r="AA133" s="41"/>
    </row>
    <row r="134" spans="1:27" x14ac:dyDescent="0.3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40">
        <v>29.52</v>
      </c>
      <c r="K134" s="40">
        <v>2</v>
      </c>
      <c r="L134" s="90" t="s">
        <v>331</v>
      </c>
      <c r="M134" s="145">
        <v>1</v>
      </c>
      <c r="N134" s="145">
        <v>0.7</v>
      </c>
      <c r="O134" s="96" t="s">
        <v>400</v>
      </c>
      <c r="P134" s="40" t="s">
        <v>602</v>
      </c>
      <c r="Q134" s="40"/>
      <c r="R134" s="40" t="s">
        <v>358</v>
      </c>
      <c r="S134" s="40" t="s">
        <v>401</v>
      </c>
      <c r="T134" s="40" t="s">
        <v>586</v>
      </c>
      <c r="U134" s="40"/>
      <c r="V134" s="40"/>
      <c r="W134" s="40"/>
      <c r="X134" s="40"/>
      <c r="Y134" s="146">
        <v>97.25</v>
      </c>
      <c r="Z134" s="40"/>
      <c r="AA134" s="41"/>
    </row>
    <row r="135" spans="1:27" x14ac:dyDescent="0.3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40">
        <v>41.35</v>
      </c>
      <c r="K135" s="40">
        <v>2</v>
      </c>
      <c r="L135" s="90" t="s">
        <v>329</v>
      </c>
      <c r="M135" s="145">
        <v>0.9</v>
      </c>
      <c r="N135" s="145">
        <v>0.5</v>
      </c>
      <c r="O135" s="96" t="s">
        <v>400</v>
      </c>
      <c r="P135" s="40" t="s">
        <v>418</v>
      </c>
      <c r="Q135" s="40"/>
      <c r="R135" s="40" t="s">
        <v>358</v>
      </c>
      <c r="S135" s="40" t="s">
        <v>401</v>
      </c>
      <c r="T135" s="40" t="s">
        <v>62</v>
      </c>
      <c r="U135" s="40"/>
      <c r="V135" s="40"/>
      <c r="W135" s="40"/>
      <c r="X135" s="40"/>
      <c r="Y135" s="146">
        <v>102.33319688907081</v>
      </c>
      <c r="Z135" s="40"/>
      <c r="AA135" s="41"/>
    </row>
    <row r="136" spans="1:27" x14ac:dyDescent="0.3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40">
        <v>21.61</v>
      </c>
      <c r="K136" s="40">
        <v>2</v>
      </c>
      <c r="L136" s="90" t="s">
        <v>329</v>
      </c>
      <c r="M136" s="145">
        <v>1.2</v>
      </c>
      <c r="N136" s="145">
        <v>1</v>
      </c>
      <c r="O136" s="96" t="s">
        <v>400</v>
      </c>
      <c r="P136" s="40" t="s">
        <v>602</v>
      </c>
      <c r="Q136" s="40"/>
      <c r="R136" s="40" t="s">
        <v>358</v>
      </c>
      <c r="S136" s="40" t="s">
        <v>401</v>
      </c>
      <c r="T136" s="40" t="s">
        <v>1</v>
      </c>
      <c r="U136" s="40"/>
      <c r="V136" s="40"/>
      <c r="W136" s="40"/>
      <c r="X136" s="40"/>
      <c r="Y136" s="146">
        <v>100</v>
      </c>
      <c r="Z136" s="40"/>
      <c r="AA136" s="41"/>
    </row>
    <row r="137" spans="1:27" x14ac:dyDescent="0.3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40">
        <v>28.64</v>
      </c>
      <c r="K137" s="40">
        <v>2</v>
      </c>
      <c r="L137" s="90" t="s">
        <v>329</v>
      </c>
      <c r="M137" s="145">
        <v>0.9</v>
      </c>
      <c r="N137" s="145">
        <v>0.7</v>
      </c>
      <c r="O137" s="96" t="s">
        <v>400</v>
      </c>
      <c r="P137" s="40" t="s">
        <v>418</v>
      </c>
      <c r="Q137" s="40"/>
      <c r="R137" s="40" t="s">
        <v>358</v>
      </c>
      <c r="S137" s="40" t="s">
        <v>332</v>
      </c>
      <c r="T137" s="40" t="s">
        <v>1</v>
      </c>
      <c r="U137" s="40"/>
      <c r="V137" s="40"/>
      <c r="W137" s="40"/>
      <c r="X137" s="40"/>
      <c r="Y137" s="146">
        <v>100.37725680409592</v>
      </c>
      <c r="Z137" s="40"/>
      <c r="AA137" s="41"/>
    </row>
    <row r="138" spans="1:27" x14ac:dyDescent="0.3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40">
        <v>19.54</v>
      </c>
      <c r="K138" s="40">
        <v>1</v>
      </c>
      <c r="L138" s="90" t="s">
        <v>332</v>
      </c>
      <c r="M138" s="145">
        <v>1.1000000000000001</v>
      </c>
      <c r="N138" s="145">
        <v>0.6</v>
      </c>
      <c r="O138" s="96" t="s">
        <v>400</v>
      </c>
      <c r="P138" s="40" t="s">
        <v>602</v>
      </c>
      <c r="Q138" s="40"/>
      <c r="R138" s="40" t="s">
        <v>358</v>
      </c>
      <c r="S138" s="40" t="s">
        <v>403</v>
      </c>
      <c r="T138" s="40" t="s">
        <v>23</v>
      </c>
      <c r="U138" s="40"/>
      <c r="V138" s="40"/>
      <c r="W138" s="40"/>
      <c r="X138" s="40"/>
      <c r="Y138" s="146">
        <v>97.998472518500961</v>
      </c>
      <c r="Z138" s="40"/>
      <c r="AA138" s="41"/>
    </row>
    <row r="139" spans="1:27" x14ac:dyDescent="0.3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40">
        <v>27.26</v>
      </c>
      <c r="K139" s="40">
        <v>2</v>
      </c>
      <c r="L139" s="90" t="s">
        <v>331</v>
      </c>
      <c r="M139" s="145">
        <v>2</v>
      </c>
      <c r="N139" s="145">
        <v>1.5</v>
      </c>
      <c r="O139" s="96" t="s">
        <v>400</v>
      </c>
      <c r="P139" s="40" t="s">
        <v>610</v>
      </c>
      <c r="Q139" s="40"/>
      <c r="R139" s="40" t="s">
        <v>358</v>
      </c>
      <c r="S139" s="40" t="s">
        <v>401</v>
      </c>
      <c r="T139" s="40" t="s">
        <v>1</v>
      </c>
      <c r="U139" s="40"/>
      <c r="V139" s="40"/>
      <c r="W139" s="40"/>
      <c r="X139" s="40"/>
      <c r="Y139" s="146">
        <v>97.936985226827034</v>
      </c>
      <c r="Z139" s="40"/>
      <c r="AA139" s="41"/>
    </row>
    <row r="140" spans="1:27" x14ac:dyDescent="0.3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40">
        <v>21</v>
      </c>
      <c r="K140" s="40">
        <v>2</v>
      </c>
      <c r="L140" s="90" t="s">
        <v>331</v>
      </c>
      <c r="M140" s="145">
        <v>2.4</v>
      </c>
      <c r="N140" s="145">
        <v>2.1</v>
      </c>
      <c r="O140" s="96" t="s">
        <v>400</v>
      </c>
      <c r="P140" s="40" t="s">
        <v>610</v>
      </c>
      <c r="Q140" s="40"/>
      <c r="R140" s="40" t="s">
        <v>358</v>
      </c>
      <c r="S140" s="40" t="s">
        <v>401</v>
      </c>
      <c r="T140" s="40" t="s">
        <v>1</v>
      </c>
      <c r="U140" s="40"/>
      <c r="V140" s="40"/>
      <c r="W140" s="40"/>
      <c r="X140" s="40"/>
      <c r="Y140" s="146">
        <v>95.452500000000001</v>
      </c>
      <c r="Z140" s="40"/>
      <c r="AA140" s="41"/>
    </row>
    <row r="141" spans="1:27" x14ac:dyDescent="0.3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40">
        <v>21.95</v>
      </c>
      <c r="K141" s="40">
        <v>1</v>
      </c>
      <c r="L141" s="90" t="s">
        <v>332</v>
      </c>
      <c r="M141" s="145">
        <v>1</v>
      </c>
      <c r="N141" s="145">
        <v>0.7</v>
      </c>
      <c r="O141" s="96" t="s">
        <v>400</v>
      </c>
      <c r="P141" s="40" t="s">
        <v>602</v>
      </c>
      <c r="Q141" s="40"/>
      <c r="R141" s="40" t="s">
        <v>358</v>
      </c>
      <c r="S141" s="40" t="s">
        <v>332</v>
      </c>
      <c r="T141" s="40" t="s">
        <v>595</v>
      </c>
      <c r="U141" s="40"/>
      <c r="V141" s="40"/>
      <c r="W141" s="40"/>
      <c r="X141" s="40"/>
      <c r="Y141" s="146">
        <v>96</v>
      </c>
      <c r="Z141" s="40"/>
      <c r="AA141" s="41"/>
    </row>
    <row r="142" spans="1:27" x14ac:dyDescent="0.3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40">
        <v>34.58</v>
      </c>
      <c r="K142" s="40">
        <v>1</v>
      </c>
      <c r="L142" s="90" t="s">
        <v>332</v>
      </c>
      <c r="M142" s="145">
        <v>1.2</v>
      </c>
      <c r="N142" s="145">
        <v>0.9</v>
      </c>
      <c r="O142" s="96" t="s">
        <v>400</v>
      </c>
      <c r="P142" s="40" t="s">
        <v>600</v>
      </c>
      <c r="Q142" s="40"/>
      <c r="R142" s="40" t="s">
        <v>358</v>
      </c>
      <c r="S142" s="40" t="s">
        <v>332</v>
      </c>
      <c r="T142" s="40" t="s">
        <v>1</v>
      </c>
      <c r="U142" s="40"/>
      <c r="V142" s="40"/>
      <c r="W142" s="40"/>
      <c r="X142" s="40"/>
      <c r="Y142" s="146">
        <v>100</v>
      </c>
      <c r="Z142" s="40"/>
      <c r="AA142" s="41"/>
    </row>
    <row r="143" spans="1:27" ht="15" thickBot="1" x14ac:dyDescent="0.4">
      <c r="A143" s="39" t="s">
        <v>155</v>
      </c>
      <c r="B143" s="40">
        <v>2</v>
      </c>
      <c r="C143" s="40" t="s">
        <v>357</v>
      </c>
      <c r="D143" s="40">
        <v>409</v>
      </c>
      <c r="E143" s="84" t="s">
        <v>1</v>
      </c>
      <c r="F143" s="85">
        <v>403000</v>
      </c>
      <c r="G143" s="40"/>
      <c r="H143" s="80">
        <f t="shared" si="2"/>
        <v>13.633333333333333</v>
      </c>
      <c r="I143" s="40">
        <v>22.13</v>
      </c>
      <c r="J143" s="40">
        <v>17.059999999999999</v>
      </c>
      <c r="K143" s="40">
        <v>2</v>
      </c>
      <c r="L143" s="90" t="s">
        <v>329</v>
      </c>
      <c r="M143" s="145">
        <v>1.4</v>
      </c>
      <c r="N143" s="145">
        <v>1.2</v>
      </c>
      <c r="O143" s="96" t="s">
        <v>400</v>
      </c>
      <c r="P143" s="40" t="s">
        <v>596</v>
      </c>
      <c r="Q143" s="40"/>
      <c r="R143" s="40" t="s">
        <v>358</v>
      </c>
      <c r="S143" s="40" t="s">
        <v>401</v>
      </c>
      <c r="T143" s="40" t="s">
        <v>218</v>
      </c>
      <c r="U143" s="40"/>
      <c r="V143" s="40"/>
      <c r="W143" s="40"/>
      <c r="X143" s="40"/>
      <c r="Y143" s="146">
        <v>98.266151010979314</v>
      </c>
      <c r="Z143" s="40"/>
      <c r="AA143" s="41"/>
    </row>
    <row r="144" spans="1:27" x14ac:dyDescent="0.35">
      <c r="A144" s="36" t="s">
        <v>156</v>
      </c>
      <c r="B144" s="37">
        <v>4</v>
      </c>
      <c r="C144" s="37" t="s">
        <v>357</v>
      </c>
      <c r="D144" s="37">
        <v>1639</v>
      </c>
      <c r="E144" s="74" t="s">
        <v>1</v>
      </c>
      <c r="F144" s="75">
        <v>101000</v>
      </c>
      <c r="G144" s="37"/>
      <c r="H144" s="45">
        <f t="shared" si="2"/>
        <v>54.633333333333333</v>
      </c>
      <c r="I144" s="45">
        <v>36.24</v>
      </c>
      <c r="J144" s="37">
        <v>29.59</v>
      </c>
      <c r="K144" s="37">
        <v>2</v>
      </c>
      <c r="L144" s="106" t="s">
        <v>329</v>
      </c>
      <c r="M144" s="37">
        <v>1.9</v>
      </c>
      <c r="N144" s="37">
        <v>1.1000000000000001</v>
      </c>
      <c r="O144" s="55" t="s">
        <v>400</v>
      </c>
      <c r="P144" s="37" t="s">
        <v>596</v>
      </c>
      <c r="Q144" s="37"/>
      <c r="R144" s="37" t="s">
        <v>358</v>
      </c>
      <c r="S144" s="37" t="s">
        <v>401</v>
      </c>
      <c r="T144" s="37" t="s">
        <v>1</v>
      </c>
      <c r="U144" s="37"/>
      <c r="V144" s="37"/>
      <c r="W144" s="37"/>
      <c r="X144" s="37"/>
      <c r="Y144" s="165">
        <v>97.581204262421366</v>
      </c>
      <c r="Z144" s="37"/>
      <c r="AA144" s="38"/>
    </row>
    <row r="145" spans="1:27" x14ac:dyDescent="0.3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40">
        <v>32.67</v>
      </c>
      <c r="K145" s="40">
        <v>1</v>
      </c>
      <c r="L145" s="90" t="s">
        <v>332</v>
      </c>
      <c r="M145" s="40">
        <v>3.2</v>
      </c>
      <c r="N145" s="40">
        <v>2.7</v>
      </c>
      <c r="O145" s="96" t="s">
        <v>400</v>
      </c>
      <c r="P145" s="40" t="s">
        <v>610</v>
      </c>
      <c r="Q145" s="40"/>
      <c r="R145" s="40" t="s">
        <v>358</v>
      </c>
      <c r="S145" s="40" t="s">
        <v>403</v>
      </c>
      <c r="T145" s="40" t="s">
        <v>1</v>
      </c>
      <c r="U145" s="40"/>
      <c r="V145" s="40"/>
      <c r="W145" s="40"/>
      <c r="X145" s="40"/>
      <c r="Y145" s="146">
        <v>101.61881648249509</v>
      </c>
      <c r="Z145" s="40"/>
      <c r="AA145" s="41"/>
    </row>
    <row r="146" spans="1:27" x14ac:dyDescent="0.3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80">
        <f t="shared" si="2"/>
        <v>0.53333333333333333</v>
      </c>
      <c r="I146" s="86">
        <v>34.03</v>
      </c>
      <c r="J146" s="82">
        <v>33.270000000000003</v>
      </c>
      <c r="K146" s="40">
        <v>1</v>
      </c>
      <c r="L146" s="90" t="s">
        <v>332</v>
      </c>
      <c r="M146" s="40">
        <v>0.7</v>
      </c>
      <c r="N146" s="40">
        <v>0.5</v>
      </c>
      <c r="O146" s="96" t="s">
        <v>400</v>
      </c>
      <c r="P146" s="40" t="s">
        <v>602</v>
      </c>
      <c r="Q146" s="40"/>
      <c r="R146" s="40" t="s">
        <v>358</v>
      </c>
      <c r="S146" s="40" t="s">
        <v>403</v>
      </c>
      <c r="T146" s="40" t="s">
        <v>23</v>
      </c>
      <c r="U146" s="40"/>
      <c r="V146" s="40"/>
      <c r="W146" s="40"/>
      <c r="X146" s="40"/>
      <c r="Y146" s="146">
        <v>94.75</v>
      </c>
      <c r="Z146" s="40"/>
      <c r="AA146" s="41"/>
    </row>
    <row r="147" spans="1:27" x14ac:dyDescent="0.3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40">
        <v>29.27</v>
      </c>
      <c r="K147" s="40">
        <v>1</v>
      </c>
      <c r="L147" s="90" t="s">
        <v>332</v>
      </c>
      <c r="M147" s="40">
        <v>0.7</v>
      </c>
      <c r="N147" s="40">
        <v>0.5</v>
      </c>
      <c r="O147" s="96" t="s">
        <v>400</v>
      </c>
      <c r="P147" s="40" t="s">
        <v>602</v>
      </c>
      <c r="Q147" s="40"/>
      <c r="R147" s="40" t="s">
        <v>358</v>
      </c>
      <c r="S147" s="40" t="s">
        <v>401</v>
      </c>
      <c r="T147" s="40" t="s">
        <v>1</v>
      </c>
      <c r="U147" s="40"/>
      <c r="V147" s="40"/>
      <c r="W147" s="40"/>
      <c r="X147" s="40"/>
      <c r="Y147" s="146">
        <v>94</v>
      </c>
      <c r="Z147" s="40"/>
      <c r="AA147" s="41"/>
    </row>
    <row r="148" spans="1:27" x14ac:dyDescent="0.3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40">
        <v>5.91</v>
      </c>
      <c r="K148" s="40">
        <v>2</v>
      </c>
      <c r="L148" s="90" t="s">
        <v>331</v>
      </c>
      <c r="M148" s="40">
        <v>0.5</v>
      </c>
      <c r="N148" s="40">
        <v>0.3</v>
      </c>
      <c r="O148" s="96" t="s">
        <v>400</v>
      </c>
      <c r="P148" s="40" t="s">
        <v>426</v>
      </c>
      <c r="Q148" s="40"/>
      <c r="R148" s="40" t="s">
        <v>359</v>
      </c>
      <c r="S148" s="40" t="s">
        <v>401</v>
      </c>
      <c r="T148" s="40" t="s">
        <v>311</v>
      </c>
      <c r="U148" s="40"/>
      <c r="V148" s="40"/>
      <c r="W148" s="40"/>
      <c r="X148" s="40"/>
      <c r="Y148" s="146">
        <v>51.583201186761464</v>
      </c>
      <c r="Z148" s="40"/>
      <c r="AA148" s="41"/>
    </row>
    <row r="149" spans="1:27" x14ac:dyDescent="0.3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80">
        <f t="shared" si="2"/>
        <v>65.766666666666666</v>
      </c>
      <c r="I149" s="86">
        <v>8.1999999999999993</v>
      </c>
      <c r="J149" s="82">
        <v>8.3800000000000008</v>
      </c>
      <c r="K149" s="40">
        <v>3</v>
      </c>
      <c r="L149" s="90" t="s">
        <v>331</v>
      </c>
      <c r="M149" s="40">
        <v>0.9</v>
      </c>
      <c r="N149" s="40">
        <v>0.8</v>
      </c>
      <c r="O149" s="96" t="s">
        <v>400</v>
      </c>
      <c r="P149" s="40" t="s">
        <v>610</v>
      </c>
      <c r="Q149" s="40"/>
      <c r="R149" s="40" t="s">
        <v>358</v>
      </c>
      <c r="S149" s="40" t="s">
        <v>401</v>
      </c>
      <c r="T149" s="40" t="s">
        <v>1</v>
      </c>
      <c r="U149" s="40"/>
      <c r="V149" s="40"/>
      <c r="W149" s="40"/>
      <c r="X149" s="40"/>
      <c r="Y149" s="146">
        <v>99.782293178519581</v>
      </c>
      <c r="Z149" s="40"/>
      <c r="AA149" s="41"/>
    </row>
    <row r="150" spans="1:27" x14ac:dyDescent="0.3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80">
        <f t="shared" si="2"/>
        <v>7.166666666666667</v>
      </c>
      <c r="I150" s="86">
        <v>67.88</v>
      </c>
      <c r="J150" s="82">
        <v>68.430000000000007</v>
      </c>
      <c r="K150" s="40">
        <v>2</v>
      </c>
      <c r="L150" s="90" t="s">
        <v>328</v>
      </c>
      <c r="M150" s="40">
        <v>0.9</v>
      </c>
      <c r="N150" s="40">
        <v>0.7</v>
      </c>
      <c r="O150" s="96" t="s">
        <v>400</v>
      </c>
      <c r="P150" s="40" t="s">
        <v>419</v>
      </c>
      <c r="Q150" s="40"/>
      <c r="R150" s="40" t="s">
        <v>359</v>
      </c>
      <c r="S150" s="40" t="s">
        <v>401</v>
      </c>
      <c r="T150" s="40" t="s">
        <v>3</v>
      </c>
      <c r="U150" s="40"/>
      <c r="V150" s="40"/>
      <c r="W150" s="40"/>
      <c r="X150" s="40"/>
      <c r="Y150" s="146">
        <v>99.625438527076568</v>
      </c>
      <c r="Z150" s="40"/>
      <c r="AA150" s="41"/>
    </row>
    <row r="151" spans="1:27" x14ac:dyDescent="0.3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40">
        <v>7.46</v>
      </c>
      <c r="K151" s="40">
        <v>1</v>
      </c>
      <c r="L151" s="90" t="s">
        <v>332</v>
      </c>
      <c r="M151" s="40">
        <v>1.3</v>
      </c>
      <c r="N151" s="40">
        <v>0.6</v>
      </c>
      <c r="O151" s="96" t="s">
        <v>400</v>
      </c>
      <c r="P151" s="40" t="s">
        <v>410</v>
      </c>
      <c r="Q151" s="40"/>
      <c r="R151" s="40"/>
      <c r="S151" s="82" t="s">
        <v>609</v>
      </c>
      <c r="T151" s="40" t="s">
        <v>1</v>
      </c>
      <c r="U151" s="40"/>
      <c r="V151" s="40"/>
      <c r="W151" s="40"/>
      <c r="X151" s="40"/>
      <c r="Y151" s="146">
        <v>4.9872122762148337</v>
      </c>
      <c r="Z151" s="40"/>
      <c r="AA151" s="41"/>
    </row>
    <row r="152" spans="1:27" x14ac:dyDescent="0.35">
      <c r="A152" s="39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40">
        <v>34.29</v>
      </c>
      <c r="K152" s="40">
        <v>1</v>
      </c>
      <c r="L152" s="90" t="s">
        <v>332</v>
      </c>
      <c r="M152" s="40">
        <v>2</v>
      </c>
      <c r="N152" s="40">
        <v>1.7</v>
      </c>
      <c r="O152" s="96" t="s">
        <v>400</v>
      </c>
      <c r="P152" s="40" t="s">
        <v>610</v>
      </c>
      <c r="Q152" s="40"/>
      <c r="R152" s="40" t="s">
        <v>358</v>
      </c>
      <c r="S152" s="40" t="s">
        <v>401</v>
      </c>
      <c r="T152" s="40" t="s">
        <v>1</v>
      </c>
      <c r="U152" s="40"/>
      <c r="V152" s="40"/>
      <c r="W152" s="40"/>
      <c r="X152" s="40"/>
      <c r="Y152" s="146">
        <v>101.88565116768356</v>
      </c>
      <c r="Z152" s="40"/>
      <c r="AA152" s="41"/>
    </row>
    <row r="153" spans="1:27" x14ac:dyDescent="0.3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80">
        <f t="shared" si="2"/>
        <v>63.533333333333331</v>
      </c>
      <c r="I153" s="86">
        <v>6.85</v>
      </c>
      <c r="J153" s="82">
        <v>10.96</v>
      </c>
      <c r="K153" s="40">
        <v>3</v>
      </c>
      <c r="L153" s="90" t="s">
        <v>328</v>
      </c>
      <c r="M153" s="40">
        <v>2.5</v>
      </c>
      <c r="N153" s="40">
        <v>1.9</v>
      </c>
      <c r="O153" s="96" t="s">
        <v>400</v>
      </c>
      <c r="P153" s="40" t="s">
        <v>610</v>
      </c>
      <c r="Q153" s="40"/>
      <c r="R153" s="40" t="s">
        <v>358</v>
      </c>
      <c r="S153" s="40" t="s">
        <v>401</v>
      </c>
      <c r="T153" s="40" t="s">
        <v>1</v>
      </c>
      <c r="U153" s="40"/>
      <c r="V153" s="40"/>
      <c r="W153" s="40"/>
      <c r="X153" s="40"/>
      <c r="Y153" s="146">
        <v>102.6746752913394</v>
      </c>
      <c r="Z153" s="40"/>
      <c r="AA153" s="41"/>
    </row>
    <row r="154" spans="1:27" x14ac:dyDescent="0.3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40">
        <v>18.29</v>
      </c>
      <c r="K154" s="40">
        <v>2</v>
      </c>
      <c r="L154" s="90" t="s">
        <v>331</v>
      </c>
      <c r="M154" s="40">
        <v>1.5</v>
      </c>
      <c r="N154" s="40">
        <v>1.2</v>
      </c>
      <c r="O154" s="96" t="s">
        <v>400</v>
      </c>
      <c r="P154" s="40" t="s">
        <v>610</v>
      </c>
      <c r="Q154" s="40"/>
      <c r="R154" s="40" t="s">
        <v>358</v>
      </c>
      <c r="S154" s="40" t="s">
        <v>401</v>
      </c>
      <c r="T154" s="40" t="s">
        <v>588</v>
      </c>
      <c r="U154" s="40"/>
      <c r="V154" s="40"/>
      <c r="W154" s="40"/>
      <c r="X154" s="40"/>
      <c r="Y154" s="146">
        <v>96.4256347003803</v>
      </c>
      <c r="Z154" s="40"/>
      <c r="AA154" s="41"/>
    </row>
    <row r="155" spans="1:27" x14ac:dyDescent="0.35">
      <c r="A155" s="39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40">
        <v>26.77</v>
      </c>
      <c r="K155" s="40">
        <v>2</v>
      </c>
      <c r="L155" s="90" t="s">
        <v>331</v>
      </c>
      <c r="M155" s="40">
        <v>0.9</v>
      </c>
      <c r="N155" s="40">
        <v>0.8</v>
      </c>
      <c r="O155" s="96" t="s">
        <v>400</v>
      </c>
      <c r="P155" s="40" t="s">
        <v>419</v>
      </c>
      <c r="Q155" s="40"/>
      <c r="R155" s="40" t="s">
        <v>358</v>
      </c>
      <c r="S155" s="40" t="s">
        <v>401</v>
      </c>
      <c r="T155" s="40" t="s">
        <v>583</v>
      </c>
      <c r="U155" s="40"/>
      <c r="V155" s="40"/>
      <c r="W155" s="40"/>
      <c r="X155" s="40"/>
      <c r="Y155" s="146">
        <v>100</v>
      </c>
      <c r="Z155" s="40"/>
      <c r="AA155" s="41"/>
    </row>
    <row r="156" spans="1:27" x14ac:dyDescent="0.35">
      <c r="A156" s="39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40">
        <v>24.27</v>
      </c>
      <c r="K156" s="40">
        <v>1</v>
      </c>
      <c r="L156" s="90" t="s">
        <v>332</v>
      </c>
      <c r="M156" s="40">
        <v>0.6</v>
      </c>
      <c r="N156" s="40">
        <v>0.4</v>
      </c>
      <c r="O156" s="96" t="s">
        <v>400</v>
      </c>
      <c r="P156" s="40" t="s">
        <v>421</v>
      </c>
      <c r="Q156" s="40"/>
      <c r="R156" s="40" t="s">
        <v>358</v>
      </c>
      <c r="S156" s="82" t="s">
        <v>609</v>
      </c>
      <c r="T156" s="40" t="s">
        <v>1</v>
      </c>
      <c r="U156" s="40"/>
      <c r="V156" s="40"/>
      <c r="W156" s="40"/>
      <c r="X156" s="40"/>
      <c r="Y156" s="146">
        <v>98</v>
      </c>
      <c r="Z156" s="40"/>
      <c r="AA156" s="41"/>
    </row>
    <row r="157" spans="1:27" x14ac:dyDescent="0.3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40">
        <v>8.51</v>
      </c>
      <c r="K157" s="40">
        <v>1</v>
      </c>
      <c r="L157" s="90" t="s">
        <v>332</v>
      </c>
      <c r="M157" s="40">
        <v>0.7</v>
      </c>
      <c r="N157" s="40">
        <v>0.6</v>
      </c>
      <c r="O157" s="96" t="s">
        <v>400</v>
      </c>
      <c r="P157" s="40" t="s">
        <v>421</v>
      </c>
      <c r="Q157" s="40"/>
      <c r="R157" s="40" t="s">
        <v>358</v>
      </c>
      <c r="S157" s="40" t="s">
        <v>401</v>
      </c>
      <c r="T157" s="40" t="s">
        <v>1</v>
      </c>
      <c r="U157" s="40"/>
      <c r="V157" s="40"/>
      <c r="W157" s="40"/>
      <c r="X157" s="40"/>
      <c r="Y157" s="146">
        <v>93.5</v>
      </c>
      <c r="Z157" s="40"/>
      <c r="AA157" s="41"/>
    </row>
    <row r="158" spans="1:27" ht="15" thickBot="1" x14ac:dyDescent="0.4">
      <c r="A158" s="39" t="s">
        <v>171</v>
      </c>
      <c r="B158" s="40">
        <v>4</v>
      </c>
      <c r="C158" s="40" t="s">
        <v>357</v>
      </c>
      <c r="D158" s="40">
        <v>1774</v>
      </c>
      <c r="E158" s="84" t="s">
        <v>1</v>
      </c>
      <c r="F158" s="85">
        <v>10700</v>
      </c>
      <c r="G158" s="40"/>
      <c r="H158" s="80">
        <f t="shared" si="2"/>
        <v>59.133333333333333</v>
      </c>
      <c r="I158" s="80">
        <v>33.56</v>
      </c>
      <c r="J158" s="40">
        <v>31.72</v>
      </c>
      <c r="K158" s="40">
        <v>1</v>
      </c>
      <c r="L158" s="90" t="s">
        <v>332</v>
      </c>
      <c r="M158" s="40">
        <v>1.5</v>
      </c>
      <c r="N158" s="40">
        <v>1.2</v>
      </c>
      <c r="O158" s="59" t="s">
        <v>400</v>
      </c>
      <c r="P158" s="78" t="s">
        <v>610</v>
      </c>
      <c r="Q158" s="40"/>
      <c r="R158" s="40" t="s">
        <v>358</v>
      </c>
      <c r="S158" s="82" t="s">
        <v>402</v>
      </c>
      <c r="T158" s="40" t="s">
        <v>1</v>
      </c>
      <c r="U158" s="40"/>
      <c r="V158" s="40"/>
      <c r="W158" s="40"/>
      <c r="X158" s="40"/>
      <c r="Y158" s="146">
        <v>100.32490688644108</v>
      </c>
      <c r="Z158" s="40"/>
      <c r="AA158" s="41"/>
    </row>
    <row r="159" spans="1:27" x14ac:dyDescent="0.35">
      <c r="A159" s="36" t="s">
        <v>172</v>
      </c>
      <c r="B159" s="37">
        <v>3</v>
      </c>
      <c r="C159" s="37" t="s">
        <v>357</v>
      </c>
      <c r="D159" s="37">
        <v>1418</v>
      </c>
      <c r="E159" s="74" t="s">
        <v>1</v>
      </c>
      <c r="F159" s="75">
        <v>32600</v>
      </c>
      <c r="G159" s="37"/>
      <c r="H159" s="45">
        <f t="shared" si="2"/>
        <v>47.266666666666666</v>
      </c>
      <c r="I159" s="45">
        <v>43.03</v>
      </c>
      <c r="J159" s="37">
        <v>43</v>
      </c>
      <c r="K159" s="37">
        <v>1</v>
      </c>
      <c r="L159" s="106" t="s">
        <v>332</v>
      </c>
      <c r="M159" s="37">
        <v>0.7</v>
      </c>
      <c r="N159" s="37">
        <v>0.6</v>
      </c>
      <c r="O159" s="55" t="s">
        <v>400</v>
      </c>
      <c r="P159" s="37" t="s">
        <v>610</v>
      </c>
      <c r="Q159" s="37"/>
      <c r="R159" s="37" t="s">
        <v>358</v>
      </c>
      <c r="S159" s="94" t="s">
        <v>609</v>
      </c>
      <c r="T159" s="37" t="s">
        <v>603</v>
      </c>
      <c r="U159" s="37"/>
      <c r="V159" s="37"/>
      <c r="W159" s="37"/>
      <c r="X159" s="37"/>
      <c r="Y159" s="165">
        <v>94.894999999999996</v>
      </c>
      <c r="Z159" s="37"/>
      <c r="AA159" s="38"/>
    </row>
    <row r="160" spans="1:27" x14ac:dyDescent="0.3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40">
        <v>30.53</v>
      </c>
      <c r="K160" s="40">
        <v>1</v>
      </c>
      <c r="L160" s="90" t="s">
        <v>332</v>
      </c>
      <c r="M160" s="40">
        <v>2</v>
      </c>
      <c r="N160" s="40">
        <v>1.4</v>
      </c>
      <c r="O160" s="96" t="s">
        <v>400</v>
      </c>
      <c r="P160" s="40" t="s">
        <v>426</v>
      </c>
      <c r="Q160" s="40"/>
      <c r="R160" s="40" t="s">
        <v>358</v>
      </c>
      <c r="S160" s="40" t="s">
        <v>332</v>
      </c>
      <c r="T160" s="40" t="s">
        <v>1</v>
      </c>
      <c r="U160" s="40"/>
      <c r="V160" s="40"/>
      <c r="W160" s="40"/>
      <c r="X160" s="40"/>
      <c r="Y160" s="146">
        <v>101.88527663221039</v>
      </c>
      <c r="Z160" s="40"/>
      <c r="AA160" s="41"/>
    </row>
    <row r="161" spans="1:27" x14ac:dyDescent="0.3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40">
        <v>7.92</v>
      </c>
      <c r="K161" s="40">
        <v>2</v>
      </c>
      <c r="L161" s="90" t="s">
        <v>329</v>
      </c>
      <c r="M161" s="40">
        <v>0.9</v>
      </c>
      <c r="N161" s="40">
        <v>0.6</v>
      </c>
      <c r="O161" s="96" t="s">
        <v>400</v>
      </c>
      <c r="P161" s="40" t="s">
        <v>421</v>
      </c>
      <c r="Q161" s="40"/>
      <c r="R161" s="40" t="s">
        <v>358</v>
      </c>
      <c r="S161" s="40" t="s">
        <v>403</v>
      </c>
      <c r="T161" s="40" t="s">
        <v>587</v>
      </c>
      <c r="U161" s="40"/>
      <c r="V161" s="40"/>
      <c r="W161" s="40"/>
      <c r="X161" s="40"/>
      <c r="Y161" s="146">
        <v>29.870129870129869</v>
      </c>
      <c r="Z161" s="40"/>
      <c r="AA161" s="41"/>
    </row>
    <row r="162" spans="1:27" x14ac:dyDescent="0.3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144">
        <v>14.02</v>
      </c>
      <c r="K162" s="40">
        <v>1</v>
      </c>
      <c r="L162" s="90" t="s">
        <v>332</v>
      </c>
      <c r="M162" s="40">
        <v>1.8</v>
      </c>
      <c r="N162" s="40">
        <v>1.5</v>
      </c>
      <c r="O162" s="96" t="s">
        <v>400</v>
      </c>
      <c r="P162" s="40" t="s">
        <v>422</v>
      </c>
      <c r="Q162" s="40"/>
      <c r="R162" s="40" t="s">
        <v>358</v>
      </c>
      <c r="S162" s="40" t="s">
        <v>332</v>
      </c>
      <c r="T162" s="40" t="s">
        <v>1</v>
      </c>
      <c r="U162" s="40"/>
      <c r="V162" s="40"/>
      <c r="W162" s="40"/>
      <c r="X162" s="40"/>
      <c r="Y162" s="146">
        <v>100.03237817710861</v>
      </c>
      <c r="Z162" s="40"/>
      <c r="AA162" s="41"/>
    </row>
    <row r="163" spans="1:27" x14ac:dyDescent="0.3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40">
        <v>32.19</v>
      </c>
      <c r="K163" s="40">
        <v>2</v>
      </c>
      <c r="L163" s="90" t="s">
        <v>331</v>
      </c>
      <c r="M163" s="40">
        <v>1.9</v>
      </c>
      <c r="N163" s="40">
        <v>1.5</v>
      </c>
      <c r="O163" s="96" t="s">
        <v>400</v>
      </c>
      <c r="P163" s="40" t="s">
        <v>610</v>
      </c>
      <c r="Q163" s="40"/>
      <c r="R163" s="40" t="s">
        <v>358</v>
      </c>
      <c r="S163" s="40" t="s">
        <v>401</v>
      </c>
      <c r="T163" s="40" t="s">
        <v>588</v>
      </c>
      <c r="U163" s="40"/>
      <c r="V163" s="40"/>
      <c r="W163" s="40"/>
      <c r="X163" s="40"/>
      <c r="Y163" s="146">
        <v>104.37916198514702</v>
      </c>
      <c r="Z163" s="40"/>
      <c r="AA163" s="41"/>
    </row>
    <row r="164" spans="1:27" x14ac:dyDescent="0.3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82">
        <v>8.1300000000000008</v>
      </c>
      <c r="K164" s="78">
        <v>4</v>
      </c>
      <c r="L164" s="81" t="s">
        <v>328</v>
      </c>
      <c r="M164" s="40">
        <v>0.7</v>
      </c>
      <c r="N164" s="40">
        <v>0.5</v>
      </c>
      <c r="O164" s="96" t="s">
        <v>400</v>
      </c>
      <c r="P164" s="40" t="s">
        <v>612</v>
      </c>
      <c r="Q164" s="40"/>
      <c r="R164" s="40" t="s">
        <v>358</v>
      </c>
      <c r="S164" s="40" t="s">
        <v>332</v>
      </c>
      <c r="T164" s="40" t="s">
        <v>1</v>
      </c>
      <c r="U164" s="40"/>
      <c r="V164" s="40"/>
      <c r="W164" s="40"/>
      <c r="X164" s="40"/>
      <c r="Y164" s="146">
        <v>102.70870578037812</v>
      </c>
      <c r="Z164" s="40"/>
      <c r="AA164" s="41"/>
    </row>
    <row r="165" spans="1:27" x14ac:dyDescent="0.3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40">
        <v>34.94</v>
      </c>
      <c r="K165" s="40">
        <v>1</v>
      </c>
      <c r="L165" s="90" t="s">
        <v>332</v>
      </c>
      <c r="M165" s="40">
        <v>0.9</v>
      </c>
      <c r="N165" s="40">
        <v>0.7</v>
      </c>
      <c r="O165" s="96" t="s">
        <v>400</v>
      </c>
      <c r="P165" s="40" t="s">
        <v>419</v>
      </c>
      <c r="Q165" s="40"/>
      <c r="R165" s="40" t="s">
        <v>358</v>
      </c>
      <c r="S165" s="40" t="s">
        <v>332</v>
      </c>
      <c r="T165" s="40" t="s">
        <v>587</v>
      </c>
      <c r="U165" s="40"/>
      <c r="V165" s="40"/>
      <c r="W165" s="40"/>
      <c r="X165" s="40"/>
      <c r="Y165" s="146">
        <v>95</v>
      </c>
      <c r="Z165" s="40"/>
      <c r="AA165" s="41"/>
    </row>
    <row r="166" spans="1:27" x14ac:dyDescent="0.3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40">
        <v>1.56</v>
      </c>
      <c r="K166" s="40">
        <v>1</v>
      </c>
      <c r="L166" s="90" t="s">
        <v>332</v>
      </c>
      <c r="M166" s="40">
        <v>1.1000000000000001</v>
      </c>
      <c r="N166" s="40">
        <v>1</v>
      </c>
      <c r="O166" s="96" t="s">
        <v>400</v>
      </c>
      <c r="P166" s="40" t="s">
        <v>600</v>
      </c>
      <c r="Q166" s="40"/>
      <c r="R166" s="40" t="s">
        <v>359</v>
      </c>
      <c r="S166" s="40" t="s">
        <v>332</v>
      </c>
      <c r="T166" s="40" t="s">
        <v>588</v>
      </c>
      <c r="U166" s="40"/>
      <c r="V166" s="40"/>
      <c r="W166" s="40"/>
      <c r="X166" s="40"/>
      <c r="Y166" s="146">
        <v>4.4249999999999998</v>
      </c>
      <c r="Z166" s="40"/>
      <c r="AA166" s="41"/>
    </row>
    <row r="167" spans="1:27" x14ac:dyDescent="0.3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40">
        <v>28.59</v>
      </c>
      <c r="K167" s="40">
        <v>2</v>
      </c>
      <c r="L167" s="90" t="s">
        <v>331</v>
      </c>
      <c r="M167" s="40">
        <v>0.8</v>
      </c>
      <c r="N167" s="40">
        <v>0.6</v>
      </c>
      <c r="O167" s="96" t="s">
        <v>400</v>
      </c>
      <c r="P167" s="40" t="s">
        <v>612</v>
      </c>
      <c r="Q167" s="40"/>
      <c r="R167" s="40" t="s">
        <v>358</v>
      </c>
      <c r="S167" s="40" t="s">
        <v>401</v>
      </c>
      <c r="T167" s="40" t="s">
        <v>613</v>
      </c>
      <c r="U167" s="40"/>
      <c r="V167" s="40"/>
      <c r="W167" s="40"/>
      <c r="X167" s="40"/>
      <c r="Y167" s="146">
        <v>99.750259039825721</v>
      </c>
      <c r="Z167" s="40"/>
      <c r="AA167" s="41"/>
    </row>
    <row r="168" spans="1:27" x14ac:dyDescent="0.3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40">
        <v>33.94</v>
      </c>
      <c r="K168" s="40">
        <v>3</v>
      </c>
      <c r="L168" s="90" t="s">
        <v>328</v>
      </c>
      <c r="M168" s="40">
        <v>0.8</v>
      </c>
      <c r="N168" s="40">
        <v>0.7</v>
      </c>
      <c r="O168" s="96" t="s">
        <v>400</v>
      </c>
      <c r="P168" s="40" t="s">
        <v>419</v>
      </c>
      <c r="Q168" s="40"/>
      <c r="R168" s="40" t="s">
        <v>358</v>
      </c>
      <c r="S168" s="40" t="s">
        <v>401</v>
      </c>
      <c r="T168" s="40" t="s">
        <v>1</v>
      </c>
      <c r="U168" s="40"/>
      <c r="V168" s="40"/>
      <c r="W168" s="40"/>
      <c r="X168" s="40"/>
      <c r="Y168" s="146">
        <v>100</v>
      </c>
      <c r="Z168" s="40"/>
      <c r="AA168" s="41"/>
    </row>
    <row r="169" spans="1:27" x14ac:dyDescent="0.3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40">
        <v>30.43</v>
      </c>
      <c r="K169" s="40">
        <v>3</v>
      </c>
      <c r="L169" s="90" t="s">
        <v>328</v>
      </c>
      <c r="M169" s="40">
        <v>1.6</v>
      </c>
      <c r="N169" s="40">
        <v>1.4</v>
      </c>
      <c r="O169" s="96" t="s">
        <v>400</v>
      </c>
      <c r="P169" s="40" t="s">
        <v>422</v>
      </c>
      <c r="Q169" s="40"/>
      <c r="R169" s="40" t="s">
        <v>358</v>
      </c>
      <c r="S169" s="40" t="s">
        <v>401</v>
      </c>
      <c r="T169" s="40" t="s">
        <v>591</v>
      </c>
      <c r="U169" s="40"/>
      <c r="V169" s="40"/>
      <c r="W169" s="40"/>
      <c r="X169" s="40"/>
      <c r="Y169" s="146">
        <v>101.78800535036716</v>
      </c>
      <c r="Z169" s="40"/>
      <c r="AA169" s="41"/>
    </row>
    <row r="170" spans="1:27" x14ac:dyDescent="0.3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40">
        <v>13.74</v>
      </c>
      <c r="K170" s="40">
        <v>2</v>
      </c>
      <c r="L170" s="90" t="s">
        <v>331</v>
      </c>
      <c r="M170" s="40">
        <v>1.9</v>
      </c>
      <c r="N170" s="40">
        <v>1.1000000000000001</v>
      </c>
      <c r="O170" s="96" t="s">
        <v>400</v>
      </c>
      <c r="P170" s="40" t="s">
        <v>422</v>
      </c>
      <c r="Q170" s="40"/>
      <c r="R170" s="40" t="s">
        <v>358</v>
      </c>
      <c r="S170" s="40" t="s">
        <v>332</v>
      </c>
      <c r="T170" s="40" t="s">
        <v>1</v>
      </c>
      <c r="U170" s="40"/>
      <c r="V170" s="40"/>
      <c r="W170" s="40"/>
      <c r="X170" s="40"/>
      <c r="Y170" s="146">
        <v>100.19863105623405</v>
      </c>
      <c r="Z170" s="40"/>
      <c r="AA170" s="41"/>
    </row>
    <row r="171" spans="1:27" x14ac:dyDescent="0.3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40">
        <v>35.25</v>
      </c>
      <c r="K171" s="40">
        <v>2</v>
      </c>
      <c r="L171" s="90" t="s">
        <v>331</v>
      </c>
      <c r="M171" s="40">
        <v>1.1000000000000001</v>
      </c>
      <c r="N171" s="40">
        <v>0.6</v>
      </c>
      <c r="O171" s="96" t="s">
        <v>400</v>
      </c>
      <c r="P171" s="40" t="s">
        <v>421</v>
      </c>
      <c r="Q171" s="40"/>
      <c r="R171" s="40" t="s">
        <v>358</v>
      </c>
      <c r="S171" s="82" t="s">
        <v>402</v>
      </c>
      <c r="T171" s="40" t="s">
        <v>614</v>
      </c>
      <c r="U171" s="40"/>
      <c r="V171" s="40"/>
      <c r="W171" s="40"/>
      <c r="X171" s="40"/>
      <c r="Y171" s="146">
        <v>89.593908629441614</v>
      </c>
      <c r="Z171" s="40"/>
      <c r="AA171" s="41"/>
    </row>
    <row r="172" spans="1:27" x14ac:dyDescent="0.35">
      <c r="A172" s="39" t="s">
        <v>185</v>
      </c>
      <c r="B172" s="40">
        <v>1</v>
      </c>
      <c r="C172" s="40" t="s">
        <v>356</v>
      </c>
      <c r="D172" s="40">
        <v>22</v>
      </c>
      <c r="E172" s="84" t="s">
        <v>1</v>
      </c>
      <c r="F172" s="85">
        <v>74000</v>
      </c>
      <c r="G172" s="40"/>
      <c r="H172" s="80">
        <f t="shared" si="2"/>
        <v>0.73333333333333328</v>
      </c>
      <c r="I172" s="86">
        <v>25.18</v>
      </c>
      <c r="J172" s="82">
        <v>24.12</v>
      </c>
      <c r="K172" s="40">
        <v>2</v>
      </c>
      <c r="L172" s="90" t="s">
        <v>329</v>
      </c>
      <c r="M172" s="40">
        <v>0.9</v>
      </c>
      <c r="N172" s="40">
        <v>0.2</v>
      </c>
      <c r="O172" s="96" t="s">
        <v>400</v>
      </c>
      <c r="P172" s="78" t="s">
        <v>419</v>
      </c>
      <c r="Q172" s="40"/>
      <c r="R172" s="40" t="s">
        <v>359</v>
      </c>
      <c r="S172" s="82" t="s">
        <v>402</v>
      </c>
      <c r="T172" s="40" t="s">
        <v>1</v>
      </c>
      <c r="U172" s="40"/>
      <c r="V172" s="40"/>
      <c r="W172" s="40"/>
      <c r="X172" s="40"/>
      <c r="Y172" s="146">
        <v>97</v>
      </c>
      <c r="Z172" s="40"/>
      <c r="AA172" s="41"/>
    </row>
    <row r="173" spans="1:27" ht="15" thickBot="1" x14ac:dyDescent="0.4">
      <c r="A173" s="39" t="s">
        <v>186</v>
      </c>
      <c r="B173" s="40">
        <v>2</v>
      </c>
      <c r="C173" s="40" t="s">
        <v>357</v>
      </c>
      <c r="D173" s="40">
        <v>584</v>
      </c>
      <c r="E173" s="84" t="s">
        <v>1</v>
      </c>
      <c r="F173" s="85">
        <v>16000</v>
      </c>
      <c r="G173" s="40"/>
      <c r="H173" s="80">
        <f t="shared" si="2"/>
        <v>19.466666666666665</v>
      </c>
      <c r="I173" s="80">
        <v>29.78</v>
      </c>
      <c r="J173" s="40">
        <v>32.6</v>
      </c>
      <c r="K173" s="40">
        <v>2</v>
      </c>
      <c r="L173" s="90" t="s">
        <v>329</v>
      </c>
      <c r="M173" s="40">
        <v>1</v>
      </c>
      <c r="N173" s="40">
        <v>0.5</v>
      </c>
      <c r="O173" s="59" t="s">
        <v>400</v>
      </c>
      <c r="P173" s="40" t="s">
        <v>612</v>
      </c>
      <c r="Q173" s="40"/>
      <c r="R173" s="40" t="s">
        <v>359</v>
      </c>
      <c r="S173" s="40" t="s">
        <v>401</v>
      </c>
      <c r="T173" s="40" t="s">
        <v>583</v>
      </c>
      <c r="U173" s="40"/>
      <c r="V173" s="40"/>
      <c r="W173" s="40"/>
      <c r="X173" s="40"/>
      <c r="Y173" s="146">
        <v>43.976750975344359</v>
      </c>
      <c r="Z173" s="40"/>
      <c r="AA173" s="41"/>
    </row>
    <row r="174" spans="1:27" x14ac:dyDescent="0.35">
      <c r="A174" s="36" t="s">
        <v>187</v>
      </c>
      <c r="B174" s="37">
        <v>5</v>
      </c>
      <c r="C174" s="37" t="s">
        <v>357</v>
      </c>
      <c r="D174" s="37">
        <v>1872</v>
      </c>
      <c r="E174" s="74" t="s">
        <v>1</v>
      </c>
      <c r="F174" s="75">
        <v>59400</v>
      </c>
      <c r="G174" s="37"/>
      <c r="H174" s="45">
        <f t="shared" si="2"/>
        <v>62.4</v>
      </c>
      <c r="I174" s="113">
        <v>44.66</v>
      </c>
      <c r="J174" s="37">
        <v>44.04</v>
      </c>
      <c r="K174" s="37">
        <v>3</v>
      </c>
      <c r="L174" s="106" t="s">
        <v>328</v>
      </c>
      <c r="M174" s="165">
        <v>1</v>
      </c>
      <c r="N174" s="37">
        <v>0.8</v>
      </c>
      <c r="O174" s="55" t="s">
        <v>400</v>
      </c>
      <c r="P174" s="37" t="s">
        <v>612</v>
      </c>
      <c r="Q174" s="37"/>
      <c r="R174" s="37" t="s">
        <v>358</v>
      </c>
      <c r="S174" s="37" t="s">
        <v>401</v>
      </c>
      <c r="T174" s="37" t="s">
        <v>588</v>
      </c>
      <c r="U174" s="37"/>
      <c r="V174" s="37"/>
      <c r="W174" s="37"/>
      <c r="X174" s="37"/>
      <c r="Y174" s="165">
        <v>98.275402494935506</v>
      </c>
      <c r="Z174" s="37"/>
      <c r="AA174" s="38"/>
    </row>
    <row r="175" spans="1:27" x14ac:dyDescent="0.35">
      <c r="A175" s="39" t="s">
        <v>188</v>
      </c>
      <c r="B175" s="40">
        <v>2</v>
      </c>
      <c r="C175" s="40" t="s">
        <v>357</v>
      </c>
      <c r="D175" s="40">
        <v>567</v>
      </c>
      <c r="E175" s="84" t="s">
        <v>1</v>
      </c>
      <c r="F175" s="87">
        <f>1.1*1000000</f>
        <v>1100000</v>
      </c>
      <c r="G175" s="40"/>
      <c r="H175" s="80">
        <f t="shared" si="2"/>
        <v>18.899999999999999</v>
      </c>
      <c r="I175" s="114">
        <v>33.17</v>
      </c>
      <c r="J175" s="40">
        <v>30.42</v>
      </c>
      <c r="K175" s="40">
        <v>1</v>
      </c>
      <c r="L175" s="90" t="s">
        <v>332</v>
      </c>
      <c r="M175" s="146">
        <v>1.6</v>
      </c>
      <c r="N175" s="84">
        <v>1.4</v>
      </c>
      <c r="O175" s="96" t="s">
        <v>400</v>
      </c>
      <c r="P175" s="40" t="s">
        <v>422</v>
      </c>
      <c r="Q175" s="40"/>
      <c r="R175" s="40" t="s">
        <v>358</v>
      </c>
      <c r="S175" s="40" t="s">
        <v>332</v>
      </c>
      <c r="T175" s="40" t="s">
        <v>591</v>
      </c>
      <c r="U175" s="40"/>
      <c r="V175" s="40"/>
      <c r="W175" s="40"/>
      <c r="X175" s="40"/>
      <c r="Y175" s="146">
        <v>100.84934820588632</v>
      </c>
      <c r="Z175" s="40"/>
      <c r="AA175" s="41"/>
    </row>
    <row r="176" spans="1:27" x14ac:dyDescent="0.35">
      <c r="A176" s="39" t="s">
        <v>189</v>
      </c>
      <c r="B176" s="40">
        <v>6</v>
      </c>
      <c r="C176" s="40" t="s">
        <v>357</v>
      </c>
      <c r="D176" s="40">
        <v>2121</v>
      </c>
      <c r="E176" s="84" t="s">
        <v>1</v>
      </c>
      <c r="F176" s="85">
        <v>152000</v>
      </c>
      <c r="G176" s="40"/>
      <c r="H176" s="80">
        <f t="shared" si="2"/>
        <v>70.7</v>
      </c>
      <c r="I176" s="114">
        <v>32.56</v>
      </c>
      <c r="J176" s="40">
        <v>36.01</v>
      </c>
      <c r="K176" s="40">
        <v>1</v>
      </c>
      <c r="L176" s="90" t="s">
        <v>332</v>
      </c>
      <c r="M176" s="146">
        <v>1.4</v>
      </c>
      <c r="N176" s="84">
        <v>1.3</v>
      </c>
      <c r="O176" s="96" t="s">
        <v>400</v>
      </c>
      <c r="P176" s="79" t="s">
        <v>422</v>
      </c>
      <c r="Q176" s="40" t="s">
        <v>342</v>
      </c>
      <c r="R176" s="40" t="s">
        <v>358</v>
      </c>
      <c r="S176" s="40" t="s">
        <v>332</v>
      </c>
      <c r="T176" s="40" t="s">
        <v>1</v>
      </c>
      <c r="U176" s="84" t="s">
        <v>616</v>
      </c>
      <c r="V176" s="40"/>
      <c r="W176" s="40"/>
      <c r="X176" s="40"/>
      <c r="Y176" s="146">
        <v>96.949738163364458</v>
      </c>
      <c r="Z176" s="40"/>
      <c r="AA176" s="41"/>
    </row>
    <row r="177" spans="1:27" x14ac:dyDescent="0.35">
      <c r="A177" s="39" t="s">
        <v>190</v>
      </c>
      <c r="B177" s="40">
        <v>1</v>
      </c>
      <c r="C177" s="40" t="s">
        <v>356</v>
      </c>
      <c r="D177" s="40">
        <v>32</v>
      </c>
      <c r="E177" s="84" t="s">
        <v>1</v>
      </c>
      <c r="F177" s="85">
        <v>472000</v>
      </c>
      <c r="G177" s="40"/>
      <c r="H177" s="80">
        <f t="shared" si="2"/>
        <v>1.0666666666666667</v>
      </c>
      <c r="I177" s="114">
        <v>1.55</v>
      </c>
      <c r="J177" s="40">
        <v>2</v>
      </c>
      <c r="K177" s="40">
        <v>2</v>
      </c>
      <c r="L177" s="90" t="s">
        <v>328</v>
      </c>
      <c r="M177" s="146">
        <v>1.3</v>
      </c>
      <c r="N177" s="84">
        <v>1.1000000000000001</v>
      </c>
      <c r="O177" s="96" t="s">
        <v>400</v>
      </c>
      <c r="P177" s="40" t="s">
        <v>600</v>
      </c>
      <c r="Q177" s="40"/>
      <c r="R177" s="40" t="s">
        <v>359</v>
      </c>
      <c r="S177" s="40" t="s">
        <v>332</v>
      </c>
      <c r="T177" s="40" t="s">
        <v>588</v>
      </c>
      <c r="U177" s="40"/>
      <c r="V177" s="40"/>
      <c r="W177" s="40"/>
      <c r="X177" s="40"/>
      <c r="Y177" s="146">
        <v>9.0837696335078526</v>
      </c>
      <c r="Z177" s="40"/>
      <c r="AA177" s="41"/>
    </row>
    <row r="178" spans="1:27" x14ac:dyDescent="0.35">
      <c r="A178" s="39" t="s">
        <v>191</v>
      </c>
      <c r="B178" s="40">
        <v>2</v>
      </c>
      <c r="C178" s="40" t="s">
        <v>357</v>
      </c>
      <c r="D178" s="40">
        <v>1106</v>
      </c>
      <c r="E178" s="84" t="s">
        <v>1</v>
      </c>
      <c r="F178" s="85">
        <v>40288</v>
      </c>
      <c r="G178" s="40"/>
      <c r="H178" s="80">
        <f t="shared" si="2"/>
        <v>36.866666666666667</v>
      </c>
      <c r="I178" s="114">
        <v>39.68</v>
      </c>
      <c r="J178" s="40">
        <v>40.54</v>
      </c>
      <c r="K178" s="40">
        <v>2</v>
      </c>
      <c r="L178" s="90" t="s">
        <v>331</v>
      </c>
      <c r="M178" s="146">
        <v>0.9</v>
      </c>
      <c r="N178" s="84">
        <v>0.7</v>
      </c>
      <c r="O178" s="96" t="s">
        <v>400</v>
      </c>
      <c r="P178" s="40" t="s">
        <v>612</v>
      </c>
      <c r="Q178" s="40"/>
      <c r="R178" s="40" t="s">
        <v>358</v>
      </c>
      <c r="S178" s="40" t="s">
        <v>332</v>
      </c>
      <c r="T178" s="40" t="s">
        <v>1</v>
      </c>
      <c r="U178" s="40"/>
      <c r="V178" s="40"/>
      <c r="W178" s="40"/>
      <c r="X178" s="40"/>
      <c r="Y178" s="146">
        <v>99.268845897264839</v>
      </c>
      <c r="Z178" s="40"/>
      <c r="AA178" s="41"/>
    </row>
    <row r="179" spans="1:27" x14ac:dyDescent="0.35">
      <c r="A179" s="39" t="s">
        <v>192</v>
      </c>
      <c r="B179" s="40">
        <v>3</v>
      </c>
      <c r="C179" s="40" t="s">
        <v>357</v>
      </c>
      <c r="D179" s="40">
        <v>1308</v>
      </c>
      <c r="E179" s="84" t="s">
        <v>1</v>
      </c>
      <c r="F179" s="85">
        <v>20853</v>
      </c>
      <c r="G179" s="40"/>
      <c r="H179" s="80">
        <f t="shared" si="2"/>
        <v>43.6</v>
      </c>
      <c r="I179" s="114">
        <v>32.82</v>
      </c>
      <c r="J179" s="40">
        <v>19.940000000000001</v>
      </c>
      <c r="K179" s="40">
        <v>2</v>
      </c>
      <c r="L179" s="90" t="s">
        <v>328</v>
      </c>
      <c r="M179" s="146">
        <v>0.7</v>
      </c>
      <c r="N179" s="84">
        <v>0.5</v>
      </c>
      <c r="O179" s="96" t="s">
        <v>400</v>
      </c>
      <c r="P179" s="40" t="s">
        <v>612</v>
      </c>
      <c r="Q179" s="40"/>
      <c r="R179" s="40" t="s">
        <v>359</v>
      </c>
      <c r="S179" s="40" t="s">
        <v>332</v>
      </c>
      <c r="T179" s="40" t="s">
        <v>1</v>
      </c>
      <c r="U179" s="40"/>
      <c r="V179" s="40"/>
      <c r="W179" s="40"/>
      <c r="X179" s="40"/>
      <c r="Y179" s="146">
        <v>100.37260037260036</v>
      </c>
      <c r="Z179" s="40"/>
      <c r="AA179" s="41"/>
    </row>
    <row r="180" spans="1:27" x14ac:dyDescent="0.35">
      <c r="A180" s="39" t="s">
        <v>193</v>
      </c>
      <c r="B180" s="40">
        <v>1</v>
      </c>
      <c r="C180" s="40" t="s">
        <v>356</v>
      </c>
      <c r="D180" s="40">
        <v>78</v>
      </c>
      <c r="E180" s="84" t="s">
        <v>42</v>
      </c>
      <c r="F180" s="85">
        <v>16354</v>
      </c>
      <c r="G180" s="40"/>
      <c r="H180" s="80">
        <f t="shared" si="2"/>
        <v>2.6</v>
      </c>
      <c r="I180" s="114">
        <v>5.14</v>
      </c>
      <c r="J180" s="40">
        <v>5.14</v>
      </c>
      <c r="K180" s="40">
        <v>1</v>
      </c>
      <c r="L180" s="90" t="s">
        <v>332</v>
      </c>
      <c r="M180" s="146">
        <v>0.1</v>
      </c>
      <c r="N180" s="84">
        <v>0.1</v>
      </c>
      <c r="O180" s="96" t="s">
        <v>400</v>
      </c>
      <c r="P180" s="82" t="s">
        <v>420</v>
      </c>
      <c r="Q180" s="40" t="s">
        <v>341</v>
      </c>
      <c r="R180" s="40"/>
      <c r="S180" s="40" t="s">
        <v>403</v>
      </c>
      <c r="T180" s="40" t="s">
        <v>42</v>
      </c>
      <c r="U180" s="84" t="s">
        <v>341</v>
      </c>
      <c r="V180" s="97" t="s">
        <v>403</v>
      </c>
      <c r="W180" s="40"/>
      <c r="X180" s="40">
        <v>5.14</v>
      </c>
      <c r="Y180" s="146"/>
      <c r="Z180" s="114">
        <v>5.2</v>
      </c>
      <c r="AA180" s="41"/>
    </row>
    <row r="181" spans="1:27" x14ac:dyDescent="0.35">
      <c r="A181" s="39" t="s">
        <v>194</v>
      </c>
      <c r="B181" s="40">
        <v>3</v>
      </c>
      <c r="C181" s="40" t="s">
        <v>357</v>
      </c>
      <c r="D181" s="40">
        <v>2001</v>
      </c>
      <c r="E181" s="84" t="s">
        <v>1</v>
      </c>
      <c r="F181" s="85">
        <v>22700</v>
      </c>
      <c r="G181" s="40"/>
      <c r="H181" s="80">
        <f t="shared" si="2"/>
        <v>66.7</v>
      </c>
      <c r="I181" s="114">
        <v>71.3</v>
      </c>
      <c r="J181" s="40">
        <v>69.430000000000007</v>
      </c>
      <c r="K181" s="40">
        <v>2</v>
      </c>
      <c r="L181" s="90" t="s">
        <v>328</v>
      </c>
      <c r="M181" s="146">
        <v>0.9</v>
      </c>
      <c r="N181" s="84">
        <v>0.6</v>
      </c>
      <c r="O181" s="96" t="s">
        <v>400</v>
      </c>
      <c r="P181" s="40" t="s">
        <v>612</v>
      </c>
      <c r="Q181" s="40"/>
      <c r="R181" s="40" t="s">
        <v>358</v>
      </c>
      <c r="S181" s="40" t="s">
        <v>401</v>
      </c>
      <c r="T181" s="40" t="s">
        <v>588</v>
      </c>
      <c r="U181" s="40"/>
      <c r="V181" s="40"/>
      <c r="W181" s="40"/>
      <c r="X181" s="40"/>
      <c r="Y181" s="146">
        <v>101.23999457332791</v>
      </c>
      <c r="Z181" s="40"/>
      <c r="AA181" s="41"/>
    </row>
    <row r="182" spans="1:27" x14ac:dyDescent="0.35">
      <c r="A182" s="39" t="s">
        <v>195</v>
      </c>
      <c r="B182" s="40">
        <v>4</v>
      </c>
      <c r="C182" s="40" t="s">
        <v>357</v>
      </c>
      <c r="D182" s="40">
        <v>1412</v>
      </c>
      <c r="E182" s="84" t="s">
        <v>1</v>
      </c>
      <c r="F182" s="85">
        <v>18400</v>
      </c>
      <c r="G182" s="40"/>
      <c r="H182" s="80">
        <f t="shared" si="2"/>
        <v>47.06666666666667</v>
      </c>
      <c r="I182" s="114">
        <v>25.82</v>
      </c>
      <c r="J182" s="40">
        <v>22.58</v>
      </c>
      <c r="K182" s="40">
        <v>1</v>
      </c>
      <c r="L182" s="90" t="s">
        <v>332</v>
      </c>
      <c r="M182" s="146">
        <v>0.9</v>
      </c>
      <c r="N182" s="84">
        <v>0.3</v>
      </c>
      <c r="O182" s="96" t="s">
        <v>400</v>
      </c>
      <c r="P182" s="40" t="s">
        <v>612</v>
      </c>
      <c r="Q182" s="40"/>
      <c r="R182" s="40" t="s">
        <v>358</v>
      </c>
      <c r="S182" s="40" t="s">
        <v>332</v>
      </c>
      <c r="T182" s="40" t="s">
        <v>1</v>
      </c>
      <c r="U182" s="40"/>
      <c r="V182" s="40"/>
      <c r="W182" s="40"/>
      <c r="X182" s="40"/>
      <c r="Y182" s="146">
        <v>101.67929496480197</v>
      </c>
      <c r="Z182" s="40"/>
      <c r="AA182" s="41"/>
    </row>
    <row r="183" spans="1:27" ht="15" thickBot="1" x14ac:dyDescent="0.4">
      <c r="A183" s="39" t="s">
        <v>196</v>
      </c>
      <c r="B183" s="40">
        <v>2</v>
      </c>
      <c r="C183" s="40" t="s">
        <v>357</v>
      </c>
      <c r="D183" s="40">
        <v>1523</v>
      </c>
      <c r="E183" s="84" t="s">
        <v>1</v>
      </c>
      <c r="F183" s="85">
        <v>51700</v>
      </c>
      <c r="G183" s="40"/>
      <c r="H183" s="80">
        <f t="shared" si="2"/>
        <v>50.766666666666666</v>
      </c>
      <c r="I183" s="114">
        <v>32.74</v>
      </c>
      <c r="J183" s="40">
        <v>36.47</v>
      </c>
      <c r="K183" s="40">
        <v>2</v>
      </c>
      <c r="L183" s="90" t="s">
        <v>329</v>
      </c>
      <c r="M183" s="146">
        <v>0.8</v>
      </c>
      <c r="N183" s="40">
        <v>0.6</v>
      </c>
      <c r="O183" s="96" t="s">
        <v>400</v>
      </c>
      <c r="P183" s="40" t="s">
        <v>612</v>
      </c>
      <c r="Q183" s="40"/>
      <c r="R183" s="40" t="s">
        <v>358</v>
      </c>
      <c r="S183" s="40" t="s">
        <v>332</v>
      </c>
      <c r="T183" s="40" t="s">
        <v>1</v>
      </c>
      <c r="U183" s="40" t="s">
        <v>615</v>
      </c>
      <c r="V183" s="40"/>
      <c r="W183" s="40"/>
      <c r="X183" s="40"/>
      <c r="Y183" s="146">
        <v>98.963357761492347</v>
      </c>
      <c r="Z183" s="40"/>
      <c r="AA183" s="41"/>
    </row>
    <row r="184" spans="1:27" x14ac:dyDescent="0.35">
      <c r="A184" s="36" t="s">
        <v>197</v>
      </c>
      <c r="B184" s="37">
        <v>3</v>
      </c>
      <c r="C184" s="37" t="s">
        <v>357</v>
      </c>
      <c r="D184" s="37">
        <v>1845</v>
      </c>
      <c r="E184" s="74" t="s">
        <v>1</v>
      </c>
      <c r="F184" s="75">
        <v>96500</v>
      </c>
      <c r="G184" s="37"/>
      <c r="H184" s="45">
        <f t="shared" si="2"/>
        <v>61.5</v>
      </c>
      <c r="I184" s="113">
        <v>37.89</v>
      </c>
      <c r="J184" s="37">
        <v>38.67</v>
      </c>
      <c r="K184" s="37">
        <v>2</v>
      </c>
      <c r="L184" s="106" t="s">
        <v>328</v>
      </c>
      <c r="M184" s="37">
        <v>0.8</v>
      </c>
      <c r="N184" s="37">
        <v>0.7</v>
      </c>
      <c r="O184" s="55" t="s">
        <v>400</v>
      </c>
      <c r="P184" s="37" t="s">
        <v>612</v>
      </c>
      <c r="Q184" s="37"/>
      <c r="R184" s="37" t="s">
        <v>358</v>
      </c>
      <c r="S184" s="37" t="s">
        <v>332</v>
      </c>
      <c r="T184" s="37" t="s">
        <v>1</v>
      </c>
      <c r="U184" s="37"/>
      <c r="V184" s="37"/>
      <c r="W184" s="37"/>
      <c r="X184" s="37"/>
      <c r="Y184" s="165">
        <v>97.703379388092188</v>
      </c>
      <c r="Z184" s="37"/>
      <c r="AA184" s="38"/>
    </row>
    <row r="185" spans="1:27" x14ac:dyDescent="0.35">
      <c r="A185" s="39" t="s">
        <v>198</v>
      </c>
      <c r="B185" s="40">
        <v>5</v>
      </c>
      <c r="C185" s="40" t="s">
        <v>357</v>
      </c>
      <c r="D185" s="40">
        <v>1052</v>
      </c>
      <c r="E185" s="84" t="s">
        <v>1</v>
      </c>
      <c r="F185" s="85">
        <v>35200</v>
      </c>
      <c r="G185" s="40"/>
      <c r="H185" s="80">
        <f t="shared" si="2"/>
        <v>35.06666666666667</v>
      </c>
      <c r="I185" s="114">
        <v>23.98</v>
      </c>
      <c r="J185" s="40">
        <v>23.06</v>
      </c>
      <c r="K185" s="40">
        <v>1</v>
      </c>
      <c r="L185" s="90" t="s">
        <v>332</v>
      </c>
      <c r="M185" s="40">
        <v>0.9</v>
      </c>
      <c r="N185" s="40">
        <v>0.7</v>
      </c>
      <c r="O185" s="96" t="s">
        <v>400</v>
      </c>
      <c r="P185" s="40" t="s">
        <v>617</v>
      </c>
      <c r="Q185" s="40"/>
      <c r="R185" s="40" t="s">
        <v>358</v>
      </c>
      <c r="S185" s="40" t="s">
        <v>401</v>
      </c>
      <c r="T185" s="40" t="s">
        <v>1</v>
      </c>
      <c r="U185" s="40"/>
      <c r="V185" s="40"/>
      <c r="W185" s="40"/>
      <c r="X185" s="40"/>
      <c r="Y185" s="146">
        <v>100.92250432008507</v>
      </c>
      <c r="Z185" s="40"/>
      <c r="AA185" s="41"/>
    </row>
    <row r="186" spans="1:27" x14ac:dyDescent="0.35">
      <c r="A186" s="39" t="s">
        <v>199</v>
      </c>
      <c r="B186" s="40">
        <v>4</v>
      </c>
      <c r="C186" s="40" t="s">
        <v>357</v>
      </c>
      <c r="D186" s="40">
        <v>1379</v>
      </c>
      <c r="E186" s="84" t="s">
        <v>1</v>
      </c>
      <c r="F186" s="85">
        <v>47100</v>
      </c>
      <c r="G186" s="40"/>
      <c r="H186" s="80">
        <f t="shared" si="2"/>
        <v>45.966666666666669</v>
      </c>
      <c r="I186" s="114">
        <v>32.26</v>
      </c>
      <c r="J186" s="40">
        <v>36.85</v>
      </c>
      <c r="K186" s="40">
        <v>2</v>
      </c>
      <c r="L186" s="90" t="s">
        <v>331</v>
      </c>
      <c r="M186" s="40">
        <v>0.9</v>
      </c>
      <c r="N186" s="40">
        <v>0.7</v>
      </c>
      <c r="O186" s="96" t="s">
        <v>400</v>
      </c>
      <c r="P186" s="40" t="s">
        <v>421</v>
      </c>
      <c r="Q186" s="40"/>
      <c r="R186" s="40" t="s">
        <v>358</v>
      </c>
      <c r="S186" s="40" t="s">
        <v>332</v>
      </c>
      <c r="T186" s="40" t="s">
        <v>274</v>
      </c>
      <c r="U186" s="40"/>
      <c r="V186" s="40"/>
      <c r="W186" s="40"/>
      <c r="X186" s="40"/>
      <c r="Y186" s="146">
        <v>100</v>
      </c>
      <c r="Z186" s="40"/>
      <c r="AA186" s="41"/>
    </row>
    <row r="187" spans="1:27" x14ac:dyDescent="0.35">
      <c r="A187" s="39" t="s">
        <v>200</v>
      </c>
      <c r="B187" s="40">
        <v>3</v>
      </c>
      <c r="C187" s="40" t="s">
        <v>357</v>
      </c>
      <c r="D187" s="40">
        <v>740</v>
      </c>
      <c r="E187" s="84" t="s">
        <v>1</v>
      </c>
      <c r="F187" s="85">
        <v>15000</v>
      </c>
      <c r="G187" s="40"/>
      <c r="H187" s="80">
        <f t="shared" si="2"/>
        <v>24.666666666666668</v>
      </c>
      <c r="I187" s="114">
        <v>31.8</v>
      </c>
      <c r="J187" s="40">
        <v>33.770000000000003</v>
      </c>
      <c r="K187" s="40">
        <v>2</v>
      </c>
      <c r="L187" s="90" t="s">
        <v>329</v>
      </c>
      <c r="M187" s="40">
        <v>0.9</v>
      </c>
      <c r="N187" s="40">
        <v>0.4</v>
      </c>
      <c r="O187" s="96" t="s">
        <v>400</v>
      </c>
      <c r="P187" s="40" t="s">
        <v>421</v>
      </c>
      <c r="Q187" s="40"/>
      <c r="R187" s="40" t="s">
        <v>358</v>
      </c>
      <c r="S187" s="40" t="s">
        <v>332</v>
      </c>
      <c r="T187" s="40" t="s">
        <v>1</v>
      </c>
      <c r="U187" s="40"/>
      <c r="V187" s="40"/>
      <c r="W187" s="40"/>
      <c r="X187" s="40"/>
      <c r="Y187" s="146">
        <v>88.5</v>
      </c>
      <c r="Z187" s="40"/>
      <c r="AA187" s="41"/>
    </row>
    <row r="188" spans="1:27" x14ac:dyDescent="0.35">
      <c r="A188" s="39" t="s">
        <v>201</v>
      </c>
      <c r="B188" s="40">
        <v>3</v>
      </c>
      <c r="C188" s="40" t="s">
        <v>357</v>
      </c>
      <c r="D188" s="40">
        <v>152</v>
      </c>
      <c r="E188" s="84" t="s">
        <v>1</v>
      </c>
      <c r="F188" s="85">
        <v>16000</v>
      </c>
      <c r="G188" s="40"/>
      <c r="H188" s="80">
        <f t="shared" si="2"/>
        <v>5.0666666666666664</v>
      </c>
      <c r="I188" s="114">
        <v>6.79</v>
      </c>
      <c r="J188" s="78">
        <v>6.17</v>
      </c>
      <c r="K188" s="40">
        <v>1</v>
      </c>
      <c r="L188" s="90" t="s">
        <v>332</v>
      </c>
      <c r="M188" s="40">
        <v>1</v>
      </c>
      <c r="N188" s="40">
        <v>0.8</v>
      </c>
      <c r="O188" s="96" t="s">
        <v>400</v>
      </c>
      <c r="P188" s="40" t="s">
        <v>412</v>
      </c>
      <c r="Q188" s="40"/>
      <c r="R188" s="40" t="s">
        <v>359</v>
      </c>
      <c r="S188" s="40" t="s">
        <v>401</v>
      </c>
      <c r="T188" s="40" t="s">
        <v>1</v>
      </c>
      <c r="U188" s="40"/>
      <c r="V188" s="40"/>
      <c r="W188" s="40"/>
      <c r="X188" s="40"/>
      <c r="Y188" s="146">
        <v>39</v>
      </c>
      <c r="Z188" s="40"/>
      <c r="AA188" s="41"/>
    </row>
    <row r="189" spans="1:27" x14ac:dyDescent="0.35">
      <c r="A189" s="39" t="s">
        <v>202</v>
      </c>
      <c r="B189" s="40">
        <v>3</v>
      </c>
      <c r="C189" s="40" t="s">
        <v>357</v>
      </c>
      <c r="D189" s="40">
        <v>797</v>
      </c>
      <c r="E189" s="84" t="s">
        <v>1</v>
      </c>
      <c r="F189" s="85">
        <v>38400</v>
      </c>
      <c r="G189" s="40"/>
      <c r="H189" s="80">
        <f t="shared" si="2"/>
        <v>26.566666666666666</v>
      </c>
      <c r="I189" s="114">
        <v>25.29</v>
      </c>
      <c r="J189" s="40">
        <v>28.62</v>
      </c>
      <c r="K189" s="40">
        <v>1</v>
      </c>
      <c r="L189" s="90" t="s">
        <v>332</v>
      </c>
      <c r="M189" s="40">
        <v>0.8</v>
      </c>
      <c r="N189" s="40">
        <v>0.6</v>
      </c>
      <c r="O189" s="96" t="s">
        <v>400</v>
      </c>
      <c r="P189" s="40" t="s">
        <v>421</v>
      </c>
      <c r="Q189" s="40" t="s">
        <v>340</v>
      </c>
      <c r="R189" s="40" t="s">
        <v>358</v>
      </c>
      <c r="S189" s="40" t="s">
        <v>332</v>
      </c>
      <c r="T189" s="40" t="s">
        <v>1</v>
      </c>
      <c r="U189" s="40" t="s">
        <v>340</v>
      </c>
      <c r="V189" s="40"/>
      <c r="W189" s="40"/>
      <c r="X189" s="40"/>
      <c r="Y189" s="146">
        <v>100</v>
      </c>
      <c r="Z189" s="40"/>
      <c r="AA189" s="41"/>
    </row>
    <row r="190" spans="1:27" x14ac:dyDescent="0.35">
      <c r="A190" s="39" t="s">
        <v>203</v>
      </c>
      <c r="B190" s="40">
        <v>5</v>
      </c>
      <c r="C190" s="40" t="s">
        <v>357</v>
      </c>
      <c r="D190" s="40">
        <v>1861</v>
      </c>
      <c r="E190" s="84" t="s">
        <v>29</v>
      </c>
      <c r="F190" s="85">
        <v>26500</v>
      </c>
      <c r="G190" s="40"/>
      <c r="H190" s="80">
        <f t="shared" si="2"/>
        <v>62.033333333333331</v>
      </c>
      <c r="I190" s="114">
        <v>75.459999999999994</v>
      </c>
      <c r="J190" s="40">
        <v>84.99</v>
      </c>
      <c r="K190" s="40">
        <v>2</v>
      </c>
      <c r="L190" s="90" t="s">
        <v>329</v>
      </c>
      <c r="M190" s="40">
        <v>0.8</v>
      </c>
      <c r="N190" s="40">
        <v>0.6</v>
      </c>
      <c r="O190" s="96" t="s">
        <v>400</v>
      </c>
      <c r="P190" s="40" t="s">
        <v>421</v>
      </c>
      <c r="Q190" s="40"/>
      <c r="R190" s="40" t="s">
        <v>358</v>
      </c>
      <c r="S190" s="40" t="s">
        <v>401</v>
      </c>
      <c r="T190" s="40" t="s">
        <v>29</v>
      </c>
      <c r="U190" s="40"/>
      <c r="V190" s="40"/>
      <c r="W190" s="40"/>
      <c r="X190" s="40"/>
      <c r="Y190" s="146">
        <v>2.6972010178117047</v>
      </c>
      <c r="Z190" s="40"/>
      <c r="AA190" s="41"/>
    </row>
    <row r="191" spans="1:27" x14ac:dyDescent="0.35">
      <c r="A191" s="39" t="s">
        <v>204</v>
      </c>
      <c r="B191" s="40">
        <v>4</v>
      </c>
      <c r="C191" s="40" t="s">
        <v>357</v>
      </c>
      <c r="D191" s="40">
        <v>921</v>
      </c>
      <c r="E191" s="84" t="s">
        <v>1</v>
      </c>
      <c r="F191" s="85">
        <v>76800</v>
      </c>
      <c r="G191" s="40"/>
      <c r="H191" s="80">
        <f t="shared" si="2"/>
        <v>30.7</v>
      </c>
      <c r="I191" s="114">
        <v>28.75</v>
      </c>
      <c r="J191" s="40">
        <v>34.65</v>
      </c>
      <c r="K191" s="40">
        <v>1</v>
      </c>
      <c r="L191" s="90" t="s">
        <v>329</v>
      </c>
      <c r="M191" s="40">
        <v>1.1000000000000001</v>
      </c>
      <c r="N191" s="40">
        <v>0.7</v>
      </c>
      <c r="O191" s="96" t="s">
        <v>400</v>
      </c>
      <c r="P191" s="40" t="s">
        <v>419</v>
      </c>
      <c r="Q191" s="40"/>
      <c r="R191" s="40" t="s">
        <v>358</v>
      </c>
      <c r="S191" s="40" t="s">
        <v>332</v>
      </c>
      <c r="T191" s="40" t="s">
        <v>1</v>
      </c>
      <c r="U191" s="40"/>
      <c r="V191" s="40"/>
      <c r="W191" s="40"/>
      <c r="X191" s="40"/>
      <c r="Y191" s="146">
        <v>4.6015424164524417</v>
      </c>
      <c r="Z191" s="40"/>
      <c r="AA191" s="41"/>
    </row>
    <row r="192" spans="1:27" x14ac:dyDescent="0.35">
      <c r="A192" s="39" t="s">
        <v>205</v>
      </c>
      <c r="B192" s="40">
        <v>4</v>
      </c>
      <c r="C192" s="40" t="s">
        <v>357</v>
      </c>
      <c r="D192" s="40">
        <v>890</v>
      </c>
      <c r="E192" s="84" t="s">
        <v>1</v>
      </c>
      <c r="F192" s="85">
        <v>74100</v>
      </c>
      <c r="G192" s="40"/>
      <c r="H192" s="80">
        <f t="shared" si="2"/>
        <v>29.666666666666668</v>
      </c>
      <c r="I192" s="114">
        <v>34.51</v>
      </c>
      <c r="J192" s="40">
        <v>35.83</v>
      </c>
      <c r="K192" s="40">
        <v>2</v>
      </c>
      <c r="L192" s="90" t="s">
        <v>329</v>
      </c>
      <c r="M192" s="40">
        <v>0.9</v>
      </c>
      <c r="N192" s="40">
        <v>0.7</v>
      </c>
      <c r="O192" s="96" t="s">
        <v>400</v>
      </c>
      <c r="P192" s="40" t="s">
        <v>419</v>
      </c>
      <c r="Q192" s="40"/>
      <c r="R192" s="40" t="s">
        <v>358</v>
      </c>
      <c r="S192" s="40" t="s">
        <v>332</v>
      </c>
      <c r="T192" s="40" t="s">
        <v>588</v>
      </c>
      <c r="U192" s="40"/>
      <c r="V192" s="40"/>
      <c r="W192" s="40"/>
      <c r="X192" s="40"/>
      <c r="Y192" s="146">
        <v>98</v>
      </c>
      <c r="Z192" s="40"/>
      <c r="AA192" s="41"/>
    </row>
    <row r="193" spans="1:27" ht="15" thickBot="1" x14ac:dyDescent="0.4">
      <c r="A193" s="39" t="s">
        <v>206</v>
      </c>
      <c r="B193" s="40">
        <v>1</v>
      </c>
      <c r="C193" s="40" t="s">
        <v>356</v>
      </c>
      <c r="D193" s="40">
        <v>29</v>
      </c>
      <c r="E193" s="84" t="s">
        <v>1</v>
      </c>
      <c r="F193" s="87">
        <f>1.34*1000000</f>
        <v>1340000</v>
      </c>
      <c r="G193" s="40"/>
      <c r="H193" s="80">
        <f t="shared" si="2"/>
        <v>0.96666666666666667</v>
      </c>
      <c r="I193" s="114">
        <v>1.53</v>
      </c>
      <c r="J193" s="40">
        <v>1.6</v>
      </c>
      <c r="K193" s="40">
        <v>1</v>
      </c>
      <c r="L193" s="90" t="s">
        <v>332</v>
      </c>
      <c r="M193" s="40">
        <v>1.1000000000000001</v>
      </c>
      <c r="N193" s="40">
        <v>1</v>
      </c>
      <c r="O193" s="96" t="s">
        <v>400</v>
      </c>
      <c r="P193" s="40" t="s">
        <v>600</v>
      </c>
      <c r="Q193" s="40"/>
      <c r="R193" s="40" t="s">
        <v>359</v>
      </c>
      <c r="S193" s="40" t="s">
        <v>332</v>
      </c>
      <c r="T193" s="40" t="s">
        <v>62</v>
      </c>
      <c r="U193" s="40"/>
      <c r="V193" s="40"/>
      <c r="W193" s="40"/>
      <c r="X193" s="40"/>
      <c r="Y193" s="146">
        <v>7.0843989769820981</v>
      </c>
      <c r="Z193" s="40"/>
      <c r="AA193" s="41"/>
    </row>
    <row r="194" spans="1:27" x14ac:dyDescent="0.35">
      <c r="A194" s="36" t="s">
        <v>207</v>
      </c>
      <c r="B194" s="37">
        <v>5</v>
      </c>
      <c r="C194" s="37" t="s">
        <v>357</v>
      </c>
      <c r="D194" s="37">
        <v>2142</v>
      </c>
      <c r="E194" s="74" t="s">
        <v>1</v>
      </c>
      <c r="F194" s="75">
        <v>20200</v>
      </c>
      <c r="G194" s="37"/>
      <c r="H194" s="45">
        <f t="shared" ref="H194:H257" si="3">D194/30</f>
        <v>71.400000000000006</v>
      </c>
      <c r="I194" s="113">
        <v>35.020000000000003</v>
      </c>
      <c r="J194" s="37">
        <v>34.130000000000003</v>
      </c>
      <c r="K194" s="37">
        <v>1</v>
      </c>
      <c r="L194" s="106" t="s">
        <v>332</v>
      </c>
      <c r="M194" s="37">
        <v>1</v>
      </c>
      <c r="N194" s="37">
        <v>0.7</v>
      </c>
      <c r="O194" s="55" t="s">
        <v>400</v>
      </c>
      <c r="P194" s="37" t="s">
        <v>617</v>
      </c>
      <c r="Q194" s="37"/>
      <c r="R194" s="37" t="s">
        <v>358</v>
      </c>
      <c r="S194" s="37" t="s">
        <v>401</v>
      </c>
      <c r="T194" s="37" t="s">
        <v>1</v>
      </c>
      <c r="U194" s="37"/>
      <c r="V194" s="37"/>
      <c r="W194" s="37"/>
      <c r="X194" s="37"/>
      <c r="Y194" s="165">
        <v>98.526615969581741</v>
      </c>
      <c r="Z194" s="37"/>
      <c r="AA194" s="38"/>
    </row>
    <row r="195" spans="1:27" x14ac:dyDescent="0.35">
      <c r="A195" s="39" t="s">
        <v>208</v>
      </c>
      <c r="B195" s="40">
        <v>3</v>
      </c>
      <c r="C195" s="40" t="s">
        <v>357</v>
      </c>
      <c r="D195" s="40">
        <v>981</v>
      </c>
      <c r="E195" s="84" t="s">
        <v>1</v>
      </c>
      <c r="F195" s="85">
        <v>71300</v>
      </c>
      <c r="G195" s="40"/>
      <c r="H195" s="80">
        <f t="shared" si="3"/>
        <v>32.700000000000003</v>
      </c>
      <c r="I195" s="114">
        <v>24.93</v>
      </c>
      <c r="J195" s="40">
        <v>29.43</v>
      </c>
      <c r="K195" s="40">
        <v>2</v>
      </c>
      <c r="L195" s="90" t="s">
        <v>331</v>
      </c>
      <c r="M195" s="40">
        <v>1.2</v>
      </c>
      <c r="N195" s="40">
        <v>0.8</v>
      </c>
      <c r="O195" s="96" t="s">
        <v>400</v>
      </c>
      <c r="P195" s="40" t="s">
        <v>423</v>
      </c>
      <c r="Q195" s="40"/>
      <c r="R195" s="40" t="s">
        <v>358</v>
      </c>
      <c r="S195" s="40" t="s">
        <v>403</v>
      </c>
      <c r="T195" s="40" t="s">
        <v>62</v>
      </c>
      <c r="U195" s="40"/>
      <c r="V195" s="40"/>
      <c r="W195" s="40"/>
      <c r="X195" s="40"/>
      <c r="Y195" s="146">
        <v>99.236641221374043</v>
      </c>
      <c r="Z195" s="40"/>
      <c r="AA195" s="41"/>
    </row>
    <row r="196" spans="1:27" x14ac:dyDescent="0.35">
      <c r="A196" s="39" t="s">
        <v>209</v>
      </c>
      <c r="B196" s="40">
        <v>1</v>
      </c>
      <c r="C196" s="40" t="s">
        <v>356</v>
      </c>
      <c r="D196" s="40">
        <v>35</v>
      </c>
      <c r="E196" s="84" t="s">
        <v>1</v>
      </c>
      <c r="F196" s="85">
        <v>34700</v>
      </c>
      <c r="G196" s="40"/>
      <c r="H196" s="80">
        <f t="shared" si="3"/>
        <v>1.1666666666666667</v>
      </c>
      <c r="I196" s="115">
        <v>12.89</v>
      </c>
      <c r="J196" s="78">
        <v>9.99</v>
      </c>
      <c r="K196" s="40">
        <v>1</v>
      </c>
      <c r="L196" s="90" t="s">
        <v>332</v>
      </c>
      <c r="M196" s="40">
        <v>0.9</v>
      </c>
      <c r="N196" s="40">
        <v>0.7</v>
      </c>
      <c r="O196" s="96" t="s">
        <v>400</v>
      </c>
      <c r="P196" s="40" t="s">
        <v>617</v>
      </c>
      <c r="Q196" s="40"/>
      <c r="R196" s="40" t="s">
        <v>358</v>
      </c>
      <c r="S196" s="40" t="s">
        <v>401</v>
      </c>
      <c r="T196" s="40" t="s">
        <v>588</v>
      </c>
      <c r="U196" s="40"/>
      <c r="V196" s="40"/>
      <c r="W196" s="40"/>
      <c r="X196" s="40"/>
      <c r="Y196" s="146">
        <v>6.8044650964054902</v>
      </c>
      <c r="Z196" s="40"/>
      <c r="AA196" s="41"/>
    </row>
    <row r="197" spans="1:27" x14ac:dyDescent="0.35">
      <c r="A197" s="39" t="s">
        <v>210</v>
      </c>
      <c r="B197" s="40">
        <v>3</v>
      </c>
      <c r="C197" s="40" t="s">
        <v>357</v>
      </c>
      <c r="D197" s="40">
        <v>788</v>
      </c>
      <c r="E197" s="84" t="s">
        <v>1</v>
      </c>
      <c r="F197" s="85">
        <v>21826</v>
      </c>
      <c r="G197" s="40"/>
      <c r="H197" s="80">
        <f t="shared" si="3"/>
        <v>26.266666666666666</v>
      </c>
      <c r="I197" s="114">
        <v>32.119999999999997</v>
      </c>
      <c r="J197" s="40">
        <v>30.83</v>
      </c>
      <c r="K197" s="40">
        <v>1</v>
      </c>
      <c r="L197" s="90" t="s">
        <v>332</v>
      </c>
      <c r="M197" s="40">
        <v>0.8</v>
      </c>
      <c r="N197" s="40">
        <v>0.7</v>
      </c>
      <c r="O197" s="96" t="s">
        <v>400</v>
      </c>
      <c r="P197" s="40" t="s">
        <v>617</v>
      </c>
      <c r="Q197" s="40"/>
      <c r="R197" s="40" t="s">
        <v>359</v>
      </c>
      <c r="S197" s="40" t="s">
        <v>401</v>
      </c>
      <c r="T197" s="40" t="s">
        <v>583</v>
      </c>
      <c r="U197" s="40"/>
      <c r="V197" s="40"/>
      <c r="W197" s="40"/>
      <c r="X197" s="40"/>
      <c r="Y197" s="146">
        <v>100.73202829412733</v>
      </c>
      <c r="Z197" s="40"/>
      <c r="AA197" s="41"/>
    </row>
    <row r="198" spans="1:27" x14ac:dyDescent="0.35">
      <c r="A198" s="39" t="s">
        <v>211</v>
      </c>
      <c r="B198" s="40">
        <v>6</v>
      </c>
      <c r="C198" s="40" t="s">
        <v>357</v>
      </c>
      <c r="D198" s="40">
        <v>1865</v>
      </c>
      <c r="E198" s="84" t="s">
        <v>1</v>
      </c>
      <c r="F198" s="85">
        <v>28254</v>
      </c>
      <c r="G198" s="40"/>
      <c r="H198" s="80">
        <f t="shared" si="3"/>
        <v>62.166666666666664</v>
      </c>
      <c r="I198" s="115">
        <v>8.07</v>
      </c>
      <c r="J198" s="82">
        <v>8.25</v>
      </c>
      <c r="K198" s="40">
        <v>1</v>
      </c>
      <c r="L198" s="90" t="s">
        <v>332</v>
      </c>
      <c r="M198" s="40">
        <v>0.8</v>
      </c>
      <c r="N198" s="40">
        <v>0.7</v>
      </c>
      <c r="O198" s="96" t="s">
        <v>400</v>
      </c>
      <c r="P198" s="40" t="s">
        <v>617</v>
      </c>
      <c r="Q198" s="40"/>
      <c r="R198" s="40" t="s">
        <v>358</v>
      </c>
      <c r="S198" s="40" t="s">
        <v>401</v>
      </c>
      <c r="T198" s="40" t="s">
        <v>1</v>
      </c>
      <c r="U198" s="40"/>
      <c r="V198" s="40"/>
      <c r="W198" s="40"/>
      <c r="X198" s="40"/>
      <c r="Y198" s="146">
        <v>98.242939666238783</v>
      </c>
      <c r="Z198" s="40"/>
      <c r="AA198" s="41"/>
    </row>
    <row r="199" spans="1:27" x14ac:dyDescent="0.35">
      <c r="A199" s="39" t="s">
        <v>212</v>
      </c>
      <c r="B199" s="40">
        <v>5</v>
      </c>
      <c r="C199" s="40" t="s">
        <v>357</v>
      </c>
      <c r="D199" s="40">
        <v>1457</v>
      </c>
      <c r="E199" s="84" t="s">
        <v>1</v>
      </c>
      <c r="F199" s="85">
        <v>317000</v>
      </c>
      <c r="G199" s="40"/>
      <c r="H199" s="80">
        <f t="shared" si="3"/>
        <v>48.56666666666667</v>
      </c>
      <c r="I199" s="114">
        <v>34.1</v>
      </c>
      <c r="J199" s="40">
        <v>35.07</v>
      </c>
      <c r="K199" s="40">
        <v>2</v>
      </c>
      <c r="L199" s="90" t="s">
        <v>331</v>
      </c>
      <c r="M199" s="40">
        <v>1.2</v>
      </c>
      <c r="N199" s="40">
        <v>1</v>
      </c>
      <c r="O199" s="96" t="s">
        <v>400</v>
      </c>
      <c r="P199" s="40" t="s">
        <v>600</v>
      </c>
      <c r="Q199" s="40"/>
      <c r="R199" s="40" t="s">
        <v>358</v>
      </c>
      <c r="S199" s="40" t="s">
        <v>332</v>
      </c>
      <c r="T199" s="40" t="s">
        <v>587</v>
      </c>
      <c r="U199" s="40"/>
      <c r="V199" s="40"/>
      <c r="W199" s="40"/>
      <c r="X199" s="40"/>
      <c r="Y199" s="146">
        <v>96.25</v>
      </c>
      <c r="Z199" s="40"/>
      <c r="AA199" s="41"/>
    </row>
    <row r="200" spans="1:27" x14ac:dyDescent="0.35">
      <c r="A200" s="39" t="s">
        <v>213</v>
      </c>
      <c r="B200" s="40">
        <v>6</v>
      </c>
      <c r="C200" s="40" t="s">
        <v>357</v>
      </c>
      <c r="D200" s="40">
        <v>2140</v>
      </c>
      <c r="E200" s="84" t="s">
        <v>1</v>
      </c>
      <c r="F200" s="85">
        <v>84300</v>
      </c>
      <c r="G200" s="40"/>
      <c r="H200" s="80">
        <f t="shared" si="3"/>
        <v>71.333333333333329</v>
      </c>
      <c r="I200" s="114">
        <v>37.99</v>
      </c>
      <c r="J200" s="78">
        <v>40.200000000000003</v>
      </c>
      <c r="K200" s="40">
        <v>3</v>
      </c>
      <c r="L200" s="90" t="s">
        <v>328</v>
      </c>
      <c r="M200" s="40">
        <v>1</v>
      </c>
      <c r="N200" s="40">
        <v>0.8</v>
      </c>
      <c r="O200" s="96" t="s">
        <v>400</v>
      </c>
      <c r="P200" s="40" t="s">
        <v>617</v>
      </c>
      <c r="Q200" s="40"/>
      <c r="R200" s="40" t="s">
        <v>359</v>
      </c>
      <c r="S200" s="40" t="s">
        <v>403</v>
      </c>
      <c r="T200" s="40" t="s">
        <v>1</v>
      </c>
      <c r="U200" s="40"/>
      <c r="V200" s="40"/>
      <c r="W200" s="40"/>
      <c r="X200" s="40"/>
      <c r="Y200" s="146">
        <v>98.809555163422786</v>
      </c>
      <c r="Z200" s="40"/>
      <c r="AA200" s="41"/>
    </row>
    <row r="201" spans="1:27" x14ac:dyDescent="0.35">
      <c r="A201" s="39" t="s">
        <v>214</v>
      </c>
      <c r="B201" s="40">
        <v>3</v>
      </c>
      <c r="C201" s="40" t="s">
        <v>357</v>
      </c>
      <c r="D201" s="40">
        <v>1057</v>
      </c>
      <c r="E201" s="84" t="s">
        <v>1</v>
      </c>
      <c r="F201" s="85">
        <v>149389</v>
      </c>
      <c r="G201" s="40"/>
      <c r="H201" s="80">
        <f t="shared" si="3"/>
        <v>35.233333333333334</v>
      </c>
      <c r="I201" s="114">
        <v>32.24</v>
      </c>
      <c r="J201" s="40">
        <v>33.64</v>
      </c>
      <c r="K201" s="40">
        <v>2</v>
      </c>
      <c r="L201" s="90" t="s">
        <v>329</v>
      </c>
      <c r="M201" s="40">
        <v>0.9</v>
      </c>
      <c r="N201" s="40">
        <v>0.8</v>
      </c>
      <c r="O201" s="96" t="s">
        <v>400</v>
      </c>
      <c r="P201" s="40" t="s">
        <v>422</v>
      </c>
      <c r="Q201" s="40"/>
      <c r="R201" s="40" t="s">
        <v>358</v>
      </c>
      <c r="S201" s="40" t="s">
        <v>401</v>
      </c>
      <c r="T201" s="40" t="s">
        <v>218</v>
      </c>
      <c r="U201" s="40"/>
      <c r="V201" s="40"/>
      <c r="W201" s="40"/>
      <c r="X201" s="40"/>
      <c r="Y201" s="146">
        <v>101.67651800107468</v>
      </c>
      <c r="Z201" s="40"/>
      <c r="AA201" s="41"/>
    </row>
    <row r="202" spans="1:27" x14ac:dyDescent="0.35">
      <c r="A202" s="39" t="s">
        <v>215</v>
      </c>
      <c r="B202" s="40">
        <v>2</v>
      </c>
      <c r="C202" s="40" t="s">
        <v>357</v>
      </c>
      <c r="D202" s="40">
        <v>386</v>
      </c>
      <c r="E202" s="84" t="s">
        <v>1</v>
      </c>
      <c r="F202" s="85">
        <v>62000</v>
      </c>
      <c r="G202" s="40"/>
      <c r="H202" s="80">
        <f t="shared" si="3"/>
        <v>12.866666666666667</v>
      </c>
      <c r="I202" s="115">
        <v>10.66</v>
      </c>
      <c r="J202" s="40">
        <v>13.4</v>
      </c>
      <c r="K202" s="40">
        <v>1</v>
      </c>
      <c r="L202" s="90" t="s">
        <v>332</v>
      </c>
      <c r="M202" s="40">
        <v>0.5</v>
      </c>
      <c r="N202" s="40">
        <v>0.4</v>
      </c>
      <c r="O202" s="96" t="s">
        <v>400</v>
      </c>
      <c r="P202" s="40" t="s">
        <v>617</v>
      </c>
      <c r="Q202" s="40"/>
      <c r="R202" s="40" t="s">
        <v>358</v>
      </c>
      <c r="S202" s="40" t="s">
        <v>401</v>
      </c>
      <c r="T202" s="40" t="s">
        <v>588</v>
      </c>
      <c r="U202" s="40"/>
      <c r="V202" s="40"/>
      <c r="W202" s="40"/>
      <c r="X202" s="40"/>
      <c r="Y202" s="146">
        <v>99.265887900546574</v>
      </c>
      <c r="Z202" s="40"/>
      <c r="AA202" s="41"/>
    </row>
    <row r="203" spans="1:27" ht="15" thickBot="1" x14ac:dyDescent="0.4">
      <c r="A203" s="39" t="s">
        <v>216</v>
      </c>
      <c r="B203" s="40">
        <v>4</v>
      </c>
      <c r="C203" s="40" t="s">
        <v>357</v>
      </c>
      <c r="D203" s="40">
        <v>1604</v>
      </c>
      <c r="E203" s="84" t="s">
        <v>1</v>
      </c>
      <c r="F203" s="85">
        <v>35500</v>
      </c>
      <c r="G203" s="40"/>
      <c r="H203" s="80">
        <f t="shared" si="3"/>
        <v>53.466666666666669</v>
      </c>
      <c r="I203" s="114">
        <v>25.12</v>
      </c>
      <c r="J203" s="40">
        <v>24.24</v>
      </c>
      <c r="K203" s="40">
        <v>2</v>
      </c>
      <c r="L203" s="90" t="s">
        <v>329</v>
      </c>
      <c r="M203" s="40">
        <v>1.1000000000000001</v>
      </c>
      <c r="N203" s="40">
        <v>0.9</v>
      </c>
      <c r="O203" s="59" t="s">
        <v>400</v>
      </c>
      <c r="P203" s="40" t="s">
        <v>617</v>
      </c>
      <c r="Q203" s="40"/>
      <c r="R203" s="40" t="s">
        <v>358</v>
      </c>
      <c r="S203" s="40" t="s">
        <v>401</v>
      </c>
      <c r="T203" s="40" t="s">
        <v>618</v>
      </c>
      <c r="U203" s="40"/>
      <c r="V203" s="40"/>
      <c r="W203" s="40"/>
      <c r="X203" s="40"/>
      <c r="Y203" s="146">
        <v>104.48479845921035</v>
      </c>
      <c r="Z203" s="40"/>
      <c r="AA203" s="41"/>
    </row>
    <row r="204" spans="1:27" x14ac:dyDescent="0.35">
      <c r="A204" s="36" t="s">
        <v>217</v>
      </c>
      <c r="B204" s="37">
        <v>1</v>
      </c>
      <c r="C204" s="37" t="s">
        <v>356</v>
      </c>
      <c r="D204" s="37">
        <v>54</v>
      </c>
      <c r="E204" s="74" t="s">
        <v>218</v>
      </c>
      <c r="F204" s="75">
        <v>220000</v>
      </c>
      <c r="G204" s="37"/>
      <c r="H204" s="45">
        <f t="shared" si="3"/>
        <v>1.8</v>
      </c>
      <c r="I204" s="113">
        <v>1.9</v>
      </c>
      <c r="J204" s="37">
        <v>1.77</v>
      </c>
      <c r="K204" s="37">
        <v>1</v>
      </c>
      <c r="L204" s="106" t="s">
        <v>332</v>
      </c>
      <c r="M204" s="213">
        <v>1.2</v>
      </c>
      <c r="N204" s="213">
        <v>1</v>
      </c>
      <c r="O204" s="125" t="s">
        <v>400</v>
      </c>
      <c r="P204" s="37" t="s">
        <v>600</v>
      </c>
      <c r="Q204" s="37"/>
      <c r="R204" s="37" t="s">
        <v>359</v>
      </c>
      <c r="S204" s="37" t="s">
        <v>401</v>
      </c>
      <c r="T204" s="37" t="s">
        <v>218</v>
      </c>
      <c r="U204" s="37"/>
      <c r="V204" s="37"/>
      <c r="W204" s="37"/>
      <c r="X204" s="37"/>
      <c r="Y204" s="165">
        <v>6.65</v>
      </c>
      <c r="Z204" s="37"/>
      <c r="AA204" s="38"/>
    </row>
    <row r="205" spans="1:27" x14ac:dyDescent="0.35">
      <c r="A205" s="39" t="s">
        <v>219</v>
      </c>
      <c r="B205" s="40">
        <v>1</v>
      </c>
      <c r="C205" s="40" t="s">
        <v>356</v>
      </c>
      <c r="D205" s="40">
        <v>93</v>
      </c>
      <c r="E205" s="84" t="s">
        <v>1</v>
      </c>
      <c r="F205" s="50"/>
      <c r="G205" s="40">
        <v>112000</v>
      </c>
      <c r="H205" s="80">
        <f t="shared" si="3"/>
        <v>3.1</v>
      </c>
      <c r="I205" s="114">
        <v>2.23</v>
      </c>
      <c r="J205" s="40">
        <v>1.84</v>
      </c>
      <c r="K205" s="40">
        <v>1</v>
      </c>
      <c r="L205" s="90" t="s">
        <v>332</v>
      </c>
      <c r="M205" s="153">
        <v>1.3</v>
      </c>
      <c r="N205" s="153">
        <v>1</v>
      </c>
      <c r="O205" s="96" t="s">
        <v>400</v>
      </c>
      <c r="P205" s="40" t="s">
        <v>422</v>
      </c>
      <c r="Q205" s="40"/>
      <c r="R205" s="40" t="s">
        <v>359</v>
      </c>
      <c r="S205" s="40" t="s">
        <v>401</v>
      </c>
      <c r="T205" s="40" t="s">
        <v>1</v>
      </c>
      <c r="U205" s="40"/>
      <c r="V205" s="40"/>
      <c r="W205" s="40"/>
      <c r="X205" s="40"/>
      <c r="Y205" s="146">
        <v>64.850466796771983</v>
      </c>
      <c r="Z205" s="40"/>
      <c r="AA205" s="41"/>
    </row>
    <row r="206" spans="1:27" x14ac:dyDescent="0.35">
      <c r="A206" s="39" t="s">
        <v>220</v>
      </c>
      <c r="B206" s="40">
        <v>1</v>
      </c>
      <c r="C206" s="40" t="s">
        <v>356</v>
      </c>
      <c r="D206" s="40">
        <v>9</v>
      </c>
      <c r="E206" s="84" t="s">
        <v>221</v>
      </c>
      <c r="F206" s="50"/>
      <c r="G206" s="40">
        <v>7070000</v>
      </c>
      <c r="H206" s="80">
        <f t="shared" si="3"/>
        <v>0.3</v>
      </c>
      <c r="I206" s="114">
        <v>11.13</v>
      </c>
      <c r="J206" s="82">
        <v>14.05</v>
      </c>
      <c r="K206" s="40">
        <v>3</v>
      </c>
      <c r="L206" s="90" t="s">
        <v>328</v>
      </c>
      <c r="M206" s="153">
        <v>1.1000000000000001</v>
      </c>
      <c r="N206" s="153">
        <v>1</v>
      </c>
      <c r="O206" s="96" t="s">
        <v>400</v>
      </c>
      <c r="P206" s="40" t="s">
        <v>623</v>
      </c>
      <c r="Q206" s="40"/>
      <c r="R206" s="40" t="s">
        <v>358</v>
      </c>
      <c r="S206" s="82" t="s">
        <v>609</v>
      </c>
      <c r="T206" s="40" t="s">
        <v>221</v>
      </c>
      <c r="U206" s="40"/>
      <c r="V206" s="40"/>
      <c r="W206" s="40"/>
      <c r="X206" s="40"/>
      <c r="Y206" s="146">
        <v>64.138862623260835</v>
      </c>
      <c r="Z206" s="40"/>
      <c r="AA206" s="41"/>
    </row>
    <row r="207" spans="1:27" x14ac:dyDescent="0.35">
      <c r="A207" s="39" t="s">
        <v>222</v>
      </c>
      <c r="B207" s="40">
        <v>2</v>
      </c>
      <c r="C207" s="40" t="s">
        <v>357</v>
      </c>
      <c r="D207" s="40">
        <v>463</v>
      </c>
      <c r="E207" s="84" t="s">
        <v>1</v>
      </c>
      <c r="F207" s="85">
        <v>65000</v>
      </c>
      <c r="G207" s="40"/>
      <c r="H207" s="80">
        <f t="shared" si="3"/>
        <v>15.433333333333334</v>
      </c>
      <c r="I207" s="114">
        <v>21.88</v>
      </c>
      <c r="J207" s="40">
        <v>23.04</v>
      </c>
      <c r="K207" s="40">
        <v>1</v>
      </c>
      <c r="L207" s="90" t="s">
        <v>332</v>
      </c>
      <c r="M207" s="153">
        <v>1.3</v>
      </c>
      <c r="N207" s="153">
        <v>1</v>
      </c>
      <c r="O207" s="96" t="s">
        <v>400</v>
      </c>
      <c r="P207" s="40" t="s">
        <v>423</v>
      </c>
      <c r="Q207" s="40"/>
      <c r="R207" s="40" t="s">
        <v>359</v>
      </c>
      <c r="S207" s="40" t="s">
        <v>401</v>
      </c>
      <c r="T207" s="40" t="s">
        <v>1</v>
      </c>
      <c r="U207" s="40"/>
      <c r="V207" s="40"/>
      <c r="W207" s="40"/>
      <c r="X207" s="40"/>
      <c r="Y207" s="146">
        <v>68.25</v>
      </c>
      <c r="Z207" s="40"/>
      <c r="AA207" s="41"/>
    </row>
    <row r="208" spans="1:27" x14ac:dyDescent="0.35">
      <c r="A208" s="39" t="s">
        <v>223</v>
      </c>
      <c r="B208" s="40">
        <v>4</v>
      </c>
      <c r="C208" s="40" t="s">
        <v>357</v>
      </c>
      <c r="D208" s="40">
        <v>1396</v>
      </c>
      <c r="E208" s="84" t="s">
        <v>23</v>
      </c>
      <c r="F208" s="85">
        <v>47100</v>
      </c>
      <c r="G208" s="40"/>
      <c r="H208" s="80">
        <f t="shared" si="3"/>
        <v>46.533333333333331</v>
      </c>
      <c r="I208" s="114">
        <v>34.76</v>
      </c>
      <c r="J208" s="40">
        <v>34.08</v>
      </c>
      <c r="K208" s="40">
        <v>1</v>
      </c>
      <c r="L208" s="90" t="s">
        <v>332</v>
      </c>
      <c r="M208" s="153">
        <v>0.5</v>
      </c>
      <c r="N208" s="153">
        <v>0.5</v>
      </c>
      <c r="O208" s="96" t="s">
        <v>400</v>
      </c>
      <c r="P208" s="40" t="s">
        <v>421</v>
      </c>
      <c r="Q208" s="40"/>
      <c r="R208" s="40" t="s">
        <v>358</v>
      </c>
      <c r="S208" s="40" t="s">
        <v>401</v>
      </c>
      <c r="T208" s="40" t="s">
        <v>23</v>
      </c>
      <c r="U208" s="40"/>
      <c r="V208" s="40"/>
      <c r="W208" s="40"/>
      <c r="X208" s="40"/>
      <c r="Y208" s="146">
        <v>99.262931834451308</v>
      </c>
      <c r="Z208" s="40"/>
      <c r="AA208" s="41"/>
    </row>
    <row r="209" spans="1:27" x14ac:dyDescent="0.35">
      <c r="A209" s="39" t="s">
        <v>224</v>
      </c>
      <c r="B209" s="40">
        <v>4</v>
      </c>
      <c r="C209" s="40" t="s">
        <v>357</v>
      </c>
      <c r="D209" s="40">
        <v>1134</v>
      </c>
      <c r="E209" s="84" t="s">
        <v>1</v>
      </c>
      <c r="F209" s="50"/>
      <c r="G209" s="40">
        <v>41560</v>
      </c>
      <c r="H209" s="80">
        <f t="shared" si="3"/>
        <v>37.799999999999997</v>
      </c>
      <c r="I209" s="114">
        <v>31.53</v>
      </c>
      <c r="J209" s="40">
        <v>30.25</v>
      </c>
      <c r="K209" s="40">
        <v>1</v>
      </c>
      <c r="L209" s="90" t="s">
        <v>332</v>
      </c>
      <c r="M209" s="153">
        <v>1.5</v>
      </c>
      <c r="N209" s="153">
        <v>1.2</v>
      </c>
      <c r="O209" s="96" t="s">
        <v>400</v>
      </c>
      <c r="P209" s="40" t="s">
        <v>617</v>
      </c>
      <c r="Q209" s="40"/>
      <c r="R209" s="40" t="s">
        <v>358</v>
      </c>
      <c r="S209" s="40" t="s">
        <v>332</v>
      </c>
      <c r="T209" s="40" t="s">
        <v>1</v>
      </c>
      <c r="U209" s="40"/>
      <c r="V209" s="40"/>
      <c r="W209" s="40"/>
      <c r="X209" s="40"/>
      <c r="Y209" s="146">
        <v>97.704277071830504</v>
      </c>
      <c r="Z209" s="40"/>
      <c r="AA209" s="41"/>
    </row>
    <row r="210" spans="1:27" x14ac:dyDescent="0.35">
      <c r="A210" s="39" t="s">
        <v>225</v>
      </c>
      <c r="B210" s="40">
        <v>3</v>
      </c>
      <c r="C210" s="40" t="s">
        <v>357</v>
      </c>
      <c r="D210" s="40">
        <v>1337</v>
      </c>
      <c r="E210" s="84" t="s">
        <v>1</v>
      </c>
      <c r="F210" s="85">
        <v>19300</v>
      </c>
      <c r="G210" s="40"/>
      <c r="H210" s="80">
        <f t="shared" si="3"/>
        <v>44.56666666666667</v>
      </c>
      <c r="I210" s="114">
        <v>38.83</v>
      </c>
      <c r="J210" s="40">
        <v>44.01</v>
      </c>
      <c r="K210" s="40">
        <v>2</v>
      </c>
      <c r="L210" s="90" t="s">
        <v>329</v>
      </c>
      <c r="M210" s="153">
        <v>0.7</v>
      </c>
      <c r="N210" s="153">
        <v>0.5</v>
      </c>
      <c r="O210" s="96" t="s">
        <v>400</v>
      </c>
      <c r="P210" s="40" t="s">
        <v>421</v>
      </c>
      <c r="Q210" s="40"/>
      <c r="R210" s="40" t="s">
        <v>358</v>
      </c>
      <c r="S210" s="40" t="s">
        <v>401</v>
      </c>
      <c r="T210" s="40" t="s">
        <v>1</v>
      </c>
      <c r="U210" s="40"/>
      <c r="V210" s="40"/>
      <c r="W210" s="40"/>
      <c r="X210" s="40"/>
      <c r="Y210" s="146">
        <v>98</v>
      </c>
      <c r="Z210" s="40"/>
      <c r="AA210" s="41"/>
    </row>
    <row r="211" spans="1:27" x14ac:dyDescent="0.35">
      <c r="A211" s="39" t="s">
        <v>226</v>
      </c>
      <c r="B211" s="40">
        <v>3</v>
      </c>
      <c r="C211" s="40" t="s">
        <v>357</v>
      </c>
      <c r="D211" s="40">
        <v>1145</v>
      </c>
      <c r="E211" s="84" t="s">
        <v>1</v>
      </c>
      <c r="F211" s="50"/>
      <c r="G211" s="40">
        <v>10249</v>
      </c>
      <c r="H211" s="80">
        <f t="shared" si="3"/>
        <v>38.166666666666664</v>
      </c>
      <c r="I211" s="114">
        <v>31.58</v>
      </c>
      <c r="J211" s="40">
        <v>25.28</v>
      </c>
      <c r="K211" s="40">
        <v>1</v>
      </c>
      <c r="L211" s="90" t="s">
        <v>332</v>
      </c>
      <c r="M211" s="153">
        <v>1</v>
      </c>
      <c r="N211" s="153">
        <v>0.9</v>
      </c>
      <c r="O211" s="96" t="s">
        <v>400</v>
      </c>
      <c r="P211" s="40" t="s">
        <v>424</v>
      </c>
      <c r="Q211" s="40"/>
      <c r="R211" s="40" t="s">
        <v>358</v>
      </c>
      <c r="S211" s="40" t="s">
        <v>401</v>
      </c>
      <c r="T211" s="40" t="s">
        <v>614</v>
      </c>
      <c r="U211" s="40"/>
      <c r="V211" s="40"/>
      <c r="W211" s="40"/>
      <c r="X211" s="40"/>
      <c r="Y211" s="146">
        <v>98.25</v>
      </c>
      <c r="Z211" s="40"/>
      <c r="AA211" s="41"/>
    </row>
    <row r="212" spans="1:27" x14ac:dyDescent="0.35">
      <c r="A212" s="143" t="s">
        <v>227</v>
      </c>
      <c r="B212" s="84">
        <v>4</v>
      </c>
      <c r="C212" s="84" t="s">
        <v>357</v>
      </c>
      <c r="D212" s="84">
        <v>1123</v>
      </c>
      <c r="E212" s="84" t="s">
        <v>1</v>
      </c>
      <c r="F212" s="148">
        <v>99000</v>
      </c>
      <c r="G212" s="84"/>
      <c r="H212" s="149">
        <f t="shared" si="3"/>
        <v>37.43333333333333</v>
      </c>
      <c r="I212" s="158">
        <v>48.03</v>
      </c>
      <c r="J212" s="84">
        <v>62.16</v>
      </c>
      <c r="K212" s="84">
        <v>1</v>
      </c>
      <c r="L212" s="131" t="s">
        <v>332</v>
      </c>
      <c r="M212" s="153">
        <v>0.9</v>
      </c>
      <c r="N212" s="153">
        <v>0.2</v>
      </c>
      <c r="O212" s="96" t="s">
        <v>400</v>
      </c>
      <c r="P212" s="84" t="s">
        <v>621</v>
      </c>
      <c r="Q212" s="84"/>
      <c r="R212" s="84" t="s">
        <v>358</v>
      </c>
      <c r="S212" s="84" t="s">
        <v>401</v>
      </c>
      <c r="T212" s="40" t="s">
        <v>1</v>
      </c>
      <c r="U212" s="40"/>
      <c r="V212" s="40"/>
      <c r="W212" s="40">
        <v>568</v>
      </c>
      <c r="X212" s="40"/>
      <c r="Y212" s="146">
        <v>94.655559962977662</v>
      </c>
      <c r="Z212" s="40"/>
      <c r="AA212" s="41"/>
    </row>
    <row r="213" spans="1:27" ht="15" thickBot="1" x14ac:dyDescent="0.4">
      <c r="A213" s="39" t="s">
        <v>228</v>
      </c>
      <c r="B213" s="40">
        <v>6</v>
      </c>
      <c r="C213" s="40" t="s">
        <v>357</v>
      </c>
      <c r="D213" s="40">
        <v>1883</v>
      </c>
      <c r="E213" s="84" t="s">
        <v>1</v>
      </c>
      <c r="F213" s="85">
        <v>45828</v>
      </c>
      <c r="G213" s="40"/>
      <c r="H213" s="80">
        <f t="shared" si="3"/>
        <v>62.766666666666666</v>
      </c>
      <c r="I213" s="114">
        <v>34.380000000000003</v>
      </c>
      <c r="J213" s="40">
        <v>33.22</v>
      </c>
      <c r="K213" s="40">
        <v>1</v>
      </c>
      <c r="L213" s="90" t="s">
        <v>332</v>
      </c>
      <c r="M213" s="146">
        <v>1</v>
      </c>
      <c r="N213" s="146">
        <v>0.8</v>
      </c>
      <c r="O213" s="96" t="s">
        <v>400</v>
      </c>
      <c r="P213" s="40" t="s">
        <v>622</v>
      </c>
      <c r="Q213" s="40"/>
      <c r="R213" s="40" t="s">
        <v>358</v>
      </c>
      <c r="S213" s="40" t="s">
        <v>401</v>
      </c>
      <c r="T213" s="40" t="s">
        <v>1</v>
      </c>
      <c r="U213" s="40"/>
      <c r="V213" s="40"/>
      <c r="W213" s="40"/>
      <c r="X213" s="40"/>
      <c r="Y213" s="146">
        <v>99.630682572999973</v>
      </c>
      <c r="Z213" s="40"/>
      <c r="AA213" s="41"/>
    </row>
    <row r="214" spans="1:27" x14ac:dyDescent="0.35">
      <c r="A214" s="36" t="s">
        <v>229</v>
      </c>
      <c r="B214" s="37">
        <v>2</v>
      </c>
      <c r="C214" s="37" t="s">
        <v>357</v>
      </c>
      <c r="D214" s="37">
        <v>448</v>
      </c>
      <c r="E214" s="74" t="s">
        <v>1</v>
      </c>
      <c r="F214" s="75">
        <v>112000</v>
      </c>
      <c r="G214" s="37"/>
      <c r="H214" s="45">
        <f t="shared" si="3"/>
        <v>14.933333333333334</v>
      </c>
      <c r="I214" s="169">
        <v>9.6300000000000008</v>
      </c>
      <c r="J214" s="94">
        <v>8.2200000000000006</v>
      </c>
      <c r="K214" s="37">
        <v>1</v>
      </c>
      <c r="L214" s="106" t="s">
        <v>332</v>
      </c>
      <c r="M214" s="37">
        <v>1</v>
      </c>
      <c r="N214" s="37">
        <v>0.7</v>
      </c>
      <c r="O214" s="55" t="s">
        <v>400</v>
      </c>
      <c r="P214" s="37" t="s">
        <v>422</v>
      </c>
      <c r="Q214" s="37"/>
      <c r="R214" s="37" t="s">
        <v>358</v>
      </c>
      <c r="S214" s="37" t="s">
        <v>332</v>
      </c>
      <c r="T214" s="37" t="s">
        <v>1</v>
      </c>
      <c r="U214" s="37"/>
      <c r="V214" s="37"/>
      <c r="W214" s="37"/>
      <c r="X214" s="37"/>
      <c r="Y214" s="165">
        <v>99.655876976018931</v>
      </c>
      <c r="Z214" s="37"/>
      <c r="AA214" s="38"/>
    </row>
    <row r="215" spans="1:27" x14ac:dyDescent="0.35">
      <c r="A215" s="143" t="s">
        <v>230</v>
      </c>
      <c r="B215" s="84">
        <v>4</v>
      </c>
      <c r="C215" s="84" t="s">
        <v>357</v>
      </c>
      <c r="D215" s="84">
        <v>1269</v>
      </c>
      <c r="E215" s="84" t="s">
        <v>1</v>
      </c>
      <c r="F215" s="148">
        <v>27300</v>
      </c>
      <c r="G215" s="84"/>
      <c r="H215" s="149">
        <f t="shared" si="3"/>
        <v>42.3</v>
      </c>
      <c r="I215" s="154">
        <v>57.1</v>
      </c>
      <c r="J215" s="79">
        <v>57.91</v>
      </c>
      <c r="K215" s="84">
        <v>1</v>
      </c>
      <c r="L215" s="131" t="s">
        <v>332</v>
      </c>
      <c r="M215" s="40">
        <v>1</v>
      </c>
      <c r="N215" s="40">
        <v>0.3</v>
      </c>
      <c r="O215" s="59" t="s">
        <v>400</v>
      </c>
      <c r="P215" s="84" t="s">
        <v>621</v>
      </c>
      <c r="Q215" s="84"/>
      <c r="R215" s="84" t="s">
        <v>358</v>
      </c>
      <c r="S215" s="84" t="s">
        <v>401</v>
      </c>
      <c r="T215" s="84" t="s">
        <v>1</v>
      </c>
      <c r="U215" s="40"/>
      <c r="V215" s="40"/>
      <c r="W215" s="40">
        <v>568</v>
      </c>
      <c r="X215" s="40"/>
      <c r="Y215" s="146">
        <v>93.43249999999999</v>
      </c>
      <c r="Z215" s="40"/>
      <c r="AA215" s="41"/>
    </row>
    <row r="216" spans="1:27" x14ac:dyDescent="0.35">
      <c r="A216" s="143" t="s">
        <v>231</v>
      </c>
      <c r="B216" s="84">
        <v>2</v>
      </c>
      <c r="C216" s="84" t="s">
        <v>357</v>
      </c>
      <c r="D216" s="84">
        <v>402</v>
      </c>
      <c r="E216" s="84" t="s">
        <v>1</v>
      </c>
      <c r="F216" s="148">
        <v>17600</v>
      </c>
      <c r="G216" s="84"/>
      <c r="H216" s="149">
        <f t="shared" si="3"/>
        <v>13.4</v>
      </c>
      <c r="I216" s="133">
        <v>11.18</v>
      </c>
      <c r="J216" s="97">
        <v>10.74</v>
      </c>
      <c r="K216" s="84">
        <v>2</v>
      </c>
      <c r="L216" s="131" t="s">
        <v>331</v>
      </c>
      <c r="M216" s="40">
        <v>0.9</v>
      </c>
      <c r="N216" s="40">
        <v>0.5</v>
      </c>
      <c r="O216" s="59" t="s">
        <v>400</v>
      </c>
      <c r="P216" s="84" t="s">
        <v>621</v>
      </c>
      <c r="Q216" s="84"/>
      <c r="R216" s="84" t="s">
        <v>358</v>
      </c>
      <c r="S216" s="84" t="s">
        <v>332</v>
      </c>
      <c r="T216" s="84" t="s">
        <v>1</v>
      </c>
      <c r="U216" s="40"/>
      <c r="V216" s="40"/>
      <c r="W216" s="40">
        <v>568</v>
      </c>
      <c r="X216" s="40"/>
      <c r="Y216" s="146">
        <v>97.90860831755009</v>
      </c>
      <c r="Z216" s="40"/>
      <c r="AA216" s="41"/>
    </row>
    <row r="217" spans="1:27" x14ac:dyDescent="0.35">
      <c r="A217" s="143" t="s">
        <v>232</v>
      </c>
      <c r="B217" s="84">
        <v>3</v>
      </c>
      <c r="C217" s="84" t="s">
        <v>357</v>
      </c>
      <c r="D217" s="84">
        <v>1410</v>
      </c>
      <c r="E217" s="84" t="s">
        <v>1</v>
      </c>
      <c r="F217" s="148">
        <v>21700</v>
      </c>
      <c r="G217" s="84"/>
      <c r="H217" s="149">
        <f t="shared" si="3"/>
        <v>47</v>
      </c>
      <c r="I217" s="154">
        <v>31.35</v>
      </c>
      <c r="J217" s="79">
        <v>30.2</v>
      </c>
      <c r="K217" s="84">
        <v>3</v>
      </c>
      <c r="L217" s="131" t="s">
        <v>328</v>
      </c>
      <c r="M217" s="40">
        <v>0.9</v>
      </c>
      <c r="N217" s="40">
        <v>0.2</v>
      </c>
      <c r="O217" s="59" t="s">
        <v>400</v>
      </c>
      <c r="P217" s="84" t="s">
        <v>621</v>
      </c>
      <c r="Q217" s="84"/>
      <c r="R217" s="84" t="s">
        <v>358</v>
      </c>
      <c r="S217" s="84" t="s">
        <v>401</v>
      </c>
      <c r="T217" s="84" t="s">
        <v>1</v>
      </c>
      <c r="U217" s="40"/>
      <c r="V217" s="40"/>
      <c r="W217" s="40">
        <v>568</v>
      </c>
      <c r="X217" s="40"/>
      <c r="Y217" s="146">
        <v>99.984029385929901</v>
      </c>
      <c r="Z217" s="40"/>
      <c r="AA217" s="41"/>
    </row>
    <row r="218" spans="1:27" x14ac:dyDescent="0.35">
      <c r="A218" s="39" t="s">
        <v>233</v>
      </c>
      <c r="B218" s="40">
        <v>2</v>
      </c>
      <c r="C218" s="40" t="s">
        <v>357</v>
      </c>
      <c r="D218" s="40">
        <v>2029</v>
      </c>
      <c r="E218" s="84" t="s">
        <v>1</v>
      </c>
      <c r="F218" s="85">
        <v>22600</v>
      </c>
      <c r="G218" s="40"/>
      <c r="H218" s="80">
        <f t="shared" si="3"/>
        <v>67.63333333333334</v>
      </c>
      <c r="I218" s="137">
        <v>6.41</v>
      </c>
      <c r="J218" s="82">
        <v>7.6</v>
      </c>
      <c r="K218" s="40">
        <v>1</v>
      </c>
      <c r="L218" s="90" t="s">
        <v>332</v>
      </c>
      <c r="M218" s="40">
        <v>0.9</v>
      </c>
      <c r="N218" s="40">
        <v>0.7</v>
      </c>
      <c r="O218" s="59" t="s">
        <v>400</v>
      </c>
      <c r="P218" s="84" t="s">
        <v>622</v>
      </c>
      <c r="Q218" s="40"/>
      <c r="R218" s="40" t="s">
        <v>359</v>
      </c>
      <c r="S218" s="40" t="s">
        <v>332</v>
      </c>
      <c r="T218" s="84" t="s">
        <v>1</v>
      </c>
      <c r="U218" s="40"/>
      <c r="V218" s="40"/>
      <c r="W218" s="40"/>
      <c r="X218" s="40"/>
      <c r="Y218" s="146">
        <v>99.846989922439718</v>
      </c>
      <c r="Z218" s="40"/>
      <c r="AA218" s="41"/>
    </row>
    <row r="219" spans="1:27" x14ac:dyDescent="0.35">
      <c r="A219" s="39" t="s">
        <v>234</v>
      </c>
      <c r="B219" s="40">
        <v>4</v>
      </c>
      <c r="C219" s="40" t="s">
        <v>357</v>
      </c>
      <c r="D219" s="40">
        <v>1063</v>
      </c>
      <c r="E219" s="84" t="s">
        <v>1</v>
      </c>
      <c r="F219" s="85">
        <v>17200</v>
      </c>
      <c r="G219" s="40"/>
      <c r="H219" s="80">
        <f t="shared" si="3"/>
        <v>35.43333333333333</v>
      </c>
      <c r="I219" s="135">
        <v>55.21</v>
      </c>
      <c r="J219" s="40">
        <v>16.13</v>
      </c>
      <c r="K219" s="40">
        <v>1</v>
      </c>
      <c r="L219" s="90" t="s">
        <v>332</v>
      </c>
      <c r="M219" s="40">
        <v>0.2</v>
      </c>
      <c r="N219" s="40">
        <v>0.1</v>
      </c>
      <c r="O219" s="59" t="s">
        <v>400</v>
      </c>
      <c r="P219" s="97" t="s">
        <v>624</v>
      </c>
      <c r="Q219" s="40"/>
      <c r="R219" s="40" t="s">
        <v>358</v>
      </c>
      <c r="S219" s="40" t="s">
        <v>403</v>
      </c>
      <c r="T219" s="84" t="s">
        <v>1</v>
      </c>
      <c r="U219" s="40"/>
      <c r="V219" s="82" t="s">
        <v>403</v>
      </c>
      <c r="W219" s="40"/>
      <c r="X219" s="40">
        <v>55.21</v>
      </c>
      <c r="Y219" s="146">
        <v>98.5</v>
      </c>
      <c r="Z219" s="135">
        <v>30.87</v>
      </c>
      <c r="AA219" s="41"/>
    </row>
    <row r="220" spans="1:27" x14ac:dyDescent="0.35">
      <c r="A220" s="143" t="s">
        <v>235</v>
      </c>
      <c r="B220" s="84">
        <v>5</v>
      </c>
      <c r="C220" s="84" t="s">
        <v>357</v>
      </c>
      <c r="D220" s="84">
        <v>1684</v>
      </c>
      <c r="E220" s="84" t="s">
        <v>1</v>
      </c>
      <c r="F220" s="140"/>
      <c r="G220" s="84">
        <v>41000</v>
      </c>
      <c r="H220" s="149">
        <f t="shared" si="3"/>
        <v>56.133333333333333</v>
      </c>
      <c r="I220" s="154">
        <v>39.68</v>
      </c>
      <c r="J220" s="84">
        <v>81.430000000000007</v>
      </c>
      <c r="K220" s="84">
        <v>1</v>
      </c>
      <c r="L220" s="131" t="s">
        <v>332</v>
      </c>
      <c r="M220" s="40">
        <v>0.9</v>
      </c>
      <c r="N220" s="40">
        <v>0.2</v>
      </c>
      <c r="O220" s="59" t="s">
        <v>400</v>
      </c>
      <c r="P220" s="84" t="s">
        <v>621</v>
      </c>
      <c r="Q220" s="84"/>
      <c r="R220" s="84" t="s">
        <v>358</v>
      </c>
      <c r="S220" s="84" t="s">
        <v>401</v>
      </c>
      <c r="T220" s="84" t="s">
        <v>1</v>
      </c>
      <c r="U220" s="40"/>
      <c r="V220" s="40"/>
      <c r="W220" s="40">
        <v>568</v>
      </c>
      <c r="X220" s="40"/>
      <c r="Y220" s="146">
        <v>97.63451563891654</v>
      </c>
      <c r="Z220" s="40"/>
      <c r="AA220" s="41"/>
    </row>
    <row r="221" spans="1:27" x14ac:dyDescent="0.35">
      <c r="A221" s="143" t="s">
        <v>236</v>
      </c>
      <c r="B221" s="84">
        <v>2</v>
      </c>
      <c r="C221" s="84" t="s">
        <v>357</v>
      </c>
      <c r="D221" s="84">
        <v>495</v>
      </c>
      <c r="E221" s="84" t="s">
        <v>1</v>
      </c>
      <c r="F221" s="148">
        <v>68072</v>
      </c>
      <c r="G221" s="84"/>
      <c r="H221" s="149">
        <f t="shared" si="3"/>
        <v>16.5</v>
      </c>
      <c r="I221" s="154">
        <v>16.149999999999999</v>
      </c>
      <c r="J221" s="84">
        <v>14.43</v>
      </c>
      <c r="K221" s="84">
        <v>2</v>
      </c>
      <c r="L221" s="131" t="s">
        <v>332</v>
      </c>
      <c r="M221" s="40">
        <v>0.9</v>
      </c>
      <c r="N221" s="40">
        <v>0.3</v>
      </c>
      <c r="O221" s="59" t="s">
        <v>400</v>
      </c>
      <c r="P221" s="84" t="s">
        <v>621</v>
      </c>
      <c r="Q221" s="84"/>
      <c r="R221" s="84" t="s">
        <v>359</v>
      </c>
      <c r="S221" s="84" t="s">
        <v>401</v>
      </c>
      <c r="T221" s="84" t="s">
        <v>583</v>
      </c>
      <c r="U221" s="40"/>
      <c r="V221" s="40"/>
      <c r="W221" s="40">
        <v>568</v>
      </c>
      <c r="X221" s="40"/>
      <c r="Y221" s="146">
        <v>97.379421221864945</v>
      </c>
      <c r="Z221" s="40"/>
      <c r="AA221" s="41"/>
    </row>
    <row r="222" spans="1:27" x14ac:dyDescent="0.35">
      <c r="A222" s="39" t="s">
        <v>237</v>
      </c>
      <c r="B222" s="40">
        <v>1</v>
      </c>
      <c r="C222" s="40" t="s">
        <v>356</v>
      </c>
      <c r="D222" s="40">
        <v>0</v>
      </c>
      <c r="E222" s="84" t="s">
        <v>1</v>
      </c>
      <c r="F222" s="87">
        <f>1.29*1000000</f>
        <v>1290000</v>
      </c>
      <c r="G222" s="40"/>
      <c r="H222" s="80">
        <f t="shared" si="3"/>
        <v>0</v>
      </c>
      <c r="I222" s="135">
        <v>10.24</v>
      </c>
      <c r="J222" s="82">
        <v>14.29</v>
      </c>
      <c r="K222" s="40">
        <v>3</v>
      </c>
      <c r="L222" s="90" t="s">
        <v>328</v>
      </c>
      <c r="M222" s="40">
        <v>1.2</v>
      </c>
      <c r="N222" s="40">
        <v>1</v>
      </c>
      <c r="O222" s="59" t="s">
        <v>400</v>
      </c>
      <c r="P222" s="84" t="s">
        <v>623</v>
      </c>
      <c r="Q222" s="40"/>
      <c r="R222" s="40" t="s">
        <v>359</v>
      </c>
      <c r="S222" s="40" t="s">
        <v>332</v>
      </c>
      <c r="T222" s="84" t="s">
        <v>1</v>
      </c>
      <c r="U222" s="40"/>
      <c r="V222" s="40"/>
      <c r="W222" s="40"/>
      <c r="X222" s="40"/>
      <c r="Y222" s="146">
        <v>20.129673058352878</v>
      </c>
      <c r="Z222" s="40"/>
      <c r="AA222" s="41"/>
    </row>
    <row r="223" spans="1:27" ht="15" thickBot="1" x14ac:dyDescent="0.4">
      <c r="A223" s="39" t="s">
        <v>238</v>
      </c>
      <c r="B223" s="40">
        <v>3</v>
      </c>
      <c r="C223" s="40" t="s">
        <v>357</v>
      </c>
      <c r="D223" s="40">
        <v>1575</v>
      </c>
      <c r="E223" s="84" t="s">
        <v>1</v>
      </c>
      <c r="F223" s="85">
        <v>152010</v>
      </c>
      <c r="G223" s="40"/>
      <c r="H223" s="80">
        <f t="shared" si="3"/>
        <v>52.5</v>
      </c>
      <c r="I223" s="135">
        <v>37.340000000000003</v>
      </c>
      <c r="J223" s="40">
        <v>35.25</v>
      </c>
      <c r="K223" s="40">
        <v>1</v>
      </c>
      <c r="L223" s="90" t="s">
        <v>332</v>
      </c>
      <c r="M223" s="40">
        <v>1.8</v>
      </c>
      <c r="N223" s="40">
        <v>1.5</v>
      </c>
      <c r="O223" s="59" t="s">
        <v>400</v>
      </c>
      <c r="P223" s="40" t="s">
        <v>422</v>
      </c>
      <c r="Q223" s="40"/>
      <c r="R223" s="40" t="s">
        <v>358</v>
      </c>
      <c r="S223" s="40" t="s">
        <v>332</v>
      </c>
      <c r="T223" s="40" t="s">
        <v>1</v>
      </c>
      <c r="U223" s="40"/>
      <c r="V223" s="82"/>
      <c r="W223" s="40"/>
      <c r="X223" s="40"/>
      <c r="Y223" s="146">
        <v>98.110002123593134</v>
      </c>
      <c r="Z223" s="40"/>
      <c r="AA223" s="41"/>
    </row>
    <row r="224" spans="1:27" x14ac:dyDescent="0.35">
      <c r="A224" s="36" t="s">
        <v>239</v>
      </c>
      <c r="B224" s="37">
        <v>4</v>
      </c>
      <c r="C224" s="37" t="s">
        <v>357</v>
      </c>
      <c r="D224" s="37">
        <v>1978</v>
      </c>
      <c r="E224" s="74" t="s">
        <v>1</v>
      </c>
      <c r="F224" s="75">
        <v>38300</v>
      </c>
      <c r="G224" s="37"/>
      <c r="H224" s="45">
        <f t="shared" si="3"/>
        <v>65.933333333333337</v>
      </c>
      <c r="I224" s="136">
        <v>34.729999999999997</v>
      </c>
      <c r="J224" s="171">
        <v>37.799999999999997</v>
      </c>
      <c r="K224" s="37">
        <v>1</v>
      </c>
      <c r="L224" s="106" t="s">
        <v>332</v>
      </c>
      <c r="M224" s="37">
        <v>1</v>
      </c>
      <c r="N224" s="37">
        <v>0.8</v>
      </c>
      <c r="O224" s="55" t="s">
        <v>400</v>
      </c>
      <c r="P224" s="37" t="s">
        <v>424</v>
      </c>
      <c r="Q224" s="37"/>
      <c r="R224" s="37" t="s">
        <v>358</v>
      </c>
      <c r="S224" s="37" t="s">
        <v>332</v>
      </c>
      <c r="T224" s="37" t="s">
        <v>1</v>
      </c>
      <c r="U224" s="37"/>
      <c r="V224" s="37"/>
      <c r="W224" s="37"/>
      <c r="X224" s="37"/>
      <c r="Y224" s="165">
        <v>97.5</v>
      </c>
      <c r="Z224" s="37"/>
      <c r="AA224" s="38"/>
    </row>
    <row r="225" spans="1:27" x14ac:dyDescent="0.35">
      <c r="A225" s="39" t="s">
        <v>240</v>
      </c>
      <c r="B225" s="40">
        <v>3</v>
      </c>
      <c r="C225" s="40" t="s">
        <v>357</v>
      </c>
      <c r="D225" s="40">
        <v>1151</v>
      </c>
      <c r="E225" s="84" t="s">
        <v>1</v>
      </c>
      <c r="F225" s="85">
        <v>19154</v>
      </c>
      <c r="G225" s="40"/>
      <c r="H225" s="80">
        <f t="shared" si="3"/>
        <v>38.366666666666667</v>
      </c>
      <c r="I225" s="135">
        <v>34.200000000000003</v>
      </c>
      <c r="J225" s="40">
        <v>32.159999999999997</v>
      </c>
      <c r="K225" s="40">
        <v>2</v>
      </c>
      <c r="L225" s="90" t="s">
        <v>331</v>
      </c>
      <c r="M225" s="40">
        <v>1.1000000000000001</v>
      </c>
      <c r="N225" s="40">
        <v>1</v>
      </c>
      <c r="O225" s="96" t="s">
        <v>400</v>
      </c>
      <c r="P225" s="40" t="s">
        <v>424</v>
      </c>
      <c r="Q225" s="40"/>
      <c r="R225" s="40" t="s">
        <v>359</v>
      </c>
      <c r="S225" s="40" t="s">
        <v>332</v>
      </c>
      <c r="T225" s="40" t="s">
        <v>1</v>
      </c>
      <c r="U225" s="40"/>
      <c r="V225" s="40"/>
      <c r="W225" s="40"/>
      <c r="X225" s="40"/>
      <c r="Y225" s="146">
        <v>88.549618320610676</v>
      </c>
      <c r="Z225" s="40"/>
      <c r="AA225" s="41"/>
    </row>
    <row r="226" spans="1:27" x14ac:dyDescent="0.35">
      <c r="A226" s="39" t="s">
        <v>241</v>
      </c>
      <c r="B226" s="40">
        <v>1</v>
      </c>
      <c r="C226" s="40" t="s">
        <v>356</v>
      </c>
      <c r="D226" s="40">
        <v>58</v>
      </c>
      <c r="E226" s="84" t="s">
        <v>1</v>
      </c>
      <c r="F226" s="50"/>
      <c r="G226" s="40">
        <v>84600</v>
      </c>
      <c r="H226" s="80">
        <f t="shared" si="3"/>
        <v>1.9333333333333333</v>
      </c>
      <c r="I226" s="135">
        <v>3.71</v>
      </c>
      <c r="J226" s="40">
        <v>4.08</v>
      </c>
      <c r="K226" s="40">
        <v>2</v>
      </c>
      <c r="L226" s="90" t="s">
        <v>328</v>
      </c>
      <c r="M226" s="40">
        <v>1.4</v>
      </c>
      <c r="N226" s="40">
        <v>0.5</v>
      </c>
      <c r="O226" s="96" t="s">
        <v>400</v>
      </c>
      <c r="P226" s="40" t="s">
        <v>423</v>
      </c>
      <c r="Q226" s="40"/>
      <c r="R226" s="40" t="s">
        <v>359</v>
      </c>
      <c r="S226" s="40" t="s">
        <v>401</v>
      </c>
      <c r="T226" s="40" t="s">
        <v>1</v>
      </c>
      <c r="U226" s="40"/>
      <c r="V226" s="40"/>
      <c r="W226" s="40"/>
      <c r="X226" s="40"/>
      <c r="Y226" s="146">
        <v>11.55</v>
      </c>
      <c r="Z226" s="40"/>
      <c r="AA226" s="41"/>
    </row>
    <row r="227" spans="1:27" x14ac:dyDescent="0.35">
      <c r="A227" s="39" t="s">
        <v>242</v>
      </c>
      <c r="B227" s="40">
        <v>2</v>
      </c>
      <c r="C227" s="40" t="s">
        <v>357</v>
      </c>
      <c r="D227" s="40">
        <v>682</v>
      </c>
      <c r="E227" s="84" t="s">
        <v>1</v>
      </c>
      <c r="F227" s="85">
        <v>61100</v>
      </c>
      <c r="G227" s="40"/>
      <c r="H227" s="80">
        <f t="shared" si="3"/>
        <v>22.733333333333334</v>
      </c>
      <c r="I227" s="135">
        <v>21.98</v>
      </c>
      <c r="J227" s="40">
        <v>22.06</v>
      </c>
      <c r="K227" s="40">
        <v>2</v>
      </c>
      <c r="L227" s="90" t="s">
        <v>329</v>
      </c>
      <c r="M227" s="40">
        <v>1.4</v>
      </c>
      <c r="N227" s="40">
        <v>1</v>
      </c>
      <c r="O227" s="96" t="s">
        <v>400</v>
      </c>
      <c r="P227" s="40" t="s">
        <v>423</v>
      </c>
      <c r="Q227" s="40"/>
      <c r="R227" s="40" t="s">
        <v>358</v>
      </c>
      <c r="S227" s="40" t="s">
        <v>332</v>
      </c>
      <c r="T227" s="40" t="s">
        <v>1</v>
      </c>
      <c r="U227" s="40"/>
      <c r="V227" s="40"/>
      <c r="W227" s="40"/>
      <c r="X227" s="40"/>
      <c r="Y227" s="146">
        <v>92</v>
      </c>
      <c r="Z227" s="40"/>
      <c r="AA227" s="41"/>
    </row>
    <row r="228" spans="1:27" x14ac:dyDescent="0.35">
      <c r="A228" s="39" t="s">
        <v>243</v>
      </c>
      <c r="B228" s="40">
        <v>4</v>
      </c>
      <c r="C228" s="40" t="s">
        <v>357</v>
      </c>
      <c r="D228" s="40">
        <v>820</v>
      </c>
      <c r="E228" s="84" t="s">
        <v>1</v>
      </c>
      <c r="F228" s="85">
        <v>18000</v>
      </c>
      <c r="G228" s="40"/>
      <c r="H228" s="80">
        <f t="shared" si="3"/>
        <v>27.333333333333332</v>
      </c>
      <c r="I228" s="135">
        <v>21.3</v>
      </c>
      <c r="J228" s="40">
        <v>17.37</v>
      </c>
      <c r="K228" s="40">
        <v>1</v>
      </c>
      <c r="L228" s="90" t="s">
        <v>332</v>
      </c>
      <c r="M228" s="40">
        <v>1.2</v>
      </c>
      <c r="N228" s="40">
        <v>1</v>
      </c>
      <c r="O228" s="96" t="s">
        <v>400</v>
      </c>
      <c r="P228" s="40" t="s">
        <v>424</v>
      </c>
      <c r="Q228" s="40"/>
      <c r="R228" s="40" t="s">
        <v>358</v>
      </c>
      <c r="S228" s="40" t="s">
        <v>332</v>
      </c>
      <c r="T228" s="40" t="s">
        <v>588</v>
      </c>
      <c r="U228" s="40"/>
      <c r="V228" s="40"/>
      <c r="W228" s="40"/>
      <c r="X228" s="40"/>
      <c r="Y228" s="146">
        <v>94.75</v>
      </c>
      <c r="Z228" s="40"/>
      <c r="AA228" s="41"/>
    </row>
    <row r="229" spans="1:27" x14ac:dyDescent="0.35">
      <c r="A229" s="39" t="s">
        <v>244</v>
      </c>
      <c r="B229" s="40">
        <v>3</v>
      </c>
      <c r="C229" s="40" t="s">
        <v>357</v>
      </c>
      <c r="D229" s="40">
        <v>2001</v>
      </c>
      <c r="E229" s="84" t="s">
        <v>1</v>
      </c>
      <c r="F229" s="50"/>
      <c r="G229" s="40">
        <v>254000</v>
      </c>
      <c r="H229" s="80">
        <f t="shared" si="3"/>
        <v>66.7</v>
      </c>
      <c r="I229" s="135">
        <v>16.28</v>
      </c>
      <c r="J229" s="82">
        <v>8.06</v>
      </c>
      <c r="K229" s="40">
        <v>2</v>
      </c>
      <c r="L229" s="90" t="s">
        <v>328</v>
      </c>
      <c r="M229" s="40">
        <v>1.5</v>
      </c>
      <c r="N229" s="40">
        <v>1.3</v>
      </c>
      <c r="O229" s="96" t="s">
        <v>400</v>
      </c>
      <c r="P229" s="40" t="s">
        <v>422</v>
      </c>
      <c r="Q229" s="40" t="s">
        <v>382</v>
      </c>
      <c r="R229" s="40" t="s">
        <v>358</v>
      </c>
      <c r="S229" s="40" t="s">
        <v>332</v>
      </c>
      <c r="T229" s="40" t="s">
        <v>583</v>
      </c>
      <c r="U229" s="84" t="s">
        <v>382</v>
      </c>
      <c r="V229" s="40"/>
      <c r="W229" s="40"/>
      <c r="X229" s="40"/>
      <c r="Y229" s="146">
        <v>105.65985946420729</v>
      </c>
      <c r="Z229" s="40"/>
      <c r="AA229" s="41"/>
    </row>
    <row r="230" spans="1:27" x14ac:dyDescent="0.35">
      <c r="A230" s="39" t="s">
        <v>245</v>
      </c>
      <c r="B230" s="40">
        <v>3</v>
      </c>
      <c r="C230" s="40" t="s">
        <v>357</v>
      </c>
      <c r="D230" s="40">
        <v>1085</v>
      </c>
      <c r="E230" s="84" t="s">
        <v>1</v>
      </c>
      <c r="F230" s="85">
        <v>14898</v>
      </c>
      <c r="G230" s="40"/>
      <c r="H230" s="80">
        <f t="shared" si="3"/>
        <v>36.166666666666664</v>
      </c>
      <c r="I230" s="135">
        <v>30.65</v>
      </c>
      <c r="J230" s="40">
        <v>33.67</v>
      </c>
      <c r="K230" s="40">
        <v>2</v>
      </c>
      <c r="L230" s="90" t="s">
        <v>329</v>
      </c>
      <c r="M230" s="40">
        <v>1</v>
      </c>
      <c r="N230" s="40">
        <v>0.9</v>
      </c>
      <c r="O230" s="96" t="s">
        <v>400</v>
      </c>
      <c r="P230" s="40" t="s">
        <v>424</v>
      </c>
      <c r="Q230" s="40"/>
      <c r="R230" s="40" t="s">
        <v>358</v>
      </c>
      <c r="S230" s="40" t="s">
        <v>332</v>
      </c>
      <c r="T230" s="40" t="s">
        <v>1</v>
      </c>
      <c r="U230" s="40"/>
      <c r="V230" s="40"/>
      <c r="W230" s="40"/>
      <c r="X230" s="40"/>
      <c r="Y230" s="146">
        <v>95.5</v>
      </c>
      <c r="Z230" s="40"/>
      <c r="AA230" s="41"/>
    </row>
    <row r="231" spans="1:27" x14ac:dyDescent="0.35">
      <c r="A231" s="39" t="s">
        <v>246</v>
      </c>
      <c r="B231" s="40">
        <v>3</v>
      </c>
      <c r="C231" s="40" t="s">
        <v>357</v>
      </c>
      <c r="D231" s="40">
        <v>1141</v>
      </c>
      <c r="E231" s="84" t="s">
        <v>1</v>
      </c>
      <c r="F231" s="50"/>
      <c r="G231" s="40">
        <v>11900</v>
      </c>
      <c r="H231" s="80">
        <f t="shared" si="3"/>
        <v>38.033333333333331</v>
      </c>
      <c r="I231" s="135">
        <v>51.99</v>
      </c>
      <c r="J231" s="40">
        <v>55.48</v>
      </c>
      <c r="K231" s="40">
        <v>1</v>
      </c>
      <c r="L231" s="90" t="s">
        <v>332</v>
      </c>
      <c r="M231" s="40">
        <v>0.9</v>
      </c>
      <c r="N231" s="40">
        <v>0.4</v>
      </c>
      <c r="O231" s="96" t="s">
        <v>400</v>
      </c>
      <c r="P231" s="40" t="s">
        <v>424</v>
      </c>
      <c r="Q231" s="40"/>
      <c r="R231" s="40" t="s">
        <v>358</v>
      </c>
      <c r="S231" s="40" t="s">
        <v>403</v>
      </c>
      <c r="T231" s="40" t="s">
        <v>1</v>
      </c>
      <c r="U231" s="40"/>
      <c r="V231" s="40"/>
      <c r="W231" s="40"/>
      <c r="X231" s="40"/>
      <c r="Y231" s="146">
        <v>97</v>
      </c>
      <c r="Z231" s="40"/>
      <c r="AA231" s="41"/>
    </row>
    <row r="232" spans="1:27" x14ac:dyDescent="0.35">
      <c r="A232" s="143" t="s">
        <v>247</v>
      </c>
      <c r="B232" s="84">
        <v>1</v>
      </c>
      <c r="C232" s="84" t="s">
        <v>356</v>
      </c>
      <c r="D232" s="84">
        <v>4</v>
      </c>
      <c r="E232" s="84" t="s">
        <v>1</v>
      </c>
      <c r="F232" s="148">
        <v>51831</v>
      </c>
      <c r="G232" s="84"/>
      <c r="H232" s="149">
        <f t="shared" si="3"/>
        <v>0.13333333333333333</v>
      </c>
      <c r="I232" s="154">
        <v>3.78</v>
      </c>
      <c r="J232" s="84">
        <v>3.76</v>
      </c>
      <c r="K232" s="84">
        <v>1</v>
      </c>
      <c r="L232" s="131" t="s">
        <v>332</v>
      </c>
      <c r="M232" s="40">
        <v>0.9</v>
      </c>
      <c r="N232" s="40">
        <v>0.2</v>
      </c>
      <c r="O232" s="96" t="s">
        <v>400</v>
      </c>
      <c r="P232" s="84" t="s">
        <v>621</v>
      </c>
      <c r="Q232" s="84"/>
      <c r="R232" s="84" t="s">
        <v>359</v>
      </c>
      <c r="S232" s="84" t="s">
        <v>401</v>
      </c>
      <c r="T232" s="40" t="s">
        <v>1</v>
      </c>
      <c r="U232" s="40"/>
      <c r="V232" s="40"/>
      <c r="W232" s="40">
        <v>568</v>
      </c>
      <c r="X232" s="40"/>
      <c r="Y232" s="146">
        <v>18.212328587535069</v>
      </c>
      <c r="Z232" s="40"/>
      <c r="AA232" s="41"/>
    </row>
    <row r="233" spans="1:27" ht="15" thickBot="1" x14ac:dyDescent="0.4">
      <c r="A233" s="39" t="s">
        <v>248</v>
      </c>
      <c r="B233" s="40">
        <v>1</v>
      </c>
      <c r="C233" s="40" t="s">
        <v>356</v>
      </c>
      <c r="D233" s="40">
        <v>5</v>
      </c>
      <c r="E233" s="84" t="s">
        <v>3</v>
      </c>
      <c r="F233" s="50"/>
      <c r="G233" s="40">
        <v>10000000</v>
      </c>
      <c r="H233" s="80">
        <f t="shared" si="3"/>
        <v>0.16666666666666666</v>
      </c>
      <c r="I233" s="135">
        <v>3.13</v>
      </c>
      <c r="J233" s="40">
        <v>3.57</v>
      </c>
      <c r="K233" s="40">
        <v>1</v>
      </c>
      <c r="L233" s="90" t="s">
        <v>332</v>
      </c>
      <c r="M233" s="40">
        <v>0.1</v>
      </c>
      <c r="N233" s="40">
        <v>0.1</v>
      </c>
      <c r="O233" s="96" t="s">
        <v>400</v>
      </c>
      <c r="P233" s="82" t="s">
        <v>625</v>
      </c>
      <c r="Q233" s="40"/>
      <c r="R233" s="40"/>
      <c r="S233" s="40" t="s">
        <v>403</v>
      </c>
      <c r="T233" s="40" t="s">
        <v>42</v>
      </c>
      <c r="U233" s="40"/>
      <c r="V233" s="82" t="s">
        <v>403</v>
      </c>
      <c r="W233" s="40"/>
      <c r="X233" s="40">
        <v>3.13</v>
      </c>
      <c r="Y233" s="146">
        <v>24.264705882352942</v>
      </c>
      <c r="Z233" s="135">
        <v>3.16</v>
      </c>
      <c r="AA233" s="41"/>
    </row>
    <row r="234" spans="1:27" x14ac:dyDescent="0.35">
      <c r="A234" s="36" t="s">
        <v>249</v>
      </c>
      <c r="B234" s="37">
        <v>3</v>
      </c>
      <c r="C234" s="37" t="s">
        <v>357</v>
      </c>
      <c r="D234" s="37">
        <v>625</v>
      </c>
      <c r="E234" s="74" t="s">
        <v>23</v>
      </c>
      <c r="F234" s="75">
        <v>158000</v>
      </c>
      <c r="G234" s="37"/>
      <c r="H234" s="45">
        <f t="shared" si="3"/>
        <v>20.833333333333332</v>
      </c>
      <c r="I234" s="169">
        <v>7.18</v>
      </c>
      <c r="J234" s="94">
        <v>6.19</v>
      </c>
      <c r="K234" s="37">
        <v>1</v>
      </c>
      <c r="L234" s="106" t="s">
        <v>332</v>
      </c>
      <c r="M234" s="37">
        <v>0.9</v>
      </c>
      <c r="N234" s="37">
        <v>0.6</v>
      </c>
      <c r="O234" s="55" t="s">
        <v>400</v>
      </c>
      <c r="P234" s="37" t="s">
        <v>623</v>
      </c>
      <c r="Q234" s="37"/>
      <c r="R234" s="37" t="s">
        <v>359</v>
      </c>
      <c r="S234" s="37" t="s">
        <v>401</v>
      </c>
      <c r="T234" s="37" t="s">
        <v>23</v>
      </c>
      <c r="U234" s="37"/>
      <c r="V234" s="37"/>
      <c r="W234" s="37"/>
      <c r="X234" s="37"/>
      <c r="Y234" s="165">
        <v>100</v>
      </c>
      <c r="Z234" s="37"/>
      <c r="AA234" s="38"/>
    </row>
    <row r="235" spans="1:27" x14ac:dyDescent="0.35">
      <c r="A235" s="39" t="s">
        <v>250</v>
      </c>
      <c r="B235" s="40">
        <v>3</v>
      </c>
      <c r="C235" s="40" t="s">
        <v>357</v>
      </c>
      <c r="D235" s="40">
        <v>1307</v>
      </c>
      <c r="E235" s="84" t="s">
        <v>1</v>
      </c>
      <c r="F235" s="85">
        <v>11300</v>
      </c>
      <c r="G235" s="40"/>
      <c r="H235" s="80">
        <f t="shared" si="3"/>
        <v>43.56666666666667</v>
      </c>
      <c r="I235" s="135">
        <v>25.97</v>
      </c>
      <c r="J235" s="40">
        <v>30.65</v>
      </c>
      <c r="K235" s="40">
        <v>1</v>
      </c>
      <c r="L235" s="90" t="s">
        <v>332</v>
      </c>
      <c r="M235" s="40">
        <v>0.9</v>
      </c>
      <c r="N235" s="40">
        <v>0.8</v>
      </c>
      <c r="O235" s="96" t="s">
        <v>400</v>
      </c>
      <c r="P235" s="40" t="s">
        <v>424</v>
      </c>
      <c r="Q235" s="40"/>
      <c r="R235" s="40" t="s">
        <v>358</v>
      </c>
      <c r="S235" s="40" t="s">
        <v>401</v>
      </c>
      <c r="T235" s="40" t="s">
        <v>1</v>
      </c>
      <c r="U235" s="40"/>
      <c r="V235" s="40"/>
      <c r="W235" s="40"/>
      <c r="X235" s="40"/>
      <c r="Y235" s="146">
        <v>95.25</v>
      </c>
      <c r="Z235" s="40"/>
      <c r="AA235" s="41"/>
    </row>
    <row r="236" spans="1:27" x14ac:dyDescent="0.35">
      <c r="A236" s="39" t="s">
        <v>251</v>
      </c>
      <c r="B236" s="40">
        <v>4</v>
      </c>
      <c r="C236" s="40" t="s">
        <v>357</v>
      </c>
      <c r="D236" s="40">
        <v>1109</v>
      </c>
      <c r="E236" s="84" t="s">
        <v>1</v>
      </c>
      <c r="F236" s="85">
        <v>14000</v>
      </c>
      <c r="G236" s="40"/>
      <c r="H236" s="80">
        <f t="shared" si="3"/>
        <v>36.966666666666669</v>
      </c>
      <c r="I236" s="135">
        <v>35.409999999999997</v>
      </c>
      <c r="J236" s="40">
        <v>33.700000000000003</v>
      </c>
      <c r="K236" s="40">
        <v>1</v>
      </c>
      <c r="L236" s="90" t="s">
        <v>332</v>
      </c>
      <c r="M236" s="40">
        <v>1.1000000000000001</v>
      </c>
      <c r="N236" s="40">
        <v>0.9</v>
      </c>
      <c r="O236" s="96" t="s">
        <v>400</v>
      </c>
      <c r="P236" s="40" t="s">
        <v>424</v>
      </c>
      <c r="Q236" s="40"/>
      <c r="R236" s="40" t="s">
        <v>358</v>
      </c>
      <c r="S236" s="40" t="s">
        <v>401</v>
      </c>
      <c r="T236" s="40" t="s">
        <v>1</v>
      </c>
      <c r="U236" s="40"/>
      <c r="V236" s="40"/>
      <c r="W236" s="40"/>
      <c r="X236" s="40"/>
      <c r="Y236" s="146">
        <v>97.969543147208114</v>
      </c>
      <c r="Z236" s="40"/>
      <c r="AA236" s="41"/>
    </row>
    <row r="237" spans="1:27" x14ac:dyDescent="0.35">
      <c r="A237" s="39" t="s">
        <v>252</v>
      </c>
      <c r="B237" s="40">
        <v>1</v>
      </c>
      <c r="C237" s="40" t="s">
        <v>356</v>
      </c>
      <c r="D237" s="40">
        <v>26</v>
      </c>
      <c r="E237" s="84" t="s">
        <v>3</v>
      </c>
      <c r="F237" s="85">
        <v>331278</v>
      </c>
      <c r="G237" s="40"/>
      <c r="H237" s="80">
        <f t="shared" si="3"/>
        <v>0.8666666666666667</v>
      </c>
      <c r="I237" s="137">
        <v>22.71</v>
      </c>
      <c r="J237" s="82">
        <v>22.17</v>
      </c>
      <c r="K237" s="40">
        <v>1</v>
      </c>
      <c r="L237" s="90" t="s">
        <v>332</v>
      </c>
      <c r="M237" s="40">
        <v>1</v>
      </c>
      <c r="N237" s="40">
        <v>0.7</v>
      </c>
      <c r="O237" s="96" t="s">
        <v>400</v>
      </c>
      <c r="P237" s="40" t="s">
        <v>423</v>
      </c>
      <c r="Q237" s="40" t="s">
        <v>384</v>
      </c>
      <c r="R237" s="40" t="s">
        <v>359</v>
      </c>
      <c r="S237" s="40" t="s">
        <v>401</v>
      </c>
      <c r="T237" s="40" t="s">
        <v>3</v>
      </c>
      <c r="U237" s="40" t="s">
        <v>626</v>
      </c>
      <c r="V237" s="40"/>
      <c r="W237" s="40"/>
      <c r="X237" s="40"/>
      <c r="Y237" s="146"/>
      <c r="Z237" s="40"/>
      <c r="AA237" s="41"/>
    </row>
    <row r="238" spans="1:27" x14ac:dyDescent="0.35">
      <c r="A238" s="39" t="s">
        <v>253</v>
      </c>
      <c r="B238" s="40">
        <v>1</v>
      </c>
      <c r="C238" s="40" t="s">
        <v>356</v>
      </c>
      <c r="D238" s="40">
        <v>87</v>
      </c>
      <c r="E238" s="84" t="s">
        <v>1</v>
      </c>
      <c r="F238" s="85">
        <v>107000</v>
      </c>
      <c r="G238" s="40"/>
      <c r="H238" s="80">
        <f t="shared" si="3"/>
        <v>2.9</v>
      </c>
      <c r="I238" s="135">
        <v>5.43</v>
      </c>
      <c r="J238" s="40">
        <v>3.76</v>
      </c>
      <c r="K238" s="40">
        <v>2</v>
      </c>
      <c r="L238" s="90" t="s">
        <v>329</v>
      </c>
      <c r="M238" s="40">
        <v>1.4</v>
      </c>
      <c r="N238" s="40">
        <v>1.2</v>
      </c>
      <c r="O238" s="96" t="s">
        <v>400</v>
      </c>
      <c r="P238" s="40" t="s">
        <v>627</v>
      </c>
      <c r="Q238" s="40"/>
      <c r="R238" s="40" t="s">
        <v>359</v>
      </c>
      <c r="S238" s="40" t="s">
        <v>401</v>
      </c>
      <c r="T238" s="40" t="s">
        <v>1</v>
      </c>
      <c r="U238" s="40"/>
      <c r="V238" s="40"/>
      <c r="W238" s="40"/>
      <c r="X238" s="40"/>
      <c r="Y238" s="146">
        <v>44.107046799354485</v>
      </c>
      <c r="Z238" s="40"/>
      <c r="AA238" s="41"/>
    </row>
    <row r="239" spans="1:27" x14ac:dyDescent="0.35">
      <c r="A239" s="143" t="s">
        <v>254</v>
      </c>
      <c r="B239" s="84">
        <v>2</v>
      </c>
      <c r="C239" s="84" t="s">
        <v>357</v>
      </c>
      <c r="D239" s="84">
        <v>690</v>
      </c>
      <c r="E239" s="84" t="s">
        <v>1</v>
      </c>
      <c r="F239" s="148">
        <v>12500</v>
      </c>
      <c r="G239" s="84"/>
      <c r="H239" s="149">
        <f t="shared" si="3"/>
        <v>23</v>
      </c>
      <c r="I239" s="154">
        <v>18.899999999999999</v>
      </c>
      <c r="J239" s="84">
        <v>19.63</v>
      </c>
      <c r="K239" s="84">
        <v>1</v>
      </c>
      <c r="L239" s="131" t="s">
        <v>332</v>
      </c>
      <c r="M239" s="40">
        <v>1</v>
      </c>
      <c r="N239" s="40">
        <v>0.4</v>
      </c>
      <c r="O239" s="96" t="s">
        <v>400</v>
      </c>
      <c r="P239" s="84" t="s">
        <v>621</v>
      </c>
      <c r="Q239" s="84"/>
      <c r="R239" s="84" t="s">
        <v>359</v>
      </c>
      <c r="S239" s="97" t="s">
        <v>402</v>
      </c>
      <c r="T239" s="40" t="s">
        <v>62</v>
      </c>
      <c r="U239" s="40"/>
      <c r="V239" s="40"/>
      <c r="W239" s="40">
        <v>568</v>
      </c>
      <c r="X239" s="40"/>
      <c r="Y239" s="146">
        <v>55.506344591473521</v>
      </c>
      <c r="Z239" s="40"/>
      <c r="AA239" s="41"/>
    </row>
    <row r="240" spans="1:27" x14ac:dyDescent="0.35">
      <c r="A240" s="39" t="s">
        <v>255</v>
      </c>
      <c r="B240" s="40">
        <v>5</v>
      </c>
      <c r="C240" s="40" t="s">
        <v>357</v>
      </c>
      <c r="D240" s="40">
        <v>1513</v>
      </c>
      <c r="E240" s="84" t="s">
        <v>1</v>
      </c>
      <c r="F240" s="85">
        <v>159213</v>
      </c>
      <c r="G240" s="40"/>
      <c r="H240" s="80">
        <f t="shared" si="3"/>
        <v>50.43333333333333</v>
      </c>
      <c r="I240" s="135">
        <v>17.09</v>
      </c>
      <c r="J240" s="82">
        <v>9.1</v>
      </c>
      <c r="K240" s="40">
        <v>2</v>
      </c>
      <c r="L240" s="90" t="s">
        <v>331</v>
      </c>
      <c r="M240" s="40">
        <v>1.5</v>
      </c>
      <c r="N240" s="40">
        <v>1.3</v>
      </c>
      <c r="O240" s="96" t="s">
        <v>400</v>
      </c>
      <c r="P240" s="40" t="s">
        <v>627</v>
      </c>
      <c r="Q240" s="40"/>
      <c r="R240" s="40" t="s">
        <v>358</v>
      </c>
      <c r="S240" s="40" t="s">
        <v>401</v>
      </c>
      <c r="T240" s="40" t="s">
        <v>1</v>
      </c>
      <c r="U240" s="40"/>
      <c r="V240" s="40"/>
      <c r="W240" s="40"/>
      <c r="X240" s="40"/>
      <c r="Y240" s="146">
        <v>96.005683612251346</v>
      </c>
      <c r="Z240" s="40"/>
      <c r="AA240" s="41"/>
    </row>
    <row r="241" spans="1:27" x14ac:dyDescent="0.35">
      <c r="A241" s="39" t="s">
        <v>256</v>
      </c>
      <c r="B241" s="40">
        <v>4</v>
      </c>
      <c r="C241" s="40" t="s">
        <v>357</v>
      </c>
      <c r="D241" s="40">
        <v>2108</v>
      </c>
      <c r="E241" s="84" t="s">
        <v>1</v>
      </c>
      <c r="F241" s="85">
        <v>57400</v>
      </c>
      <c r="G241" s="40"/>
      <c r="H241" s="80">
        <f t="shared" si="3"/>
        <v>70.266666666666666</v>
      </c>
      <c r="I241" s="137">
        <v>8.23</v>
      </c>
      <c r="J241" s="82">
        <v>8.49</v>
      </c>
      <c r="K241" s="40">
        <v>2</v>
      </c>
      <c r="L241" s="90" t="s">
        <v>329</v>
      </c>
      <c r="M241" s="40">
        <v>1.2</v>
      </c>
      <c r="N241" s="40">
        <v>0.9</v>
      </c>
      <c r="O241" s="96" t="s">
        <v>400</v>
      </c>
      <c r="P241" s="40" t="s">
        <v>423</v>
      </c>
      <c r="Q241" s="40" t="s">
        <v>383</v>
      </c>
      <c r="R241" s="40" t="s">
        <v>358</v>
      </c>
      <c r="S241" s="40" t="s">
        <v>401</v>
      </c>
      <c r="T241" s="40" t="s">
        <v>583</v>
      </c>
      <c r="U241" s="40" t="s">
        <v>383</v>
      </c>
      <c r="V241" s="40"/>
      <c r="W241" s="40"/>
      <c r="X241" s="40"/>
      <c r="Y241" s="146">
        <v>98.75</v>
      </c>
      <c r="Z241" s="40"/>
      <c r="AA241" s="41"/>
    </row>
    <row r="242" spans="1:27" x14ac:dyDescent="0.35">
      <c r="A242" s="39" t="s">
        <v>257</v>
      </c>
      <c r="B242" s="40">
        <v>4</v>
      </c>
      <c r="C242" s="40" t="s">
        <v>357</v>
      </c>
      <c r="D242" s="40">
        <v>1448</v>
      </c>
      <c r="E242" s="84" t="s">
        <v>1</v>
      </c>
      <c r="F242" s="85">
        <v>134000</v>
      </c>
      <c r="G242" s="40"/>
      <c r="H242" s="80">
        <f t="shared" si="3"/>
        <v>48.266666666666666</v>
      </c>
      <c r="I242" s="135">
        <v>33.630000000000003</v>
      </c>
      <c r="J242" s="40">
        <v>36.4</v>
      </c>
      <c r="K242" s="40">
        <v>2</v>
      </c>
      <c r="L242" s="90" t="s">
        <v>331</v>
      </c>
      <c r="M242" s="40">
        <v>1</v>
      </c>
      <c r="N242" s="40">
        <v>0.8</v>
      </c>
      <c r="O242" s="96" t="s">
        <v>400</v>
      </c>
      <c r="P242" s="40" t="s">
        <v>623</v>
      </c>
      <c r="Q242" s="40"/>
      <c r="R242" s="40" t="s">
        <v>358</v>
      </c>
      <c r="S242" s="40" t="s">
        <v>401</v>
      </c>
      <c r="T242" s="40" t="s">
        <v>62</v>
      </c>
      <c r="U242" s="40"/>
      <c r="V242" s="40"/>
      <c r="W242" s="40"/>
      <c r="X242" s="40"/>
      <c r="Y242" s="146">
        <v>99.745547073791343</v>
      </c>
      <c r="Z242" s="40"/>
      <c r="AA242" s="41"/>
    </row>
    <row r="243" spans="1:27" ht="15" thickBot="1" x14ac:dyDescent="0.4">
      <c r="A243" s="143" t="s">
        <v>258</v>
      </c>
      <c r="B243" s="84">
        <v>4</v>
      </c>
      <c r="C243" s="84" t="s">
        <v>357</v>
      </c>
      <c r="D243" s="84">
        <v>1714</v>
      </c>
      <c r="E243" s="84" t="s">
        <v>1</v>
      </c>
      <c r="F243" s="148">
        <v>41000</v>
      </c>
      <c r="G243" s="84"/>
      <c r="H243" s="149">
        <f t="shared" si="3"/>
        <v>57.133333333333333</v>
      </c>
      <c r="I243" s="154">
        <v>34.76</v>
      </c>
      <c r="J243" s="84">
        <v>35.81</v>
      </c>
      <c r="K243" s="84">
        <v>2</v>
      </c>
      <c r="L243" s="84" t="s">
        <v>328</v>
      </c>
      <c r="M243" s="40">
        <v>1</v>
      </c>
      <c r="N243" s="40">
        <v>0.7</v>
      </c>
      <c r="O243" s="96" t="s">
        <v>400</v>
      </c>
      <c r="P243" s="84" t="s">
        <v>621</v>
      </c>
      <c r="Q243" s="84"/>
      <c r="R243" s="84" t="s">
        <v>358</v>
      </c>
      <c r="S243" s="84" t="s">
        <v>401</v>
      </c>
      <c r="T243" s="40" t="s">
        <v>1</v>
      </c>
      <c r="U243" s="40"/>
      <c r="V243" s="40"/>
      <c r="W243" s="40">
        <v>568</v>
      </c>
      <c r="X243" s="40"/>
      <c r="Y243" s="146">
        <v>97.222295917013781</v>
      </c>
      <c r="Z243" s="40"/>
      <c r="AA243" s="41"/>
    </row>
    <row r="244" spans="1:27" x14ac:dyDescent="0.35">
      <c r="A244" s="159" t="s">
        <v>259</v>
      </c>
      <c r="B244" s="74">
        <v>4</v>
      </c>
      <c r="C244" s="74" t="s">
        <v>357</v>
      </c>
      <c r="D244" s="74">
        <v>1504</v>
      </c>
      <c r="E244" s="74" t="s">
        <v>1</v>
      </c>
      <c r="F244" s="168"/>
      <c r="G244" s="74">
        <v>29526</v>
      </c>
      <c r="H244" s="160">
        <f t="shared" si="3"/>
        <v>50.133333333333333</v>
      </c>
      <c r="I244" s="37">
        <v>83.91</v>
      </c>
      <c r="J244" s="74">
        <v>83.09</v>
      </c>
      <c r="K244" s="74">
        <v>3</v>
      </c>
      <c r="L244" s="74" t="s">
        <v>328</v>
      </c>
      <c r="M244" s="37">
        <v>1.1000000000000001</v>
      </c>
      <c r="N244" s="37">
        <v>0.5</v>
      </c>
      <c r="O244" s="55" t="s">
        <v>400</v>
      </c>
      <c r="P244" s="74" t="s">
        <v>621</v>
      </c>
      <c r="Q244" s="74"/>
      <c r="R244" s="74" t="s">
        <v>359</v>
      </c>
      <c r="S244" s="74" t="s">
        <v>401</v>
      </c>
      <c r="T244" s="37" t="s">
        <v>592</v>
      </c>
      <c r="U244" s="37"/>
      <c r="V244" s="37"/>
      <c r="W244" s="37">
        <v>568</v>
      </c>
      <c r="X244" s="37"/>
      <c r="Y244" s="165">
        <v>98.02827380952381</v>
      </c>
      <c r="Z244" s="37"/>
      <c r="AA244" s="38"/>
    </row>
    <row r="245" spans="1:27" x14ac:dyDescent="0.35">
      <c r="A245" s="39" t="s">
        <v>260</v>
      </c>
      <c r="B245" s="40">
        <v>5</v>
      </c>
      <c r="C245" s="40" t="s">
        <v>357</v>
      </c>
      <c r="D245" s="40">
        <v>2180</v>
      </c>
      <c r="E245" s="84" t="s">
        <v>1</v>
      </c>
      <c r="F245" s="85">
        <v>39200</v>
      </c>
      <c r="G245" s="40"/>
      <c r="H245" s="80">
        <f t="shared" si="3"/>
        <v>72.666666666666671</v>
      </c>
      <c r="I245" s="82">
        <v>6.99</v>
      </c>
      <c r="J245" s="123">
        <v>11.54</v>
      </c>
      <c r="K245" s="40">
        <v>1</v>
      </c>
      <c r="L245" s="90" t="s">
        <v>332</v>
      </c>
      <c r="M245" s="40">
        <v>1.1000000000000001</v>
      </c>
      <c r="N245" s="40">
        <v>0.9</v>
      </c>
      <c r="O245" s="96" t="s">
        <v>400</v>
      </c>
      <c r="P245" s="40" t="s">
        <v>622</v>
      </c>
      <c r="Q245" s="40"/>
      <c r="R245" s="40" t="s">
        <v>359</v>
      </c>
      <c r="S245" s="40" t="s">
        <v>332</v>
      </c>
      <c r="T245" s="40" t="s">
        <v>1</v>
      </c>
      <c r="U245" s="40"/>
      <c r="V245" s="40"/>
      <c r="W245" s="40"/>
      <c r="X245" s="40"/>
      <c r="Y245" s="146">
        <v>97.668728152729216</v>
      </c>
      <c r="Z245" s="40"/>
      <c r="AA245" s="41"/>
    </row>
    <row r="246" spans="1:27" x14ac:dyDescent="0.35">
      <c r="A246" s="39" t="s">
        <v>261</v>
      </c>
      <c r="B246" s="40">
        <v>4</v>
      </c>
      <c r="C246" s="40" t="s">
        <v>357</v>
      </c>
      <c r="D246" s="40">
        <v>1466</v>
      </c>
      <c r="E246" s="84" t="s">
        <v>1</v>
      </c>
      <c r="F246" s="85">
        <v>29000</v>
      </c>
      <c r="G246" s="40"/>
      <c r="H246" s="80">
        <f t="shared" si="3"/>
        <v>48.866666666666667</v>
      </c>
      <c r="I246" s="40">
        <v>19.579999999999998</v>
      </c>
      <c r="J246" s="85">
        <v>19.600000000000001</v>
      </c>
      <c r="K246" s="40">
        <v>1</v>
      </c>
      <c r="L246" s="90" t="s">
        <v>332</v>
      </c>
      <c r="M246" s="40">
        <v>1</v>
      </c>
      <c r="N246" s="40">
        <v>0.8</v>
      </c>
      <c r="O246" s="96" t="s">
        <v>400</v>
      </c>
      <c r="P246" s="40" t="s">
        <v>424</v>
      </c>
      <c r="Q246" s="40"/>
      <c r="R246" s="40" t="s">
        <v>358</v>
      </c>
      <c r="S246" s="40" t="s">
        <v>332</v>
      </c>
      <c r="T246" s="40" t="s">
        <v>1</v>
      </c>
      <c r="U246" s="40"/>
      <c r="V246" s="40"/>
      <c r="W246" s="40"/>
      <c r="X246" s="40"/>
      <c r="Y246" s="146">
        <v>99.745547073791343</v>
      </c>
      <c r="Z246" s="40"/>
      <c r="AA246" s="41"/>
    </row>
    <row r="247" spans="1:27" x14ac:dyDescent="0.35">
      <c r="A247" s="39" t="s">
        <v>262</v>
      </c>
      <c r="B247" s="40">
        <v>2</v>
      </c>
      <c r="C247" s="40" t="s">
        <v>357</v>
      </c>
      <c r="D247" s="40">
        <v>1693</v>
      </c>
      <c r="E247" s="84" t="s">
        <v>1</v>
      </c>
      <c r="F247" s="85">
        <v>26000</v>
      </c>
      <c r="G247" s="40"/>
      <c r="H247" s="80">
        <f t="shared" si="3"/>
        <v>56.43333333333333</v>
      </c>
      <c r="I247" s="40">
        <v>77.92</v>
      </c>
      <c r="J247" s="85">
        <v>87.19</v>
      </c>
      <c r="K247" s="40">
        <v>2</v>
      </c>
      <c r="L247" s="90" t="s">
        <v>331</v>
      </c>
      <c r="M247" s="40">
        <v>1.1000000000000001</v>
      </c>
      <c r="N247" s="40">
        <v>0.7</v>
      </c>
      <c r="O247" s="96" t="s">
        <v>400</v>
      </c>
      <c r="P247" s="40" t="s">
        <v>424</v>
      </c>
      <c r="Q247" s="40" t="s">
        <v>386</v>
      </c>
      <c r="R247" s="40" t="s">
        <v>358</v>
      </c>
      <c r="S247" s="78" t="s">
        <v>403</v>
      </c>
      <c r="T247" s="40" t="s">
        <v>1</v>
      </c>
      <c r="U247" s="40" t="s">
        <v>386</v>
      </c>
      <c r="V247" s="40"/>
      <c r="W247" s="40"/>
      <c r="X247" s="40"/>
      <c r="Y247" s="146">
        <v>100</v>
      </c>
      <c r="Z247" s="40"/>
      <c r="AA247" s="41"/>
    </row>
    <row r="248" spans="1:27" x14ac:dyDescent="0.35">
      <c r="A248" s="39" t="s">
        <v>263</v>
      </c>
      <c r="B248" s="40">
        <v>1</v>
      </c>
      <c r="C248" s="40" t="s">
        <v>356</v>
      </c>
      <c r="D248" s="40">
        <v>13</v>
      </c>
      <c r="E248" s="84" t="s">
        <v>3</v>
      </c>
      <c r="F248" s="50"/>
      <c r="G248" s="40">
        <v>4800000</v>
      </c>
      <c r="H248" s="80">
        <f t="shared" si="3"/>
        <v>0.43333333333333335</v>
      </c>
      <c r="I248" s="40">
        <v>1.9</v>
      </c>
      <c r="J248" s="85">
        <v>1.87</v>
      </c>
      <c r="K248" s="40">
        <v>2</v>
      </c>
      <c r="L248" s="90" t="s">
        <v>331</v>
      </c>
      <c r="M248" s="40">
        <v>1.1000000000000001</v>
      </c>
      <c r="N248" s="40">
        <v>1</v>
      </c>
      <c r="O248" s="96" t="s">
        <v>400</v>
      </c>
      <c r="P248" s="40" t="s">
        <v>623</v>
      </c>
      <c r="Q248" s="40"/>
      <c r="R248" s="40" t="s">
        <v>359</v>
      </c>
      <c r="S248" s="40" t="s">
        <v>401</v>
      </c>
      <c r="T248" s="40" t="s">
        <v>592</v>
      </c>
      <c r="U248" s="40"/>
      <c r="V248" s="40"/>
      <c r="W248" s="40"/>
      <c r="X248" s="40"/>
      <c r="Y248" s="146">
        <v>33.108946947333571</v>
      </c>
      <c r="Z248" s="40"/>
      <c r="AA248" s="41"/>
    </row>
    <row r="249" spans="1:27" x14ac:dyDescent="0.35">
      <c r="A249" s="39" t="s">
        <v>264</v>
      </c>
      <c r="B249" s="40">
        <v>1</v>
      </c>
      <c r="C249" s="40" t="s">
        <v>356</v>
      </c>
      <c r="D249" s="40">
        <v>468</v>
      </c>
      <c r="E249" s="84" t="s">
        <v>62</v>
      </c>
      <c r="F249" s="50"/>
      <c r="G249" s="40">
        <v>40800</v>
      </c>
      <c r="H249" s="80">
        <f t="shared" si="3"/>
        <v>15.6</v>
      </c>
      <c r="I249" s="82">
        <v>8.1</v>
      </c>
      <c r="J249" s="123">
        <v>8.3000000000000007</v>
      </c>
      <c r="K249" s="40">
        <v>1</v>
      </c>
      <c r="L249" s="90" t="s">
        <v>332</v>
      </c>
      <c r="M249" s="40">
        <v>1.1000000000000001</v>
      </c>
      <c r="N249" s="40">
        <v>1</v>
      </c>
      <c r="O249" s="96" t="s">
        <v>400</v>
      </c>
      <c r="P249" s="40" t="s">
        <v>425</v>
      </c>
      <c r="Q249" s="40" t="s">
        <v>385</v>
      </c>
      <c r="R249" s="40" t="s">
        <v>358</v>
      </c>
      <c r="S249" s="40" t="s">
        <v>332</v>
      </c>
      <c r="T249" s="40" t="s">
        <v>585</v>
      </c>
      <c r="U249" s="40"/>
      <c r="V249" s="40"/>
      <c r="W249" s="40"/>
      <c r="X249" s="40"/>
      <c r="Y249" s="146">
        <v>85.294762217839136</v>
      </c>
      <c r="Z249" s="40"/>
      <c r="AA249" s="41"/>
    </row>
    <row r="250" spans="1:27" x14ac:dyDescent="0.35">
      <c r="A250" s="39" t="s">
        <v>265</v>
      </c>
      <c r="B250" s="40">
        <v>2</v>
      </c>
      <c r="C250" s="40" t="s">
        <v>357</v>
      </c>
      <c r="D250" s="40">
        <v>226</v>
      </c>
      <c r="E250" s="84" t="s">
        <v>1</v>
      </c>
      <c r="F250" s="85">
        <v>170000</v>
      </c>
      <c r="G250" s="40"/>
      <c r="H250" s="80">
        <f t="shared" si="3"/>
        <v>7.5333333333333332</v>
      </c>
      <c r="I250" s="82">
        <v>16.05</v>
      </c>
      <c r="J250" s="123">
        <v>15.25</v>
      </c>
      <c r="K250" s="40">
        <v>1</v>
      </c>
      <c r="L250" s="90" t="s">
        <v>332</v>
      </c>
      <c r="M250" s="40">
        <v>1</v>
      </c>
      <c r="N250" s="40">
        <v>0.8</v>
      </c>
      <c r="O250" s="96" t="s">
        <v>400</v>
      </c>
      <c r="P250" s="40" t="s">
        <v>623</v>
      </c>
      <c r="Q250" s="40"/>
      <c r="R250" s="40" t="s">
        <v>358</v>
      </c>
      <c r="S250" s="40" t="s">
        <v>332</v>
      </c>
      <c r="T250" s="40" t="s">
        <v>583</v>
      </c>
      <c r="U250" s="40"/>
      <c r="V250" s="40"/>
      <c r="W250" s="40"/>
      <c r="X250" s="40"/>
      <c r="Y250" s="146">
        <v>95.907928388746797</v>
      </c>
      <c r="Z250" s="40"/>
      <c r="AA250" s="41"/>
    </row>
    <row r="251" spans="1:27" x14ac:dyDescent="0.35">
      <c r="A251" s="39" t="s">
        <v>266</v>
      </c>
      <c r="B251" s="40">
        <v>1</v>
      </c>
      <c r="C251" s="40" t="s">
        <v>356</v>
      </c>
      <c r="D251" s="40">
        <v>7</v>
      </c>
      <c r="E251" s="84" t="s">
        <v>1</v>
      </c>
      <c r="F251" s="85">
        <v>143310</v>
      </c>
      <c r="G251" s="40"/>
      <c r="H251" s="80">
        <f t="shared" si="3"/>
        <v>0.23333333333333334</v>
      </c>
      <c r="I251" s="82">
        <v>41.24</v>
      </c>
      <c r="J251" s="123">
        <v>40.840000000000003</v>
      </c>
      <c r="K251" s="40">
        <v>1</v>
      </c>
      <c r="L251" s="90" t="s">
        <v>332</v>
      </c>
      <c r="M251" s="40">
        <v>1.5</v>
      </c>
      <c r="N251" s="40">
        <v>0.8</v>
      </c>
      <c r="O251" s="96" t="s">
        <v>400</v>
      </c>
      <c r="P251" s="40" t="s">
        <v>627</v>
      </c>
      <c r="Q251" s="40"/>
      <c r="R251" s="40" t="s">
        <v>358</v>
      </c>
      <c r="S251" s="40" t="s">
        <v>401</v>
      </c>
      <c r="T251" s="40" t="s">
        <v>1</v>
      </c>
      <c r="U251" s="40"/>
      <c r="V251" s="40"/>
      <c r="W251" s="40"/>
      <c r="X251" s="40"/>
      <c r="Y251" s="146">
        <v>97.977768849604928</v>
      </c>
      <c r="Z251" s="40"/>
      <c r="AA251" s="41"/>
    </row>
    <row r="252" spans="1:27" x14ac:dyDescent="0.35">
      <c r="A252" s="39" t="s">
        <v>267</v>
      </c>
      <c r="B252" s="40">
        <v>3</v>
      </c>
      <c r="C252" s="40" t="s">
        <v>357</v>
      </c>
      <c r="D252" s="40">
        <v>1160</v>
      </c>
      <c r="E252" s="84" t="s">
        <v>3</v>
      </c>
      <c r="F252" s="85">
        <v>21400</v>
      </c>
      <c r="G252" s="40"/>
      <c r="H252" s="80">
        <f t="shared" si="3"/>
        <v>38.666666666666664</v>
      </c>
      <c r="I252" s="82">
        <v>7.23</v>
      </c>
      <c r="J252" s="123">
        <v>10.3</v>
      </c>
      <c r="K252" s="40">
        <v>1</v>
      </c>
      <c r="L252" s="90" t="s">
        <v>332</v>
      </c>
      <c r="M252" s="40">
        <v>0.9</v>
      </c>
      <c r="N252" s="40">
        <v>0.8</v>
      </c>
      <c r="O252" s="96" t="s">
        <v>400</v>
      </c>
      <c r="P252" s="40" t="s">
        <v>425</v>
      </c>
      <c r="Q252" s="40"/>
      <c r="R252" s="40" t="s">
        <v>358</v>
      </c>
      <c r="S252" s="40" t="s">
        <v>401</v>
      </c>
      <c r="T252" s="40" t="s">
        <v>42</v>
      </c>
      <c r="U252" s="40"/>
      <c r="V252" s="40"/>
      <c r="W252" s="40"/>
      <c r="X252" s="40"/>
      <c r="Y252" s="146">
        <v>93.670886075949369</v>
      </c>
      <c r="Z252" s="40"/>
      <c r="AA252" s="41"/>
    </row>
    <row r="253" spans="1:27" ht="15" thickBot="1" x14ac:dyDescent="0.4">
      <c r="A253" s="39" t="s">
        <v>268</v>
      </c>
      <c r="B253" s="40">
        <v>4</v>
      </c>
      <c r="C253" s="40" t="s">
        <v>357</v>
      </c>
      <c r="D253" s="40">
        <v>1830</v>
      </c>
      <c r="E253" s="84" t="s">
        <v>1</v>
      </c>
      <c r="F253" s="85">
        <v>25400</v>
      </c>
      <c r="G253" s="40"/>
      <c r="H253" s="80">
        <f t="shared" si="3"/>
        <v>61</v>
      </c>
      <c r="I253" s="82">
        <v>7.67</v>
      </c>
      <c r="J253" s="123">
        <v>8.17</v>
      </c>
      <c r="K253" s="40">
        <v>3</v>
      </c>
      <c r="L253" s="90" t="s">
        <v>328</v>
      </c>
      <c r="M253" s="40">
        <v>1.2</v>
      </c>
      <c r="N253" s="40">
        <v>1</v>
      </c>
      <c r="O253" s="96" t="s">
        <v>400</v>
      </c>
      <c r="P253" s="40" t="s">
        <v>425</v>
      </c>
      <c r="Q253" s="40"/>
      <c r="R253" s="40" t="s">
        <v>358</v>
      </c>
      <c r="S253" s="40" t="s">
        <v>401</v>
      </c>
      <c r="T253" s="40" t="s">
        <v>583</v>
      </c>
      <c r="U253" s="40"/>
      <c r="V253" s="40"/>
      <c r="W253" s="40"/>
      <c r="X253" s="40"/>
      <c r="Y253" s="146">
        <v>100</v>
      </c>
      <c r="Z253" s="40"/>
      <c r="AA253" s="41"/>
    </row>
    <row r="254" spans="1:27" x14ac:dyDescent="0.35">
      <c r="A254" s="36" t="s">
        <v>269</v>
      </c>
      <c r="B254" s="37">
        <v>4</v>
      </c>
      <c r="C254" s="37" t="s">
        <v>357</v>
      </c>
      <c r="D254" s="37">
        <v>1526</v>
      </c>
      <c r="E254" s="74" t="s">
        <v>1</v>
      </c>
      <c r="F254" s="49"/>
      <c r="G254" s="37">
        <v>14672</v>
      </c>
      <c r="H254" s="45">
        <f t="shared" si="3"/>
        <v>50.866666666666667</v>
      </c>
      <c r="I254" s="37">
        <v>33.89</v>
      </c>
      <c r="J254" s="132">
        <v>33.86</v>
      </c>
      <c r="K254" s="37">
        <v>1</v>
      </c>
      <c r="L254" s="106" t="s">
        <v>332</v>
      </c>
      <c r="M254" s="37">
        <v>1.2</v>
      </c>
      <c r="N254" s="37">
        <v>1</v>
      </c>
      <c r="O254" s="55" t="s">
        <v>400</v>
      </c>
      <c r="P254" s="37" t="s">
        <v>622</v>
      </c>
      <c r="Q254" s="37"/>
      <c r="R254" s="37" t="s">
        <v>359</v>
      </c>
      <c r="S254" s="37" t="s">
        <v>401</v>
      </c>
      <c r="T254" s="37" t="s">
        <v>1</v>
      </c>
      <c r="U254" s="37"/>
      <c r="V254" s="37"/>
      <c r="W254" s="37"/>
      <c r="X254" s="37"/>
      <c r="Y254" s="165">
        <v>94.913540835328547</v>
      </c>
      <c r="Z254" s="37"/>
      <c r="AA254" s="38"/>
    </row>
    <row r="255" spans="1:27" x14ac:dyDescent="0.35">
      <c r="A255" s="39" t="s">
        <v>270</v>
      </c>
      <c r="B255" s="40">
        <v>5</v>
      </c>
      <c r="C255" s="40" t="s">
        <v>357</v>
      </c>
      <c r="D255" s="40">
        <v>1609</v>
      </c>
      <c r="E255" s="84" t="s">
        <v>1</v>
      </c>
      <c r="F255" s="85">
        <v>12200</v>
      </c>
      <c r="G255" s="40"/>
      <c r="H255" s="80">
        <f t="shared" si="3"/>
        <v>53.633333333333333</v>
      </c>
      <c r="I255" s="40">
        <v>29.53</v>
      </c>
      <c r="J255" s="108">
        <v>31.1</v>
      </c>
      <c r="K255" s="40">
        <v>1</v>
      </c>
      <c r="L255" s="90" t="s">
        <v>332</v>
      </c>
      <c r="M255" s="40">
        <v>0.9</v>
      </c>
      <c r="N255" s="40">
        <v>0.6</v>
      </c>
      <c r="O255" s="59" t="s">
        <v>400</v>
      </c>
      <c r="P255" s="40" t="s">
        <v>425</v>
      </c>
      <c r="Q255" s="40"/>
      <c r="R255" s="40" t="s">
        <v>359</v>
      </c>
      <c r="S255" s="84" t="s">
        <v>401</v>
      </c>
      <c r="T255" s="40" t="s">
        <v>62</v>
      </c>
      <c r="U255" s="40"/>
      <c r="V255" s="40"/>
      <c r="W255" s="40"/>
      <c r="X255" s="40"/>
      <c r="Y255" s="146">
        <v>100</v>
      </c>
      <c r="Z255" s="40"/>
      <c r="AA255" s="41"/>
    </row>
    <row r="256" spans="1:27" x14ac:dyDescent="0.35">
      <c r="A256" s="39" t="s">
        <v>271</v>
      </c>
      <c r="B256" s="40">
        <v>1</v>
      </c>
      <c r="C256" s="40" t="s">
        <v>356</v>
      </c>
      <c r="D256" s="40">
        <v>1</v>
      </c>
      <c r="E256" s="84" t="s">
        <v>1</v>
      </c>
      <c r="F256" s="85">
        <v>550523</v>
      </c>
      <c r="G256" s="40"/>
      <c r="H256" s="80">
        <f t="shared" si="3"/>
        <v>3.3333333333333333E-2</v>
      </c>
      <c r="I256" s="82">
        <v>13.62</v>
      </c>
      <c r="J256" s="108">
        <v>10.98</v>
      </c>
      <c r="K256" s="40">
        <v>1</v>
      </c>
      <c r="L256" s="90" t="s">
        <v>332</v>
      </c>
      <c r="M256" s="40">
        <v>1.4</v>
      </c>
      <c r="N256" s="40">
        <v>1.2</v>
      </c>
      <c r="O256" s="59" t="s">
        <v>400</v>
      </c>
      <c r="P256" s="40" t="s">
        <v>627</v>
      </c>
      <c r="Q256" s="40"/>
      <c r="R256" s="40" t="s">
        <v>358</v>
      </c>
      <c r="S256" s="84" t="s">
        <v>401</v>
      </c>
      <c r="T256" s="40" t="s">
        <v>1</v>
      </c>
      <c r="U256" s="40"/>
      <c r="V256" s="40"/>
      <c r="W256" s="40"/>
      <c r="X256" s="40"/>
      <c r="Y256" s="146">
        <v>51.110507738256864</v>
      </c>
      <c r="Z256" s="40"/>
      <c r="AA256" s="41"/>
    </row>
    <row r="257" spans="1:27" x14ac:dyDescent="0.35">
      <c r="A257" s="39" t="s">
        <v>272</v>
      </c>
      <c r="B257" s="40">
        <v>5</v>
      </c>
      <c r="C257" s="40" t="s">
        <v>357</v>
      </c>
      <c r="D257" s="40">
        <v>1789</v>
      </c>
      <c r="E257" s="84" t="s">
        <v>1</v>
      </c>
      <c r="F257" s="85">
        <v>19006</v>
      </c>
      <c r="G257" s="40"/>
      <c r="H257" s="80">
        <f t="shared" si="3"/>
        <v>59.633333333333333</v>
      </c>
      <c r="I257" s="40">
        <v>34.18</v>
      </c>
      <c r="J257" s="108">
        <v>33.39</v>
      </c>
      <c r="K257" s="40">
        <v>1</v>
      </c>
      <c r="L257" s="90" t="s">
        <v>332</v>
      </c>
      <c r="M257" s="40">
        <v>1</v>
      </c>
      <c r="N257" s="40">
        <v>0.8</v>
      </c>
      <c r="O257" s="59" t="s">
        <v>400</v>
      </c>
      <c r="P257" s="40" t="s">
        <v>425</v>
      </c>
      <c r="Q257" s="40"/>
      <c r="R257" s="40" t="s">
        <v>358</v>
      </c>
      <c r="S257" s="84" t="s">
        <v>401</v>
      </c>
      <c r="T257" s="40" t="s">
        <v>1</v>
      </c>
      <c r="U257" s="40"/>
      <c r="V257" s="40"/>
      <c r="W257" s="40"/>
      <c r="X257" s="40"/>
      <c r="Y257" s="146">
        <v>100</v>
      </c>
      <c r="Z257" s="40"/>
      <c r="AA257" s="41"/>
    </row>
    <row r="258" spans="1:27" x14ac:dyDescent="0.35">
      <c r="A258" s="39" t="s">
        <v>273</v>
      </c>
      <c r="B258" s="40">
        <v>1</v>
      </c>
      <c r="C258" s="40" t="s">
        <v>356</v>
      </c>
      <c r="D258" s="40">
        <v>56</v>
      </c>
      <c r="E258" s="84" t="s">
        <v>274</v>
      </c>
      <c r="F258" s="85">
        <v>36700</v>
      </c>
      <c r="G258" s="40"/>
      <c r="H258" s="86">
        <f t="shared" ref="H258:H296" si="4">D258/30</f>
        <v>1.8666666666666667</v>
      </c>
      <c r="I258" s="82">
        <v>18.61</v>
      </c>
      <c r="J258" s="123">
        <v>17.68</v>
      </c>
      <c r="K258" s="40">
        <v>1</v>
      </c>
      <c r="L258" s="90" t="s">
        <v>332</v>
      </c>
      <c r="M258" s="40">
        <v>1.6</v>
      </c>
      <c r="N258" s="40">
        <v>1.3</v>
      </c>
      <c r="O258" s="59" t="s">
        <v>400</v>
      </c>
      <c r="P258" s="40" t="s">
        <v>628</v>
      </c>
      <c r="Q258" s="40"/>
      <c r="R258" s="40" t="s">
        <v>358</v>
      </c>
      <c r="S258" s="84" t="s">
        <v>401</v>
      </c>
      <c r="T258" s="40" t="s">
        <v>274</v>
      </c>
      <c r="U258" s="40"/>
      <c r="V258" s="40"/>
      <c r="W258" s="40"/>
      <c r="X258" s="40"/>
      <c r="Y258" s="146">
        <v>84.75</v>
      </c>
      <c r="Z258" s="40"/>
      <c r="AA258" s="41"/>
    </row>
    <row r="259" spans="1:27" x14ac:dyDescent="0.35">
      <c r="A259" s="39" t="s">
        <v>275</v>
      </c>
      <c r="B259" s="40">
        <v>6</v>
      </c>
      <c r="C259" s="40" t="s">
        <v>357</v>
      </c>
      <c r="D259" s="40">
        <v>1989</v>
      </c>
      <c r="E259" s="84" t="s">
        <v>1</v>
      </c>
      <c r="F259" s="85">
        <v>12500</v>
      </c>
      <c r="G259" s="40"/>
      <c r="H259" s="80">
        <f t="shared" si="4"/>
        <v>66.3</v>
      </c>
      <c r="I259" s="40">
        <v>29.4</v>
      </c>
      <c r="J259" s="108">
        <v>29.76</v>
      </c>
      <c r="K259" s="40">
        <v>2</v>
      </c>
      <c r="L259" s="90" t="s">
        <v>329</v>
      </c>
      <c r="M259" s="40">
        <v>0.9</v>
      </c>
      <c r="N259" s="40">
        <v>0.7</v>
      </c>
      <c r="O259" s="59" t="s">
        <v>400</v>
      </c>
      <c r="P259" s="40" t="s">
        <v>425</v>
      </c>
      <c r="Q259" s="40"/>
      <c r="R259" s="40" t="s">
        <v>358</v>
      </c>
      <c r="S259" s="40" t="s">
        <v>401</v>
      </c>
      <c r="T259" s="40" t="s">
        <v>583</v>
      </c>
      <c r="U259" s="40"/>
      <c r="V259" s="40"/>
      <c r="W259" s="40"/>
      <c r="X259" s="40"/>
      <c r="Y259" s="146">
        <v>100</v>
      </c>
      <c r="Z259" s="40"/>
      <c r="AA259" s="41"/>
    </row>
    <row r="260" spans="1:27" x14ac:dyDescent="0.35">
      <c r="A260" s="39" t="s">
        <v>276</v>
      </c>
      <c r="B260" s="40">
        <v>6</v>
      </c>
      <c r="C260" s="40" t="s">
        <v>357</v>
      </c>
      <c r="D260" s="40">
        <v>1874</v>
      </c>
      <c r="E260" s="84" t="s">
        <v>1</v>
      </c>
      <c r="F260" s="50"/>
      <c r="G260" s="40">
        <v>116409</v>
      </c>
      <c r="H260" s="80">
        <f t="shared" si="4"/>
        <v>62.466666666666669</v>
      </c>
      <c r="I260" s="40">
        <v>33.409999999999997</v>
      </c>
      <c r="J260" s="108">
        <v>33.76</v>
      </c>
      <c r="K260" s="40">
        <v>2</v>
      </c>
      <c r="L260" s="90" t="s">
        <v>329</v>
      </c>
      <c r="M260" s="40">
        <v>1.4</v>
      </c>
      <c r="N260" s="40">
        <v>1.1000000000000001</v>
      </c>
      <c r="O260" s="59" t="s">
        <v>400</v>
      </c>
      <c r="P260" s="40" t="s">
        <v>627</v>
      </c>
      <c r="Q260" s="40"/>
      <c r="R260" s="40" t="s">
        <v>358</v>
      </c>
      <c r="S260" s="40" t="s">
        <v>401</v>
      </c>
      <c r="T260" s="40" t="s">
        <v>1</v>
      </c>
      <c r="U260" s="40"/>
      <c r="V260" s="40"/>
      <c r="W260" s="40"/>
      <c r="X260" s="40"/>
      <c r="Y260" s="146">
        <v>97.813121272365805</v>
      </c>
      <c r="Z260" s="40"/>
      <c r="AA260" s="41"/>
    </row>
    <row r="261" spans="1:27" x14ac:dyDescent="0.35">
      <c r="A261" s="39" t="s">
        <v>277</v>
      </c>
      <c r="B261" s="40">
        <v>1</v>
      </c>
      <c r="C261" s="40" t="s">
        <v>356</v>
      </c>
      <c r="D261" s="40">
        <v>6</v>
      </c>
      <c r="E261" s="84" t="s">
        <v>274</v>
      </c>
      <c r="F261" s="87">
        <f>1.99*1000000</f>
        <v>1990000</v>
      </c>
      <c r="G261" s="40"/>
      <c r="H261" s="80">
        <f t="shared" si="4"/>
        <v>0.2</v>
      </c>
      <c r="I261" s="40">
        <v>1.62</v>
      </c>
      <c r="J261" s="40">
        <v>1.54</v>
      </c>
      <c r="K261" s="40">
        <v>1</v>
      </c>
      <c r="L261" s="90" t="s">
        <v>332</v>
      </c>
      <c r="M261" s="40">
        <v>1.1000000000000001</v>
      </c>
      <c r="N261" s="40">
        <v>1.1000000000000001</v>
      </c>
      <c r="O261" s="59" t="s">
        <v>400</v>
      </c>
      <c r="P261" s="40" t="s">
        <v>623</v>
      </c>
      <c r="Q261" s="40"/>
      <c r="R261" s="40" t="s">
        <v>359</v>
      </c>
      <c r="S261" s="40" t="s">
        <v>401</v>
      </c>
      <c r="T261" s="40" t="s">
        <v>274</v>
      </c>
      <c r="U261" s="40"/>
      <c r="V261" s="40"/>
      <c r="W261" s="40"/>
      <c r="X261" s="40"/>
      <c r="Y261" s="146">
        <v>98.205128205128204</v>
      </c>
      <c r="Z261" s="40"/>
      <c r="AA261" s="41"/>
    </row>
    <row r="262" spans="1:27" x14ac:dyDescent="0.35">
      <c r="A262" s="39" t="s">
        <v>278</v>
      </c>
      <c r="B262" s="40">
        <v>5</v>
      </c>
      <c r="C262" s="40" t="s">
        <v>357</v>
      </c>
      <c r="D262" s="40">
        <v>1918</v>
      </c>
      <c r="E262" s="84" t="s">
        <v>1</v>
      </c>
      <c r="F262" s="85">
        <v>290000</v>
      </c>
      <c r="G262" s="40"/>
      <c r="H262" s="80">
        <f t="shared" si="4"/>
        <v>63.93333333333333</v>
      </c>
      <c r="I262" s="40">
        <v>33.700000000000003</v>
      </c>
      <c r="J262" s="108">
        <v>33.19</v>
      </c>
      <c r="K262" s="40">
        <v>2</v>
      </c>
      <c r="L262" s="90" t="s">
        <v>328</v>
      </c>
      <c r="M262" s="40">
        <v>1.5</v>
      </c>
      <c r="N262" s="40">
        <v>1.3</v>
      </c>
      <c r="O262" s="59" t="s">
        <v>400</v>
      </c>
      <c r="P262" s="40" t="s">
        <v>627</v>
      </c>
      <c r="Q262" s="40"/>
      <c r="R262" s="40" t="s">
        <v>358</v>
      </c>
      <c r="S262" s="40" t="s">
        <v>401</v>
      </c>
      <c r="T262" s="40" t="s">
        <v>1</v>
      </c>
      <c r="U262" s="40"/>
      <c r="V262" s="40"/>
      <c r="W262" s="40"/>
      <c r="X262" s="40"/>
      <c r="Y262" s="146">
        <v>98.604465709728856</v>
      </c>
      <c r="Z262" s="40"/>
      <c r="AA262" s="41"/>
    </row>
    <row r="263" spans="1:27" ht="15" thickBot="1" x14ac:dyDescent="0.4">
      <c r="A263" s="39" t="s">
        <v>279</v>
      </c>
      <c r="B263" s="40">
        <v>2</v>
      </c>
      <c r="C263" s="40" t="s">
        <v>357</v>
      </c>
      <c r="D263" s="40">
        <v>454</v>
      </c>
      <c r="E263" s="84" t="s">
        <v>1</v>
      </c>
      <c r="F263" s="50"/>
      <c r="G263" s="40">
        <v>27614</v>
      </c>
      <c r="H263" s="80">
        <f t="shared" si="4"/>
        <v>15.133333333333333</v>
      </c>
      <c r="I263" s="40">
        <v>19.489999999999998</v>
      </c>
      <c r="J263" s="108">
        <v>22.27</v>
      </c>
      <c r="K263" s="40">
        <v>1</v>
      </c>
      <c r="L263" s="90" t="s">
        <v>332</v>
      </c>
      <c r="M263" s="40">
        <v>1.4</v>
      </c>
      <c r="N263" s="40">
        <v>0.8</v>
      </c>
      <c r="O263" s="59" t="s">
        <v>400</v>
      </c>
      <c r="P263" s="40" t="s">
        <v>425</v>
      </c>
      <c r="Q263" s="40"/>
      <c r="R263" s="40" t="s">
        <v>358</v>
      </c>
      <c r="S263" s="40" t="s">
        <v>401</v>
      </c>
      <c r="T263" s="40" t="s">
        <v>587</v>
      </c>
      <c r="U263" s="40"/>
      <c r="V263" s="40"/>
      <c r="W263" s="40"/>
      <c r="X263" s="40"/>
      <c r="Y263" s="146">
        <v>87.5</v>
      </c>
      <c r="Z263" s="40"/>
      <c r="AA263" s="41"/>
    </row>
    <row r="264" spans="1:27" x14ac:dyDescent="0.35">
      <c r="A264" s="36" t="s">
        <v>280</v>
      </c>
      <c r="B264" s="37">
        <v>2</v>
      </c>
      <c r="C264" s="37" t="s">
        <v>357</v>
      </c>
      <c r="D264" s="37">
        <v>764</v>
      </c>
      <c r="E264" s="74" t="s">
        <v>1</v>
      </c>
      <c r="F264" s="75">
        <v>27000</v>
      </c>
      <c r="G264" s="37"/>
      <c r="H264" s="45">
        <f t="shared" si="4"/>
        <v>25.466666666666665</v>
      </c>
      <c r="I264" s="37">
        <v>30.76</v>
      </c>
      <c r="J264" s="132">
        <v>30.83</v>
      </c>
      <c r="K264" s="37">
        <v>1</v>
      </c>
      <c r="L264" s="106" t="s">
        <v>332</v>
      </c>
      <c r="M264" s="37">
        <v>1.2</v>
      </c>
      <c r="N264" s="37">
        <v>0.9</v>
      </c>
      <c r="O264" s="55" t="s">
        <v>400</v>
      </c>
      <c r="P264" s="37" t="s">
        <v>425</v>
      </c>
      <c r="Q264" s="37"/>
      <c r="R264" s="37" t="s">
        <v>358</v>
      </c>
      <c r="S264" s="37" t="s">
        <v>401</v>
      </c>
      <c r="T264" s="37" t="s">
        <v>71</v>
      </c>
      <c r="U264" s="37"/>
      <c r="V264" s="37"/>
      <c r="W264" s="37"/>
      <c r="X264" s="37"/>
      <c r="Y264" s="165">
        <v>96.75</v>
      </c>
      <c r="Z264" s="37"/>
      <c r="AA264" s="38"/>
    </row>
    <row r="265" spans="1:27" x14ac:dyDescent="0.35">
      <c r="A265" s="39" t="s">
        <v>281</v>
      </c>
      <c r="B265" s="40">
        <v>5</v>
      </c>
      <c r="C265" s="40" t="s">
        <v>357</v>
      </c>
      <c r="D265" s="40">
        <v>2106</v>
      </c>
      <c r="E265" s="84" t="s">
        <v>1</v>
      </c>
      <c r="F265" s="85">
        <v>17000</v>
      </c>
      <c r="G265" s="40"/>
      <c r="H265" s="80">
        <f t="shared" si="4"/>
        <v>70.2</v>
      </c>
      <c r="I265" s="40">
        <v>32.06</v>
      </c>
      <c r="J265" s="108">
        <v>34.42</v>
      </c>
      <c r="K265" s="40">
        <v>1</v>
      </c>
      <c r="L265" s="90" t="s">
        <v>332</v>
      </c>
      <c r="M265" s="40">
        <v>1.2</v>
      </c>
      <c r="N265" s="40">
        <v>0.9</v>
      </c>
      <c r="O265" s="96" t="s">
        <v>400</v>
      </c>
      <c r="P265" s="40" t="s">
        <v>622</v>
      </c>
      <c r="Q265" s="40"/>
      <c r="R265" s="40" t="s">
        <v>358</v>
      </c>
      <c r="S265" s="40" t="s">
        <v>401</v>
      </c>
      <c r="T265" s="40" t="s">
        <v>1</v>
      </c>
      <c r="U265" s="40"/>
      <c r="V265" s="40"/>
      <c r="W265" s="40"/>
      <c r="X265" s="40"/>
      <c r="Y265" s="146">
        <v>100.46322788086867</v>
      </c>
      <c r="Z265" s="40"/>
      <c r="AA265" s="41"/>
    </row>
    <row r="266" spans="1:27" x14ac:dyDescent="0.35">
      <c r="A266" s="39" t="s">
        <v>282</v>
      </c>
      <c r="B266" s="40">
        <v>1</v>
      </c>
      <c r="C266" s="40" t="s">
        <v>356</v>
      </c>
      <c r="D266" s="40">
        <v>0</v>
      </c>
      <c r="E266" s="84" t="s">
        <v>1</v>
      </c>
      <c r="F266" s="85">
        <v>34100</v>
      </c>
      <c r="G266" s="40"/>
      <c r="H266" s="80">
        <f t="shared" si="4"/>
        <v>0</v>
      </c>
      <c r="I266" s="82">
        <v>13.83</v>
      </c>
      <c r="J266" s="108">
        <v>9.5500000000000007</v>
      </c>
      <c r="K266" s="40">
        <v>1</v>
      </c>
      <c r="L266" s="90" t="s">
        <v>332</v>
      </c>
      <c r="M266" s="40">
        <v>1.1000000000000001</v>
      </c>
      <c r="N266" s="40">
        <v>1</v>
      </c>
      <c r="O266" s="96" t="s">
        <v>400</v>
      </c>
      <c r="P266" s="40" t="s">
        <v>623</v>
      </c>
      <c r="Q266" s="40"/>
      <c r="R266" s="40"/>
      <c r="S266" s="40" t="s">
        <v>403</v>
      </c>
      <c r="T266" s="40" t="s">
        <v>1</v>
      </c>
      <c r="U266" s="40"/>
      <c r="V266" s="40"/>
      <c r="W266" s="40"/>
      <c r="X266" s="40"/>
      <c r="Y266" s="146"/>
      <c r="Z266" s="40"/>
      <c r="AA266" s="41"/>
    </row>
    <row r="267" spans="1:27" x14ac:dyDescent="0.35">
      <c r="A267" s="39" t="s">
        <v>283</v>
      </c>
      <c r="B267" s="40">
        <v>1</v>
      </c>
      <c r="C267" s="40" t="s">
        <v>356</v>
      </c>
      <c r="D267" s="40">
        <v>38</v>
      </c>
      <c r="E267" s="84" t="s">
        <v>284</v>
      </c>
      <c r="F267" s="50"/>
      <c r="G267" s="40">
        <v>800000</v>
      </c>
      <c r="H267" s="80">
        <f t="shared" si="4"/>
        <v>1.2666666666666666</v>
      </c>
      <c r="I267" s="40">
        <v>8.98</v>
      </c>
      <c r="J267" s="108">
        <v>9.42</v>
      </c>
      <c r="K267" s="40">
        <v>1</v>
      </c>
      <c r="L267" s="90" t="s">
        <v>332</v>
      </c>
      <c r="M267" s="40">
        <v>1.6</v>
      </c>
      <c r="N267" s="40">
        <v>1.5</v>
      </c>
      <c r="O267" s="96" t="s">
        <v>400</v>
      </c>
      <c r="P267" s="40" t="s">
        <v>628</v>
      </c>
      <c r="Q267" s="40"/>
      <c r="R267" s="40"/>
      <c r="S267" s="40" t="s">
        <v>332</v>
      </c>
      <c r="T267" s="40" t="s">
        <v>631</v>
      </c>
      <c r="U267" s="40"/>
      <c r="V267" s="40"/>
      <c r="W267" s="40"/>
      <c r="X267" s="40"/>
      <c r="Y267" s="146"/>
      <c r="Z267" s="40"/>
      <c r="AA267" s="41"/>
    </row>
    <row r="268" spans="1:27" x14ac:dyDescent="0.35">
      <c r="A268" s="39" t="s">
        <v>285</v>
      </c>
      <c r="B268" s="40">
        <v>4</v>
      </c>
      <c r="C268" s="40" t="s">
        <v>357</v>
      </c>
      <c r="D268" s="40">
        <v>1499</v>
      </c>
      <c r="E268" s="84" t="s">
        <v>3</v>
      </c>
      <c r="F268" s="85">
        <v>14300</v>
      </c>
      <c r="G268" s="40"/>
      <c r="H268" s="58">
        <f t="shared" si="4"/>
        <v>49.966666666666669</v>
      </c>
      <c r="I268" s="82">
        <v>6.88</v>
      </c>
      <c r="J268" s="123">
        <v>8.99</v>
      </c>
      <c r="K268" s="40">
        <v>2</v>
      </c>
      <c r="L268" s="90" t="s">
        <v>329</v>
      </c>
      <c r="M268" s="40">
        <v>1.7</v>
      </c>
      <c r="N268" s="40">
        <v>1.5</v>
      </c>
      <c r="O268" s="96" t="s">
        <v>400</v>
      </c>
      <c r="P268" s="40" t="s">
        <v>425</v>
      </c>
      <c r="Q268" s="40"/>
      <c r="R268" s="40" t="s">
        <v>358</v>
      </c>
      <c r="S268" s="40" t="s">
        <v>401</v>
      </c>
      <c r="T268" s="40" t="s">
        <v>42</v>
      </c>
      <c r="U268" s="40"/>
      <c r="V268" s="40"/>
      <c r="W268" s="40"/>
      <c r="X268" s="40"/>
      <c r="Y268" s="146">
        <v>94</v>
      </c>
      <c r="Z268" s="40"/>
      <c r="AA268" s="41"/>
    </row>
    <row r="269" spans="1:27" x14ac:dyDescent="0.35">
      <c r="A269" s="39" t="s">
        <v>286</v>
      </c>
      <c r="B269" s="40">
        <v>6</v>
      </c>
      <c r="C269" s="40" t="s">
        <v>357</v>
      </c>
      <c r="D269" s="40">
        <v>1875</v>
      </c>
      <c r="E269" s="84" t="s">
        <v>1</v>
      </c>
      <c r="F269" s="85">
        <v>11982</v>
      </c>
      <c r="G269" s="40"/>
      <c r="H269" s="80">
        <f t="shared" si="4"/>
        <v>62.5</v>
      </c>
      <c r="I269" s="40">
        <v>53.23</v>
      </c>
      <c r="J269" s="108">
        <v>47.54</v>
      </c>
      <c r="K269" s="40">
        <v>1</v>
      </c>
      <c r="L269" s="90" t="s">
        <v>332</v>
      </c>
      <c r="M269" s="40">
        <v>0</v>
      </c>
      <c r="N269" s="40">
        <v>0</v>
      </c>
      <c r="O269" s="96" t="s">
        <v>400</v>
      </c>
      <c r="P269" s="78" t="s">
        <v>622</v>
      </c>
      <c r="Q269" s="40"/>
      <c r="R269" s="40" t="s">
        <v>358</v>
      </c>
      <c r="S269" s="82" t="s">
        <v>402</v>
      </c>
      <c r="T269" s="40" t="s">
        <v>1</v>
      </c>
      <c r="U269" s="40"/>
      <c r="V269" s="82" t="s">
        <v>403</v>
      </c>
      <c r="W269" s="97" t="s">
        <v>632</v>
      </c>
      <c r="X269" s="40"/>
      <c r="Y269" s="146">
        <v>98.25</v>
      </c>
      <c r="Z269" s="40"/>
      <c r="AA269" s="41"/>
    </row>
    <row r="270" spans="1:27" x14ac:dyDescent="0.35">
      <c r="A270" s="39" t="s">
        <v>287</v>
      </c>
      <c r="B270" s="40">
        <v>2</v>
      </c>
      <c r="C270" s="40" t="s">
        <v>357</v>
      </c>
      <c r="D270" s="40">
        <v>470</v>
      </c>
      <c r="E270" s="84" t="s">
        <v>1</v>
      </c>
      <c r="F270" s="85">
        <v>44676</v>
      </c>
      <c r="G270" s="40"/>
      <c r="H270" s="58">
        <f t="shared" si="4"/>
        <v>15.666666666666666</v>
      </c>
      <c r="I270" s="40">
        <v>14.35</v>
      </c>
      <c r="J270" s="123">
        <v>10</v>
      </c>
      <c r="K270" s="40">
        <v>2</v>
      </c>
      <c r="L270" s="90" t="s">
        <v>328</v>
      </c>
      <c r="M270" s="40">
        <v>0.8</v>
      </c>
      <c r="N270" s="40">
        <v>0.5</v>
      </c>
      <c r="O270" s="96" t="s">
        <v>400</v>
      </c>
      <c r="P270" s="40" t="s">
        <v>622</v>
      </c>
      <c r="Q270" s="40"/>
      <c r="R270" s="40" t="s">
        <v>358</v>
      </c>
      <c r="S270" s="40" t="s">
        <v>401</v>
      </c>
      <c r="T270" s="40" t="s">
        <v>1</v>
      </c>
      <c r="U270" s="40"/>
      <c r="V270" s="40"/>
      <c r="W270" s="40"/>
      <c r="X270" s="40"/>
      <c r="Y270" s="146">
        <v>89.266868179722323</v>
      </c>
      <c r="Z270" s="40"/>
      <c r="AA270" s="41"/>
    </row>
    <row r="271" spans="1:27" x14ac:dyDescent="0.35">
      <c r="A271" s="39" t="s">
        <v>288</v>
      </c>
      <c r="B271" s="40">
        <v>5</v>
      </c>
      <c r="C271" s="40" t="s">
        <v>357</v>
      </c>
      <c r="D271" s="40">
        <v>2050</v>
      </c>
      <c r="E271" s="84" t="s">
        <v>1</v>
      </c>
      <c r="F271" s="85">
        <v>105243</v>
      </c>
      <c r="G271" s="40"/>
      <c r="H271" s="80">
        <f t="shared" si="4"/>
        <v>68.333333333333329</v>
      </c>
      <c r="I271" s="40">
        <v>29.79</v>
      </c>
      <c r="J271" s="108">
        <v>18.82</v>
      </c>
      <c r="K271" s="40">
        <v>1</v>
      </c>
      <c r="L271" s="90" t="s">
        <v>332</v>
      </c>
      <c r="M271" s="40">
        <v>2.1</v>
      </c>
      <c r="N271" s="40">
        <v>1.8</v>
      </c>
      <c r="O271" s="96" t="s">
        <v>400</v>
      </c>
      <c r="P271" s="40" t="s">
        <v>627</v>
      </c>
      <c r="Q271" s="40"/>
      <c r="R271" s="40" t="s">
        <v>358</v>
      </c>
      <c r="S271" s="40" t="s">
        <v>401</v>
      </c>
      <c r="T271" s="40" t="s">
        <v>592</v>
      </c>
      <c r="U271" s="40"/>
      <c r="V271" s="40"/>
      <c r="W271" s="40"/>
      <c r="X271" s="40"/>
      <c r="Y271" s="146">
        <v>97.5</v>
      </c>
      <c r="Z271" s="40"/>
      <c r="AA271" s="41"/>
    </row>
    <row r="272" spans="1:27" x14ac:dyDescent="0.35">
      <c r="A272" s="39" t="s">
        <v>289</v>
      </c>
      <c r="B272" s="40">
        <v>3</v>
      </c>
      <c r="C272" s="40" t="s">
        <v>357</v>
      </c>
      <c r="D272" s="40">
        <v>883</v>
      </c>
      <c r="E272" s="84" t="s">
        <v>1</v>
      </c>
      <c r="F272" s="85">
        <v>17000</v>
      </c>
      <c r="G272" s="40"/>
      <c r="H272" s="80">
        <f t="shared" si="4"/>
        <v>29.433333333333334</v>
      </c>
      <c r="I272" s="40">
        <v>23.9</v>
      </c>
      <c r="J272" s="103">
        <v>28.21</v>
      </c>
      <c r="K272" s="40">
        <v>2</v>
      </c>
      <c r="L272" s="90" t="s">
        <v>328</v>
      </c>
      <c r="M272" s="40">
        <v>0.9</v>
      </c>
      <c r="N272" s="40">
        <v>0.7</v>
      </c>
      <c r="O272" s="96" t="s">
        <v>400</v>
      </c>
      <c r="P272" s="40" t="s">
        <v>622</v>
      </c>
      <c r="Q272" s="40"/>
      <c r="R272" s="40" t="s">
        <v>359</v>
      </c>
      <c r="S272" s="40" t="s">
        <v>401</v>
      </c>
      <c r="T272" s="40" t="s">
        <v>1</v>
      </c>
      <c r="U272" s="40"/>
      <c r="V272" s="40"/>
      <c r="W272" s="40"/>
      <c r="X272" s="40"/>
      <c r="Y272" s="146">
        <v>86.839808521329772</v>
      </c>
      <c r="Z272" s="40"/>
      <c r="AA272" s="41"/>
    </row>
    <row r="273" spans="1:27" ht="15" thickBot="1" x14ac:dyDescent="0.4">
      <c r="A273" s="39" t="s">
        <v>290</v>
      </c>
      <c r="B273" s="40">
        <v>3</v>
      </c>
      <c r="C273" s="40" t="s">
        <v>357</v>
      </c>
      <c r="D273" s="40">
        <v>1196</v>
      </c>
      <c r="E273" s="84" t="s">
        <v>1</v>
      </c>
      <c r="F273" s="85">
        <v>18800</v>
      </c>
      <c r="G273" s="40"/>
      <c r="H273" s="80">
        <f t="shared" si="4"/>
        <v>39.866666666666667</v>
      </c>
      <c r="I273" s="40">
        <v>58.13</v>
      </c>
      <c r="J273" s="40">
        <v>42.7</v>
      </c>
      <c r="K273" s="40">
        <v>3</v>
      </c>
      <c r="L273" s="90" t="s">
        <v>328</v>
      </c>
      <c r="M273" s="40">
        <v>1</v>
      </c>
      <c r="N273" s="40">
        <v>0.2</v>
      </c>
      <c r="O273" s="96" t="s">
        <v>400</v>
      </c>
      <c r="P273" s="40" t="s">
        <v>622</v>
      </c>
      <c r="Q273" s="40"/>
      <c r="R273" s="40" t="s">
        <v>358</v>
      </c>
      <c r="S273" s="40" t="s">
        <v>401</v>
      </c>
      <c r="T273" s="40" t="s">
        <v>1</v>
      </c>
      <c r="U273" s="40"/>
      <c r="V273" s="40"/>
      <c r="W273" s="40"/>
      <c r="X273" s="40"/>
      <c r="Y273" s="146">
        <v>100</v>
      </c>
      <c r="Z273" s="40"/>
      <c r="AA273" s="41"/>
    </row>
    <row r="274" spans="1:27" x14ac:dyDescent="0.35">
      <c r="A274" s="36" t="s">
        <v>291</v>
      </c>
      <c r="B274" s="37">
        <v>1</v>
      </c>
      <c r="C274" s="37" t="s">
        <v>356</v>
      </c>
      <c r="D274" s="37">
        <v>2</v>
      </c>
      <c r="E274" s="74" t="s">
        <v>292</v>
      </c>
      <c r="F274" s="161">
        <f>1*10000000</f>
        <v>10000000</v>
      </c>
      <c r="G274" s="37"/>
      <c r="H274" s="45">
        <f t="shared" si="4"/>
        <v>6.6666666666666666E-2</v>
      </c>
      <c r="I274" s="37">
        <v>2.11</v>
      </c>
      <c r="J274" s="37">
        <v>2.13</v>
      </c>
      <c r="K274" s="37">
        <v>2</v>
      </c>
      <c r="L274" s="106" t="s">
        <v>328</v>
      </c>
      <c r="M274" s="37">
        <v>1</v>
      </c>
      <c r="N274" s="37">
        <v>0.9</v>
      </c>
      <c r="O274" s="125" t="s">
        <v>400</v>
      </c>
      <c r="P274" s="37" t="s">
        <v>623</v>
      </c>
      <c r="Q274" s="37"/>
      <c r="R274" s="37" t="s">
        <v>359</v>
      </c>
      <c r="S274" s="37" t="s">
        <v>332</v>
      </c>
      <c r="T274" s="37" t="s">
        <v>218</v>
      </c>
      <c r="U274" s="37"/>
      <c r="V274" s="37"/>
      <c r="W274" s="37"/>
      <c r="X274" s="37"/>
      <c r="Y274" s="165">
        <v>11.167906268845304</v>
      </c>
      <c r="Z274" s="37"/>
      <c r="AA274" s="38"/>
    </row>
    <row r="275" spans="1:27" x14ac:dyDescent="0.35">
      <c r="A275" s="39" t="s">
        <v>293</v>
      </c>
      <c r="B275" s="40">
        <v>1</v>
      </c>
      <c r="C275" s="40" t="s">
        <v>356</v>
      </c>
      <c r="D275" s="40">
        <v>373</v>
      </c>
      <c r="E275" s="84" t="s">
        <v>1</v>
      </c>
      <c r="F275" s="50"/>
      <c r="G275" s="40">
        <v>1000000</v>
      </c>
      <c r="H275" s="80">
        <f t="shared" si="4"/>
        <v>12.433333333333334</v>
      </c>
      <c r="I275" s="82">
        <v>1.55</v>
      </c>
      <c r="J275" s="82">
        <v>1.56</v>
      </c>
      <c r="K275" s="40">
        <v>2</v>
      </c>
      <c r="L275" s="90" t="s">
        <v>328</v>
      </c>
      <c r="M275" s="40">
        <v>1.3</v>
      </c>
      <c r="N275" s="40">
        <v>1.2</v>
      </c>
      <c r="O275" s="96" t="s">
        <v>400</v>
      </c>
      <c r="P275" s="40" t="s">
        <v>627</v>
      </c>
      <c r="Q275" s="40"/>
      <c r="R275" s="40" t="s">
        <v>358</v>
      </c>
      <c r="S275" s="40" t="s">
        <v>401</v>
      </c>
      <c r="T275" s="40" t="s">
        <v>1</v>
      </c>
      <c r="U275" s="40"/>
      <c r="V275" s="40"/>
      <c r="W275" s="40"/>
      <c r="X275" s="40"/>
      <c r="Y275" s="146">
        <v>6.5338971490928932</v>
      </c>
      <c r="Z275" s="40"/>
      <c r="AA275" s="41"/>
    </row>
    <row r="276" spans="1:27" x14ac:dyDescent="0.35">
      <c r="A276" s="39" t="s">
        <v>294</v>
      </c>
      <c r="B276" s="40">
        <v>2</v>
      </c>
      <c r="C276" s="40" t="s">
        <v>357</v>
      </c>
      <c r="D276" s="40">
        <v>587</v>
      </c>
      <c r="E276" s="84" t="s">
        <v>42</v>
      </c>
      <c r="F276" s="85">
        <v>900000</v>
      </c>
      <c r="G276" s="40"/>
      <c r="H276" s="80">
        <f t="shared" si="4"/>
        <v>19.566666666666666</v>
      </c>
      <c r="I276" s="40">
        <v>30.83</v>
      </c>
      <c r="J276" s="40">
        <v>30.18</v>
      </c>
      <c r="K276" s="40">
        <v>1</v>
      </c>
      <c r="L276" s="90" t="s">
        <v>332</v>
      </c>
      <c r="M276" s="40">
        <v>0.9</v>
      </c>
      <c r="N276" s="40">
        <v>0.8</v>
      </c>
      <c r="O276" s="96" t="s">
        <v>400</v>
      </c>
      <c r="P276" s="40" t="s">
        <v>623</v>
      </c>
      <c r="Q276" s="40"/>
      <c r="R276" s="40" t="s">
        <v>359</v>
      </c>
      <c r="S276" s="40" t="s">
        <v>401</v>
      </c>
      <c r="T276" s="40" t="s">
        <v>599</v>
      </c>
      <c r="U276" s="40"/>
      <c r="V276" s="40"/>
      <c r="W276" s="40"/>
      <c r="X276" s="40"/>
      <c r="Y276" s="146">
        <v>20</v>
      </c>
      <c r="Z276" s="40"/>
      <c r="AA276" s="41"/>
    </row>
    <row r="277" spans="1:27" x14ac:dyDescent="0.35">
      <c r="A277" s="39" t="s">
        <v>295</v>
      </c>
      <c r="B277" s="40">
        <v>4</v>
      </c>
      <c r="C277" s="40" t="s">
        <v>357</v>
      </c>
      <c r="D277" s="40">
        <v>1367</v>
      </c>
      <c r="E277" s="84" t="s">
        <v>1</v>
      </c>
      <c r="F277" s="85">
        <v>36500</v>
      </c>
      <c r="G277" s="40"/>
      <c r="H277" s="80">
        <f t="shared" si="4"/>
        <v>45.56666666666667</v>
      </c>
      <c r="I277" s="40">
        <v>36.270000000000003</v>
      </c>
      <c r="J277" s="40">
        <v>33.67</v>
      </c>
      <c r="K277" s="40">
        <v>2</v>
      </c>
      <c r="L277" s="90" t="s">
        <v>331</v>
      </c>
      <c r="M277" s="40">
        <v>1</v>
      </c>
      <c r="N277" s="40">
        <v>0.8</v>
      </c>
      <c r="O277" s="96" t="s">
        <v>400</v>
      </c>
      <c r="P277" s="40" t="s">
        <v>622</v>
      </c>
      <c r="Q277" s="40"/>
      <c r="R277" s="40" t="s">
        <v>359</v>
      </c>
      <c r="S277" s="40" t="s">
        <v>401</v>
      </c>
      <c r="T277" s="40" t="s">
        <v>1</v>
      </c>
      <c r="U277" s="40"/>
      <c r="V277" s="40"/>
      <c r="W277" s="40"/>
      <c r="X277" s="40"/>
      <c r="Y277" s="146">
        <v>100.73128137961145</v>
      </c>
      <c r="Z277" s="40"/>
      <c r="AA277" s="41"/>
    </row>
    <row r="278" spans="1:27" x14ac:dyDescent="0.35">
      <c r="A278" s="39" t="s">
        <v>296</v>
      </c>
      <c r="B278" s="40">
        <v>3</v>
      </c>
      <c r="C278" s="40" t="s">
        <v>357</v>
      </c>
      <c r="D278" s="40">
        <v>2491</v>
      </c>
      <c r="E278" s="84" t="s">
        <v>1</v>
      </c>
      <c r="F278" s="85">
        <v>10000</v>
      </c>
      <c r="G278" s="40"/>
      <c r="H278" s="80">
        <f t="shared" si="4"/>
        <v>83.033333333333331</v>
      </c>
      <c r="I278" s="40">
        <v>13.16</v>
      </c>
      <c r="J278" s="40">
        <v>103.28</v>
      </c>
      <c r="K278" s="40">
        <v>2</v>
      </c>
      <c r="L278" s="90" t="s">
        <v>331</v>
      </c>
      <c r="M278" s="40">
        <v>0.1</v>
      </c>
      <c r="N278" s="40">
        <v>0</v>
      </c>
      <c r="O278" s="59" t="s">
        <v>400</v>
      </c>
      <c r="P278" s="82" t="s">
        <v>629</v>
      </c>
      <c r="Q278" s="40"/>
      <c r="R278" s="40"/>
      <c r="S278" s="82" t="s">
        <v>609</v>
      </c>
      <c r="T278" s="40" t="s">
        <v>1</v>
      </c>
      <c r="U278" s="40"/>
      <c r="V278" s="82" t="s">
        <v>403</v>
      </c>
      <c r="W278" s="40"/>
      <c r="X278" s="40">
        <v>13.16</v>
      </c>
      <c r="Y278" s="146">
        <v>100</v>
      </c>
      <c r="Z278" s="40">
        <v>110.5</v>
      </c>
      <c r="AA278" s="41"/>
    </row>
    <row r="279" spans="1:27" x14ac:dyDescent="0.35">
      <c r="A279" s="39" t="s">
        <v>297</v>
      </c>
      <c r="B279" s="40">
        <v>4</v>
      </c>
      <c r="C279" s="40" t="s">
        <v>357</v>
      </c>
      <c r="D279" s="40">
        <v>1108</v>
      </c>
      <c r="E279" s="84" t="s">
        <v>1</v>
      </c>
      <c r="F279" s="85">
        <v>177295</v>
      </c>
      <c r="G279" s="40"/>
      <c r="H279" s="80">
        <f t="shared" si="4"/>
        <v>36.93333333333333</v>
      </c>
      <c r="I279" s="40">
        <v>34.380000000000003</v>
      </c>
      <c r="J279" s="40">
        <v>36.28</v>
      </c>
      <c r="K279" s="40">
        <v>2</v>
      </c>
      <c r="L279" s="90" t="s">
        <v>331</v>
      </c>
      <c r="M279" s="40">
        <v>1.5</v>
      </c>
      <c r="N279" s="40">
        <v>1.3</v>
      </c>
      <c r="O279" s="96" t="s">
        <v>400</v>
      </c>
      <c r="P279" s="40" t="s">
        <v>627</v>
      </c>
      <c r="Q279" s="40"/>
      <c r="R279" s="40" t="s">
        <v>359</v>
      </c>
      <c r="S279" s="40" t="s">
        <v>401</v>
      </c>
      <c r="T279" s="40" t="s">
        <v>1</v>
      </c>
      <c r="U279" s="40"/>
      <c r="V279" s="40"/>
      <c r="W279" s="40"/>
      <c r="X279" s="40"/>
      <c r="Y279" s="146">
        <v>99.491094147582686</v>
      </c>
      <c r="Z279" s="40"/>
      <c r="AA279" s="41"/>
    </row>
    <row r="280" spans="1:27" x14ac:dyDescent="0.35">
      <c r="A280" s="39" t="s">
        <v>298</v>
      </c>
      <c r="B280" s="40">
        <v>5</v>
      </c>
      <c r="C280" s="40" t="s">
        <v>357</v>
      </c>
      <c r="D280" s="40">
        <v>1417</v>
      </c>
      <c r="E280" s="84" t="s">
        <v>1</v>
      </c>
      <c r="F280" s="85">
        <v>41500</v>
      </c>
      <c r="G280" s="40"/>
      <c r="H280" s="80">
        <f t="shared" si="4"/>
        <v>47.233333333333334</v>
      </c>
      <c r="I280" s="40">
        <v>34.08</v>
      </c>
      <c r="J280" s="40">
        <v>34.67</v>
      </c>
      <c r="K280" s="40">
        <v>1</v>
      </c>
      <c r="L280" s="90" t="s">
        <v>332</v>
      </c>
      <c r="M280" s="40">
        <v>1</v>
      </c>
      <c r="N280" s="40">
        <v>0.7</v>
      </c>
      <c r="O280" s="96" t="s">
        <v>400</v>
      </c>
      <c r="P280" s="40" t="s">
        <v>416</v>
      </c>
      <c r="Q280" s="40"/>
      <c r="R280" s="40" t="s">
        <v>358</v>
      </c>
      <c r="S280" s="40" t="s">
        <v>401</v>
      </c>
      <c r="T280" s="40" t="s">
        <v>62</v>
      </c>
      <c r="U280" s="40"/>
      <c r="V280" s="40"/>
      <c r="W280" s="40"/>
      <c r="X280" s="40"/>
      <c r="Y280" s="146">
        <v>100</v>
      </c>
      <c r="Z280" s="40"/>
      <c r="AA280" s="41"/>
    </row>
    <row r="281" spans="1:27" x14ac:dyDescent="0.35">
      <c r="A281" s="39" t="s">
        <v>299</v>
      </c>
      <c r="B281" s="40">
        <v>6</v>
      </c>
      <c r="C281" s="40" t="s">
        <v>357</v>
      </c>
      <c r="D281" s="40">
        <v>2066</v>
      </c>
      <c r="E281" s="84" t="s">
        <v>1</v>
      </c>
      <c r="F281" s="85">
        <v>15700</v>
      </c>
      <c r="G281" s="40"/>
      <c r="H281" s="80">
        <f t="shared" si="4"/>
        <v>68.86666666666666</v>
      </c>
      <c r="I281" s="82">
        <v>6.09</v>
      </c>
      <c r="J281" s="82">
        <v>5.97</v>
      </c>
      <c r="K281" s="40">
        <v>2</v>
      </c>
      <c r="L281" s="90" t="s">
        <v>331</v>
      </c>
      <c r="M281" s="40">
        <v>1.1000000000000001</v>
      </c>
      <c r="N281" s="40">
        <v>0.6</v>
      </c>
      <c r="O281" s="96" t="s">
        <v>400</v>
      </c>
      <c r="P281" s="40" t="s">
        <v>416</v>
      </c>
      <c r="Q281" s="40"/>
      <c r="R281" s="40" t="s">
        <v>358</v>
      </c>
      <c r="S281" s="82" t="s">
        <v>609</v>
      </c>
      <c r="T281" s="40" t="s">
        <v>1</v>
      </c>
      <c r="U281" s="40"/>
      <c r="V281" s="40"/>
      <c r="W281" s="40"/>
      <c r="X281" s="40"/>
      <c r="Y281" s="146">
        <v>99.27019050174404</v>
      </c>
      <c r="Z281" s="40"/>
      <c r="AA281" s="41"/>
    </row>
    <row r="282" spans="1:27" x14ac:dyDescent="0.35">
      <c r="A282" s="39" t="s">
        <v>300</v>
      </c>
      <c r="B282" s="40">
        <v>2</v>
      </c>
      <c r="C282" s="40" t="s">
        <v>357</v>
      </c>
      <c r="D282" s="40">
        <v>1838</v>
      </c>
      <c r="E282" s="84" t="s">
        <v>1</v>
      </c>
      <c r="F282" s="85">
        <v>18300</v>
      </c>
      <c r="G282" s="40"/>
      <c r="H282" s="80">
        <f t="shared" si="4"/>
        <v>61.266666666666666</v>
      </c>
      <c r="I282" s="40">
        <v>33.94</v>
      </c>
      <c r="J282" s="40">
        <v>26.09</v>
      </c>
      <c r="K282" s="40">
        <v>2</v>
      </c>
      <c r="L282" s="90" t="s">
        <v>331</v>
      </c>
      <c r="M282" s="40">
        <v>1.4</v>
      </c>
      <c r="N282" s="40">
        <v>0.9</v>
      </c>
      <c r="O282" s="59" t="s">
        <v>400</v>
      </c>
      <c r="P282" s="40" t="s">
        <v>425</v>
      </c>
      <c r="Q282" s="40"/>
      <c r="R282" s="40" t="s">
        <v>358</v>
      </c>
      <c r="S282" s="40" t="s">
        <v>401</v>
      </c>
      <c r="T282" s="40" t="s">
        <v>1</v>
      </c>
      <c r="U282" s="40"/>
      <c r="V282" s="40"/>
      <c r="W282" s="40"/>
      <c r="X282" s="40"/>
      <c r="Y282" s="146">
        <v>97.507872733195782</v>
      </c>
      <c r="Z282" s="40"/>
      <c r="AA282" s="41"/>
    </row>
    <row r="283" spans="1:27" ht="15" thickBot="1" x14ac:dyDescent="0.4">
      <c r="A283" s="39" t="s">
        <v>301</v>
      </c>
      <c r="B283" s="40">
        <v>2</v>
      </c>
      <c r="C283" s="40" t="s">
        <v>357</v>
      </c>
      <c r="D283" s="40">
        <v>1857</v>
      </c>
      <c r="E283" s="84" t="s">
        <v>1</v>
      </c>
      <c r="F283" s="85">
        <v>11000</v>
      </c>
      <c r="G283" s="40"/>
      <c r="H283" s="80">
        <f t="shared" si="4"/>
        <v>61.9</v>
      </c>
      <c r="I283" s="40">
        <v>54.83</v>
      </c>
      <c r="J283" s="40">
        <v>55.19</v>
      </c>
      <c r="K283" s="40">
        <v>2</v>
      </c>
      <c r="L283" s="90" t="s">
        <v>329</v>
      </c>
      <c r="M283" s="40">
        <v>1</v>
      </c>
      <c r="N283" s="40">
        <v>0.6</v>
      </c>
      <c r="O283" s="96" t="s">
        <v>400</v>
      </c>
      <c r="P283" s="40" t="s">
        <v>416</v>
      </c>
      <c r="Q283" s="40"/>
      <c r="R283" s="40" t="s">
        <v>359</v>
      </c>
      <c r="S283" s="40" t="s">
        <v>401</v>
      </c>
      <c r="T283" s="40" t="s">
        <v>1</v>
      </c>
      <c r="U283" s="40"/>
      <c r="V283" s="40"/>
      <c r="W283" s="40"/>
      <c r="X283" s="40"/>
      <c r="Y283" s="146">
        <v>100.66840956256907</v>
      </c>
      <c r="Z283" s="83"/>
      <c r="AA283" s="41"/>
    </row>
    <row r="284" spans="1:27" x14ac:dyDescent="0.35">
      <c r="A284" s="36" t="s">
        <v>302</v>
      </c>
      <c r="B284" s="37">
        <v>1</v>
      </c>
      <c r="C284" s="37" t="s">
        <v>356</v>
      </c>
      <c r="D284" s="37">
        <v>8</v>
      </c>
      <c r="E284" s="74" t="s">
        <v>303</v>
      </c>
      <c r="F284" s="161">
        <f>5.55*1000000</f>
        <v>5550000</v>
      </c>
      <c r="G284" s="37"/>
      <c r="H284" s="45">
        <f t="shared" si="4"/>
        <v>0.26666666666666666</v>
      </c>
      <c r="I284" s="37">
        <v>1.56</v>
      </c>
      <c r="J284" s="37">
        <v>1.58</v>
      </c>
      <c r="K284" s="37">
        <v>1</v>
      </c>
      <c r="L284" s="106" t="s">
        <v>332</v>
      </c>
      <c r="M284" s="37">
        <v>1.3</v>
      </c>
      <c r="N284" s="37">
        <v>1.2</v>
      </c>
      <c r="O284" s="55" t="s">
        <v>400</v>
      </c>
      <c r="P284" s="76" t="s">
        <v>426</v>
      </c>
      <c r="Q284" s="37" t="s">
        <v>391</v>
      </c>
      <c r="R284" s="37" t="s">
        <v>359</v>
      </c>
      <c r="S284" s="37" t="s">
        <v>332</v>
      </c>
      <c r="T284" s="37" t="s">
        <v>218</v>
      </c>
      <c r="U284" s="37" t="s">
        <v>391</v>
      </c>
      <c r="V284" s="37"/>
      <c r="W284" s="37"/>
      <c r="X284" s="37"/>
      <c r="Y284" s="165">
        <v>18.097165991902834</v>
      </c>
      <c r="Z284" s="37"/>
      <c r="AA284" s="38"/>
    </row>
    <row r="285" spans="1:27" x14ac:dyDescent="0.35">
      <c r="A285" s="39" t="s">
        <v>304</v>
      </c>
      <c r="B285" s="40">
        <v>1</v>
      </c>
      <c r="C285" s="40" t="s">
        <v>356</v>
      </c>
      <c r="D285" s="40">
        <v>1</v>
      </c>
      <c r="E285" s="84" t="s">
        <v>29</v>
      </c>
      <c r="F285" s="50"/>
      <c r="G285" s="40">
        <v>1100000</v>
      </c>
      <c r="H285" s="80">
        <f t="shared" si="4"/>
        <v>3.3333333333333333E-2</v>
      </c>
      <c r="I285" s="40">
        <v>3.43</v>
      </c>
      <c r="J285" s="40">
        <v>2.4</v>
      </c>
      <c r="K285" s="40">
        <v>2</v>
      </c>
      <c r="L285" s="90" t="s">
        <v>331</v>
      </c>
      <c r="M285" s="40">
        <v>1.2</v>
      </c>
      <c r="N285" s="40">
        <v>0.7</v>
      </c>
      <c r="O285" s="59" t="s">
        <v>400</v>
      </c>
      <c r="P285" s="78" t="s">
        <v>628</v>
      </c>
      <c r="Q285" s="40"/>
      <c r="R285" s="40"/>
      <c r="S285" s="40" t="s">
        <v>401</v>
      </c>
      <c r="T285" s="40" t="s">
        <v>62</v>
      </c>
      <c r="U285" s="40"/>
      <c r="V285" s="40"/>
      <c r="W285" s="40"/>
      <c r="X285" s="40"/>
      <c r="Y285" s="146"/>
      <c r="Z285" s="40"/>
      <c r="AA285" s="41"/>
    </row>
    <row r="286" spans="1:27" x14ac:dyDescent="0.35">
      <c r="A286" s="39" t="s">
        <v>305</v>
      </c>
      <c r="B286" s="40">
        <v>3</v>
      </c>
      <c r="C286" s="40" t="s">
        <v>357</v>
      </c>
      <c r="D286" s="40">
        <v>2041</v>
      </c>
      <c r="E286" s="84" t="s">
        <v>1</v>
      </c>
      <c r="F286" s="85">
        <v>21000</v>
      </c>
      <c r="G286" s="40"/>
      <c r="H286" s="80">
        <f t="shared" si="4"/>
        <v>68.033333333333331</v>
      </c>
      <c r="I286" s="40">
        <v>53.67</v>
      </c>
      <c r="J286" s="40">
        <v>53.55</v>
      </c>
      <c r="K286" s="40">
        <v>1</v>
      </c>
      <c r="L286" s="90" t="s">
        <v>332</v>
      </c>
      <c r="M286" s="40">
        <v>0.9</v>
      </c>
      <c r="N286" s="40">
        <v>0.6</v>
      </c>
      <c r="O286" s="59" t="s">
        <v>400</v>
      </c>
      <c r="P286" s="78" t="s">
        <v>416</v>
      </c>
      <c r="Q286" s="40"/>
      <c r="R286" s="40" t="s">
        <v>359</v>
      </c>
      <c r="S286" s="40" t="s">
        <v>401</v>
      </c>
      <c r="T286" s="40" t="s">
        <v>1</v>
      </c>
      <c r="U286" s="40"/>
      <c r="V286" s="40"/>
      <c r="W286" s="40"/>
      <c r="X286" s="40"/>
      <c r="Y286" s="146">
        <v>100.32015927251206</v>
      </c>
      <c r="Z286" s="83"/>
      <c r="AA286" s="41"/>
    </row>
    <row r="287" spans="1:27" x14ac:dyDescent="0.35">
      <c r="A287" s="39" t="s">
        <v>306</v>
      </c>
      <c r="B287" s="40">
        <v>1</v>
      </c>
      <c r="C287" s="40" t="s">
        <v>356</v>
      </c>
      <c r="D287" s="40">
        <v>7</v>
      </c>
      <c r="E287" s="84" t="s">
        <v>307</v>
      </c>
      <c r="F287" s="87">
        <f>1.91088*10000000</f>
        <v>19108800</v>
      </c>
      <c r="G287" s="40"/>
      <c r="H287" s="80">
        <f t="shared" si="4"/>
        <v>0.23333333333333334</v>
      </c>
      <c r="I287" s="40">
        <v>1.54</v>
      </c>
      <c r="J287" s="40">
        <v>1.52</v>
      </c>
      <c r="K287" s="40">
        <v>1</v>
      </c>
      <c r="L287" s="40" t="s">
        <v>332</v>
      </c>
      <c r="M287" s="40">
        <v>1.2</v>
      </c>
      <c r="N287" s="40">
        <v>1.1000000000000001</v>
      </c>
      <c r="O287" s="59" t="s">
        <v>400</v>
      </c>
      <c r="P287" s="78" t="s">
        <v>426</v>
      </c>
      <c r="Q287" s="40"/>
      <c r="R287" s="40" t="s">
        <v>359</v>
      </c>
      <c r="S287" s="40" t="s">
        <v>401</v>
      </c>
      <c r="T287" s="40" t="s">
        <v>307</v>
      </c>
      <c r="U287" s="40"/>
      <c r="V287" s="40"/>
      <c r="W287" s="40"/>
      <c r="X287" s="40"/>
      <c r="Y287" s="146">
        <v>2.6346866473917818</v>
      </c>
      <c r="Z287" s="40"/>
      <c r="AA287" s="41"/>
    </row>
    <row r="288" spans="1:27" x14ac:dyDescent="0.35">
      <c r="A288" s="39" t="s">
        <v>308</v>
      </c>
      <c r="B288" s="40">
        <v>4</v>
      </c>
      <c r="C288" s="40" t="s">
        <v>357</v>
      </c>
      <c r="D288" s="40">
        <v>1035</v>
      </c>
      <c r="E288" s="84" t="s">
        <v>1</v>
      </c>
      <c r="F288" s="85">
        <v>13475</v>
      </c>
      <c r="G288" s="40"/>
      <c r="H288" s="80">
        <f t="shared" si="4"/>
        <v>34.5</v>
      </c>
      <c r="I288" s="40">
        <v>25.33</v>
      </c>
      <c r="J288" s="40">
        <v>26.34</v>
      </c>
      <c r="K288" s="40">
        <v>2</v>
      </c>
      <c r="L288" s="90" t="s">
        <v>328</v>
      </c>
      <c r="M288" s="40">
        <v>0.9</v>
      </c>
      <c r="N288" s="40">
        <v>0.5</v>
      </c>
      <c r="O288" s="59" t="s">
        <v>400</v>
      </c>
      <c r="P288" s="78" t="s">
        <v>416</v>
      </c>
      <c r="Q288" s="40"/>
      <c r="R288" s="40" t="s">
        <v>358</v>
      </c>
      <c r="S288" s="40" t="s">
        <v>401</v>
      </c>
      <c r="T288" s="40" t="s">
        <v>585</v>
      </c>
      <c r="U288" s="40"/>
      <c r="V288" s="40"/>
      <c r="W288" s="40"/>
      <c r="X288" s="40"/>
      <c r="Y288" s="146">
        <v>99.161918459921452</v>
      </c>
      <c r="Z288" s="83"/>
      <c r="AA288" s="41"/>
    </row>
    <row r="289" spans="1:27" x14ac:dyDescent="0.35">
      <c r="A289" s="39" t="s">
        <v>309</v>
      </c>
      <c r="B289" s="40">
        <v>3</v>
      </c>
      <c r="C289" s="40" t="s">
        <v>357</v>
      </c>
      <c r="D289" s="40">
        <v>1333</v>
      </c>
      <c r="E289" s="84" t="s">
        <v>1</v>
      </c>
      <c r="F289" s="85">
        <v>13000</v>
      </c>
      <c r="G289" s="40"/>
      <c r="H289" s="58">
        <f t="shared" si="4"/>
        <v>44.43333333333333</v>
      </c>
      <c r="I289" s="40">
        <v>17.18</v>
      </c>
      <c r="J289" s="82">
        <v>11.85</v>
      </c>
      <c r="K289" s="40">
        <v>1</v>
      </c>
      <c r="L289" s="90" t="s">
        <v>332</v>
      </c>
      <c r="M289" s="40">
        <v>1.2</v>
      </c>
      <c r="N289" s="40">
        <v>0.3</v>
      </c>
      <c r="O289" s="59" t="s">
        <v>400</v>
      </c>
      <c r="P289" s="78" t="s">
        <v>416</v>
      </c>
      <c r="Q289" s="40"/>
      <c r="R289" s="40" t="s">
        <v>358</v>
      </c>
      <c r="S289" s="40" t="s">
        <v>401</v>
      </c>
      <c r="T289" s="40" t="s">
        <v>1</v>
      </c>
      <c r="U289" s="40"/>
      <c r="V289" s="40"/>
      <c r="W289" s="40"/>
      <c r="X289" s="40"/>
      <c r="Y289" s="146">
        <v>97.113253398136038</v>
      </c>
      <c r="Z289" s="83"/>
      <c r="AA289" s="41"/>
    </row>
    <row r="290" spans="1:27" x14ac:dyDescent="0.35">
      <c r="A290" s="39" t="s">
        <v>310</v>
      </c>
      <c r="B290" s="40">
        <v>1</v>
      </c>
      <c r="C290" s="40" t="s">
        <v>356</v>
      </c>
      <c r="D290" s="40">
        <v>0</v>
      </c>
      <c r="E290" s="84" t="s">
        <v>311</v>
      </c>
      <c r="F290" s="87">
        <f>1.86*1000000</f>
        <v>1860000</v>
      </c>
      <c r="G290" s="40"/>
      <c r="H290" s="80">
        <f t="shared" si="4"/>
        <v>0</v>
      </c>
      <c r="I290" s="40">
        <v>2.06</v>
      </c>
      <c r="J290" s="40">
        <v>2.15</v>
      </c>
      <c r="K290" s="78">
        <v>1</v>
      </c>
      <c r="L290" s="81" t="s">
        <v>332</v>
      </c>
      <c r="M290" s="40">
        <v>1.4</v>
      </c>
      <c r="N290" s="40">
        <v>1.1000000000000001</v>
      </c>
      <c r="O290" s="59" t="s">
        <v>400</v>
      </c>
      <c r="P290" s="78" t="s">
        <v>426</v>
      </c>
      <c r="Q290" s="40"/>
      <c r="R290" s="40" t="s">
        <v>359</v>
      </c>
      <c r="S290" s="40" t="s">
        <v>401</v>
      </c>
      <c r="T290" s="40" t="s">
        <v>311</v>
      </c>
      <c r="U290" s="40"/>
      <c r="V290" s="40"/>
      <c r="W290" s="40"/>
      <c r="X290" s="40"/>
      <c r="Y290" s="146">
        <v>16.742749731471537</v>
      </c>
      <c r="Z290" s="40"/>
      <c r="AA290" s="41"/>
    </row>
    <row r="291" spans="1:27" x14ac:dyDescent="0.35">
      <c r="A291" s="39" t="s">
        <v>312</v>
      </c>
      <c r="B291" s="40">
        <v>5</v>
      </c>
      <c r="C291" s="40" t="s">
        <v>357</v>
      </c>
      <c r="D291" s="40">
        <v>3228</v>
      </c>
      <c r="E291" s="84" t="s">
        <v>1</v>
      </c>
      <c r="F291" s="85">
        <v>35000</v>
      </c>
      <c r="G291" s="40"/>
      <c r="H291" s="80">
        <f t="shared" si="4"/>
        <v>107.6</v>
      </c>
      <c r="I291" s="40">
        <v>43.52</v>
      </c>
      <c r="J291" s="40">
        <v>114.61</v>
      </c>
      <c r="K291" s="78">
        <v>1</v>
      </c>
      <c r="L291" s="81" t="s">
        <v>332</v>
      </c>
      <c r="M291" s="40">
        <v>0.1</v>
      </c>
      <c r="N291" s="40">
        <v>0.1</v>
      </c>
      <c r="O291" s="59" t="s">
        <v>400</v>
      </c>
      <c r="P291" s="82" t="s">
        <v>629</v>
      </c>
      <c r="Q291" s="40"/>
      <c r="R291" s="40"/>
      <c r="S291" s="82" t="s">
        <v>609</v>
      </c>
      <c r="T291" s="40" t="s">
        <v>588</v>
      </c>
      <c r="U291" s="40"/>
      <c r="V291" s="82" t="s">
        <v>403</v>
      </c>
      <c r="W291" s="40"/>
      <c r="X291" s="40">
        <v>43.52</v>
      </c>
      <c r="Y291" s="146"/>
      <c r="Z291" s="40">
        <v>112.69</v>
      </c>
      <c r="AA291" s="41"/>
    </row>
    <row r="292" spans="1:27" x14ac:dyDescent="0.35">
      <c r="A292" s="39" t="s">
        <v>313</v>
      </c>
      <c r="B292" s="40">
        <v>1</v>
      </c>
      <c r="C292" s="40" t="s">
        <v>356</v>
      </c>
      <c r="D292" s="40">
        <v>1</v>
      </c>
      <c r="E292" s="84" t="s">
        <v>314</v>
      </c>
      <c r="F292" s="50"/>
      <c r="G292" s="40">
        <v>1990000</v>
      </c>
      <c r="H292" s="80">
        <f t="shared" si="4"/>
        <v>3.3333333333333333E-2</v>
      </c>
      <c r="I292" s="40">
        <v>1.48</v>
      </c>
      <c r="J292" s="40">
        <v>1.53</v>
      </c>
      <c r="K292" s="78">
        <v>1</v>
      </c>
      <c r="L292" s="81" t="s">
        <v>332</v>
      </c>
      <c r="M292" s="40">
        <v>1.2</v>
      </c>
      <c r="N292" s="40">
        <v>1.1000000000000001</v>
      </c>
      <c r="O292" s="59" t="s">
        <v>400</v>
      </c>
      <c r="P292" s="40" t="s">
        <v>426</v>
      </c>
      <c r="Q292" s="40"/>
      <c r="R292" s="40" t="s">
        <v>359</v>
      </c>
      <c r="S292" s="40" t="s">
        <v>403</v>
      </c>
      <c r="T292" s="40" t="s">
        <v>633</v>
      </c>
      <c r="U292" s="40"/>
      <c r="V292" s="40"/>
      <c r="W292" s="40"/>
      <c r="X292" s="40"/>
      <c r="Y292" s="146">
        <v>66.611295681063126</v>
      </c>
      <c r="Z292" s="40"/>
      <c r="AA292" s="41"/>
    </row>
    <row r="293" spans="1:27" s="6" customFormat="1" x14ac:dyDescent="0.35">
      <c r="A293" s="39" t="s">
        <v>315</v>
      </c>
      <c r="B293" s="40">
        <v>1</v>
      </c>
      <c r="C293" s="40" t="s">
        <v>356</v>
      </c>
      <c r="D293" s="40">
        <v>12</v>
      </c>
      <c r="E293" s="84" t="s">
        <v>218</v>
      </c>
      <c r="F293" s="87">
        <f>1.14916*1000000</f>
        <v>1149160</v>
      </c>
      <c r="G293" s="40"/>
      <c r="H293" s="58">
        <f t="shared" si="4"/>
        <v>0.4</v>
      </c>
      <c r="I293" s="40">
        <v>8.6999999999999993</v>
      </c>
      <c r="J293" s="59">
        <v>8.35</v>
      </c>
      <c r="K293" s="78">
        <v>1</v>
      </c>
      <c r="L293" s="81" t="s">
        <v>332</v>
      </c>
      <c r="M293" s="40">
        <v>1.6</v>
      </c>
      <c r="N293" s="40">
        <v>1</v>
      </c>
      <c r="O293" s="59" t="s">
        <v>400</v>
      </c>
      <c r="P293" s="78" t="s">
        <v>426</v>
      </c>
      <c r="Q293" s="83"/>
      <c r="R293" s="40" t="s">
        <v>359</v>
      </c>
      <c r="S293" s="40" t="s">
        <v>403</v>
      </c>
      <c r="T293" s="59" t="s">
        <v>274</v>
      </c>
      <c r="U293" s="83"/>
      <c r="V293" s="83"/>
      <c r="W293" s="83"/>
      <c r="X293" s="83"/>
      <c r="Y293" s="146">
        <v>11.044649710187121</v>
      </c>
      <c r="Z293" s="40"/>
      <c r="AA293" s="150"/>
    </row>
    <row r="294" spans="1:27" s="6" customFormat="1" x14ac:dyDescent="0.35">
      <c r="A294" s="39" t="s">
        <v>316</v>
      </c>
      <c r="B294" s="40">
        <v>1</v>
      </c>
      <c r="C294" s="40" t="s">
        <v>356</v>
      </c>
      <c r="D294" s="40">
        <v>13</v>
      </c>
      <c r="E294" s="84" t="s">
        <v>311</v>
      </c>
      <c r="F294" s="50"/>
      <c r="G294" s="40">
        <v>156000</v>
      </c>
      <c r="H294" s="149">
        <f t="shared" si="4"/>
        <v>0.43333333333333335</v>
      </c>
      <c r="I294" s="82">
        <v>23.23</v>
      </c>
      <c r="J294" s="97">
        <v>24.59</v>
      </c>
      <c r="K294" s="78">
        <v>2</v>
      </c>
      <c r="L294" s="81" t="s">
        <v>331</v>
      </c>
      <c r="M294" s="40">
        <v>1</v>
      </c>
      <c r="N294" s="40">
        <v>1</v>
      </c>
      <c r="O294" s="59" t="s">
        <v>400</v>
      </c>
      <c r="P294" s="78" t="s">
        <v>426</v>
      </c>
      <c r="Q294" s="83"/>
      <c r="R294" s="40" t="s">
        <v>359</v>
      </c>
      <c r="S294" s="78" t="s">
        <v>403</v>
      </c>
      <c r="T294" s="59" t="s">
        <v>311</v>
      </c>
      <c r="U294" s="83"/>
      <c r="V294" s="83"/>
      <c r="W294" s="83"/>
      <c r="X294" s="83"/>
      <c r="Y294" s="146">
        <v>96.439715177214183</v>
      </c>
      <c r="Z294" s="40"/>
      <c r="AA294" s="150"/>
    </row>
    <row r="295" spans="1:27" s="6" customFormat="1" x14ac:dyDescent="0.35">
      <c r="A295" s="39" t="s">
        <v>317</v>
      </c>
      <c r="B295" s="40">
        <v>1</v>
      </c>
      <c r="C295" s="40" t="s">
        <v>356</v>
      </c>
      <c r="D295" s="40">
        <v>4</v>
      </c>
      <c r="E295" s="84" t="s">
        <v>274</v>
      </c>
      <c r="F295" s="50"/>
      <c r="G295" s="40">
        <v>661000</v>
      </c>
      <c r="H295" s="149">
        <f t="shared" si="4"/>
        <v>0.13333333333333333</v>
      </c>
      <c r="I295" s="82">
        <v>14.75</v>
      </c>
      <c r="J295" s="97">
        <v>15.24</v>
      </c>
      <c r="K295" s="78">
        <v>1</v>
      </c>
      <c r="L295" s="81" t="s">
        <v>332</v>
      </c>
      <c r="M295" s="40">
        <v>0.8</v>
      </c>
      <c r="N295" s="40">
        <v>0.8</v>
      </c>
      <c r="O295" s="59" t="s">
        <v>400</v>
      </c>
      <c r="P295" s="78" t="s">
        <v>630</v>
      </c>
      <c r="Q295" s="83"/>
      <c r="R295" s="40"/>
      <c r="S295" s="78" t="s">
        <v>401</v>
      </c>
      <c r="T295" s="59" t="s">
        <v>274</v>
      </c>
      <c r="U295" s="83"/>
      <c r="V295" s="83"/>
      <c r="W295" s="83"/>
      <c r="X295" s="83"/>
      <c r="Y295" s="146"/>
      <c r="Z295" s="40"/>
      <c r="AA295" s="150"/>
    </row>
    <row r="296" spans="1:27" s="6" customFormat="1" ht="15" thickBot="1" x14ac:dyDescent="0.4">
      <c r="A296" s="42" t="s">
        <v>318</v>
      </c>
      <c r="B296" s="43">
        <v>1</v>
      </c>
      <c r="C296" s="43" t="s">
        <v>356</v>
      </c>
      <c r="D296" s="43">
        <v>1</v>
      </c>
      <c r="E296" s="88" t="s">
        <v>42</v>
      </c>
      <c r="F296" s="167">
        <f>1.50692*1000000</f>
        <v>1506920</v>
      </c>
      <c r="G296" s="43"/>
      <c r="H296" s="89">
        <f t="shared" si="4"/>
        <v>3.3333333333333333E-2</v>
      </c>
      <c r="I296" s="43">
        <v>1.68</v>
      </c>
      <c r="J296" s="162">
        <v>1.57</v>
      </c>
      <c r="K296" s="107">
        <v>1</v>
      </c>
      <c r="L296" s="163" t="s">
        <v>332</v>
      </c>
      <c r="M296" s="43">
        <v>0.8</v>
      </c>
      <c r="N296" s="43">
        <v>0.7</v>
      </c>
      <c r="O296" s="63" t="s">
        <v>400</v>
      </c>
      <c r="P296" s="107" t="s">
        <v>630</v>
      </c>
      <c r="Q296" s="173"/>
      <c r="R296" s="43"/>
      <c r="S296" s="107" t="s">
        <v>401</v>
      </c>
      <c r="T296" s="63" t="s">
        <v>42</v>
      </c>
      <c r="U296" s="173"/>
      <c r="V296" s="173"/>
      <c r="W296" s="173"/>
      <c r="X296" s="173"/>
      <c r="Y296" s="147"/>
      <c r="Z296" s="43"/>
      <c r="AA296" s="164"/>
    </row>
  </sheetData>
  <autoFilter ref="P1:P296" xr:uid="{9327E674-E9E3-4C65-A732-9DCEDC827122}"/>
  <sortState ref="A2:AA296">
    <sortCondition ref="A2:A296" customList="FL1,FL2,FL3,FL4,FL5,FL6,FL7,FL8,FL9,FL10,FL11,FL12,FL13,FL14,FL15,FL16,FL17,FL18,FL19,FL20,FL21,FL22,FL23,FL24,FL25,FL26,FL27,FL28,FL29,FL30,FL31,FL32,FL33,FL34,FL35,FL36,FL37,FL38,FL39,FL40,FL41,FL42,FL43,FL44,FL45,FL46,FL47,FL48,FL49,FL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84B-7D7E-4455-9674-D2DC20697478}">
  <dimension ref="A1:AC300"/>
  <sheetViews>
    <sheetView tabSelected="1" zoomScale="85" zoomScaleNormal="85" zoomScaleSheetLayoutView="80" workbookViewId="0">
      <selection activeCell="J21" sqref="J21"/>
    </sheetView>
  </sheetViews>
  <sheetFormatPr defaultRowHeight="14.5" x14ac:dyDescent="0.35"/>
  <cols>
    <col min="1" max="1" width="9.54296875" bestFit="1" customWidth="1"/>
    <col min="2" max="2" width="6.453125" hidden="1" customWidth="1"/>
    <col min="3" max="3" width="18.453125" hidden="1" customWidth="1"/>
    <col min="4" max="4" width="10.7265625" customWidth="1"/>
    <col min="5" max="5" width="6.54296875" customWidth="1"/>
    <col min="6" max="6" width="19.08984375" hidden="1" customWidth="1"/>
    <col min="7" max="7" width="20.54296875" hidden="1" customWidth="1"/>
    <col min="8" max="8" width="16.81640625" hidden="1" customWidth="1"/>
    <col min="9" max="9" width="20.6328125" bestFit="1" customWidth="1"/>
    <col min="10" max="10" width="24.81640625" bestFit="1" customWidth="1"/>
    <col min="11" max="11" width="16.81640625" hidden="1" customWidth="1"/>
    <col min="12" max="12" width="17.26953125" hidden="1" customWidth="1"/>
    <col min="13" max="13" width="10.81640625" hidden="1" customWidth="1"/>
    <col min="14" max="14" width="16.7265625" customWidth="1"/>
    <col min="15" max="15" width="8.1796875" customWidth="1"/>
    <col min="16" max="16" width="15.453125" style="7" bestFit="1" customWidth="1"/>
    <col min="17" max="17" width="8" customWidth="1"/>
    <col min="18" max="18" width="9.54296875" hidden="1" customWidth="1"/>
    <col min="19" max="19" width="17.453125" style="7" hidden="1" customWidth="1"/>
    <col min="20" max="20" width="17.453125" hidden="1" customWidth="1"/>
    <col min="21" max="21" width="10.81640625" hidden="1" customWidth="1"/>
    <col min="22" max="22" width="8.81640625" style="7" customWidth="1"/>
    <col min="23" max="23" width="12.1796875" style="7" customWidth="1"/>
    <col min="24" max="24" width="10.453125" style="7" hidden="1" customWidth="1"/>
    <col min="25" max="25" width="12.453125" style="7" hidden="1" customWidth="1"/>
    <col min="26" max="26" width="17.54296875" customWidth="1"/>
    <col min="27" max="27" width="10.26953125" customWidth="1"/>
    <col min="28" max="28" width="14.7265625" style="7" customWidth="1"/>
    <col min="29" max="29" width="31.1796875" bestFit="1" customWidth="1"/>
  </cols>
  <sheetData>
    <row r="1" spans="1:29" ht="28.75" customHeight="1" x14ac:dyDescent="0.35">
      <c r="A1" s="101" t="s">
        <v>349</v>
      </c>
      <c r="B1" s="101" t="s">
        <v>345</v>
      </c>
      <c r="C1" s="101" t="s">
        <v>346</v>
      </c>
      <c r="D1" s="101" t="s">
        <v>344</v>
      </c>
      <c r="E1" s="207" t="s">
        <v>362</v>
      </c>
      <c r="F1" s="209" t="s">
        <v>640</v>
      </c>
      <c r="G1" s="101" t="s">
        <v>639</v>
      </c>
      <c r="H1" s="101" t="s">
        <v>347</v>
      </c>
      <c r="I1" s="101" t="s">
        <v>641</v>
      </c>
      <c r="J1" s="101" t="s">
        <v>363</v>
      </c>
      <c r="K1" s="101" t="s">
        <v>404</v>
      </c>
      <c r="L1" s="101" t="s">
        <v>405</v>
      </c>
      <c r="M1" s="101" t="s">
        <v>582</v>
      </c>
      <c r="N1" s="101" t="s">
        <v>1359</v>
      </c>
      <c r="O1" s="101" t="s">
        <v>773</v>
      </c>
      <c r="P1" s="101" t="s">
        <v>1090</v>
      </c>
      <c r="Q1" s="101" t="s">
        <v>649</v>
      </c>
      <c r="R1" s="101" t="s">
        <v>634</v>
      </c>
      <c r="S1" s="101" t="s">
        <v>650</v>
      </c>
      <c r="T1" s="101" t="s">
        <v>651</v>
      </c>
      <c r="U1" s="207" t="s">
        <v>647</v>
      </c>
      <c r="V1" s="101" t="s">
        <v>1047</v>
      </c>
      <c r="W1" s="101" t="s">
        <v>1063</v>
      </c>
      <c r="X1" s="101" t="s">
        <v>1062</v>
      </c>
      <c r="Y1" s="101" t="s">
        <v>1064</v>
      </c>
      <c r="Z1" s="207" t="s">
        <v>648</v>
      </c>
      <c r="AA1" s="207" t="s">
        <v>1049</v>
      </c>
      <c r="AB1" s="207" t="s">
        <v>1169</v>
      </c>
      <c r="AC1" s="101" t="s">
        <v>636</v>
      </c>
    </row>
    <row r="2" spans="1:29" x14ac:dyDescent="0.35">
      <c r="A2" s="77" t="s">
        <v>0</v>
      </c>
      <c r="B2" s="78">
        <v>1</v>
      </c>
      <c r="C2" s="78" t="s">
        <v>356</v>
      </c>
      <c r="D2" s="78">
        <v>5</v>
      </c>
      <c r="E2" s="79" t="s">
        <v>1</v>
      </c>
      <c r="F2" s="108">
        <v>598000</v>
      </c>
      <c r="G2" s="78"/>
      <c r="H2" s="80">
        <f t="shared" ref="H2:H66" si="0">D2/30</f>
        <v>0.16666666666666666</v>
      </c>
      <c r="I2" s="128">
        <v>25.19</v>
      </c>
      <c r="J2" s="97">
        <v>2</v>
      </c>
      <c r="K2" s="79">
        <v>1.2</v>
      </c>
      <c r="L2" s="79">
        <v>0.9</v>
      </c>
      <c r="M2" s="79" t="s">
        <v>416</v>
      </c>
      <c r="N2" s="79" t="s">
        <v>359</v>
      </c>
      <c r="O2" s="78" t="s">
        <v>772</v>
      </c>
      <c r="P2" s="78" t="s">
        <v>772</v>
      </c>
      <c r="Q2" s="78" t="s">
        <v>1</v>
      </c>
      <c r="R2" s="78"/>
      <c r="S2" s="78">
        <v>136</v>
      </c>
      <c r="T2" s="78">
        <v>152</v>
      </c>
      <c r="U2" s="78" t="s">
        <v>763</v>
      </c>
      <c r="V2" s="78" t="s">
        <v>332</v>
      </c>
      <c r="W2" s="78"/>
      <c r="X2" s="59" t="s">
        <v>332</v>
      </c>
      <c r="Y2" s="78"/>
      <c r="Z2" s="78">
        <v>9.06</v>
      </c>
      <c r="AA2" s="208" t="s">
        <v>1050</v>
      </c>
      <c r="AB2" s="79" t="s">
        <v>332</v>
      </c>
      <c r="AC2" s="79" t="s">
        <v>1093</v>
      </c>
    </row>
    <row r="3" spans="1:29" x14ac:dyDescent="0.3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80">
        <f t="shared" si="0"/>
        <v>1.9666666666666666</v>
      </c>
      <c r="I3" s="108">
        <v>1.64</v>
      </c>
      <c r="J3" s="79">
        <v>1</v>
      </c>
      <c r="K3" s="79">
        <v>0.9</v>
      </c>
      <c r="L3" s="79">
        <v>0.7</v>
      </c>
      <c r="M3" s="78" t="s">
        <v>414</v>
      </c>
      <c r="N3" s="79" t="s">
        <v>359</v>
      </c>
      <c r="O3" s="82" t="s">
        <v>646</v>
      </c>
      <c r="P3" s="78" t="s">
        <v>772</v>
      </c>
      <c r="Q3" s="79" t="s">
        <v>3</v>
      </c>
      <c r="R3" s="78"/>
      <c r="S3" s="78">
        <v>130</v>
      </c>
      <c r="T3" s="78">
        <v>154</v>
      </c>
      <c r="U3" s="78" t="s">
        <v>764</v>
      </c>
      <c r="V3" s="82" t="s">
        <v>1048</v>
      </c>
      <c r="W3" s="82" t="s">
        <v>402</v>
      </c>
      <c r="X3" s="59" t="s">
        <v>332</v>
      </c>
      <c r="Y3" s="82"/>
      <c r="Z3" s="78">
        <v>1.72</v>
      </c>
      <c r="AA3" s="78" t="s">
        <v>1138</v>
      </c>
      <c r="AB3" s="78" t="s">
        <v>332</v>
      </c>
      <c r="AC3" s="59" t="s">
        <v>1097</v>
      </c>
    </row>
    <row r="4" spans="1:29" x14ac:dyDescent="0.35">
      <c r="A4" s="77" t="s">
        <v>4</v>
      </c>
      <c r="B4" s="78">
        <v>1</v>
      </c>
      <c r="C4" s="78" t="s">
        <v>356</v>
      </c>
      <c r="D4" s="78">
        <v>3</v>
      </c>
      <c r="E4" s="79" t="s">
        <v>1</v>
      </c>
      <c r="F4" s="80"/>
      <c r="G4" s="78">
        <v>420000</v>
      </c>
      <c r="H4" s="80">
        <f t="shared" si="0"/>
        <v>0.1</v>
      </c>
      <c r="I4" s="108">
        <v>1.77</v>
      </c>
      <c r="J4" s="79">
        <v>1</v>
      </c>
      <c r="K4" s="79">
        <v>1</v>
      </c>
      <c r="L4" s="79">
        <v>0.7</v>
      </c>
      <c r="M4" s="78" t="s">
        <v>416</v>
      </c>
      <c r="N4" s="79" t="s">
        <v>359</v>
      </c>
      <c r="O4" s="78" t="s">
        <v>772</v>
      </c>
      <c r="P4" s="78" t="s">
        <v>772</v>
      </c>
      <c r="Q4" s="78" t="s">
        <v>1</v>
      </c>
      <c r="R4" s="78"/>
      <c r="S4" s="78">
        <v>104</v>
      </c>
      <c r="T4" s="78">
        <v>116</v>
      </c>
      <c r="U4" s="78" t="s">
        <v>765</v>
      </c>
      <c r="V4" s="78" t="s">
        <v>332</v>
      </c>
      <c r="W4" s="78"/>
      <c r="X4" s="59" t="s">
        <v>332</v>
      </c>
      <c r="Y4" s="78"/>
      <c r="Z4" s="78">
        <v>1.74</v>
      </c>
      <c r="AA4" s="78" t="s">
        <v>1138</v>
      </c>
      <c r="AB4" s="78" t="s">
        <v>332</v>
      </c>
      <c r="AC4" s="59"/>
    </row>
    <row r="5" spans="1:29" x14ac:dyDescent="0.35">
      <c r="A5" s="77" t="s">
        <v>5</v>
      </c>
      <c r="B5" s="78">
        <v>1</v>
      </c>
      <c r="C5" s="78" t="s">
        <v>356</v>
      </c>
      <c r="D5" s="78">
        <v>244</v>
      </c>
      <c r="E5" s="79" t="s">
        <v>1</v>
      </c>
      <c r="F5" s="108">
        <v>750000</v>
      </c>
      <c r="G5" s="78"/>
      <c r="H5" s="80">
        <f t="shared" si="0"/>
        <v>8.1333333333333329</v>
      </c>
      <c r="I5" s="108">
        <v>7.35</v>
      </c>
      <c r="J5" s="79">
        <v>1</v>
      </c>
      <c r="K5" s="79">
        <v>1.1000000000000001</v>
      </c>
      <c r="L5" s="79">
        <v>0.8</v>
      </c>
      <c r="M5" s="78" t="s">
        <v>416</v>
      </c>
      <c r="N5" s="79" t="s">
        <v>359</v>
      </c>
      <c r="O5" s="78" t="s">
        <v>772</v>
      </c>
      <c r="P5" s="78" t="s">
        <v>772</v>
      </c>
      <c r="Q5" s="78" t="s">
        <v>1</v>
      </c>
      <c r="R5" s="78"/>
      <c r="S5" s="78">
        <v>120</v>
      </c>
      <c r="T5" s="78">
        <v>134</v>
      </c>
      <c r="U5" s="78" t="s">
        <v>767</v>
      </c>
      <c r="V5" s="78" t="s">
        <v>332</v>
      </c>
      <c r="W5" s="78"/>
      <c r="X5" s="59" t="s">
        <v>332</v>
      </c>
      <c r="Y5" s="78"/>
      <c r="Z5" s="82">
        <v>12.54</v>
      </c>
      <c r="AA5" s="78" t="s">
        <v>1138</v>
      </c>
      <c r="AB5" s="78" t="s">
        <v>332</v>
      </c>
      <c r="AC5" s="59"/>
    </row>
    <row r="6" spans="1:29" x14ac:dyDescent="0.35">
      <c r="A6" s="77" t="s">
        <v>6</v>
      </c>
      <c r="B6" s="78">
        <v>1</v>
      </c>
      <c r="C6" s="78" t="s">
        <v>356</v>
      </c>
      <c r="D6" s="78">
        <v>6</v>
      </c>
      <c r="E6" s="79" t="s">
        <v>1</v>
      </c>
      <c r="F6" s="108">
        <v>27400</v>
      </c>
      <c r="G6" s="78"/>
      <c r="H6" s="80">
        <f t="shared" si="0"/>
        <v>0.2</v>
      </c>
      <c r="I6" s="128">
        <v>18.399999999999999</v>
      </c>
      <c r="J6" s="79">
        <v>1</v>
      </c>
      <c r="K6" s="79">
        <v>1.2</v>
      </c>
      <c r="L6" s="79">
        <v>0.8</v>
      </c>
      <c r="M6" s="78" t="s">
        <v>416</v>
      </c>
      <c r="N6" s="79" t="s">
        <v>359</v>
      </c>
      <c r="O6" s="78" t="s">
        <v>772</v>
      </c>
      <c r="P6" s="78" t="s">
        <v>772</v>
      </c>
      <c r="Q6" s="78" t="s">
        <v>1</v>
      </c>
      <c r="R6" s="78"/>
      <c r="S6" s="78">
        <v>133</v>
      </c>
      <c r="T6" s="78">
        <v>150</v>
      </c>
      <c r="U6" s="78" t="s">
        <v>768</v>
      </c>
      <c r="V6" s="78" t="s">
        <v>332</v>
      </c>
      <c r="W6" s="78"/>
      <c r="X6" s="59" t="s">
        <v>332</v>
      </c>
      <c r="Y6" s="78"/>
      <c r="Z6" s="82">
        <v>15.7</v>
      </c>
      <c r="AA6" s="78" t="s">
        <v>1138</v>
      </c>
      <c r="AB6" s="78" t="s">
        <v>332</v>
      </c>
      <c r="AC6" s="59"/>
    </row>
    <row r="7" spans="1:29" x14ac:dyDescent="0.35">
      <c r="A7" s="77" t="s">
        <v>7</v>
      </c>
      <c r="B7" s="78">
        <v>1</v>
      </c>
      <c r="C7" s="78" t="s">
        <v>356</v>
      </c>
      <c r="D7" s="78">
        <v>195</v>
      </c>
      <c r="E7" s="79" t="s">
        <v>1</v>
      </c>
      <c r="F7" s="80"/>
      <c r="G7" s="78">
        <v>12800</v>
      </c>
      <c r="H7" s="80">
        <f t="shared" si="0"/>
        <v>6.5</v>
      </c>
      <c r="I7" s="128">
        <v>49.88</v>
      </c>
      <c r="J7" s="97">
        <v>2</v>
      </c>
      <c r="K7" s="79">
        <v>0.5</v>
      </c>
      <c r="L7" s="79">
        <v>0.2</v>
      </c>
      <c r="M7" s="97" t="s">
        <v>406</v>
      </c>
      <c r="N7" s="79" t="s">
        <v>358</v>
      </c>
      <c r="O7" s="78" t="s">
        <v>772</v>
      </c>
      <c r="P7" s="78" t="s">
        <v>772</v>
      </c>
      <c r="Q7" s="78" t="s">
        <v>1</v>
      </c>
      <c r="R7" s="78"/>
      <c r="S7" s="78">
        <v>59</v>
      </c>
      <c r="T7" s="78">
        <v>61</v>
      </c>
      <c r="U7" s="78" t="s">
        <v>769</v>
      </c>
      <c r="V7" s="82" t="s">
        <v>1048</v>
      </c>
      <c r="W7" s="82" t="s">
        <v>401</v>
      </c>
      <c r="X7" s="59" t="s">
        <v>332</v>
      </c>
      <c r="Y7" s="82"/>
      <c r="Z7" s="82">
        <v>17.2</v>
      </c>
      <c r="AA7" s="208" t="s">
        <v>1050</v>
      </c>
      <c r="AB7" s="78" t="s">
        <v>332</v>
      </c>
      <c r="AC7" s="59" t="s">
        <v>1098</v>
      </c>
    </row>
    <row r="8" spans="1:29" x14ac:dyDescent="0.35">
      <c r="A8" s="77" t="s">
        <v>8</v>
      </c>
      <c r="B8" s="78">
        <v>1</v>
      </c>
      <c r="C8" s="78" t="s">
        <v>356</v>
      </c>
      <c r="D8" s="78">
        <v>89</v>
      </c>
      <c r="E8" s="79" t="s">
        <v>1</v>
      </c>
      <c r="F8" s="108">
        <v>157000</v>
      </c>
      <c r="G8" s="78"/>
      <c r="H8" s="80">
        <f t="shared" si="0"/>
        <v>2.9666666666666668</v>
      </c>
      <c r="I8" s="108">
        <v>1.71</v>
      </c>
      <c r="J8" s="79">
        <v>1</v>
      </c>
      <c r="K8" s="79">
        <v>1.5</v>
      </c>
      <c r="L8" s="79">
        <v>1.1000000000000001</v>
      </c>
      <c r="M8" s="78" t="s">
        <v>408</v>
      </c>
      <c r="N8" s="79" t="s">
        <v>358</v>
      </c>
      <c r="O8" s="78" t="s">
        <v>772</v>
      </c>
      <c r="P8" s="78" t="s">
        <v>772</v>
      </c>
      <c r="Q8" s="78" t="s">
        <v>583</v>
      </c>
      <c r="R8" s="78"/>
      <c r="S8" s="78">
        <v>171</v>
      </c>
      <c r="T8" s="78">
        <v>190</v>
      </c>
      <c r="U8" s="78" t="s">
        <v>770</v>
      </c>
      <c r="V8" s="78" t="s">
        <v>332</v>
      </c>
      <c r="W8" s="78"/>
      <c r="X8" s="59" t="s">
        <v>332</v>
      </c>
      <c r="Y8" s="78"/>
      <c r="Z8" s="78">
        <v>4.8099999999999996</v>
      </c>
      <c r="AA8" s="78" t="s">
        <v>1138</v>
      </c>
      <c r="AB8" s="78" t="s">
        <v>332</v>
      </c>
      <c r="AC8" s="59"/>
    </row>
    <row r="9" spans="1:29" x14ac:dyDescent="0.35">
      <c r="A9" s="77" t="s">
        <v>9</v>
      </c>
      <c r="B9" s="78">
        <v>1</v>
      </c>
      <c r="C9" s="78" t="s">
        <v>356</v>
      </c>
      <c r="D9" s="78">
        <v>298</v>
      </c>
      <c r="E9" s="79" t="s">
        <v>1</v>
      </c>
      <c r="F9" s="80"/>
      <c r="G9" s="78">
        <v>47600</v>
      </c>
      <c r="H9" s="80">
        <f t="shared" si="0"/>
        <v>9.9333333333333336</v>
      </c>
      <c r="I9" s="108">
        <v>11.33</v>
      </c>
      <c r="J9" s="79">
        <v>1</v>
      </c>
      <c r="K9" s="79">
        <v>0.8</v>
      </c>
      <c r="L9" s="79">
        <v>0.7</v>
      </c>
      <c r="M9" s="78" t="s">
        <v>415</v>
      </c>
      <c r="N9" s="79" t="s">
        <v>359</v>
      </c>
      <c r="O9" s="78" t="s">
        <v>772</v>
      </c>
      <c r="P9" s="78" t="s">
        <v>772</v>
      </c>
      <c r="Q9" s="78" t="s">
        <v>584</v>
      </c>
      <c r="R9" s="78"/>
      <c r="S9" s="79">
        <v>122</v>
      </c>
      <c r="T9" s="79">
        <v>144</v>
      </c>
      <c r="U9" s="78" t="s">
        <v>771</v>
      </c>
      <c r="V9" s="78" t="s">
        <v>332</v>
      </c>
      <c r="W9" s="78"/>
      <c r="X9" s="59" t="s">
        <v>332</v>
      </c>
      <c r="Y9" s="78"/>
      <c r="Z9" s="82">
        <v>14.08</v>
      </c>
      <c r="AA9" s="78" t="s">
        <v>1138</v>
      </c>
      <c r="AB9" s="78" t="s">
        <v>332</v>
      </c>
      <c r="AC9" s="59"/>
    </row>
    <row r="10" spans="1:29" x14ac:dyDescent="0.35">
      <c r="A10" s="77" t="s">
        <v>10</v>
      </c>
      <c r="B10" s="78">
        <v>2</v>
      </c>
      <c r="C10" s="78" t="s">
        <v>357</v>
      </c>
      <c r="D10" s="78">
        <v>424</v>
      </c>
      <c r="E10" s="79" t="s">
        <v>1</v>
      </c>
      <c r="F10" s="197">
        <f>2.5*1000000</f>
        <v>2500000</v>
      </c>
      <c r="G10" s="78"/>
      <c r="H10" s="80">
        <f t="shared" si="0"/>
        <v>14.133333333333333</v>
      </c>
      <c r="I10" s="130">
        <v>12.99</v>
      </c>
      <c r="J10" s="79">
        <v>1</v>
      </c>
      <c r="K10" s="79">
        <v>0.4</v>
      </c>
      <c r="L10" s="79">
        <v>0.3</v>
      </c>
      <c r="M10" s="97" t="s">
        <v>406</v>
      </c>
      <c r="N10" s="79" t="s">
        <v>359</v>
      </c>
      <c r="O10" s="82" t="s">
        <v>646</v>
      </c>
      <c r="P10" s="78" t="s">
        <v>772</v>
      </c>
      <c r="Q10" s="78" t="s">
        <v>1</v>
      </c>
      <c r="R10" s="78"/>
      <c r="S10" s="79">
        <v>41</v>
      </c>
      <c r="T10" s="79">
        <v>45</v>
      </c>
      <c r="U10" s="78" t="s">
        <v>774</v>
      </c>
      <c r="V10" s="82" t="s">
        <v>1048</v>
      </c>
      <c r="W10" s="82" t="s">
        <v>401</v>
      </c>
      <c r="X10" s="59" t="s">
        <v>332</v>
      </c>
      <c r="Y10" s="82"/>
      <c r="Z10" s="78">
        <v>13.24</v>
      </c>
      <c r="AA10" s="78" t="s">
        <v>1138</v>
      </c>
      <c r="AB10" s="78" t="s">
        <v>332</v>
      </c>
      <c r="AC10" s="59" t="s">
        <v>1298</v>
      </c>
    </row>
    <row r="11" spans="1:29" x14ac:dyDescent="0.35">
      <c r="A11" s="77" t="s">
        <v>11</v>
      </c>
      <c r="B11" s="78">
        <v>1</v>
      </c>
      <c r="C11" s="78" t="s">
        <v>356</v>
      </c>
      <c r="D11" s="78">
        <v>78</v>
      </c>
      <c r="E11" s="79" t="s">
        <v>1</v>
      </c>
      <c r="F11" s="80"/>
      <c r="G11" s="78">
        <v>130589</v>
      </c>
      <c r="H11" s="80">
        <f t="shared" si="0"/>
        <v>2.6</v>
      </c>
      <c r="I11" s="128">
        <v>88.27</v>
      </c>
      <c r="J11" s="79">
        <v>1</v>
      </c>
      <c r="K11" s="79">
        <v>0.3</v>
      </c>
      <c r="L11" s="79">
        <v>0.2</v>
      </c>
      <c r="M11" s="97" t="s">
        <v>406</v>
      </c>
      <c r="N11" s="79" t="s">
        <v>358</v>
      </c>
      <c r="O11" s="82" t="s">
        <v>646</v>
      </c>
      <c r="P11" s="78" t="s">
        <v>772</v>
      </c>
      <c r="Q11" s="78" t="s">
        <v>585</v>
      </c>
      <c r="R11" s="78"/>
      <c r="S11" s="79">
        <v>39</v>
      </c>
      <c r="T11" s="79">
        <v>39</v>
      </c>
      <c r="U11" s="78" t="s">
        <v>775</v>
      </c>
      <c r="V11" s="82" t="s">
        <v>1048</v>
      </c>
      <c r="W11" s="82" t="s">
        <v>401</v>
      </c>
      <c r="X11" s="59" t="s">
        <v>332</v>
      </c>
      <c r="Y11" s="78"/>
      <c r="Z11" s="82">
        <v>88.7</v>
      </c>
      <c r="AA11" s="78" t="s">
        <v>1138</v>
      </c>
      <c r="AB11" s="78" t="s">
        <v>332</v>
      </c>
      <c r="AC11" s="59" t="s">
        <v>1299</v>
      </c>
    </row>
    <row r="12" spans="1:29" x14ac:dyDescent="0.3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80">
        <f t="shared" si="0"/>
        <v>5.0666666666666664</v>
      </c>
      <c r="I12" s="108">
        <v>9.27</v>
      </c>
      <c r="J12" s="79">
        <v>1</v>
      </c>
      <c r="K12" s="79">
        <v>1</v>
      </c>
      <c r="L12" s="79">
        <v>0.8</v>
      </c>
      <c r="M12" s="78" t="s">
        <v>414</v>
      </c>
      <c r="N12" s="40" t="s">
        <v>359</v>
      </c>
      <c r="O12" s="82" t="s">
        <v>646</v>
      </c>
      <c r="P12" s="78" t="s">
        <v>772</v>
      </c>
      <c r="Q12" s="59" t="s">
        <v>586</v>
      </c>
      <c r="R12" s="40"/>
      <c r="S12" s="79">
        <v>124</v>
      </c>
      <c r="T12" s="79">
        <v>137</v>
      </c>
      <c r="U12" s="40" t="s">
        <v>777</v>
      </c>
      <c r="V12" s="82" t="s">
        <v>1048</v>
      </c>
      <c r="W12" s="82" t="s">
        <v>402</v>
      </c>
      <c r="X12" s="59" t="s">
        <v>332</v>
      </c>
      <c r="Y12" s="82"/>
      <c r="Z12" s="40">
        <v>9.2200000000000006</v>
      </c>
      <c r="AA12" s="78" t="s">
        <v>1138</v>
      </c>
      <c r="AB12" s="78" t="s">
        <v>332</v>
      </c>
      <c r="AC12" s="59" t="s">
        <v>1097</v>
      </c>
    </row>
    <row r="13" spans="1:29" x14ac:dyDescent="0.3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80">
        <f t="shared" si="0"/>
        <v>13.3</v>
      </c>
      <c r="I13" s="108">
        <v>18.93</v>
      </c>
      <c r="J13" s="97">
        <v>2</v>
      </c>
      <c r="K13" s="79">
        <v>0.5</v>
      </c>
      <c r="L13" s="79">
        <v>0.3</v>
      </c>
      <c r="M13" s="97" t="s">
        <v>406</v>
      </c>
      <c r="N13" s="40" t="s">
        <v>358</v>
      </c>
      <c r="O13" s="82" t="s">
        <v>646</v>
      </c>
      <c r="P13" s="78" t="s">
        <v>772</v>
      </c>
      <c r="Q13" s="59" t="s">
        <v>1</v>
      </c>
      <c r="R13" s="40"/>
      <c r="S13" s="96">
        <v>58</v>
      </c>
      <c r="T13" s="96">
        <v>65</v>
      </c>
      <c r="U13" s="40" t="s">
        <v>776</v>
      </c>
      <c r="V13" s="82" t="s">
        <v>1048</v>
      </c>
      <c r="W13" s="82" t="s">
        <v>401</v>
      </c>
      <c r="X13" s="59" t="s">
        <v>332</v>
      </c>
      <c r="Y13" s="82"/>
      <c r="Z13" s="59">
        <v>19.09</v>
      </c>
      <c r="AA13" s="206" t="s">
        <v>1050</v>
      </c>
      <c r="AB13" s="206" t="s">
        <v>332</v>
      </c>
      <c r="AC13" s="59" t="s">
        <v>1098</v>
      </c>
    </row>
    <row r="14" spans="1:29" x14ac:dyDescent="0.3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80">
        <f t="shared" si="0"/>
        <v>1.9</v>
      </c>
      <c r="I14" s="108">
        <v>3.38</v>
      </c>
      <c r="J14" s="79">
        <v>1</v>
      </c>
      <c r="K14" s="79">
        <v>1.4</v>
      </c>
      <c r="L14" s="79">
        <v>0.9</v>
      </c>
      <c r="M14" s="40" t="s">
        <v>408</v>
      </c>
      <c r="N14" s="40" t="s">
        <v>359</v>
      </c>
      <c r="O14" s="78" t="s">
        <v>772</v>
      </c>
      <c r="P14" s="78" t="s">
        <v>772</v>
      </c>
      <c r="Q14" s="96" t="s">
        <v>587</v>
      </c>
      <c r="R14" s="40"/>
      <c r="S14" s="79">
        <v>166</v>
      </c>
      <c r="T14" s="79">
        <v>178</v>
      </c>
      <c r="U14" s="40" t="s">
        <v>1297</v>
      </c>
      <c r="V14" s="96" t="s">
        <v>332</v>
      </c>
      <c r="W14" s="40"/>
      <c r="X14" s="59" t="s">
        <v>332</v>
      </c>
      <c r="Y14" s="40"/>
      <c r="Z14" s="40">
        <v>3.69</v>
      </c>
      <c r="AA14" s="78" t="s">
        <v>1138</v>
      </c>
      <c r="AB14" s="78" t="s">
        <v>332</v>
      </c>
      <c r="AC14" s="59"/>
    </row>
    <row r="15" spans="1:29" x14ac:dyDescent="0.3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80">
        <f t="shared" si="0"/>
        <v>6.5333333333333332</v>
      </c>
      <c r="I15" s="108">
        <v>5.37</v>
      </c>
      <c r="J15" s="79">
        <v>1</v>
      </c>
      <c r="K15" s="79">
        <v>0.4</v>
      </c>
      <c r="L15" s="96">
        <v>0.3</v>
      </c>
      <c r="M15" s="97" t="s">
        <v>406</v>
      </c>
      <c r="N15" s="40" t="s">
        <v>358</v>
      </c>
      <c r="O15" s="82" t="s">
        <v>646</v>
      </c>
      <c r="P15" s="78" t="s">
        <v>772</v>
      </c>
      <c r="Q15" s="96" t="s">
        <v>588</v>
      </c>
      <c r="R15" s="40"/>
      <c r="S15" s="79">
        <v>58</v>
      </c>
      <c r="T15" s="79">
        <v>64</v>
      </c>
      <c r="U15" s="40" t="s">
        <v>778</v>
      </c>
      <c r="V15" s="82" t="s">
        <v>1048</v>
      </c>
      <c r="W15" s="82" t="s">
        <v>401</v>
      </c>
      <c r="X15" s="59" t="s">
        <v>332</v>
      </c>
      <c r="Y15" s="82"/>
      <c r="Z15" s="40">
        <v>5.57</v>
      </c>
      <c r="AA15" s="78" t="s">
        <v>1138</v>
      </c>
      <c r="AB15" s="78" t="s">
        <v>332</v>
      </c>
      <c r="AC15" s="59" t="s">
        <v>1098</v>
      </c>
    </row>
    <row r="16" spans="1:29" x14ac:dyDescent="0.35">
      <c r="A16" s="39" t="s">
        <v>17</v>
      </c>
      <c r="B16" s="40">
        <v>2</v>
      </c>
      <c r="C16" s="40" t="s">
        <v>357</v>
      </c>
      <c r="D16" s="40">
        <v>80</v>
      </c>
      <c r="E16" s="84" t="s">
        <v>1</v>
      </c>
      <c r="F16" s="50"/>
      <c r="G16" s="40">
        <v>16000</v>
      </c>
      <c r="H16" s="80">
        <f t="shared" si="0"/>
        <v>2.6666666666666665</v>
      </c>
      <c r="I16" s="108">
        <v>1.69</v>
      </c>
      <c r="J16" s="79">
        <v>1</v>
      </c>
      <c r="K16" s="79">
        <v>0.8</v>
      </c>
      <c r="L16" s="96">
        <v>0.5</v>
      </c>
      <c r="M16" s="40" t="s">
        <v>415</v>
      </c>
      <c r="N16" s="40" t="s">
        <v>359</v>
      </c>
      <c r="O16" s="78" t="s">
        <v>772</v>
      </c>
      <c r="P16" s="78" t="s">
        <v>772</v>
      </c>
      <c r="Q16" s="59" t="s">
        <v>1</v>
      </c>
      <c r="R16" s="40"/>
      <c r="S16" s="79">
        <v>125</v>
      </c>
      <c r="T16" s="79">
        <v>144</v>
      </c>
      <c r="U16" s="40" t="s">
        <v>779</v>
      </c>
      <c r="V16" s="96" t="s">
        <v>332</v>
      </c>
      <c r="W16" s="40"/>
      <c r="X16" s="59" t="s">
        <v>332</v>
      </c>
      <c r="Y16" s="40"/>
      <c r="Z16" s="40">
        <v>1.73</v>
      </c>
      <c r="AA16" s="78" t="s">
        <v>1138</v>
      </c>
      <c r="AB16" s="78" t="s">
        <v>332</v>
      </c>
      <c r="AC16" s="59"/>
    </row>
    <row r="17" spans="1:29" x14ac:dyDescent="0.35">
      <c r="A17" s="39" t="s">
        <v>18</v>
      </c>
      <c r="B17" s="40">
        <v>2</v>
      </c>
      <c r="C17" s="40" t="s">
        <v>357</v>
      </c>
      <c r="D17" s="40">
        <v>1224</v>
      </c>
      <c r="E17" s="84" t="s">
        <v>1</v>
      </c>
      <c r="F17" s="50"/>
      <c r="G17" s="40">
        <v>130000</v>
      </c>
      <c r="H17" s="80">
        <f t="shared" si="0"/>
        <v>40.799999999999997</v>
      </c>
      <c r="I17" s="108">
        <v>19.079999999999998</v>
      </c>
      <c r="J17" s="79">
        <v>1</v>
      </c>
      <c r="K17" s="79">
        <v>0.4</v>
      </c>
      <c r="L17" s="96">
        <v>0.2</v>
      </c>
      <c r="M17" s="82" t="s">
        <v>406</v>
      </c>
      <c r="N17" s="40" t="s">
        <v>358</v>
      </c>
      <c r="O17" s="82" t="s">
        <v>646</v>
      </c>
      <c r="P17" s="59" t="s">
        <v>772</v>
      </c>
      <c r="Q17" s="59" t="s">
        <v>1</v>
      </c>
      <c r="R17" s="40"/>
      <c r="S17" s="79">
        <v>46</v>
      </c>
      <c r="T17" s="79">
        <v>51</v>
      </c>
      <c r="U17" s="40" t="s">
        <v>1203</v>
      </c>
      <c r="V17" s="97" t="s">
        <v>1048</v>
      </c>
      <c r="W17" s="97" t="s">
        <v>403</v>
      </c>
      <c r="X17" s="59" t="s">
        <v>332</v>
      </c>
      <c r="Y17" s="97"/>
      <c r="Z17" s="40">
        <v>22.6</v>
      </c>
      <c r="AA17" s="78" t="s">
        <v>1138</v>
      </c>
      <c r="AB17" s="78" t="s">
        <v>332</v>
      </c>
      <c r="AC17" s="96" t="s">
        <v>1099</v>
      </c>
    </row>
    <row r="18" spans="1:29" x14ac:dyDescent="0.35">
      <c r="A18" s="39" t="s">
        <v>19</v>
      </c>
      <c r="B18" s="40">
        <v>2</v>
      </c>
      <c r="C18" s="40" t="s">
        <v>357</v>
      </c>
      <c r="D18" s="40">
        <v>381</v>
      </c>
      <c r="E18" s="84" t="s">
        <v>1</v>
      </c>
      <c r="F18" s="85">
        <v>67000</v>
      </c>
      <c r="G18" s="40"/>
      <c r="H18" s="80">
        <f t="shared" si="0"/>
        <v>12.7</v>
      </c>
      <c r="I18" s="108">
        <v>41.32</v>
      </c>
      <c r="J18" s="79">
        <v>1</v>
      </c>
      <c r="K18" s="79">
        <v>0.4</v>
      </c>
      <c r="L18" s="96">
        <v>0.2</v>
      </c>
      <c r="M18" s="97" t="s">
        <v>406</v>
      </c>
      <c r="N18" s="40" t="s">
        <v>358</v>
      </c>
      <c r="O18" s="82" t="s">
        <v>646</v>
      </c>
      <c r="P18" s="78" t="s">
        <v>772</v>
      </c>
      <c r="Q18" s="40" t="s">
        <v>1</v>
      </c>
      <c r="R18" s="40"/>
      <c r="S18" s="79">
        <v>57</v>
      </c>
      <c r="T18" s="79">
        <v>64</v>
      </c>
      <c r="U18" s="40" t="s">
        <v>783</v>
      </c>
      <c r="V18" s="97" t="s">
        <v>1048</v>
      </c>
      <c r="W18" s="97" t="s">
        <v>401</v>
      </c>
      <c r="X18" s="59" t="s">
        <v>332</v>
      </c>
      <c r="Y18" s="97"/>
      <c r="Z18" s="82">
        <v>11.11</v>
      </c>
      <c r="AA18" s="78" t="s">
        <v>1138</v>
      </c>
      <c r="AB18" s="78" t="s">
        <v>332</v>
      </c>
      <c r="AC18" s="59" t="s">
        <v>1098</v>
      </c>
    </row>
    <row r="19" spans="1:29" x14ac:dyDescent="0.3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58">
        <f t="shared" si="0"/>
        <v>19.833333333333332</v>
      </c>
      <c r="I19" s="128">
        <v>5.66</v>
      </c>
      <c r="J19" s="79">
        <v>1</v>
      </c>
      <c r="K19" s="79">
        <v>0.5</v>
      </c>
      <c r="L19" s="96">
        <v>0.3</v>
      </c>
      <c r="M19" s="97" t="s">
        <v>406</v>
      </c>
      <c r="N19" s="40" t="s">
        <v>358</v>
      </c>
      <c r="O19" s="82" t="s">
        <v>646</v>
      </c>
      <c r="P19" s="59" t="s">
        <v>772</v>
      </c>
      <c r="Q19" s="40" t="s">
        <v>1</v>
      </c>
      <c r="R19" s="40"/>
      <c r="S19" s="79">
        <v>54</v>
      </c>
      <c r="T19" s="79">
        <v>61</v>
      </c>
      <c r="U19" s="40" t="s">
        <v>785</v>
      </c>
      <c r="V19" s="97" t="s">
        <v>1048</v>
      </c>
      <c r="W19" s="97" t="s">
        <v>401</v>
      </c>
      <c r="X19" s="59" t="s">
        <v>332</v>
      </c>
      <c r="Y19" s="97"/>
      <c r="Z19" s="82">
        <v>5.65</v>
      </c>
      <c r="AA19" s="78" t="s">
        <v>1138</v>
      </c>
      <c r="AB19" s="78" t="s">
        <v>332</v>
      </c>
      <c r="AC19" s="59" t="s">
        <v>1098</v>
      </c>
    </row>
    <row r="20" spans="1:29" x14ac:dyDescent="0.3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08">
        <v>22.45</v>
      </c>
      <c r="J20" s="79">
        <v>1</v>
      </c>
      <c r="K20" s="79">
        <v>1.4</v>
      </c>
      <c r="L20" s="79">
        <v>1</v>
      </c>
      <c r="M20" s="84" t="s">
        <v>408</v>
      </c>
      <c r="N20" s="40" t="s">
        <v>358</v>
      </c>
      <c r="O20" s="78" t="s">
        <v>772</v>
      </c>
      <c r="P20" s="78" t="s">
        <v>772</v>
      </c>
      <c r="Q20" s="40" t="s">
        <v>1</v>
      </c>
      <c r="R20" s="40"/>
      <c r="S20" s="79">
        <v>166</v>
      </c>
      <c r="T20" s="79">
        <v>190</v>
      </c>
      <c r="U20" s="40" t="s">
        <v>780</v>
      </c>
      <c r="V20" s="96" t="s">
        <v>332</v>
      </c>
      <c r="W20" s="40"/>
      <c r="X20" s="59" t="s">
        <v>332</v>
      </c>
      <c r="Y20" s="40"/>
      <c r="Z20" s="40">
        <v>22.84</v>
      </c>
      <c r="AA20" s="78" t="s">
        <v>1138</v>
      </c>
      <c r="AB20" s="78" t="s">
        <v>332</v>
      </c>
      <c r="AC20" s="59"/>
    </row>
    <row r="21" spans="1:29" x14ac:dyDescent="0.3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08">
        <v>10.01</v>
      </c>
      <c r="J21" s="79">
        <v>1</v>
      </c>
      <c r="K21" s="79">
        <v>1.6</v>
      </c>
      <c r="L21" s="79">
        <v>1.5</v>
      </c>
      <c r="M21" s="84" t="s">
        <v>410</v>
      </c>
      <c r="N21" s="40" t="s">
        <v>360</v>
      </c>
      <c r="O21" s="78" t="s">
        <v>772</v>
      </c>
      <c r="P21" s="78" t="s">
        <v>772</v>
      </c>
      <c r="Q21" s="40" t="s">
        <v>586</v>
      </c>
      <c r="R21" s="40"/>
      <c r="S21" s="79">
        <v>250</v>
      </c>
      <c r="T21" s="79">
        <v>312</v>
      </c>
      <c r="U21" s="40" t="s">
        <v>781</v>
      </c>
      <c r="V21" s="96" t="s">
        <v>332</v>
      </c>
      <c r="W21" s="40"/>
      <c r="X21" s="59" t="s">
        <v>332</v>
      </c>
      <c r="Y21" s="40"/>
      <c r="Z21" s="82">
        <v>13.25</v>
      </c>
      <c r="AA21" s="78" t="s">
        <v>1138</v>
      </c>
      <c r="AB21" s="78" t="s">
        <v>332</v>
      </c>
      <c r="AC21" s="59"/>
    </row>
    <row r="22" spans="1:29" x14ac:dyDescent="0.3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08">
        <v>13.84</v>
      </c>
      <c r="J22" s="79">
        <v>1</v>
      </c>
      <c r="K22" s="79">
        <v>1.1000000000000001</v>
      </c>
      <c r="L22" s="79">
        <v>0.7</v>
      </c>
      <c r="M22" s="84" t="s">
        <v>408</v>
      </c>
      <c r="N22" s="40" t="s">
        <v>358</v>
      </c>
      <c r="O22" s="78" t="s">
        <v>772</v>
      </c>
      <c r="P22" s="78" t="s">
        <v>772</v>
      </c>
      <c r="Q22" s="40" t="s">
        <v>23</v>
      </c>
      <c r="R22" s="40"/>
      <c r="S22" s="79">
        <v>137</v>
      </c>
      <c r="T22" s="79">
        <v>152</v>
      </c>
      <c r="U22" s="40" t="s">
        <v>782</v>
      </c>
      <c r="V22" s="96" t="s">
        <v>332</v>
      </c>
      <c r="W22" s="40"/>
      <c r="X22" s="59" t="s">
        <v>332</v>
      </c>
      <c r="Y22" s="40"/>
      <c r="Z22" s="40">
        <v>13.87</v>
      </c>
      <c r="AA22" s="78" t="s">
        <v>1138</v>
      </c>
      <c r="AB22" s="78" t="s">
        <v>332</v>
      </c>
      <c r="AC22" s="59"/>
    </row>
    <row r="23" spans="1:29" x14ac:dyDescent="0.35">
      <c r="A23" s="40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30">
        <v>12.48</v>
      </c>
      <c r="J23" s="79">
        <v>1</v>
      </c>
      <c r="K23" s="79">
        <v>0.9</v>
      </c>
      <c r="L23" s="79">
        <v>0.7</v>
      </c>
      <c r="M23" s="84" t="s">
        <v>415</v>
      </c>
      <c r="N23" s="40" t="s">
        <v>358</v>
      </c>
      <c r="O23" s="82" t="s">
        <v>646</v>
      </c>
      <c r="P23" s="78" t="s">
        <v>772</v>
      </c>
      <c r="Q23" s="40" t="s">
        <v>274</v>
      </c>
      <c r="R23" s="40"/>
      <c r="S23" s="79">
        <v>126</v>
      </c>
      <c r="T23" s="79">
        <v>139</v>
      </c>
      <c r="U23" s="40" t="s">
        <v>784</v>
      </c>
      <c r="V23" s="96" t="s">
        <v>332</v>
      </c>
      <c r="W23" s="40"/>
      <c r="X23" s="59" t="s">
        <v>332</v>
      </c>
      <c r="Y23" s="40"/>
      <c r="Z23" s="40">
        <v>14.33</v>
      </c>
      <c r="AA23" s="78" t="s">
        <v>1138</v>
      </c>
      <c r="AB23" s="78" t="s">
        <v>332</v>
      </c>
      <c r="AC23" s="59"/>
    </row>
    <row r="24" spans="1:29" x14ac:dyDescent="0.3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08">
        <v>25.61</v>
      </c>
      <c r="J24" s="97">
        <v>2</v>
      </c>
      <c r="K24" s="79">
        <v>0.9</v>
      </c>
      <c r="L24" s="96">
        <v>0.4</v>
      </c>
      <c r="M24" s="84" t="s">
        <v>411</v>
      </c>
      <c r="N24" s="40" t="s">
        <v>358</v>
      </c>
      <c r="O24" s="82" t="s">
        <v>646</v>
      </c>
      <c r="P24" s="78" t="s">
        <v>772</v>
      </c>
      <c r="Q24" s="40" t="s">
        <v>1</v>
      </c>
      <c r="R24" s="40"/>
      <c r="S24" s="79">
        <v>133</v>
      </c>
      <c r="T24" s="79">
        <v>146</v>
      </c>
      <c r="U24" s="40" t="s">
        <v>1296</v>
      </c>
      <c r="V24" s="96" t="s">
        <v>332</v>
      </c>
      <c r="W24" s="40"/>
      <c r="X24" s="59" t="s">
        <v>332</v>
      </c>
      <c r="Y24" s="40"/>
      <c r="Z24" s="40">
        <v>30.52</v>
      </c>
      <c r="AA24" s="206" t="s">
        <v>1050</v>
      </c>
      <c r="AB24" s="206" t="s">
        <v>1048</v>
      </c>
      <c r="AC24" s="59"/>
    </row>
    <row r="25" spans="1:29" x14ac:dyDescent="0.3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30">
        <v>12.12</v>
      </c>
      <c r="J25" s="79">
        <v>1</v>
      </c>
      <c r="K25" s="79">
        <v>0.3</v>
      </c>
      <c r="L25" s="96">
        <v>0.2</v>
      </c>
      <c r="M25" s="97" t="s">
        <v>406</v>
      </c>
      <c r="N25" s="84" t="s">
        <v>358</v>
      </c>
      <c r="O25" s="97" t="s">
        <v>646</v>
      </c>
      <c r="P25" s="79" t="s">
        <v>772</v>
      </c>
      <c r="Q25" s="40" t="s">
        <v>583</v>
      </c>
      <c r="R25" s="40"/>
      <c r="S25" s="79">
        <v>43</v>
      </c>
      <c r="T25" s="79">
        <v>47</v>
      </c>
      <c r="U25" s="40" t="s">
        <v>1204</v>
      </c>
      <c r="V25" s="82" t="s">
        <v>1048</v>
      </c>
      <c r="W25" s="82" t="s">
        <v>401</v>
      </c>
      <c r="X25" s="59" t="s">
        <v>332</v>
      </c>
      <c r="Y25" s="82"/>
      <c r="Z25" s="40">
        <v>12.25</v>
      </c>
      <c r="AA25" s="40" t="s">
        <v>1138</v>
      </c>
      <c r="AB25" s="79" t="s">
        <v>332</v>
      </c>
      <c r="AC25" s="59" t="s">
        <v>1300</v>
      </c>
    </row>
    <row r="26" spans="1:29" x14ac:dyDescent="0.35">
      <c r="A26" s="40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28">
        <v>16.559999999999999</v>
      </c>
      <c r="J26" s="79">
        <v>1</v>
      </c>
      <c r="K26" s="79">
        <v>0.8</v>
      </c>
      <c r="L26" s="79">
        <v>0.6</v>
      </c>
      <c r="M26" s="84" t="s">
        <v>408</v>
      </c>
      <c r="N26" s="84" t="s">
        <v>358</v>
      </c>
      <c r="O26" s="79" t="s">
        <v>772</v>
      </c>
      <c r="P26" s="79" t="s">
        <v>772</v>
      </c>
      <c r="Q26" s="40" t="s">
        <v>29</v>
      </c>
      <c r="R26" s="40"/>
      <c r="S26" s="79">
        <v>114</v>
      </c>
      <c r="T26" s="79">
        <v>134</v>
      </c>
      <c r="U26" s="40" t="s">
        <v>786</v>
      </c>
      <c r="V26" s="96" t="s">
        <v>332</v>
      </c>
      <c r="W26" s="40"/>
      <c r="X26" s="59" t="s">
        <v>332</v>
      </c>
      <c r="Y26" s="40"/>
      <c r="Z26" s="82">
        <v>19.45</v>
      </c>
      <c r="AA26" s="40" t="s">
        <v>1138</v>
      </c>
      <c r="AB26" s="79" t="s">
        <v>332</v>
      </c>
      <c r="AC26" s="59"/>
    </row>
    <row r="27" spans="1:29" x14ac:dyDescent="0.3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08">
        <v>24.97</v>
      </c>
      <c r="J27" s="79">
        <v>1</v>
      </c>
      <c r="K27" s="79">
        <v>1.2</v>
      </c>
      <c r="L27" s="79">
        <v>0.9</v>
      </c>
      <c r="M27" s="84" t="s">
        <v>411</v>
      </c>
      <c r="N27" s="84" t="s">
        <v>358</v>
      </c>
      <c r="O27" s="79" t="s">
        <v>772</v>
      </c>
      <c r="P27" s="79" t="s">
        <v>772</v>
      </c>
      <c r="Q27" s="40" t="s">
        <v>1</v>
      </c>
      <c r="R27" s="40"/>
      <c r="S27" s="79">
        <v>132</v>
      </c>
      <c r="T27" s="79">
        <v>148</v>
      </c>
      <c r="U27" s="40" t="s">
        <v>787</v>
      </c>
      <c r="V27" s="96" t="s">
        <v>332</v>
      </c>
      <c r="W27" s="40"/>
      <c r="X27" s="59" t="s">
        <v>332</v>
      </c>
      <c r="Y27" s="40"/>
      <c r="Z27" s="40">
        <v>25.04</v>
      </c>
      <c r="AA27" s="40" t="s">
        <v>1138</v>
      </c>
      <c r="AB27" s="79" t="s">
        <v>332</v>
      </c>
      <c r="AC27" s="96" t="s">
        <v>1089</v>
      </c>
    </row>
    <row r="28" spans="1:29" x14ac:dyDescent="0.3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08">
        <v>31.42</v>
      </c>
      <c r="J28" s="79">
        <v>1</v>
      </c>
      <c r="K28" s="79">
        <v>0.9</v>
      </c>
      <c r="L28" s="79">
        <v>0.7</v>
      </c>
      <c r="M28" s="84" t="s">
        <v>415</v>
      </c>
      <c r="N28" s="84" t="s">
        <v>358</v>
      </c>
      <c r="O28" s="79" t="s">
        <v>772</v>
      </c>
      <c r="P28" s="79" t="s">
        <v>772</v>
      </c>
      <c r="Q28" s="40" t="s">
        <v>588</v>
      </c>
      <c r="R28" s="40"/>
      <c r="S28" s="79">
        <v>138</v>
      </c>
      <c r="T28" s="79">
        <v>158</v>
      </c>
      <c r="U28" s="40" t="s">
        <v>788</v>
      </c>
      <c r="V28" s="96" t="s">
        <v>332</v>
      </c>
      <c r="W28" s="40"/>
      <c r="X28" s="59" t="s">
        <v>332</v>
      </c>
      <c r="Y28" s="40"/>
      <c r="Z28" s="40">
        <v>30.03</v>
      </c>
      <c r="AA28" s="40" t="s">
        <v>1138</v>
      </c>
      <c r="AB28" s="79" t="s">
        <v>332</v>
      </c>
      <c r="AC28" s="59"/>
    </row>
    <row r="29" spans="1:29" x14ac:dyDescent="0.3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08">
        <v>3.61</v>
      </c>
      <c r="J29" s="97">
        <v>2</v>
      </c>
      <c r="K29" s="79">
        <v>0.8</v>
      </c>
      <c r="L29" s="79">
        <v>0.6</v>
      </c>
      <c r="M29" s="84" t="s">
        <v>408</v>
      </c>
      <c r="N29" s="40" t="s">
        <v>358</v>
      </c>
      <c r="O29" s="78" t="s">
        <v>772</v>
      </c>
      <c r="P29" s="78" t="s">
        <v>772</v>
      </c>
      <c r="Q29" s="40" t="s">
        <v>23</v>
      </c>
      <c r="R29" s="40"/>
      <c r="S29" s="79">
        <v>112</v>
      </c>
      <c r="T29" s="79">
        <v>119</v>
      </c>
      <c r="U29" s="40" t="s">
        <v>789</v>
      </c>
      <c r="V29" s="96" t="s">
        <v>332</v>
      </c>
      <c r="W29" s="40"/>
      <c r="X29" s="59" t="s">
        <v>332</v>
      </c>
      <c r="Y29" s="40"/>
      <c r="Z29" s="40">
        <v>3.58</v>
      </c>
      <c r="AA29" s="206" t="s">
        <v>1050</v>
      </c>
      <c r="AB29" s="84" t="s">
        <v>332</v>
      </c>
      <c r="AC29" s="59"/>
    </row>
    <row r="30" spans="1:29" x14ac:dyDescent="0.3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08">
        <v>2.52</v>
      </c>
      <c r="J30" s="79">
        <v>1</v>
      </c>
      <c r="K30" s="79">
        <v>1</v>
      </c>
      <c r="L30" s="79">
        <v>0.7</v>
      </c>
      <c r="M30" s="84" t="s">
        <v>415</v>
      </c>
      <c r="N30" s="84" t="s">
        <v>359</v>
      </c>
      <c r="O30" s="78" t="s">
        <v>772</v>
      </c>
      <c r="P30" s="78" t="s">
        <v>772</v>
      </c>
      <c r="Q30" s="40" t="s">
        <v>1</v>
      </c>
      <c r="R30" s="40"/>
      <c r="S30" s="79">
        <v>134</v>
      </c>
      <c r="T30" s="79">
        <v>156</v>
      </c>
      <c r="U30" s="40" t="s">
        <v>790</v>
      </c>
      <c r="V30" s="96" t="s">
        <v>332</v>
      </c>
      <c r="W30" s="40"/>
      <c r="X30" s="59" t="s">
        <v>332</v>
      </c>
      <c r="Y30" s="40"/>
      <c r="Z30" s="40">
        <v>2.5299999999999998</v>
      </c>
      <c r="AA30" s="40" t="s">
        <v>1138</v>
      </c>
      <c r="AB30" s="79" t="s">
        <v>332</v>
      </c>
      <c r="AC30" s="59"/>
    </row>
    <row r="31" spans="1:29" x14ac:dyDescent="0.3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28">
        <v>27.04</v>
      </c>
      <c r="J31" s="79">
        <v>1</v>
      </c>
      <c r="K31" s="79">
        <v>0.4</v>
      </c>
      <c r="L31" s="96">
        <v>0.2</v>
      </c>
      <c r="M31" s="97" t="s">
        <v>406</v>
      </c>
      <c r="N31" s="84" t="s">
        <v>358</v>
      </c>
      <c r="O31" s="82" t="s">
        <v>646</v>
      </c>
      <c r="P31" s="78" t="s">
        <v>772</v>
      </c>
      <c r="Q31" s="40" t="s">
        <v>1</v>
      </c>
      <c r="R31" s="40"/>
      <c r="S31" s="79">
        <v>45</v>
      </c>
      <c r="T31" s="79">
        <v>50</v>
      </c>
      <c r="U31" s="40" t="s">
        <v>791</v>
      </c>
      <c r="V31" s="82" t="s">
        <v>1048</v>
      </c>
      <c r="W31" s="82" t="s">
        <v>401</v>
      </c>
      <c r="X31" s="59" t="s">
        <v>332</v>
      </c>
      <c r="Y31" s="82"/>
      <c r="Z31" s="82">
        <v>26.69</v>
      </c>
      <c r="AA31" s="40" t="s">
        <v>1138</v>
      </c>
      <c r="AB31" s="79" t="s">
        <v>332</v>
      </c>
      <c r="AC31" s="59" t="s">
        <v>1301</v>
      </c>
    </row>
    <row r="32" spans="1:29" x14ac:dyDescent="0.3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08">
        <v>22.46</v>
      </c>
      <c r="J32" s="79">
        <v>1</v>
      </c>
      <c r="K32" s="79">
        <v>0.4</v>
      </c>
      <c r="L32" s="96">
        <v>0.3</v>
      </c>
      <c r="M32" s="97" t="s">
        <v>406</v>
      </c>
      <c r="N32" s="84" t="s">
        <v>358</v>
      </c>
      <c r="O32" s="82" t="s">
        <v>646</v>
      </c>
      <c r="P32" s="78" t="s">
        <v>772</v>
      </c>
      <c r="Q32" s="40" t="s">
        <v>62</v>
      </c>
      <c r="R32" s="40"/>
      <c r="S32" s="79">
        <v>48</v>
      </c>
      <c r="T32" s="79">
        <v>55</v>
      </c>
      <c r="U32" s="40" t="s">
        <v>1205</v>
      </c>
      <c r="V32" s="82" t="s">
        <v>1048</v>
      </c>
      <c r="W32" s="82" t="s">
        <v>401</v>
      </c>
      <c r="X32" s="59" t="s">
        <v>332</v>
      </c>
      <c r="Y32" s="82"/>
      <c r="Z32" s="40">
        <v>26.55</v>
      </c>
      <c r="AA32" s="40" t="s">
        <v>1138</v>
      </c>
      <c r="AB32" s="79" t="s">
        <v>332</v>
      </c>
      <c r="AC32" s="59" t="s">
        <v>1098</v>
      </c>
    </row>
    <row r="33" spans="1:29" x14ac:dyDescent="0.35">
      <c r="A33" s="39" t="s">
        <v>36</v>
      </c>
      <c r="B33" s="40">
        <v>2</v>
      </c>
      <c r="C33" s="40" t="s">
        <v>357</v>
      </c>
      <c r="D33" s="40">
        <v>332</v>
      </c>
      <c r="E33" s="84" t="s">
        <v>1</v>
      </c>
      <c r="F33" s="85">
        <v>20000</v>
      </c>
      <c r="G33" s="40"/>
      <c r="H33" s="80">
        <f t="shared" si="0"/>
        <v>11.066666666666666</v>
      </c>
      <c r="I33" s="128">
        <v>27.04</v>
      </c>
      <c r="J33" s="79">
        <v>1</v>
      </c>
      <c r="K33" s="79">
        <v>0.4</v>
      </c>
      <c r="L33" s="96">
        <v>0.3</v>
      </c>
      <c r="M33" s="97" t="s">
        <v>406</v>
      </c>
      <c r="N33" s="84" t="s">
        <v>358</v>
      </c>
      <c r="O33" s="82" t="s">
        <v>646</v>
      </c>
      <c r="P33" s="78" t="s">
        <v>772</v>
      </c>
      <c r="Q33" s="40" t="s">
        <v>590</v>
      </c>
      <c r="R33" s="40"/>
      <c r="S33" s="79">
        <v>51</v>
      </c>
      <c r="T33" s="79">
        <v>59</v>
      </c>
      <c r="U33" s="40" t="s">
        <v>792</v>
      </c>
      <c r="V33" s="82" t="s">
        <v>1048</v>
      </c>
      <c r="W33" s="82" t="s">
        <v>401</v>
      </c>
      <c r="X33" s="59" t="s">
        <v>332</v>
      </c>
      <c r="Y33" s="82"/>
      <c r="Z33" s="82">
        <v>29.8</v>
      </c>
      <c r="AA33" s="40" t="s">
        <v>1138</v>
      </c>
      <c r="AB33" s="79" t="s">
        <v>332</v>
      </c>
      <c r="AC33" s="59" t="s">
        <v>1098</v>
      </c>
    </row>
    <row r="34" spans="1:29" s="7" customFormat="1" x14ac:dyDescent="0.35">
      <c r="A34" s="7" t="s">
        <v>37</v>
      </c>
      <c r="B34" s="7">
        <v>2</v>
      </c>
      <c r="C34" s="7" t="s">
        <v>357</v>
      </c>
      <c r="D34" s="7">
        <v>341</v>
      </c>
      <c r="E34" s="3" t="s">
        <v>1</v>
      </c>
      <c r="F34" s="29">
        <v>114445</v>
      </c>
      <c r="H34" s="80">
        <f t="shared" si="0"/>
        <v>11.366666666666667</v>
      </c>
      <c r="I34" s="82">
        <v>13.38</v>
      </c>
      <c r="J34" s="79">
        <v>1</v>
      </c>
      <c r="K34" s="79">
        <v>0.4</v>
      </c>
      <c r="L34" s="79">
        <v>0.2</v>
      </c>
      <c r="M34" s="97" t="s">
        <v>406</v>
      </c>
      <c r="N34" s="59" t="s">
        <v>358</v>
      </c>
      <c r="O34" s="78" t="s">
        <v>772</v>
      </c>
      <c r="P34" s="78" t="s">
        <v>772</v>
      </c>
      <c r="Q34" s="59" t="s">
        <v>1</v>
      </c>
      <c r="R34" s="83"/>
      <c r="S34" s="79">
        <v>48</v>
      </c>
      <c r="T34" s="79">
        <v>56</v>
      </c>
      <c r="U34" s="40" t="s">
        <v>1355</v>
      </c>
      <c r="V34" s="82" t="s">
        <v>1048</v>
      </c>
      <c r="W34" s="82" t="s">
        <v>402</v>
      </c>
      <c r="X34" s="97" t="s">
        <v>1048</v>
      </c>
      <c r="Y34" s="82" t="s">
        <v>402</v>
      </c>
      <c r="Z34" s="82"/>
      <c r="AA34" s="40" t="s">
        <v>1138</v>
      </c>
      <c r="AB34" s="79" t="s">
        <v>332</v>
      </c>
      <c r="AC34" s="59" t="s">
        <v>1358</v>
      </c>
    </row>
    <row r="35" spans="1:29" x14ac:dyDescent="0.35">
      <c r="A35" s="102" t="s">
        <v>38</v>
      </c>
      <c r="B35" s="59">
        <v>3</v>
      </c>
      <c r="C35" s="59" t="s">
        <v>357</v>
      </c>
      <c r="D35" s="59">
        <v>697</v>
      </c>
      <c r="E35" s="96" t="s">
        <v>1</v>
      </c>
      <c r="F35" s="103">
        <v>37000</v>
      </c>
      <c r="G35" s="59"/>
      <c r="H35" s="58">
        <f t="shared" si="0"/>
        <v>23.233333333333334</v>
      </c>
      <c r="I35" s="133">
        <v>5.85</v>
      </c>
      <c r="J35" s="79">
        <v>1</v>
      </c>
      <c r="K35" s="79">
        <v>0.4</v>
      </c>
      <c r="L35" s="96">
        <v>0.3</v>
      </c>
      <c r="M35" s="97" t="s">
        <v>406</v>
      </c>
      <c r="N35" s="96" t="s">
        <v>358</v>
      </c>
      <c r="O35" s="82" t="s">
        <v>646</v>
      </c>
      <c r="P35" s="78" t="s">
        <v>772</v>
      </c>
      <c r="Q35" s="40" t="s">
        <v>1</v>
      </c>
      <c r="R35" s="40"/>
      <c r="S35" s="79">
        <v>52</v>
      </c>
      <c r="T35" s="79">
        <v>59</v>
      </c>
      <c r="U35" s="40" t="s">
        <v>1206</v>
      </c>
      <c r="V35" s="82" t="s">
        <v>1048</v>
      </c>
      <c r="W35" s="82" t="s">
        <v>401</v>
      </c>
      <c r="X35" s="59" t="s">
        <v>332</v>
      </c>
      <c r="Y35" s="82"/>
      <c r="Z35" s="82">
        <v>7.37</v>
      </c>
      <c r="AA35" s="40" t="s">
        <v>1138</v>
      </c>
      <c r="AB35" s="79" t="s">
        <v>332</v>
      </c>
      <c r="AC35" s="59" t="s">
        <v>1098</v>
      </c>
    </row>
    <row r="36" spans="1:29" x14ac:dyDescent="0.35">
      <c r="A36" s="102" t="s">
        <v>39</v>
      </c>
      <c r="B36" s="59">
        <v>1</v>
      </c>
      <c r="C36" s="59" t="s">
        <v>356</v>
      </c>
      <c r="D36" s="59">
        <v>77</v>
      </c>
      <c r="E36" s="96" t="s">
        <v>1</v>
      </c>
      <c r="F36" s="103">
        <v>796000</v>
      </c>
      <c r="G36" s="59"/>
      <c r="H36" s="58">
        <f t="shared" si="0"/>
        <v>2.5666666666666669</v>
      </c>
      <c r="I36" s="133">
        <v>19.03</v>
      </c>
      <c r="J36" s="97">
        <v>2</v>
      </c>
      <c r="K36" s="79">
        <v>1.1000000000000001</v>
      </c>
      <c r="L36" s="79">
        <v>0.9</v>
      </c>
      <c r="M36" s="96" t="s">
        <v>408</v>
      </c>
      <c r="N36" s="59" t="s">
        <v>359</v>
      </c>
      <c r="O36" s="78" t="s">
        <v>772</v>
      </c>
      <c r="P36" s="78" t="s">
        <v>772</v>
      </c>
      <c r="Q36" s="40" t="s">
        <v>591</v>
      </c>
      <c r="R36" s="40"/>
      <c r="S36" s="79">
        <v>153</v>
      </c>
      <c r="T36" s="79">
        <v>164</v>
      </c>
      <c r="U36" s="40" t="s">
        <v>793</v>
      </c>
      <c r="V36" s="96" t="s">
        <v>332</v>
      </c>
      <c r="W36" s="40"/>
      <c r="X36" s="59" t="s">
        <v>332</v>
      </c>
      <c r="Y36" s="40"/>
      <c r="Z36" s="82">
        <v>20.75</v>
      </c>
      <c r="AA36" s="206" t="s">
        <v>1050</v>
      </c>
      <c r="AB36" s="84" t="s">
        <v>332</v>
      </c>
      <c r="AC36" s="59"/>
    </row>
    <row r="37" spans="1:29" x14ac:dyDescent="0.35">
      <c r="A37" s="57" t="s">
        <v>40</v>
      </c>
      <c r="B37" s="59">
        <v>3</v>
      </c>
      <c r="C37" s="59" t="s">
        <v>357</v>
      </c>
      <c r="D37" s="59">
        <v>326</v>
      </c>
      <c r="E37" s="96" t="s">
        <v>1</v>
      </c>
      <c r="F37" s="103">
        <v>48947</v>
      </c>
      <c r="G37" s="59"/>
      <c r="H37" s="58">
        <f t="shared" si="0"/>
        <v>10.866666666666667</v>
      </c>
      <c r="I37" s="133">
        <v>12.27</v>
      </c>
      <c r="J37" s="79">
        <v>1</v>
      </c>
      <c r="K37" s="79">
        <v>0.9</v>
      </c>
      <c r="L37" s="79">
        <v>0.7</v>
      </c>
      <c r="M37" s="96" t="s">
        <v>409</v>
      </c>
      <c r="N37" s="59" t="s">
        <v>359</v>
      </c>
      <c r="O37" s="78" t="s">
        <v>772</v>
      </c>
      <c r="P37" s="78" t="s">
        <v>772</v>
      </c>
      <c r="Q37" s="40" t="s">
        <v>592</v>
      </c>
      <c r="R37" s="40"/>
      <c r="S37" s="79">
        <v>123</v>
      </c>
      <c r="T37" s="79">
        <v>156</v>
      </c>
      <c r="U37" s="40" t="s">
        <v>794</v>
      </c>
      <c r="V37" s="96" t="s">
        <v>332</v>
      </c>
      <c r="W37" s="40"/>
      <c r="X37" s="59" t="s">
        <v>332</v>
      </c>
      <c r="Y37" s="40"/>
      <c r="Z37" s="82">
        <v>12.09</v>
      </c>
      <c r="AA37" s="40" t="s">
        <v>1138</v>
      </c>
      <c r="AB37" s="79" t="s">
        <v>332</v>
      </c>
      <c r="AC37" s="59"/>
    </row>
    <row r="38" spans="1:29" x14ac:dyDescent="0.35">
      <c r="A38" s="57" t="s">
        <v>41</v>
      </c>
      <c r="B38" s="59">
        <v>2</v>
      </c>
      <c r="C38" s="59" t="s">
        <v>357</v>
      </c>
      <c r="D38" s="59">
        <v>456</v>
      </c>
      <c r="E38" s="96" t="s">
        <v>42</v>
      </c>
      <c r="F38" s="103">
        <v>42210</v>
      </c>
      <c r="G38" s="59"/>
      <c r="H38" s="58">
        <f t="shared" si="0"/>
        <v>15.2</v>
      </c>
      <c r="I38" s="134">
        <v>16.36</v>
      </c>
      <c r="J38" s="79">
        <v>1</v>
      </c>
      <c r="K38" s="79">
        <v>0.9</v>
      </c>
      <c r="L38" s="79">
        <v>0.7</v>
      </c>
      <c r="M38" s="96" t="s">
        <v>409</v>
      </c>
      <c r="N38" s="59" t="s">
        <v>358</v>
      </c>
      <c r="O38" s="78" t="s">
        <v>772</v>
      </c>
      <c r="P38" s="78" t="s">
        <v>772</v>
      </c>
      <c r="Q38" s="40" t="s">
        <v>590</v>
      </c>
      <c r="R38" s="40"/>
      <c r="S38" s="79">
        <v>133</v>
      </c>
      <c r="T38" s="79">
        <v>167</v>
      </c>
      <c r="U38" s="40" t="s">
        <v>1207</v>
      </c>
      <c r="V38" s="96" t="s">
        <v>332</v>
      </c>
      <c r="W38" s="97"/>
      <c r="X38" s="59" t="s">
        <v>332</v>
      </c>
      <c r="Y38" s="97"/>
      <c r="Z38" s="40">
        <v>15.75</v>
      </c>
      <c r="AA38" s="40" t="s">
        <v>1138</v>
      </c>
      <c r="AB38" s="79" t="s">
        <v>332</v>
      </c>
      <c r="AC38" s="96" t="s">
        <v>1302</v>
      </c>
    </row>
    <row r="39" spans="1:29" x14ac:dyDescent="0.35">
      <c r="A39" s="57" t="s">
        <v>43</v>
      </c>
      <c r="B39" s="59">
        <v>1</v>
      </c>
      <c r="C39" s="59" t="s">
        <v>356</v>
      </c>
      <c r="D39" s="59">
        <v>612</v>
      </c>
      <c r="E39" s="96" t="s">
        <v>1</v>
      </c>
      <c r="F39" s="103">
        <v>25200</v>
      </c>
      <c r="G39" s="59"/>
      <c r="H39" s="80">
        <f t="shared" si="0"/>
        <v>20.399999999999999</v>
      </c>
      <c r="I39" s="133">
        <v>6.01</v>
      </c>
      <c r="J39" s="79">
        <v>1</v>
      </c>
      <c r="K39" s="79">
        <v>0.4</v>
      </c>
      <c r="L39" s="96">
        <v>0.3</v>
      </c>
      <c r="M39" s="97" t="s">
        <v>406</v>
      </c>
      <c r="N39" s="59" t="s">
        <v>358</v>
      </c>
      <c r="O39" s="82" t="s">
        <v>646</v>
      </c>
      <c r="P39" s="59" t="s">
        <v>772</v>
      </c>
      <c r="Q39" s="40" t="s">
        <v>583</v>
      </c>
      <c r="R39" s="40"/>
      <c r="S39" s="79">
        <v>48</v>
      </c>
      <c r="T39" s="79">
        <v>55</v>
      </c>
      <c r="U39" s="40" t="s">
        <v>1208</v>
      </c>
      <c r="V39" s="82" t="s">
        <v>1048</v>
      </c>
      <c r="W39" s="82" t="s">
        <v>403</v>
      </c>
      <c r="X39" s="59" t="s">
        <v>332</v>
      </c>
      <c r="Y39" s="82"/>
      <c r="Z39" s="82">
        <v>6.08</v>
      </c>
      <c r="AA39" s="40" t="s">
        <v>1138</v>
      </c>
      <c r="AB39" s="79" t="s">
        <v>332</v>
      </c>
      <c r="AC39" s="59" t="s">
        <v>1099</v>
      </c>
    </row>
    <row r="40" spans="1:29" x14ac:dyDescent="0.35">
      <c r="A40" s="57" t="s">
        <v>44</v>
      </c>
      <c r="B40" s="59">
        <v>1</v>
      </c>
      <c r="C40" s="59" t="s">
        <v>356</v>
      </c>
      <c r="D40" s="59">
        <v>8</v>
      </c>
      <c r="E40" s="96" t="s">
        <v>23</v>
      </c>
      <c r="F40" s="58"/>
      <c r="G40" s="59">
        <v>3630000</v>
      </c>
      <c r="H40" s="58">
        <f t="shared" si="0"/>
        <v>0.26666666666666666</v>
      </c>
      <c r="I40" s="134">
        <v>1.46</v>
      </c>
      <c r="J40" s="79">
        <v>1</v>
      </c>
      <c r="K40" s="79">
        <v>1.1000000000000001</v>
      </c>
      <c r="L40" s="79">
        <v>1</v>
      </c>
      <c r="M40" s="96" t="s">
        <v>410</v>
      </c>
      <c r="N40" s="59" t="s">
        <v>360</v>
      </c>
      <c r="O40" s="78" t="s">
        <v>772</v>
      </c>
      <c r="P40" s="78" t="s">
        <v>772</v>
      </c>
      <c r="Q40" s="40" t="s">
        <v>23</v>
      </c>
      <c r="R40" s="40"/>
      <c r="S40" s="79">
        <v>155</v>
      </c>
      <c r="T40" s="79">
        <v>189</v>
      </c>
      <c r="U40" s="40" t="s">
        <v>795</v>
      </c>
      <c r="V40" s="96" t="s">
        <v>332</v>
      </c>
      <c r="W40" s="97"/>
      <c r="X40" s="59" t="s">
        <v>332</v>
      </c>
      <c r="Y40" s="97"/>
      <c r="Z40" s="40">
        <v>1.61</v>
      </c>
      <c r="AA40" s="40" t="s">
        <v>1138</v>
      </c>
      <c r="AB40" s="79" t="s">
        <v>332</v>
      </c>
      <c r="AC40" s="96" t="s">
        <v>1303</v>
      </c>
    </row>
    <row r="41" spans="1:29" x14ac:dyDescent="0.35">
      <c r="A41" s="57" t="s">
        <v>46</v>
      </c>
      <c r="B41" s="59">
        <v>4</v>
      </c>
      <c r="C41" s="59" t="s">
        <v>357</v>
      </c>
      <c r="D41" s="59">
        <v>1234</v>
      </c>
      <c r="E41" s="96" t="s">
        <v>1</v>
      </c>
      <c r="F41" s="103">
        <v>59246</v>
      </c>
      <c r="G41" s="59"/>
      <c r="H41" s="58">
        <f t="shared" si="0"/>
        <v>41.133333333333333</v>
      </c>
      <c r="I41" s="134">
        <v>26.01</v>
      </c>
      <c r="J41" s="79">
        <v>1</v>
      </c>
      <c r="K41" s="79">
        <v>1</v>
      </c>
      <c r="L41" s="79">
        <v>0.7</v>
      </c>
      <c r="M41" s="96" t="s">
        <v>411</v>
      </c>
      <c r="N41" s="59" t="s">
        <v>358</v>
      </c>
      <c r="O41" s="78" t="s">
        <v>772</v>
      </c>
      <c r="P41" s="78" t="s">
        <v>772</v>
      </c>
      <c r="Q41" s="40" t="s">
        <v>1</v>
      </c>
      <c r="R41" s="40"/>
      <c r="S41" s="79">
        <v>119</v>
      </c>
      <c r="T41" s="79">
        <v>127</v>
      </c>
      <c r="U41" s="40" t="s">
        <v>798</v>
      </c>
      <c r="V41" s="96" t="s">
        <v>332</v>
      </c>
      <c r="W41" s="40"/>
      <c r="X41" s="59" t="s">
        <v>332</v>
      </c>
      <c r="Y41" s="40"/>
      <c r="Z41" s="40">
        <v>25.53</v>
      </c>
      <c r="AA41" s="40" t="s">
        <v>1138</v>
      </c>
      <c r="AB41" s="79" t="s">
        <v>332</v>
      </c>
      <c r="AC41" s="59"/>
    </row>
    <row r="42" spans="1:29" x14ac:dyDescent="0.35">
      <c r="A42" s="57" t="s">
        <v>47</v>
      </c>
      <c r="B42" s="59">
        <v>5</v>
      </c>
      <c r="C42" s="59" t="s">
        <v>357</v>
      </c>
      <c r="D42" s="59">
        <v>200</v>
      </c>
      <c r="E42" s="96" t="s">
        <v>1</v>
      </c>
      <c r="F42" s="58"/>
      <c r="G42" s="59">
        <v>95380</v>
      </c>
      <c r="H42" s="58">
        <f t="shared" si="0"/>
        <v>6.666666666666667</v>
      </c>
      <c r="I42" s="134">
        <v>6.82</v>
      </c>
      <c r="J42" s="79">
        <v>1</v>
      </c>
      <c r="K42" s="79">
        <v>1.4</v>
      </c>
      <c r="L42" s="79">
        <v>0.8</v>
      </c>
      <c r="M42" s="96" t="s">
        <v>411</v>
      </c>
      <c r="N42" s="59" t="s">
        <v>358</v>
      </c>
      <c r="O42" s="78" t="s">
        <v>772</v>
      </c>
      <c r="P42" s="78" t="s">
        <v>772</v>
      </c>
      <c r="Q42" s="40" t="s">
        <v>1</v>
      </c>
      <c r="R42" s="40"/>
      <c r="S42" s="79">
        <v>161</v>
      </c>
      <c r="T42" s="79">
        <v>184</v>
      </c>
      <c r="U42" s="40" t="s">
        <v>799</v>
      </c>
      <c r="V42" s="96" t="s">
        <v>332</v>
      </c>
      <c r="W42" s="40"/>
      <c r="X42" s="59" t="s">
        <v>332</v>
      </c>
      <c r="Y42" s="40"/>
      <c r="Z42" s="82">
        <v>12.39</v>
      </c>
      <c r="AA42" s="40" t="s">
        <v>1138</v>
      </c>
      <c r="AB42" s="79" t="s">
        <v>332</v>
      </c>
      <c r="AC42" s="59"/>
    </row>
    <row r="43" spans="1:29" x14ac:dyDescent="0.35">
      <c r="A43" s="57" t="s">
        <v>48</v>
      </c>
      <c r="B43" s="59">
        <v>3</v>
      </c>
      <c r="C43" s="59" t="s">
        <v>357</v>
      </c>
      <c r="D43" s="59">
        <v>925</v>
      </c>
      <c r="E43" s="96" t="s">
        <v>1</v>
      </c>
      <c r="F43" s="103">
        <v>10000</v>
      </c>
      <c r="G43" s="59"/>
      <c r="H43" s="58">
        <f t="shared" si="0"/>
        <v>30.833333333333332</v>
      </c>
      <c r="I43" s="134">
        <v>27.07</v>
      </c>
      <c r="J43" s="79">
        <v>1</v>
      </c>
      <c r="K43" s="79">
        <v>1</v>
      </c>
      <c r="L43" s="79">
        <v>0.8</v>
      </c>
      <c r="M43" s="96" t="s">
        <v>412</v>
      </c>
      <c r="N43" s="59" t="s">
        <v>358</v>
      </c>
      <c r="O43" s="78" t="s">
        <v>772</v>
      </c>
      <c r="P43" s="78" t="s">
        <v>772</v>
      </c>
      <c r="Q43" s="40" t="s">
        <v>1</v>
      </c>
      <c r="R43" s="40"/>
      <c r="S43" s="79">
        <v>129</v>
      </c>
      <c r="T43" s="79">
        <v>157</v>
      </c>
      <c r="U43" s="40" t="s">
        <v>800</v>
      </c>
      <c r="V43" s="96" t="s">
        <v>332</v>
      </c>
      <c r="W43" s="40"/>
      <c r="X43" s="59" t="s">
        <v>332</v>
      </c>
      <c r="Y43" s="40"/>
      <c r="Z43" s="40">
        <v>27.06</v>
      </c>
      <c r="AA43" s="40" t="s">
        <v>1138</v>
      </c>
      <c r="AB43" s="79" t="s">
        <v>332</v>
      </c>
      <c r="AC43" s="59"/>
    </row>
    <row r="44" spans="1:29" x14ac:dyDescent="0.35">
      <c r="A44" s="57" t="s">
        <v>49</v>
      </c>
      <c r="B44" s="59">
        <v>2</v>
      </c>
      <c r="C44" s="59" t="s">
        <v>357</v>
      </c>
      <c r="D44" s="59">
        <v>268</v>
      </c>
      <c r="E44" s="96" t="s">
        <v>1</v>
      </c>
      <c r="F44" s="103">
        <v>98690</v>
      </c>
      <c r="G44" s="59"/>
      <c r="H44" s="58">
        <f t="shared" si="0"/>
        <v>8.9333333333333336</v>
      </c>
      <c r="I44" s="134">
        <v>6.39</v>
      </c>
      <c r="J44" s="79">
        <v>1</v>
      </c>
      <c r="K44" s="79">
        <v>0.8</v>
      </c>
      <c r="L44" s="96">
        <v>0.4</v>
      </c>
      <c r="M44" s="96" t="s">
        <v>411</v>
      </c>
      <c r="N44" s="59" t="s">
        <v>358</v>
      </c>
      <c r="O44" s="78" t="s">
        <v>772</v>
      </c>
      <c r="P44" s="78" t="s">
        <v>772</v>
      </c>
      <c r="Q44" s="40" t="s">
        <v>1</v>
      </c>
      <c r="R44" s="40"/>
      <c r="S44" s="79">
        <v>105</v>
      </c>
      <c r="T44" s="79">
        <v>104</v>
      </c>
      <c r="U44" s="40" t="s">
        <v>801</v>
      </c>
      <c r="V44" s="96" t="s">
        <v>332</v>
      </c>
      <c r="W44" s="40"/>
      <c r="X44" s="59" t="s">
        <v>332</v>
      </c>
      <c r="Y44" s="40"/>
      <c r="Z44" s="40">
        <v>7.36</v>
      </c>
      <c r="AA44" s="40" t="s">
        <v>1138</v>
      </c>
      <c r="AB44" s="79" t="s">
        <v>332</v>
      </c>
      <c r="AC44" s="59"/>
    </row>
    <row r="45" spans="1:29" x14ac:dyDescent="0.35">
      <c r="A45" s="57" t="s">
        <v>50</v>
      </c>
      <c r="B45" s="59">
        <v>1</v>
      </c>
      <c r="C45" s="59" t="s">
        <v>356</v>
      </c>
      <c r="D45" s="59">
        <v>41</v>
      </c>
      <c r="E45" s="96" t="s">
        <v>1</v>
      </c>
      <c r="F45" s="103">
        <v>60900</v>
      </c>
      <c r="G45" s="59"/>
      <c r="H45" s="80">
        <f t="shared" si="0"/>
        <v>1.3666666666666667</v>
      </c>
      <c r="I45" s="133">
        <v>28.34</v>
      </c>
      <c r="J45" s="97">
        <v>2</v>
      </c>
      <c r="K45" s="79">
        <v>0.4</v>
      </c>
      <c r="L45" s="96">
        <v>0.2</v>
      </c>
      <c r="M45" s="97" t="s">
        <v>406</v>
      </c>
      <c r="N45" s="59" t="s">
        <v>359</v>
      </c>
      <c r="O45" s="82" t="s">
        <v>646</v>
      </c>
      <c r="P45" s="78" t="s">
        <v>772</v>
      </c>
      <c r="Q45" s="40" t="s">
        <v>1</v>
      </c>
      <c r="R45" s="40"/>
      <c r="S45" s="40">
        <v>56</v>
      </c>
      <c r="T45" s="40">
        <v>63</v>
      </c>
      <c r="U45" s="40" t="s">
        <v>796</v>
      </c>
      <c r="V45" s="82" t="s">
        <v>1048</v>
      </c>
      <c r="W45" s="82" t="s">
        <v>401</v>
      </c>
      <c r="X45" s="59" t="s">
        <v>332</v>
      </c>
      <c r="Y45" s="82"/>
      <c r="Z45" s="82">
        <v>33.630000000000003</v>
      </c>
      <c r="AA45" s="206" t="s">
        <v>1050</v>
      </c>
      <c r="AB45" s="79" t="s">
        <v>332</v>
      </c>
      <c r="AC45" s="59" t="s">
        <v>1304</v>
      </c>
    </row>
    <row r="46" spans="1:29" x14ac:dyDescent="0.35">
      <c r="A46" s="57" t="s">
        <v>52</v>
      </c>
      <c r="B46" s="59">
        <v>3</v>
      </c>
      <c r="C46" s="59" t="s">
        <v>357</v>
      </c>
      <c r="D46" s="59">
        <v>958</v>
      </c>
      <c r="E46" s="96" t="s">
        <v>1</v>
      </c>
      <c r="F46" s="103">
        <v>15200</v>
      </c>
      <c r="G46" s="59"/>
      <c r="H46" s="58">
        <f t="shared" si="0"/>
        <v>31.933333333333334</v>
      </c>
      <c r="I46" s="134">
        <v>12.68</v>
      </c>
      <c r="J46" s="79">
        <v>1</v>
      </c>
      <c r="K46" s="79">
        <v>1.1000000000000001</v>
      </c>
      <c r="L46" s="96">
        <v>0.8</v>
      </c>
      <c r="M46" s="96" t="s">
        <v>409</v>
      </c>
      <c r="N46" s="59" t="s">
        <v>358</v>
      </c>
      <c r="O46" s="78" t="s">
        <v>772</v>
      </c>
      <c r="P46" s="78" t="s">
        <v>772</v>
      </c>
      <c r="Q46" s="40" t="s">
        <v>1</v>
      </c>
      <c r="R46" s="40"/>
      <c r="S46" s="79">
        <v>131</v>
      </c>
      <c r="T46" s="79">
        <v>162</v>
      </c>
      <c r="U46" s="40" t="s">
        <v>806</v>
      </c>
      <c r="V46" s="96" t="s">
        <v>332</v>
      </c>
      <c r="W46" s="40"/>
      <c r="X46" s="59" t="s">
        <v>332</v>
      </c>
      <c r="Y46" s="40"/>
      <c r="Z46" s="40">
        <v>17.440000000000001</v>
      </c>
      <c r="AA46" s="40" t="s">
        <v>1138</v>
      </c>
      <c r="AB46" s="79" t="s">
        <v>332</v>
      </c>
      <c r="AC46" s="59"/>
    </row>
    <row r="47" spans="1:29" x14ac:dyDescent="0.35">
      <c r="A47" s="57" t="s">
        <v>54</v>
      </c>
      <c r="B47" s="59">
        <v>4</v>
      </c>
      <c r="C47" s="59" t="s">
        <v>357</v>
      </c>
      <c r="D47" s="59">
        <v>1119</v>
      </c>
      <c r="E47" s="96" t="s">
        <v>1</v>
      </c>
      <c r="F47" s="103">
        <v>251000</v>
      </c>
      <c r="G47" s="59"/>
      <c r="H47" s="58">
        <f t="shared" si="0"/>
        <v>37.299999999999997</v>
      </c>
      <c r="I47" s="134">
        <v>46.83</v>
      </c>
      <c r="J47" s="79">
        <v>1</v>
      </c>
      <c r="K47" s="79">
        <v>0.4</v>
      </c>
      <c r="L47" s="96">
        <v>0.3</v>
      </c>
      <c r="M47" s="97" t="s">
        <v>406</v>
      </c>
      <c r="N47" s="59" t="s">
        <v>358</v>
      </c>
      <c r="O47" s="82" t="s">
        <v>646</v>
      </c>
      <c r="P47" s="78" t="s">
        <v>772</v>
      </c>
      <c r="Q47" s="40" t="s">
        <v>1</v>
      </c>
      <c r="R47" s="40"/>
      <c r="S47" s="40">
        <v>53</v>
      </c>
      <c r="T47" s="40">
        <v>55</v>
      </c>
      <c r="U47" s="40" t="s">
        <v>797</v>
      </c>
      <c r="V47" s="82" t="s">
        <v>1048</v>
      </c>
      <c r="W47" s="82" t="s">
        <v>401</v>
      </c>
      <c r="X47" s="59" t="s">
        <v>332</v>
      </c>
      <c r="Y47" s="82"/>
      <c r="Z47" s="82">
        <v>9.11</v>
      </c>
      <c r="AA47" s="40" t="s">
        <v>1138</v>
      </c>
      <c r="AB47" s="79" t="s">
        <v>332</v>
      </c>
      <c r="AC47" s="59" t="s">
        <v>1098</v>
      </c>
    </row>
    <row r="48" spans="1:29" x14ac:dyDescent="0.35">
      <c r="A48" s="57" t="s">
        <v>55</v>
      </c>
      <c r="B48" s="59">
        <v>2</v>
      </c>
      <c r="C48" s="59" t="s">
        <v>357</v>
      </c>
      <c r="D48" s="59">
        <v>464</v>
      </c>
      <c r="E48" s="96" t="s">
        <v>1</v>
      </c>
      <c r="F48" s="103">
        <v>84618</v>
      </c>
      <c r="G48" s="59"/>
      <c r="H48" s="58">
        <f t="shared" si="0"/>
        <v>15.466666666666667</v>
      </c>
      <c r="I48" s="134">
        <v>18.41</v>
      </c>
      <c r="J48" s="79">
        <v>1</v>
      </c>
      <c r="K48" s="79">
        <v>1.1000000000000001</v>
      </c>
      <c r="L48" s="79">
        <v>0.9</v>
      </c>
      <c r="M48" s="96" t="s">
        <v>411</v>
      </c>
      <c r="N48" s="59" t="s">
        <v>360</v>
      </c>
      <c r="O48" s="78" t="s">
        <v>772</v>
      </c>
      <c r="P48" s="78" t="s">
        <v>772</v>
      </c>
      <c r="Q48" s="40" t="s">
        <v>1</v>
      </c>
      <c r="R48" s="40"/>
      <c r="S48" s="79">
        <v>141</v>
      </c>
      <c r="T48" s="79">
        <v>153</v>
      </c>
      <c r="U48" s="40" t="s">
        <v>807</v>
      </c>
      <c r="V48" s="96" t="s">
        <v>332</v>
      </c>
      <c r="W48" s="40"/>
      <c r="X48" s="59" t="s">
        <v>332</v>
      </c>
      <c r="Y48" s="40"/>
      <c r="Z48" s="40">
        <v>20</v>
      </c>
      <c r="AA48" s="40" t="s">
        <v>1138</v>
      </c>
      <c r="AB48" s="79" t="s">
        <v>332</v>
      </c>
      <c r="AC48" s="59"/>
    </row>
    <row r="49" spans="1:29" x14ac:dyDescent="0.35">
      <c r="A49" s="57" t="s">
        <v>56</v>
      </c>
      <c r="B49" s="59">
        <v>1</v>
      </c>
      <c r="C49" s="59" t="s">
        <v>356</v>
      </c>
      <c r="D49" s="59">
        <v>98</v>
      </c>
      <c r="E49" s="96" t="s">
        <v>1</v>
      </c>
      <c r="F49" s="103">
        <v>185000</v>
      </c>
      <c r="G49" s="59"/>
      <c r="H49" s="80">
        <f t="shared" si="0"/>
        <v>3.2666666666666666</v>
      </c>
      <c r="I49" s="133">
        <v>12.65</v>
      </c>
      <c r="J49" s="79">
        <v>1</v>
      </c>
      <c r="K49" s="79">
        <v>0.5</v>
      </c>
      <c r="L49" s="96">
        <v>0.3</v>
      </c>
      <c r="M49" s="97" t="s">
        <v>407</v>
      </c>
      <c r="N49" s="59" t="s">
        <v>358</v>
      </c>
      <c r="O49" s="82" t="s">
        <v>646</v>
      </c>
      <c r="P49" s="78" t="s">
        <v>772</v>
      </c>
      <c r="Q49" s="40" t="s">
        <v>1</v>
      </c>
      <c r="R49" s="40"/>
      <c r="S49" s="84">
        <v>52</v>
      </c>
      <c r="T49" s="84">
        <v>60</v>
      </c>
      <c r="U49" s="40" t="s">
        <v>802</v>
      </c>
      <c r="V49" s="82" t="s">
        <v>1048</v>
      </c>
      <c r="W49" s="82" t="s">
        <v>401</v>
      </c>
      <c r="X49" s="59" t="s">
        <v>332</v>
      </c>
      <c r="Y49" s="82"/>
      <c r="Z49" s="82">
        <v>12.6</v>
      </c>
      <c r="AA49" s="40" t="s">
        <v>1138</v>
      </c>
      <c r="AB49" s="79" t="s">
        <v>332</v>
      </c>
      <c r="AC49" s="59" t="s">
        <v>1098</v>
      </c>
    </row>
    <row r="50" spans="1:29" x14ac:dyDescent="0.35">
      <c r="A50" s="57" t="s">
        <v>57</v>
      </c>
      <c r="B50" s="59">
        <v>5</v>
      </c>
      <c r="C50" s="59" t="s">
        <v>357</v>
      </c>
      <c r="D50" s="59">
        <v>965</v>
      </c>
      <c r="E50" s="96" t="s">
        <v>1</v>
      </c>
      <c r="F50" s="103">
        <v>83500</v>
      </c>
      <c r="G50" s="59"/>
      <c r="H50" s="58">
        <f t="shared" si="0"/>
        <v>32.166666666666664</v>
      </c>
      <c r="I50" s="134">
        <v>24.05</v>
      </c>
      <c r="J50" s="97">
        <v>2</v>
      </c>
      <c r="K50" s="79">
        <v>1</v>
      </c>
      <c r="L50" s="96">
        <v>0.5</v>
      </c>
      <c r="M50" s="96" t="s">
        <v>413</v>
      </c>
      <c r="N50" s="59" t="s">
        <v>358</v>
      </c>
      <c r="O50" s="78" t="s">
        <v>772</v>
      </c>
      <c r="P50" s="78" t="s">
        <v>772</v>
      </c>
      <c r="Q50" s="40" t="s">
        <v>1</v>
      </c>
      <c r="R50" s="40"/>
      <c r="S50" s="84">
        <v>128</v>
      </c>
      <c r="T50" s="84">
        <v>144</v>
      </c>
      <c r="U50" s="40" t="s">
        <v>803</v>
      </c>
      <c r="V50" s="96" t="s">
        <v>332</v>
      </c>
      <c r="W50" s="40"/>
      <c r="X50" s="59" t="s">
        <v>332</v>
      </c>
      <c r="Y50" s="40"/>
      <c r="Z50" s="40">
        <v>24.29</v>
      </c>
      <c r="AA50" s="206" t="s">
        <v>1050</v>
      </c>
      <c r="AB50" s="84" t="s">
        <v>332</v>
      </c>
      <c r="AC50" s="59"/>
    </row>
    <row r="51" spans="1:29" x14ac:dyDescent="0.35">
      <c r="A51" s="57" t="s">
        <v>58</v>
      </c>
      <c r="B51" s="59">
        <v>3</v>
      </c>
      <c r="C51" s="59" t="s">
        <v>357</v>
      </c>
      <c r="D51" s="59">
        <v>910</v>
      </c>
      <c r="E51" s="96" t="s">
        <v>1</v>
      </c>
      <c r="F51" s="103">
        <v>89700</v>
      </c>
      <c r="G51" s="59"/>
      <c r="H51" s="58">
        <f t="shared" si="0"/>
        <v>30.333333333333332</v>
      </c>
      <c r="I51" s="134">
        <v>21.64</v>
      </c>
      <c r="J51" s="79">
        <v>1</v>
      </c>
      <c r="K51" s="79">
        <v>1.2</v>
      </c>
      <c r="L51" s="79">
        <v>0.9</v>
      </c>
      <c r="M51" s="96" t="s">
        <v>413</v>
      </c>
      <c r="N51" s="59" t="s">
        <v>358</v>
      </c>
      <c r="O51" s="78" t="s">
        <v>772</v>
      </c>
      <c r="P51" s="78" t="s">
        <v>772</v>
      </c>
      <c r="Q51" s="40" t="s">
        <v>1</v>
      </c>
      <c r="R51" s="40"/>
      <c r="S51" s="84">
        <v>142</v>
      </c>
      <c r="T51" s="84">
        <v>163</v>
      </c>
      <c r="U51" s="40" t="s">
        <v>804</v>
      </c>
      <c r="V51" s="96" t="s">
        <v>332</v>
      </c>
      <c r="W51" s="40"/>
      <c r="X51" s="59" t="s">
        <v>332</v>
      </c>
      <c r="Y51" s="40"/>
      <c r="Z51" s="40">
        <v>22.49</v>
      </c>
      <c r="AA51" s="40" t="s">
        <v>1138</v>
      </c>
      <c r="AB51" s="79" t="s">
        <v>332</v>
      </c>
      <c r="AC51" s="59"/>
    </row>
    <row r="52" spans="1:29" x14ac:dyDescent="0.35">
      <c r="A52" s="59" t="s">
        <v>59</v>
      </c>
      <c r="B52" s="59">
        <v>4</v>
      </c>
      <c r="C52" s="59" t="s">
        <v>357</v>
      </c>
      <c r="D52" s="59">
        <v>504</v>
      </c>
      <c r="E52" s="96" t="s">
        <v>1</v>
      </c>
      <c r="F52" s="103">
        <v>16700</v>
      </c>
      <c r="G52" s="59"/>
      <c r="H52" s="58">
        <f t="shared" si="0"/>
        <v>16.8</v>
      </c>
      <c r="I52" s="134">
        <v>19.190000000000001</v>
      </c>
      <c r="J52" s="79">
        <v>1</v>
      </c>
      <c r="K52" s="79">
        <v>0.6</v>
      </c>
      <c r="L52" s="96">
        <v>0.3</v>
      </c>
      <c r="M52" s="97" t="s">
        <v>407</v>
      </c>
      <c r="N52" s="59" t="s">
        <v>358</v>
      </c>
      <c r="O52" s="82" t="s">
        <v>646</v>
      </c>
      <c r="P52" s="59" t="s">
        <v>772</v>
      </c>
      <c r="Q52" s="40" t="s">
        <v>1</v>
      </c>
      <c r="R52" s="40"/>
      <c r="S52" s="84">
        <v>57</v>
      </c>
      <c r="T52" s="84">
        <v>64</v>
      </c>
      <c r="U52" s="40" t="s">
        <v>805</v>
      </c>
      <c r="V52" s="82" t="s">
        <v>1048</v>
      </c>
      <c r="W52" s="82" t="s">
        <v>401</v>
      </c>
      <c r="X52" s="59" t="s">
        <v>332</v>
      </c>
      <c r="Y52" s="82"/>
      <c r="Z52" s="40">
        <v>21.72</v>
      </c>
      <c r="AA52" s="40" t="s">
        <v>1138</v>
      </c>
      <c r="AB52" s="79" t="s">
        <v>332</v>
      </c>
      <c r="AC52" s="59" t="s">
        <v>1098</v>
      </c>
    </row>
    <row r="53" spans="1:29" x14ac:dyDescent="0.35">
      <c r="A53" s="57" t="s">
        <v>60</v>
      </c>
      <c r="B53" s="59">
        <v>3</v>
      </c>
      <c r="C53" s="59" t="s">
        <v>357</v>
      </c>
      <c r="D53" s="59">
        <v>792</v>
      </c>
      <c r="E53" s="96" t="s">
        <v>1</v>
      </c>
      <c r="F53" s="58"/>
      <c r="G53" s="59">
        <v>118000</v>
      </c>
      <c r="H53" s="58">
        <f t="shared" si="0"/>
        <v>26.4</v>
      </c>
      <c r="I53" s="134">
        <v>21.68</v>
      </c>
      <c r="J53" s="79">
        <v>1</v>
      </c>
      <c r="K53" s="79">
        <v>0.9</v>
      </c>
      <c r="L53" s="79">
        <v>0.8</v>
      </c>
      <c r="M53" s="96" t="s">
        <v>408</v>
      </c>
      <c r="N53" s="59" t="s">
        <v>358</v>
      </c>
      <c r="O53" s="78" t="s">
        <v>772</v>
      </c>
      <c r="P53" s="78" t="s">
        <v>772</v>
      </c>
      <c r="Q53" s="40" t="s">
        <v>1</v>
      </c>
      <c r="R53" s="40"/>
      <c r="S53" s="84">
        <v>131</v>
      </c>
      <c r="T53" s="84">
        <v>146</v>
      </c>
      <c r="U53" s="40" t="s">
        <v>809</v>
      </c>
      <c r="V53" s="96" t="s">
        <v>332</v>
      </c>
      <c r="W53" s="40"/>
      <c r="X53" s="59" t="s">
        <v>332</v>
      </c>
      <c r="Y53" s="40"/>
      <c r="Z53" s="40">
        <v>22.46</v>
      </c>
      <c r="AA53" s="40" t="s">
        <v>1138</v>
      </c>
      <c r="AB53" s="79" t="s">
        <v>332</v>
      </c>
      <c r="AC53" s="59"/>
    </row>
    <row r="54" spans="1:29" x14ac:dyDescent="0.35">
      <c r="A54" s="39" t="s">
        <v>61</v>
      </c>
      <c r="B54" s="40">
        <v>1</v>
      </c>
      <c r="C54" s="40" t="s">
        <v>356</v>
      </c>
      <c r="D54" s="40">
        <v>13</v>
      </c>
      <c r="E54" s="84" t="s">
        <v>62</v>
      </c>
      <c r="F54" s="50"/>
      <c r="G54" s="40">
        <v>920000</v>
      </c>
      <c r="H54" s="80">
        <f t="shared" si="0"/>
        <v>0.43333333333333335</v>
      </c>
      <c r="I54" s="135">
        <v>4.79</v>
      </c>
      <c r="J54" s="97">
        <v>2</v>
      </c>
      <c r="K54" s="79">
        <v>1</v>
      </c>
      <c r="L54" s="79">
        <v>0.6</v>
      </c>
      <c r="M54" s="84" t="s">
        <v>408</v>
      </c>
      <c r="N54" s="40" t="s">
        <v>359</v>
      </c>
      <c r="O54" s="78" t="s">
        <v>772</v>
      </c>
      <c r="P54" s="78" t="s">
        <v>772</v>
      </c>
      <c r="Q54" s="40" t="s">
        <v>594</v>
      </c>
      <c r="R54" s="40"/>
      <c r="S54" s="84">
        <v>134</v>
      </c>
      <c r="T54" s="84">
        <v>152</v>
      </c>
      <c r="U54" s="40" t="s">
        <v>811</v>
      </c>
      <c r="V54" s="96" t="s">
        <v>332</v>
      </c>
      <c r="W54" s="40"/>
      <c r="X54" s="59" t="s">
        <v>332</v>
      </c>
      <c r="Y54" s="40"/>
      <c r="Z54" s="40">
        <v>4.99</v>
      </c>
      <c r="AA54" s="206" t="s">
        <v>1050</v>
      </c>
      <c r="AB54" s="79" t="s">
        <v>332</v>
      </c>
      <c r="AC54" s="59"/>
    </row>
    <row r="55" spans="1:29" x14ac:dyDescent="0.3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135">
        <v>4.24</v>
      </c>
      <c r="J55" s="79">
        <v>1</v>
      </c>
      <c r="K55" s="79">
        <v>0.4</v>
      </c>
      <c r="L55" s="96">
        <v>0.2</v>
      </c>
      <c r="M55" s="97" t="s">
        <v>407</v>
      </c>
      <c r="N55" s="40" t="s">
        <v>359</v>
      </c>
      <c r="O55" s="82" t="s">
        <v>646</v>
      </c>
      <c r="P55" s="82" t="s">
        <v>646</v>
      </c>
      <c r="Q55" s="40" t="s">
        <v>1</v>
      </c>
      <c r="R55" s="40"/>
      <c r="S55" s="84">
        <v>43</v>
      </c>
      <c r="T55" s="84">
        <v>49</v>
      </c>
      <c r="U55" s="40" t="s">
        <v>808</v>
      </c>
      <c r="V55" s="82" t="s">
        <v>1048</v>
      </c>
      <c r="W55" s="82" t="s">
        <v>401</v>
      </c>
      <c r="X55" s="59" t="s">
        <v>332</v>
      </c>
      <c r="Y55" s="82"/>
      <c r="Z55" s="40">
        <v>4.29</v>
      </c>
      <c r="AA55" s="40" t="s">
        <v>1138</v>
      </c>
      <c r="AB55" s="79" t="s">
        <v>332</v>
      </c>
      <c r="AC55" s="59" t="s">
        <v>1305</v>
      </c>
    </row>
    <row r="56" spans="1:29" x14ac:dyDescent="0.3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135">
        <v>27.49</v>
      </c>
      <c r="J56" s="79">
        <v>1</v>
      </c>
      <c r="K56" s="79">
        <v>0.4</v>
      </c>
      <c r="L56" s="96">
        <v>0.2</v>
      </c>
      <c r="M56" s="97" t="s">
        <v>407</v>
      </c>
      <c r="N56" s="40" t="s">
        <v>358</v>
      </c>
      <c r="O56" s="82" t="s">
        <v>646</v>
      </c>
      <c r="P56" s="78" t="s">
        <v>772</v>
      </c>
      <c r="Q56" s="40" t="s">
        <v>71</v>
      </c>
      <c r="R56" s="40"/>
      <c r="S56" s="84">
        <v>49</v>
      </c>
      <c r="T56" s="84">
        <v>56</v>
      </c>
      <c r="U56" s="40" t="s">
        <v>810</v>
      </c>
      <c r="V56" s="82" t="s">
        <v>1048</v>
      </c>
      <c r="W56" s="82" t="s">
        <v>401</v>
      </c>
      <c r="X56" s="59" t="s">
        <v>332</v>
      </c>
      <c r="Y56" s="82"/>
      <c r="Z56" s="40">
        <v>31.5</v>
      </c>
      <c r="AA56" s="40" t="s">
        <v>1138</v>
      </c>
      <c r="AB56" s="79" t="s">
        <v>332</v>
      </c>
      <c r="AC56" s="59" t="s">
        <v>1299</v>
      </c>
    </row>
    <row r="57" spans="1:29" x14ac:dyDescent="0.3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135">
        <v>34.1</v>
      </c>
      <c r="J57" s="79">
        <v>1</v>
      </c>
      <c r="K57" s="79">
        <v>0.9</v>
      </c>
      <c r="L57" s="96">
        <v>0.8</v>
      </c>
      <c r="M57" s="84" t="s">
        <v>409</v>
      </c>
      <c r="N57" s="40" t="s">
        <v>358</v>
      </c>
      <c r="O57" s="78" t="s">
        <v>772</v>
      </c>
      <c r="P57" s="78" t="s">
        <v>772</v>
      </c>
      <c r="Q57" s="40" t="s">
        <v>1</v>
      </c>
      <c r="R57" s="40"/>
      <c r="S57" s="84">
        <v>129</v>
      </c>
      <c r="T57" s="84">
        <v>156</v>
      </c>
      <c r="U57" s="40" t="s">
        <v>812</v>
      </c>
      <c r="V57" s="96" t="s">
        <v>332</v>
      </c>
      <c r="W57" s="97"/>
      <c r="X57" s="59" t="s">
        <v>332</v>
      </c>
      <c r="Y57" s="97"/>
      <c r="Z57" s="40">
        <v>31.44</v>
      </c>
      <c r="AA57" s="40" t="s">
        <v>1138</v>
      </c>
      <c r="AB57" s="79" t="s">
        <v>332</v>
      </c>
      <c r="AC57" s="96" t="s">
        <v>1306</v>
      </c>
    </row>
    <row r="58" spans="1:29" x14ac:dyDescent="0.3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135">
        <v>45.29</v>
      </c>
      <c r="J58" s="79">
        <v>1</v>
      </c>
      <c r="K58" s="79">
        <v>0.5</v>
      </c>
      <c r="L58" s="96">
        <v>0.4</v>
      </c>
      <c r="M58" s="97" t="s">
        <v>407</v>
      </c>
      <c r="N58" s="40" t="s">
        <v>358</v>
      </c>
      <c r="O58" s="82" t="s">
        <v>646</v>
      </c>
      <c r="P58" s="78" t="s">
        <v>772</v>
      </c>
      <c r="Q58" s="40" t="s">
        <v>71</v>
      </c>
      <c r="R58" s="40"/>
      <c r="S58" s="84">
        <v>55</v>
      </c>
      <c r="T58" s="84">
        <v>61</v>
      </c>
      <c r="U58" s="40" t="s">
        <v>1209</v>
      </c>
      <c r="V58" s="97" t="s">
        <v>1048</v>
      </c>
      <c r="W58" s="97" t="s">
        <v>401</v>
      </c>
      <c r="X58" s="59" t="s">
        <v>332</v>
      </c>
      <c r="Y58" s="97"/>
      <c r="Z58" s="40">
        <v>39.97</v>
      </c>
      <c r="AA58" s="40" t="s">
        <v>1138</v>
      </c>
      <c r="AB58" s="79" t="s">
        <v>332</v>
      </c>
      <c r="AC58" s="59" t="s">
        <v>1098</v>
      </c>
    </row>
    <row r="59" spans="1:29" x14ac:dyDescent="0.3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135">
        <v>47.71</v>
      </c>
      <c r="J59" s="79">
        <v>1</v>
      </c>
      <c r="K59" s="79">
        <v>0.4</v>
      </c>
      <c r="L59" s="96">
        <v>0.3</v>
      </c>
      <c r="M59" s="97" t="s">
        <v>407</v>
      </c>
      <c r="N59" s="40" t="s">
        <v>360</v>
      </c>
      <c r="O59" s="82" t="s">
        <v>646</v>
      </c>
      <c r="P59" s="78" t="s">
        <v>772</v>
      </c>
      <c r="Q59" s="40" t="s">
        <v>1</v>
      </c>
      <c r="R59" s="40"/>
      <c r="S59" s="84">
        <v>45</v>
      </c>
      <c r="T59" s="84">
        <v>50</v>
      </c>
      <c r="U59" s="40" t="s">
        <v>817</v>
      </c>
      <c r="V59" s="97" t="s">
        <v>1048</v>
      </c>
      <c r="W59" s="97" t="s">
        <v>401</v>
      </c>
      <c r="X59" s="59" t="s">
        <v>332</v>
      </c>
      <c r="Y59" s="97"/>
      <c r="Z59" s="40">
        <v>46.37</v>
      </c>
      <c r="AA59" s="40" t="s">
        <v>1138</v>
      </c>
      <c r="AB59" s="79" t="s">
        <v>332</v>
      </c>
      <c r="AC59" s="59" t="s">
        <v>1098</v>
      </c>
    </row>
    <row r="60" spans="1:29" x14ac:dyDescent="0.3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135">
        <v>30.72</v>
      </c>
      <c r="J60" s="79">
        <v>1</v>
      </c>
      <c r="K60" s="79">
        <v>0.8</v>
      </c>
      <c r="L60" s="96">
        <v>0.5</v>
      </c>
      <c r="M60" s="84" t="s">
        <v>409</v>
      </c>
      <c r="N60" s="40" t="s">
        <v>358</v>
      </c>
      <c r="O60" s="78" t="s">
        <v>772</v>
      </c>
      <c r="P60" s="78" t="s">
        <v>772</v>
      </c>
      <c r="Q60" s="40" t="s">
        <v>590</v>
      </c>
      <c r="R60" s="40"/>
      <c r="S60" s="84">
        <v>104</v>
      </c>
      <c r="T60" s="84">
        <v>120</v>
      </c>
      <c r="U60" s="40" t="s">
        <v>813</v>
      </c>
      <c r="V60" s="96" t="s">
        <v>332</v>
      </c>
      <c r="W60" s="97"/>
      <c r="X60" s="59" t="s">
        <v>332</v>
      </c>
      <c r="Y60" s="97"/>
      <c r="Z60" s="40">
        <v>37.17</v>
      </c>
      <c r="AA60" s="40" t="s">
        <v>1138</v>
      </c>
      <c r="AB60" s="79" t="s">
        <v>332</v>
      </c>
      <c r="AC60" s="96" t="s">
        <v>1302</v>
      </c>
    </row>
    <row r="61" spans="1:29" x14ac:dyDescent="0.3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135">
        <v>27.79</v>
      </c>
      <c r="J61" s="79">
        <v>1</v>
      </c>
      <c r="K61" s="79">
        <v>0.6</v>
      </c>
      <c r="L61" s="96">
        <v>0.5</v>
      </c>
      <c r="M61" s="84" t="s">
        <v>409</v>
      </c>
      <c r="N61" s="40" t="s">
        <v>358</v>
      </c>
      <c r="O61" s="78" t="s">
        <v>772</v>
      </c>
      <c r="P61" s="78" t="s">
        <v>772</v>
      </c>
      <c r="Q61" s="40" t="s">
        <v>587</v>
      </c>
      <c r="R61" s="40"/>
      <c r="S61" s="84">
        <v>100</v>
      </c>
      <c r="T61" s="84">
        <v>121</v>
      </c>
      <c r="U61" s="40" t="s">
        <v>814</v>
      </c>
      <c r="V61" s="96" t="s">
        <v>332</v>
      </c>
      <c r="W61" s="40"/>
      <c r="X61" s="59" t="s">
        <v>332</v>
      </c>
      <c r="Y61" s="40"/>
      <c r="Z61" s="40">
        <v>33.119999999999997</v>
      </c>
      <c r="AA61" s="40" t="s">
        <v>1138</v>
      </c>
      <c r="AB61" s="79" t="s">
        <v>332</v>
      </c>
      <c r="AC61" s="59"/>
    </row>
    <row r="62" spans="1:29" x14ac:dyDescent="0.3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58">
        <f t="shared" si="0"/>
        <v>0.8666666666666667</v>
      </c>
      <c r="I62" s="134">
        <v>11.66</v>
      </c>
      <c r="J62" s="97">
        <v>2</v>
      </c>
      <c r="K62" s="79">
        <v>0.7</v>
      </c>
      <c r="L62" s="96">
        <v>0.5</v>
      </c>
      <c r="M62" s="84" t="s">
        <v>413</v>
      </c>
      <c r="N62" s="40" t="s">
        <v>359</v>
      </c>
      <c r="O62" s="78" t="s">
        <v>772</v>
      </c>
      <c r="P62" s="78" t="s">
        <v>772</v>
      </c>
      <c r="Q62" s="40" t="s">
        <v>1</v>
      </c>
      <c r="R62" s="40"/>
      <c r="S62" s="84">
        <v>85</v>
      </c>
      <c r="T62" s="84">
        <v>97</v>
      </c>
      <c r="U62" s="40" t="s">
        <v>815</v>
      </c>
      <c r="V62" s="96" t="s">
        <v>332</v>
      </c>
      <c r="W62" s="40"/>
      <c r="X62" s="59" t="s">
        <v>332</v>
      </c>
      <c r="Y62" s="40"/>
      <c r="Z62" s="82">
        <v>62.69</v>
      </c>
      <c r="AA62" s="206" t="s">
        <v>1050</v>
      </c>
      <c r="AB62" s="79" t="s">
        <v>332</v>
      </c>
      <c r="AC62" s="59"/>
    </row>
    <row r="63" spans="1:29" x14ac:dyDescent="0.3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58">
        <f t="shared" si="0"/>
        <v>17.266666666666666</v>
      </c>
      <c r="I63" s="133">
        <v>9.32</v>
      </c>
      <c r="J63" s="79">
        <v>1</v>
      </c>
      <c r="K63" s="79">
        <v>1.1000000000000001</v>
      </c>
      <c r="L63" s="96">
        <v>0.9</v>
      </c>
      <c r="M63" s="84" t="s">
        <v>414</v>
      </c>
      <c r="N63" s="40" t="s">
        <v>359</v>
      </c>
      <c r="O63" s="78" t="s">
        <v>772</v>
      </c>
      <c r="P63" s="78" t="s">
        <v>772</v>
      </c>
      <c r="Q63" s="40" t="s">
        <v>1</v>
      </c>
      <c r="R63" s="40"/>
      <c r="S63" s="84">
        <v>137</v>
      </c>
      <c r="T63" s="84">
        <v>154</v>
      </c>
      <c r="U63" s="40" t="s">
        <v>816</v>
      </c>
      <c r="V63" s="96" t="s">
        <v>332</v>
      </c>
      <c r="W63" s="40"/>
      <c r="X63" s="59" t="s">
        <v>332</v>
      </c>
      <c r="Y63" s="40"/>
      <c r="Z63" s="78">
        <v>12.86</v>
      </c>
      <c r="AA63" s="40" t="s">
        <v>1138</v>
      </c>
      <c r="AB63" s="79" t="s">
        <v>332</v>
      </c>
      <c r="AC63" s="59"/>
    </row>
    <row r="64" spans="1:29" x14ac:dyDescent="0.3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135">
        <v>34.28</v>
      </c>
      <c r="J64" s="79">
        <v>1</v>
      </c>
      <c r="K64" s="79">
        <v>1.1000000000000001</v>
      </c>
      <c r="L64" s="96">
        <v>0.9</v>
      </c>
      <c r="M64" s="84" t="s">
        <v>414</v>
      </c>
      <c r="N64" s="40" t="s">
        <v>358</v>
      </c>
      <c r="O64" s="78" t="s">
        <v>772</v>
      </c>
      <c r="P64" s="78" t="s">
        <v>772</v>
      </c>
      <c r="Q64" s="40" t="s">
        <v>3</v>
      </c>
      <c r="R64" s="40"/>
      <c r="S64" s="84">
        <v>126</v>
      </c>
      <c r="T64" s="84">
        <v>137</v>
      </c>
      <c r="U64" s="40" t="s">
        <v>818</v>
      </c>
      <c r="V64" s="96" t="s">
        <v>332</v>
      </c>
      <c r="W64" s="40"/>
      <c r="X64" s="59" t="s">
        <v>332</v>
      </c>
      <c r="Y64" s="40"/>
      <c r="Z64" s="40">
        <v>33.799999999999997</v>
      </c>
      <c r="AA64" s="40" t="s">
        <v>1138</v>
      </c>
      <c r="AB64" s="79" t="s">
        <v>332</v>
      </c>
      <c r="AC64" s="59"/>
    </row>
    <row r="65" spans="1:29" x14ac:dyDescent="0.3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58">
        <f t="shared" si="0"/>
        <v>13.8</v>
      </c>
      <c r="I65" s="133">
        <v>7.81</v>
      </c>
      <c r="J65" s="79">
        <v>1</v>
      </c>
      <c r="K65" s="79">
        <v>0.5</v>
      </c>
      <c r="L65" s="96">
        <v>0.2</v>
      </c>
      <c r="M65" s="97" t="s">
        <v>407</v>
      </c>
      <c r="N65" s="40" t="s">
        <v>358</v>
      </c>
      <c r="O65" s="82" t="s">
        <v>646</v>
      </c>
      <c r="P65" s="78" t="s">
        <v>772</v>
      </c>
      <c r="Q65" s="40" t="s">
        <v>1</v>
      </c>
      <c r="R65" s="40"/>
      <c r="S65" s="84">
        <v>44</v>
      </c>
      <c r="T65" s="84">
        <v>49</v>
      </c>
      <c r="U65" s="40" t="s">
        <v>1210</v>
      </c>
      <c r="V65" s="97" t="s">
        <v>1048</v>
      </c>
      <c r="W65" s="82" t="s">
        <v>401</v>
      </c>
      <c r="X65" s="59" t="s">
        <v>332</v>
      </c>
      <c r="Y65" s="40"/>
      <c r="Z65" s="82">
        <v>7.92</v>
      </c>
      <c r="AA65" s="40" t="s">
        <v>1138</v>
      </c>
      <c r="AB65" s="79" t="s">
        <v>332</v>
      </c>
      <c r="AC65" s="59" t="s">
        <v>1307</v>
      </c>
    </row>
    <row r="66" spans="1:29" x14ac:dyDescent="0.3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si="0"/>
        <v>18.433333333333334</v>
      </c>
      <c r="I66" s="135">
        <v>22.38</v>
      </c>
      <c r="J66" s="79">
        <v>1</v>
      </c>
      <c r="K66" s="79">
        <v>0.8</v>
      </c>
      <c r="L66" s="96">
        <v>0.6</v>
      </c>
      <c r="M66" s="84" t="s">
        <v>409</v>
      </c>
      <c r="N66" s="40" t="s">
        <v>358</v>
      </c>
      <c r="O66" s="78" t="s">
        <v>772</v>
      </c>
      <c r="P66" s="78" t="s">
        <v>772</v>
      </c>
      <c r="Q66" s="40" t="s">
        <v>1</v>
      </c>
      <c r="R66" s="40"/>
      <c r="S66" s="84">
        <v>115</v>
      </c>
      <c r="T66" s="84">
        <v>141</v>
      </c>
      <c r="U66" s="40" t="s">
        <v>1211</v>
      </c>
      <c r="V66" s="96" t="s">
        <v>332</v>
      </c>
      <c r="W66" s="40"/>
      <c r="X66" s="59" t="s">
        <v>332</v>
      </c>
      <c r="Y66" s="40"/>
      <c r="Z66" s="40">
        <v>22.67</v>
      </c>
      <c r="AA66" s="40" t="s">
        <v>1138</v>
      </c>
      <c r="AB66" s="79" t="s">
        <v>332</v>
      </c>
      <c r="AC66" s="59"/>
    </row>
    <row r="67" spans="1:29" x14ac:dyDescent="0.3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ref="H67:H130" si="1">D67/30</f>
        <v>28.2</v>
      </c>
      <c r="I67" s="135">
        <v>32.200000000000003</v>
      </c>
      <c r="J67" s="79">
        <v>1</v>
      </c>
      <c r="K67" s="79">
        <v>0.8</v>
      </c>
      <c r="L67" s="96">
        <v>0.7</v>
      </c>
      <c r="M67" s="84" t="s">
        <v>409</v>
      </c>
      <c r="N67" s="40" t="s">
        <v>358</v>
      </c>
      <c r="O67" s="78" t="s">
        <v>772</v>
      </c>
      <c r="P67" s="78" t="s">
        <v>772</v>
      </c>
      <c r="Q67" s="40" t="s">
        <v>595</v>
      </c>
      <c r="R67" s="40"/>
      <c r="S67" s="84">
        <v>114</v>
      </c>
      <c r="T67" s="84">
        <v>134</v>
      </c>
      <c r="U67" s="40" t="s">
        <v>1212</v>
      </c>
      <c r="V67" s="96" t="s">
        <v>332</v>
      </c>
      <c r="W67" s="40"/>
      <c r="X67" s="59" t="s">
        <v>332</v>
      </c>
      <c r="Y67" s="40"/>
      <c r="Z67" s="40">
        <v>32.479999999999997</v>
      </c>
      <c r="AA67" s="40" t="s">
        <v>1138</v>
      </c>
      <c r="AB67" s="79" t="s">
        <v>332</v>
      </c>
      <c r="AC67" s="59"/>
    </row>
    <row r="68" spans="1:29" x14ac:dyDescent="0.3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135">
        <v>28.58</v>
      </c>
      <c r="J68" s="79">
        <v>1</v>
      </c>
      <c r="K68" s="79">
        <v>0.8</v>
      </c>
      <c r="L68" s="96">
        <v>0.7</v>
      </c>
      <c r="M68" s="84" t="s">
        <v>409</v>
      </c>
      <c r="N68" s="40" t="s">
        <v>358</v>
      </c>
      <c r="O68" s="78" t="s">
        <v>772</v>
      </c>
      <c r="P68" s="78" t="s">
        <v>772</v>
      </c>
      <c r="Q68" s="40" t="s">
        <v>1</v>
      </c>
      <c r="R68" s="40"/>
      <c r="S68" s="84">
        <v>115</v>
      </c>
      <c r="T68" s="84">
        <v>144</v>
      </c>
      <c r="U68" s="40" t="s">
        <v>820</v>
      </c>
      <c r="V68" s="59" t="s">
        <v>332</v>
      </c>
      <c r="W68" s="82"/>
      <c r="X68" s="59" t="s">
        <v>332</v>
      </c>
      <c r="Y68" s="82"/>
      <c r="Z68" s="40">
        <v>32.01</v>
      </c>
      <c r="AA68" s="40" t="s">
        <v>1138</v>
      </c>
      <c r="AB68" s="79" t="s">
        <v>332</v>
      </c>
      <c r="AC68" s="59" t="s">
        <v>1051</v>
      </c>
    </row>
    <row r="69" spans="1:29" x14ac:dyDescent="0.3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58">
        <f t="shared" si="1"/>
        <v>3.9333333333333331</v>
      </c>
      <c r="I69" s="133">
        <v>18.23</v>
      </c>
      <c r="J69" s="97">
        <v>2</v>
      </c>
      <c r="K69" s="79">
        <v>0.7</v>
      </c>
      <c r="L69" s="96">
        <v>0.5</v>
      </c>
      <c r="M69" s="84" t="s">
        <v>409</v>
      </c>
      <c r="N69" s="40" t="s">
        <v>359</v>
      </c>
      <c r="O69" s="82" t="s">
        <v>646</v>
      </c>
      <c r="P69" s="78" t="s">
        <v>772</v>
      </c>
      <c r="Q69" s="40" t="s">
        <v>1</v>
      </c>
      <c r="R69" s="40"/>
      <c r="S69" s="84">
        <v>112</v>
      </c>
      <c r="T69" s="84">
        <v>137</v>
      </c>
      <c r="U69" s="40" t="s">
        <v>821</v>
      </c>
      <c r="V69" s="96" t="s">
        <v>332</v>
      </c>
      <c r="W69" s="40"/>
      <c r="X69" s="59" t="s">
        <v>332</v>
      </c>
      <c r="Y69" s="40"/>
      <c r="Z69" s="82">
        <v>26.95</v>
      </c>
      <c r="AA69" s="206" t="s">
        <v>1050</v>
      </c>
      <c r="AB69" s="79" t="s">
        <v>332</v>
      </c>
      <c r="AC69" s="59" t="s">
        <v>1253</v>
      </c>
    </row>
    <row r="70" spans="1:29" x14ac:dyDescent="0.3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135">
        <v>26.33</v>
      </c>
      <c r="J70" s="79">
        <v>1</v>
      </c>
      <c r="K70" s="79">
        <v>0.4</v>
      </c>
      <c r="L70" s="96">
        <v>0.2</v>
      </c>
      <c r="M70" s="97" t="s">
        <v>407</v>
      </c>
      <c r="N70" s="40" t="s">
        <v>358</v>
      </c>
      <c r="O70" s="82" t="s">
        <v>646</v>
      </c>
      <c r="P70" s="78" t="s">
        <v>772</v>
      </c>
      <c r="Q70" s="40" t="s">
        <v>62</v>
      </c>
      <c r="R70" s="40"/>
      <c r="S70" s="40">
        <v>39</v>
      </c>
      <c r="T70" s="40">
        <v>45</v>
      </c>
      <c r="U70" s="40" t="s">
        <v>819</v>
      </c>
      <c r="V70" s="82" t="s">
        <v>1048</v>
      </c>
      <c r="W70" s="82" t="s">
        <v>401</v>
      </c>
      <c r="X70" s="59" t="s">
        <v>332</v>
      </c>
      <c r="Y70" s="82"/>
      <c r="Z70" s="40">
        <v>28.3</v>
      </c>
      <c r="AA70" s="40" t="s">
        <v>1138</v>
      </c>
      <c r="AB70" s="79" t="s">
        <v>332</v>
      </c>
      <c r="AC70" s="59" t="s">
        <v>1301</v>
      </c>
    </row>
    <row r="71" spans="1:29" x14ac:dyDescent="0.3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135">
        <v>13.29</v>
      </c>
      <c r="J71" s="79">
        <v>1</v>
      </c>
      <c r="K71" s="79">
        <v>0.7</v>
      </c>
      <c r="L71" s="96">
        <v>0.6</v>
      </c>
      <c r="M71" s="84" t="s">
        <v>593</v>
      </c>
      <c r="N71" s="40" t="s">
        <v>358</v>
      </c>
      <c r="O71" s="78" t="s">
        <v>772</v>
      </c>
      <c r="P71" s="78" t="s">
        <v>772</v>
      </c>
      <c r="Q71" s="40" t="s">
        <v>1</v>
      </c>
      <c r="R71" s="40"/>
      <c r="S71" s="84">
        <v>113</v>
      </c>
      <c r="T71" s="84">
        <v>134</v>
      </c>
      <c r="U71" s="40" t="s">
        <v>823</v>
      </c>
      <c r="V71" s="59" t="s">
        <v>332</v>
      </c>
      <c r="W71" s="82"/>
      <c r="X71" s="59" t="s">
        <v>332</v>
      </c>
      <c r="Y71" s="82"/>
      <c r="Z71" s="40">
        <v>15.68</v>
      </c>
      <c r="AA71" s="40" t="s">
        <v>1138</v>
      </c>
      <c r="AB71" s="79" t="s">
        <v>332</v>
      </c>
      <c r="AC71" s="59"/>
    </row>
    <row r="72" spans="1:29" x14ac:dyDescent="0.3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135">
        <v>24.97</v>
      </c>
      <c r="J72" s="79">
        <v>1</v>
      </c>
      <c r="K72" s="79">
        <v>0.5</v>
      </c>
      <c r="L72" s="96">
        <v>0.3</v>
      </c>
      <c r="M72" s="97" t="s">
        <v>407</v>
      </c>
      <c r="N72" s="40" t="s">
        <v>358</v>
      </c>
      <c r="O72" s="82" t="s">
        <v>646</v>
      </c>
      <c r="P72" s="78" t="s">
        <v>772</v>
      </c>
      <c r="Q72" s="40" t="s">
        <v>1</v>
      </c>
      <c r="R72" s="40"/>
      <c r="S72" s="84">
        <v>49</v>
      </c>
      <c r="T72" s="84">
        <v>56</v>
      </c>
      <c r="U72" s="40" t="s">
        <v>822</v>
      </c>
      <c r="V72" s="82" t="s">
        <v>1048</v>
      </c>
      <c r="W72" s="82" t="s">
        <v>401</v>
      </c>
      <c r="X72" s="59" t="s">
        <v>332</v>
      </c>
      <c r="Y72" s="82"/>
      <c r="Z72" s="40">
        <v>25.11</v>
      </c>
      <c r="AA72" s="40" t="s">
        <v>1138</v>
      </c>
      <c r="AB72" s="79" t="s">
        <v>332</v>
      </c>
      <c r="AC72" s="59" t="s">
        <v>1098</v>
      </c>
    </row>
    <row r="73" spans="1:29" x14ac:dyDescent="0.35">
      <c r="A73" s="39" t="s">
        <v>82</v>
      </c>
      <c r="B73" s="40">
        <v>1</v>
      </c>
      <c r="C73" s="40" t="s">
        <v>356</v>
      </c>
      <c r="D73" s="40">
        <v>136</v>
      </c>
      <c r="E73" s="84" t="s">
        <v>1</v>
      </c>
      <c r="F73" s="50"/>
      <c r="G73" s="40">
        <v>27400</v>
      </c>
      <c r="H73" s="80">
        <f t="shared" si="1"/>
        <v>4.5333333333333332</v>
      </c>
      <c r="I73" s="133">
        <v>19.39</v>
      </c>
      <c r="J73" s="79">
        <v>1</v>
      </c>
      <c r="K73" s="79">
        <v>0.4</v>
      </c>
      <c r="L73" s="96">
        <v>0.2</v>
      </c>
      <c r="M73" s="97" t="s">
        <v>407</v>
      </c>
      <c r="N73" s="40" t="s">
        <v>358</v>
      </c>
      <c r="O73" s="82" t="s">
        <v>646</v>
      </c>
      <c r="P73" s="78" t="s">
        <v>772</v>
      </c>
      <c r="Q73" s="40" t="s">
        <v>1</v>
      </c>
      <c r="R73" s="40"/>
      <c r="S73" s="84">
        <v>44</v>
      </c>
      <c r="T73" s="84">
        <v>51</v>
      </c>
      <c r="U73" s="40" t="s">
        <v>827</v>
      </c>
      <c r="V73" s="97" t="s">
        <v>1048</v>
      </c>
      <c r="W73" s="97" t="s">
        <v>401</v>
      </c>
      <c r="X73" s="59" t="s">
        <v>332</v>
      </c>
      <c r="Y73" s="97"/>
      <c r="Z73" s="82">
        <v>19.84</v>
      </c>
      <c r="AA73" s="40" t="s">
        <v>1138</v>
      </c>
      <c r="AB73" s="79" t="s">
        <v>332</v>
      </c>
      <c r="AC73" s="59" t="s">
        <v>1098</v>
      </c>
    </row>
    <row r="74" spans="1:29" x14ac:dyDescent="0.35">
      <c r="A74" s="39" t="s">
        <v>83</v>
      </c>
      <c r="B74" s="40">
        <v>3</v>
      </c>
      <c r="C74" s="40" t="s">
        <v>357</v>
      </c>
      <c r="D74" s="40">
        <v>1241</v>
      </c>
      <c r="E74" s="84" t="s">
        <v>1</v>
      </c>
      <c r="F74" s="85">
        <v>15700</v>
      </c>
      <c r="G74" s="40"/>
      <c r="H74" s="80">
        <f t="shared" si="1"/>
        <v>41.366666666666667</v>
      </c>
      <c r="I74" s="135">
        <v>35.31</v>
      </c>
      <c r="J74" s="79">
        <v>1</v>
      </c>
      <c r="K74" s="79">
        <v>0.4</v>
      </c>
      <c r="L74" s="96">
        <v>0.2</v>
      </c>
      <c r="M74" s="97" t="s">
        <v>407</v>
      </c>
      <c r="N74" s="40" t="s">
        <v>359</v>
      </c>
      <c r="O74" s="82" t="s">
        <v>646</v>
      </c>
      <c r="P74" s="78" t="s">
        <v>772</v>
      </c>
      <c r="Q74" s="40" t="s">
        <v>218</v>
      </c>
      <c r="R74" s="40"/>
      <c r="S74" s="84">
        <v>44</v>
      </c>
      <c r="T74" s="84">
        <v>51</v>
      </c>
      <c r="U74" s="40" t="s">
        <v>828</v>
      </c>
      <c r="V74" s="97" t="s">
        <v>1048</v>
      </c>
      <c r="W74" s="97" t="s">
        <v>401</v>
      </c>
      <c r="X74" s="59" t="s">
        <v>332</v>
      </c>
      <c r="Y74" s="97"/>
      <c r="Z74" s="40">
        <v>33.869999999999997</v>
      </c>
      <c r="AA74" s="40" t="s">
        <v>1138</v>
      </c>
      <c r="AB74" s="79" t="s">
        <v>332</v>
      </c>
      <c r="AC74" s="59" t="s">
        <v>1098</v>
      </c>
    </row>
    <row r="75" spans="1:29" x14ac:dyDescent="0.3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135">
        <v>25.01</v>
      </c>
      <c r="J75" s="79">
        <v>1</v>
      </c>
      <c r="K75" s="79">
        <v>1</v>
      </c>
      <c r="L75" s="96">
        <v>0.6</v>
      </c>
      <c r="M75" s="84" t="s">
        <v>593</v>
      </c>
      <c r="N75" s="40" t="s">
        <v>358</v>
      </c>
      <c r="O75" s="82" t="s">
        <v>646</v>
      </c>
      <c r="P75" s="78" t="s">
        <v>772</v>
      </c>
      <c r="Q75" s="40" t="s">
        <v>583</v>
      </c>
      <c r="R75" s="40"/>
      <c r="S75" s="84">
        <v>152</v>
      </c>
      <c r="T75" s="84">
        <v>173</v>
      </c>
      <c r="U75" s="40" t="s">
        <v>824</v>
      </c>
      <c r="V75" s="96" t="s">
        <v>332</v>
      </c>
      <c r="W75" s="40"/>
      <c r="X75" s="59" t="s">
        <v>332</v>
      </c>
      <c r="Y75" s="40"/>
      <c r="Z75" s="40">
        <v>25.86</v>
      </c>
      <c r="AA75" s="40" t="s">
        <v>1138</v>
      </c>
      <c r="AB75" s="79" t="s">
        <v>332</v>
      </c>
      <c r="AC75" s="96" t="s">
        <v>1249</v>
      </c>
    </row>
    <row r="76" spans="1:29" x14ac:dyDescent="0.3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135">
        <v>32.56</v>
      </c>
      <c r="J76" s="79">
        <v>1</v>
      </c>
      <c r="K76" s="79">
        <v>0.9</v>
      </c>
      <c r="L76" s="96">
        <v>0.8</v>
      </c>
      <c r="M76" s="84" t="s">
        <v>414</v>
      </c>
      <c r="N76" s="40" t="s">
        <v>358</v>
      </c>
      <c r="O76" s="78" t="s">
        <v>772</v>
      </c>
      <c r="P76" s="78" t="s">
        <v>772</v>
      </c>
      <c r="Q76" s="40" t="s">
        <v>3</v>
      </c>
      <c r="R76" s="40"/>
      <c r="S76" s="84">
        <v>110</v>
      </c>
      <c r="T76" s="84">
        <v>124</v>
      </c>
      <c r="U76" s="40" t="s">
        <v>1213</v>
      </c>
      <c r="V76" s="96" t="s">
        <v>332</v>
      </c>
      <c r="W76" s="40"/>
      <c r="X76" s="59" t="s">
        <v>332</v>
      </c>
      <c r="Y76" s="40"/>
      <c r="Z76" s="40">
        <v>32.58</v>
      </c>
      <c r="AA76" s="40" t="s">
        <v>1138</v>
      </c>
      <c r="AB76" s="79" t="s">
        <v>332</v>
      </c>
      <c r="AC76" s="59"/>
    </row>
    <row r="77" spans="1:29" x14ac:dyDescent="0.35">
      <c r="A77" s="40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58">
        <f t="shared" si="1"/>
        <v>10.766666666666667</v>
      </c>
      <c r="I77" s="137">
        <v>23.95</v>
      </c>
      <c r="J77" s="79">
        <v>1</v>
      </c>
      <c r="K77" s="79">
        <v>0.8</v>
      </c>
      <c r="L77" s="96">
        <v>0.6</v>
      </c>
      <c r="M77" s="84" t="s">
        <v>593</v>
      </c>
      <c r="N77" s="40" t="s">
        <v>358</v>
      </c>
      <c r="O77" s="78" t="s">
        <v>772</v>
      </c>
      <c r="P77" s="78" t="s">
        <v>772</v>
      </c>
      <c r="Q77" s="40" t="s">
        <v>1</v>
      </c>
      <c r="R77" s="40"/>
      <c r="S77" s="84">
        <v>117</v>
      </c>
      <c r="T77" s="84">
        <v>140</v>
      </c>
      <c r="U77" s="40" t="s">
        <v>825</v>
      </c>
      <c r="V77" s="96" t="s">
        <v>332</v>
      </c>
      <c r="W77" s="40"/>
      <c r="X77" s="59" t="s">
        <v>332</v>
      </c>
      <c r="Y77" s="40"/>
      <c r="Z77" s="82">
        <v>27.09</v>
      </c>
      <c r="AA77" s="40" t="s">
        <v>1138</v>
      </c>
      <c r="AB77" s="79" t="s">
        <v>332</v>
      </c>
      <c r="AC77" s="59"/>
    </row>
    <row r="78" spans="1:29" x14ac:dyDescent="0.3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135">
        <v>28.85</v>
      </c>
      <c r="J78" s="79">
        <v>1</v>
      </c>
      <c r="K78" s="79">
        <v>1</v>
      </c>
      <c r="L78" s="96">
        <v>0.8</v>
      </c>
      <c r="M78" s="84" t="s">
        <v>593</v>
      </c>
      <c r="N78" s="40" t="s">
        <v>358</v>
      </c>
      <c r="O78" s="78" t="s">
        <v>772</v>
      </c>
      <c r="P78" s="78" t="s">
        <v>772</v>
      </c>
      <c r="Q78" s="40" t="s">
        <v>591</v>
      </c>
      <c r="R78" s="40"/>
      <c r="S78" s="84">
        <v>147</v>
      </c>
      <c r="T78" s="84">
        <v>168</v>
      </c>
      <c r="U78" s="40" t="s">
        <v>826</v>
      </c>
      <c r="V78" s="96" t="s">
        <v>332</v>
      </c>
      <c r="W78" s="40"/>
      <c r="X78" s="59" t="s">
        <v>332</v>
      </c>
      <c r="Y78" s="40"/>
      <c r="Z78" s="40">
        <v>29.78</v>
      </c>
      <c r="AA78" s="40" t="s">
        <v>1138</v>
      </c>
      <c r="AB78" s="79" t="s">
        <v>332</v>
      </c>
      <c r="AC78" s="59"/>
    </row>
    <row r="79" spans="1:29" x14ac:dyDescent="0.3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135">
        <v>37.799999999999997</v>
      </c>
      <c r="J79" s="79">
        <v>1</v>
      </c>
      <c r="K79" s="79">
        <v>1.1000000000000001</v>
      </c>
      <c r="L79" s="96">
        <v>0.4</v>
      </c>
      <c r="M79" s="84" t="s">
        <v>593</v>
      </c>
      <c r="N79" s="40" t="s">
        <v>358</v>
      </c>
      <c r="O79" s="78" t="s">
        <v>772</v>
      </c>
      <c r="P79" s="79" t="s">
        <v>772</v>
      </c>
      <c r="Q79" s="40" t="s">
        <v>1</v>
      </c>
      <c r="R79" s="40"/>
      <c r="S79" s="84">
        <v>152</v>
      </c>
      <c r="T79" s="84">
        <v>182</v>
      </c>
      <c r="U79" s="40" t="s">
        <v>829</v>
      </c>
      <c r="V79" s="59" t="s">
        <v>332</v>
      </c>
      <c r="W79" s="82"/>
      <c r="X79" s="59" t="s">
        <v>332</v>
      </c>
      <c r="Y79" s="82"/>
      <c r="Z79" s="40">
        <v>37.56</v>
      </c>
      <c r="AA79" s="40" t="s">
        <v>1138</v>
      </c>
      <c r="AB79" s="79" t="s">
        <v>332</v>
      </c>
      <c r="AC79" s="59" t="s">
        <v>1306</v>
      </c>
    </row>
    <row r="80" spans="1:29" x14ac:dyDescent="0.3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135">
        <v>31.56</v>
      </c>
      <c r="J80" s="79">
        <v>1</v>
      </c>
      <c r="K80" s="79">
        <v>1.1000000000000001</v>
      </c>
      <c r="L80" s="79">
        <v>1</v>
      </c>
      <c r="M80" s="84" t="s">
        <v>593</v>
      </c>
      <c r="N80" s="40" t="s">
        <v>358</v>
      </c>
      <c r="O80" s="78" t="s">
        <v>772</v>
      </c>
      <c r="P80" s="78" t="s">
        <v>772</v>
      </c>
      <c r="Q80" s="40" t="s">
        <v>29</v>
      </c>
      <c r="R80" s="40"/>
      <c r="S80" s="84">
        <v>154</v>
      </c>
      <c r="T80" s="84">
        <v>166</v>
      </c>
      <c r="U80" s="40" t="s">
        <v>1214</v>
      </c>
      <c r="V80" s="59" t="s">
        <v>332</v>
      </c>
      <c r="W80" s="40"/>
      <c r="X80" s="59" t="s">
        <v>332</v>
      </c>
      <c r="Y80" s="40"/>
      <c r="Z80" s="40">
        <v>31.13</v>
      </c>
      <c r="AA80" s="40" t="s">
        <v>1138</v>
      </c>
      <c r="AB80" s="79" t="s">
        <v>332</v>
      </c>
      <c r="AC80" s="59"/>
    </row>
    <row r="81" spans="1:29" x14ac:dyDescent="0.3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135">
        <v>1.67</v>
      </c>
      <c r="J81" s="79">
        <v>1</v>
      </c>
      <c r="K81" s="79">
        <v>0.8</v>
      </c>
      <c r="L81" s="79">
        <v>0.6</v>
      </c>
      <c r="M81" s="84" t="s">
        <v>413</v>
      </c>
      <c r="N81" s="40" t="s">
        <v>360</v>
      </c>
      <c r="O81" s="78" t="s">
        <v>772</v>
      </c>
      <c r="P81" s="78" t="s">
        <v>772</v>
      </c>
      <c r="Q81" s="40" t="s">
        <v>29</v>
      </c>
      <c r="R81" s="40" t="s">
        <v>334</v>
      </c>
      <c r="S81" s="84">
        <v>120</v>
      </c>
      <c r="T81" s="84">
        <v>142</v>
      </c>
      <c r="U81" s="40" t="s">
        <v>830</v>
      </c>
      <c r="V81" s="59" t="s">
        <v>332</v>
      </c>
      <c r="W81" s="40"/>
      <c r="X81" s="59" t="s">
        <v>332</v>
      </c>
      <c r="Y81" s="40"/>
      <c r="Z81" s="40">
        <v>1.96</v>
      </c>
      <c r="AA81" s="40" t="s">
        <v>1138</v>
      </c>
      <c r="AB81" s="79" t="s">
        <v>332</v>
      </c>
      <c r="AC81" s="59"/>
    </row>
    <row r="82" spans="1:29" x14ac:dyDescent="0.3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135">
        <v>32.42</v>
      </c>
      <c r="J82" s="79">
        <v>1</v>
      </c>
      <c r="K82" s="79">
        <v>1.8</v>
      </c>
      <c r="L82" s="79">
        <v>1.5</v>
      </c>
      <c r="M82" s="84" t="s">
        <v>412</v>
      </c>
      <c r="N82" s="40" t="s">
        <v>358</v>
      </c>
      <c r="O82" s="78" t="s">
        <v>772</v>
      </c>
      <c r="P82" s="78" t="s">
        <v>772</v>
      </c>
      <c r="Q82" s="40" t="s">
        <v>588</v>
      </c>
      <c r="R82" s="40"/>
      <c r="S82" s="84">
        <v>238</v>
      </c>
      <c r="T82" s="84">
        <v>264</v>
      </c>
      <c r="U82" s="40" t="s">
        <v>832</v>
      </c>
      <c r="V82" s="59" t="s">
        <v>332</v>
      </c>
      <c r="W82" s="40"/>
      <c r="X82" s="59" t="s">
        <v>332</v>
      </c>
      <c r="Y82" s="40"/>
      <c r="Z82" s="40">
        <v>32.25</v>
      </c>
      <c r="AA82" s="40" t="s">
        <v>1138</v>
      </c>
      <c r="AB82" s="79" t="s">
        <v>332</v>
      </c>
      <c r="AC82" s="59"/>
    </row>
    <row r="83" spans="1:29" x14ac:dyDescent="0.3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135">
        <v>17.13</v>
      </c>
      <c r="J83" s="97">
        <v>2</v>
      </c>
      <c r="K83" s="79">
        <v>0.8</v>
      </c>
      <c r="L83" s="79">
        <v>0.6</v>
      </c>
      <c r="M83" s="79" t="s">
        <v>413</v>
      </c>
      <c r="N83" s="40" t="s">
        <v>358</v>
      </c>
      <c r="O83" s="78" t="s">
        <v>772</v>
      </c>
      <c r="P83" s="78" t="s">
        <v>772</v>
      </c>
      <c r="Q83" s="40" t="s">
        <v>597</v>
      </c>
      <c r="R83" s="40" t="s">
        <v>620</v>
      </c>
      <c r="S83" s="84">
        <v>121</v>
      </c>
      <c r="T83" s="84">
        <v>144</v>
      </c>
      <c r="U83" s="40" t="s">
        <v>833</v>
      </c>
      <c r="V83" s="59" t="s">
        <v>332</v>
      </c>
      <c r="W83" s="40"/>
      <c r="X83" s="59" t="s">
        <v>332</v>
      </c>
      <c r="Y83" s="40"/>
      <c r="Z83" s="40">
        <v>18.329999999999998</v>
      </c>
      <c r="AA83" s="206" t="s">
        <v>1050</v>
      </c>
      <c r="AB83" s="79" t="s">
        <v>332</v>
      </c>
      <c r="AC83" s="59"/>
    </row>
    <row r="84" spans="1:29" x14ac:dyDescent="0.3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135">
        <v>32.18</v>
      </c>
      <c r="J84" s="79">
        <v>1</v>
      </c>
      <c r="K84" s="79">
        <v>1.1000000000000001</v>
      </c>
      <c r="L84" s="79">
        <v>0.9</v>
      </c>
      <c r="M84" s="84" t="s">
        <v>593</v>
      </c>
      <c r="N84" s="40" t="s">
        <v>358</v>
      </c>
      <c r="O84" s="78" t="s">
        <v>772</v>
      </c>
      <c r="P84" s="78" t="s">
        <v>772</v>
      </c>
      <c r="Q84" s="40" t="s">
        <v>1</v>
      </c>
      <c r="R84" s="40"/>
      <c r="S84" s="84">
        <v>148</v>
      </c>
      <c r="T84" s="84">
        <v>171</v>
      </c>
      <c r="U84" s="40" t="s">
        <v>837</v>
      </c>
      <c r="V84" s="59" t="s">
        <v>332</v>
      </c>
      <c r="W84" s="40"/>
      <c r="X84" s="59" t="s">
        <v>332</v>
      </c>
      <c r="Y84" s="40"/>
      <c r="Z84" s="40">
        <v>31.67</v>
      </c>
      <c r="AA84" s="40" t="s">
        <v>1138</v>
      </c>
      <c r="AB84" s="79" t="s">
        <v>332</v>
      </c>
      <c r="AC84" s="59"/>
    </row>
    <row r="85" spans="1:29" x14ac:dyDescent="0.3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135">
        <v>14.27</v>
      </c>
      <c r="J85" s="79">
        <v>1</v>
      </c>
      <c r="K85" s="79">
        <v>1</v>
      </c>
      <c r="L85" s="79">
        <v>0.7</v>
      </c>
      <c r="M85" s="84" t="s">
        <v>414</v>
      </c>
      <c r="N85" s="40" t="s">
        <v>358</v>
      </c>
      <c r="O85" s="78" t="s">
        <v>772</v>
      </c>
      <c r="P85" s="78" t="s">
        <v>772</v>
      </c>
      <c r="Q85" s="40" t="s">
        <v>1</v>
      </c>
      <c r="R85" s="40"/>
      <c r="S85" s="84">
        <v>130</v>
      </c>
      <c r="T85" s="84">
        <v>150</v>
      </c>
      <c r="U85" s="40" t="s">
        <v>838</v>
      </c>
      <c r="V85" s="59" t="s">
        <v>332</v>
      </c>
      <c r="W85" s="40"/>
      <c r="X85" s="59" t="s">
        <v>332</v>
      </c>
      <c r="Y85" s="40"/>
      <c r="Z85" s="40">
        <v>14.4</v>
      </c>
      <c r="AA85" s="40" t="s">
        <v>1138</v>
      </c>
      <c r="AB85" s="79" t="s">
        <v>332</v>
      </c>
      <c r="AC85" s="59"/>
    </row>
    <row r="86" spans="1:29" x14ac:dyDescent="0.3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137">
        <v>51.81</v>
      </c>
      <c r="J86" s="97">
        <v>2</v>
      </c>
      <c r="K86" s="79">
        <v>1.1000000000000001</v>
      </c>
      <c r="L86" s="79">
        <v>0.8</v>
      </c>
      <c r="M86" s="84" t="s">
        <v>414</v>
      </c>
      <c r="N86" s="40" t="s">
        <v>358</v>
      </c>
      <c r="O86" s="78" t="s">
        <v>772</v>
      </c>
      <c r="P86" s="78" t="s">
        <v>772</v>
      </c>
      <c r="Q86" s="40" t="s">
        <v>1</v>
      </c>
      <c r="R86" s="40"/>
      <c r="S86" s="84">
        <v>127</v>
      </c>
      <c r="T86" s="84">
        <v>147</v>
      </c>
      <c r="U86" s="40" t="s">
        <v>839</v>
      </c>
      <c r="V86" s="59" t="s">
        <v>332</v>
      </c>
      <c r="W86" s="40"/>
      <c r="X86" s="59" t="s">
        <v>332</v>
      </c>
      <c r="Y86" s="40"/>
      <c r="Z86" s="82">
        <v>43.01</v>
      </c>
      <c r="AA86" s="206" t="s">
        <v>1050</v>
      </c>
      <c r="AB86" s="79" t="s">
        <v>332</v>
      </c>
      <c r="AC86" s="59"/>
    </row>
    <row r="87" spans="1:29" x14ac:dyDescent="0.3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135">
        <v>49.55</v>
      </c>
      <c r="J87" s="79">
        <v>1</v>
      </c>
      <c r="K87" s="79">
        <v>0.3</v>
      </c>
      <c r="L87" s="79">
        <v>0.2</v>
      </c>
      <c r="M87" s="97" t="s">
        <v>407</v>
      </c>
      <c r="N87" s="40" t="s">
        <v>360</v>
      </c>
      <c r="O87" s="78" t="s">
        <v>772</v>
      </c>
      <c r="P87" s="78" t="s">
        <v>772</v>
      </c>
      <c r="Q87" s="40" t="s">
        <v>62</v>
      </c>
      <c r="R87" s="40"/>
      <c r="S87" s="40">
        <v>39</v>
      </c>
      <c r="T87" s="40">
        <v>45</v>
      </c>
      <c r="U87" s="40" t="s">
        <v>831</v>
      </c>
      <c r="V87" s="82" t="s">
        <v>1048</v>
      </c>
      <c r="W87" s="82" t="s">
        <v>401</v>
      </c>
      <c r="X87" s="59" t="s">
        <v>332</v>
      </c>
      <c r="Y87" s="82"/>
      <c r="Z87" s="40">
        <v>40.270000000000003</v>
      </c>
      <c r="AA87" s="40" t="s">
        <v>1138</v>
      </c>
      <c r="AB87" s="79" t="s">
        <v>332</v>
      </c>
      <c r="AC87" s="59" t="s">
        <v>1098</v>
      </c>
    </row>
    <row r="88" spans="1:29" x14ac:dyDescent="0.35">
      <c r="A88" s="39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135">
        <v>34.54</v>
      </c>
      <c r="J88" s="79">
        <v>1</v>
      </c>
      <c r="K88" s="79">
        <v>0.5</v>
      </c>
      <c r="L88" s="79">
        <v>0.3</v>
      </c>
      <c r="M88" s="97" t="s">
        <v>407</v>
      </c>
      <c r="N88" s="40" t="s">
        <v>359</v>
      </c>
      <c r="O88" s="78" t="s">
        <v>772</v>
      </c>
      <c r="P88" s="78" t="s">
        <v>772</v>
      </c>
      <c r="Q88" s="40" t="s">
        <v>598</v>
      </c>
      <c r="R88" s="40" t="s">
        <v>365</v>
      </c>
      <c r="S88" s="40">
        <v>51</v>
      </c>
      <c r="T88" s="40">
        <v>61</v>
      </c>
      <c r="U88" s="40" t="s">
        <v>834</v>
      </c>
      <c r="V88" s="97" t="s">
        <v>1048</v>
      </c>
      <c r="W88" s="97" t="s">
        <v>401</v>
      </c>
      <c r="X88" s="59" t="s">
        <v>332</v>
      </c>
      <c r="Y88" s="97"/>
      <c r="Z88" s="82">
        <v>11.36</v>
      </c>
      <c r="AA88" s="40" t="s">
        <v>1138</v>
      </c>
      <c r="AB88" s="79" t="s">
        <v>332</v>
      </c>
      <c r="AC88" s="96" t="s">
        <v>1098</v>
      </c>
    </row>
    <row r="89" spans="1:29" x14ac:dyDescent="0.3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133">
        <v>31.78</v>
      </c>
      <c r="J89" s="79">
        <v>1</v>
      </c>
      <c r="K89" s="79">
        <v>0.6</v>
      </c>
      <c r="L89" s="79">
        <v>0.4</v>
      </c>
      <c r="M89" s="97" t="s">
        <v>407</v>
      </c>
      <c r="N89" s="40" t="s">
        <v>358</v>
      </c>
      <c r="O89" s="82" t="s">
        <v>646</v>
      </c>
      <c r="P89" s="78" t="s">
        <v>772</v>
      </c>
      <c r="Q89" s="40" t="s">
        <v>1</v>
      </c>
      <c r="R89" s="40"/>
      <c r="S89" s="40">
        <v>62</v>
      </c>
      <c r="T89" s="40">
        <v>71</v>
      </c>
      <c r="U89" s="40" t="s">
        <v>835</v>
      </c>
      <c r="V89" s="97" t="s">
        <v>1048</v>
      </c>
      <c r="W89" s="82" t="s">
        <v>401</v>
      </c>
      <c r="X89" s="59" t="s">
        <v>332</v>
      </c>
      <c r="Y89" s="40"/>
      <c r="Z89" s="82">
        <v>38.61</v>
      </c>
      <c r="AA89" s="40" t="s">
        <v>1138</v>
      </c>
      <c r="AB89" s="79" t="s">
        <v>332</v>
      </c>
      <c r="AC89" s="96" t="s">
        <v>1299</v>
      </c>
    </row>
    <row r="90" spans="1:29" x14ac:dyDescent="0.3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133">
        <v>14.06</v>
      </c>
      <c r="J90" s="79">
        <v>1</v>
      </c>
      <c r="K90" s="79">
        <v>0.7</v>
      </c>
      <c r="L90" s="79">
        <v>0.6</v>
      </c>
      <c r="M90" s="96" t="s">
        <v>413</v>
      </c>
      <c r="N90" s="40" t="s">
        <v>358</v>
      </c>
      <c r="O90" s="82" t="s">
        <v>646</v>
      </c>
      <c r="P90" s="78" t="s">
        <v>772</v>
      </c>
      <c r="Q90" s="40" t="s">
        <v>583</v>
      </c>
      <c r="R90" s="40" t="s">
        <v>619</v>
      </c>
      <c r="S90" s="84">
        <v>114</v>
      </c>
      <c r="T90" s="84">
        <v>136</v>
      </c>
      <c r="U90" s="40" t="s">
        <v>836</v>
      </c>
      <c r="V90" s="97" t="s">
        <v>1048</v>
      </c>
      <c r="W90" s="97" t="s">
        <v>402</v>
      </c>
      <c r="X90" s="82" t="s">
        <v>1048</v>
      </c>
      <c r="Y90" s="97" t="s">
        <v>609</v>
      </c>
      <c r="Z90" s="82">
        <v>12.89</v>
      </c>
      <c r="AA90" s="40" t="s">
        <v>1138</v>
      </c>
      <c r="AB90" s="79" t="s">
        <v>332</v>
      </c>
      <c r="AC90" s="96" t="s">
        <v>1168</v>
      </c>
    </row>
    <row r="91" spans="1:29" x14ac:dyDescent="0.3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133">
        <v>13.89</v>
      </c>
      <c r="J91" s="79">
        <v>1</v>
      </c>
      <c r="K91" s="79">
        <v>1.2</v>
      </c>
      <c r="L91" s="79">
        <v>0.8</v>
      </c>
      <c r="M91" s="84" t="s">
        <v>596</v>
      </c>
      <c r="N91" s="40" t="s">
        <v>358</v>
      </c>
      <c r="O91" s="78" t="s">
        <v>772</v>
      </c>
      <c r="P91" s="78" t="s">
        <v>772</v>
      </c>
      <c r="Q91" s="40" t="s">
        <v>1</v>
      </c>
      <c r="R91" s="40"/>
      <c r="S91" s="84">
        <v>176</v>
      </c>
      <c r="T91" s="84">
        <v>203</v>
      </c>
      <c r="U91" s="40" t="s">
        <v>840</v>
      </c>
      <c r="V91" s="96" t="s">
        <v>332</v>
      </c>
      <c r="W91" s="40"/>
      <c r="X91" s="59" t="s">
        <v>332</v>
      </c>
      <c r="Y91" s="40"/>
      <c r="Z91" s="82">
        <v>13.82</v>
      </c>
      <c r="AA91" s="40" t="s">
        <v>1138</v>
      </c>
      <c r="AB91" s="79" t="s">
        <v>332</v>
      </c>
      <c r="AC91" s="59"/>
    </row>
    <row r="92" spans="1:29" x14ac:dyDescent="0.3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135">
        <v>32.08</v>
      </c>
      <c r="J92" s="79">
        <v>1</v>
      </c>
      <c r="K92" s="79">
        <v>1.8</v>
      </c>
      <c r="L92" s="79">
        <v>1.2</v>
      </c>
      <c r="M92" s="79" t="s">
        <v>417</v>
      </c>
      <c r="N92" s="40" t="s">
        <v>358</v>
      </c>
      <c r="O92" s="82" t="s">
        <v>646</v>
      </c>
      <c r="P92" s="78" t="s">
        <v>772</v>
      </c>
      <c r="Q92" s="40" t="s">
        <v>1</v>
      </c>
      <c r="R92" s="40"/>
      <c r="S92" s="84">
        <v>215</v>
      </c>
      <c r="T92" s="84">
        <v>247</v>
      </c>
      <c r="U92" s="40" t="s">
        <v>841</v>
      </c>
      <c r="V92" s="97" t="s">
        <v>1048</v>
      </c>
      <c r="W92" s="97" t="s">
        <v>609</v>
      </c>
      <c r="X92" s="59" t="s">
        <v>332</v>
      </c>
      <c r="Y92" s="97"/>
      <c r="Z92" s="40">
        <v>31.3</v>
      </c>
      <c r="AA92" s="40" t="s">
        <v>1138</v>
      </c>
      <c r="AB92" s="79" t="s">
        <v>332</v>
      </c>
      <c r="AC92" s="96" t="s">
        <v>1308</v>
      </c>
    </row>
    <row r="93" spans="1:29" x14ac:dyDescent="0.35">
      <c r="A93" s="39" t="s">
        <v>105</v>
      </c>
      <c r="B93" s="40">
        <v>2</v>
      </c>
      <c r="C93" s="40" t="s">
        <v>357</v>
      </c>
      <c r="D93" s="40">
        <v>891</v>
      </c>
      <c r="E93" s="84" t="s">
        <v>1</v>
      </c>
      <c r="F93" s="85">
        <v>218000</v>
      </c>
      <c r="G93" s="40"/>
      <c r="H93" s="80">
        <f t="shared" si="1"/>
        <v>29.7</v>
      </c>
      <c r="I93" s="135">
        <v>32.69</v>
      </c>
      <c r="J93" s="79">
        <v>1</v>
      </c>
      <c r="K93" s="79">
        <v>1.3</v>
      </c>
      <c r="L93" s="79">
        <v>1.1000000000000001</v>
      </c>
      <c r="M93" s="84" t="s">
        <v>596</v>
      </c>
      <c r="N93" s="40" t="s">
        <v>358</v>
      </c>
      <c r="O93" s="78" t="s">
        <v>772</v>
      </c>
      <c r="P93" s="78" t="s">
        <v>772</v>
      </c>
      <c r="Q93" s="40" t="s">
        <v>1</v>
      </c>
      <c r="R93" s="40"/>
      <c r="S93" s="84">
        <v>178</v>
      </c>
      <c r="T93" s="84">
        <v>197</v>
      </c>
      <c r="U93" s="40" t="s">
        <v>842</v>
      </c>
      <c r="V93" s="84" t="s">
        <v>332</v>
      </c>
      <c r="W93" s="40"/>
      <c r="X93" s="59" t="s">
        <v>332</v>
      </c>
      <c r="Y93" s="40"/>
      <c r="Z93" s="40">
        <v>31.66</v>
      </c>
      <c r="AA93" s="40" t="s">
        <v>1138</v>
      </c>
      <c r="AB93" s="79" t="s">
        <v>332</v>
      </c>
      <c r="AC93" s="96" t="s">
        <v>1136</v>
      </c>
    </row>
    <row r="94" spans="1:29" x14ac:dyDescent="0.35">
      <c r="A94" s="39" t="s">
        <v>106</v>
      </c>
      <c r="B94" s="40">
        <v>2</v>
      </c>
      <c r="C94" s="40" t="s">
        <v>357</v>
      </c>
      <c r="D94" s="40">
        <v>666</v>
      </c>
      <c r="E94" s="84" t="s">
        <v>1</v>
      </c>
      <c r="F94" s="85">
        <v>58000</v>
      </c>
      <c r="G94" s="40"/>
      <c r="H94" s="80">
        <f t="shared" si="1"/>
        <v>22.2</v>
      </c>
      <c r="I94" s="141">
        <v>19.920000000000002</v>
      </c>
      <c r="J94" s="79">
        <v>1</v>
      </c>
      <c r="K94" s="79">
        <v>1</v>
      </c>
      <c r="L94" s="79">
        <v>0.7</v>
      </c>
      <c r="M94" s="40" t="s">
        <v>413</v>
      </c>
      <c r="N94" s="40" t="s">
        <v>358</v>
      </c>
      <c r="O94" s="78" t="s">
        <v>772</v>
      </c>
      <c r="P94" s="78" t="s">
        <v>772</v>
      </c>
      <c r="Q94" s="40" t="s">
        <v>587</v>
      </c>
      <c r="R94" s="40"/>
      <c r="S94" s="40">
        <v>116</v>
      </c>
      <c r="T94" s="40">
        <v>133</v>
      </c>
      <c r="U94" s="40" t="s">
        <v>670</v>
      </c>
      <c r="V94" s="84" t="s">
        <v>332</v>
      </c>
      <c r="W94" s="40"/>
      <c r="X94" s="59" t="s">
        <v>332</v>
      </c>
      <c r="Y94" s="40"/>
      <c r="Z94" s="40">
        <v>20.07</v>
      </c>
      <c r="AA94" s="40" t="s">
        <v>1138</v>
      </c>
      <c r="AB94" s="79" t="s">
        <v>332</v>
      </c>
      <c r="AC94" s="59"/>
    </row>
    <row r="95" spans="1:29" x14ac:dyDescent="0.3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141">
        <v>40.18</v>
      </c>
      <c r="J95" s="97">
        <v>2</v>
      </c>
      <c r="K95" s="79">
        <v>0.9</v>
      </c>
      <c r="L95" s="79">
        <v>0.7</v>
      </c>
      <c r="M95" s="40" t="s">
        <v>417</v>
      </c>
      <c r="N95" s="40" t="s">
        <v>359</v>
      </c>
      <c r="O95" s="78" t="s">
        <v>772</v>
      </c>
      <c r="P95" s="78" t="s">
        <v>772</v>
      </c>
      <c r="Q95" s="40" t="s">
        <v>1</v>
      </c>
      <c r="R95" s="40" t="s">
        <v>366</v>
      </c>
      <c r="S95" s="40">
        <v>110</v>
      </c>
      <c r="T95" s="40">
        <v>128</v>
      </c>
      <c r="U95" s="40" t="s">
        <v>669</v>
      </c>
      <c r="V95" s="84" t="s">
        <v>332</v>
      </c>
      <c r="W95" s="40"/>
      <c r="X95" s="59" t="s">
        <v>332</v>
      </c>
      <c r="Y95" s="40"/>
      <c r="Z95" s="40">
        <v>39.17</v>
      </c>
      <c r="AA95" s="206" t="s">
        <v>1050</v>
      </c>
      <c r="AB95" s="79" t="s">
        <v>332</v>
      </c>
      <c r="AC95" s="59"/>
    </row>
    <row r="96" spans="1:29" x14ac:dyDescent="0.35">
      <c r="A96" s="143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121">
        <v>19.59</v>
      </c>
      <c r="J96" s="97">
        <v>2</v>
      </c>
      <c r="K96" s="79">
        <v>1.2</v>
      </c>
      <c r="L96" s="79">
        <v>1</v>
      </c>
      <c r="M96" s="40" t="s">
        <v>414</v>
      </c>
      <c r="N96" s="40" t="s">
        <v>359</v>
      </c>
      <c r="O96" s="78" t="s">
        <v>772</v>
      </c>
      <c r="P96" s="78" t="s">
        <v>772</v>
      </c>
      <c r="Q96" s="40" t="s">
        <v>1</v>
      </c>
      <c r="R96" s="40"/>
      <c r="S96" s="40">
        <v>146</v>
      </c>
      <c r="T96" s="40">
        <v>168</v>
      </c>
      <c r="U96" s="40" t="s">
        <v>667</v>
      </c>
      <c r="V96" s="84" t="s">
        <v>332</v>
      </c>
      <c r="W96" s="40"/>
      <c r="X96" s="59" t="s">
        <v>332</v>
      </c>
      <c r="Y96" s="40"/>
      <c r="Z96" s="82">
        <v>21.75</v>
      </c>
      <c r="AA96" s="206" t="s">
        <v>1050</v>
      </c>
      <c r="AB96" s="79" t="s">
        <v>332</v>
      </c>
      <c r="AC96" s="59"/>
    </row>
    <row r="97" spans="1:29" x14ac:dyDescent="0.3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114">
        <v>8.09</v>
      </c>
      <c r="J97" s="97">
        <v>2</v>
      </c>
      <c r="K97" s="79">
        <v>1</v>
      </c>
      <c r="L97" s="79">
        <v>0.7</v>
      </c>
      <c r="M97" s="40" t="s">
        <v>414</v>
      </c>
      <c r="N97" s="40" t="s">
        <v>359</v>
      </c>
      <c r="O97" s="78" t="s">
        <v>772</v>
      </c>
      <c r="P97" s="78" t="s">
        <v>772</v>
      </c>
      <c r="Q97" s="40" t="s">
        <v>1</v>
      </c>
      <c r="R97" s="40"/>
      <c r="S97" s="40">
        <v>132</v>
      </c>
      <c r="T97" s="40">
        <v>151</v>
      </c>
      <c r="U97" s="40" t="s">
        <v>668</v>
      </c>
      <c r="V97" s="84" t="s">
        <v>332</v>
      </c>
      <c r="W97" s="40"/>
      <c r="X97" s="59" t="s">
        <v>332</v>
      </c>
      <c r="Y97" s="40"/>
      <c r="Z97" s="40">
        <v>8.4</v>
      </c>
      <c r="AA97" s="206" t="s">
        <v>1050</v>
      </c>
      <c r="AB97" s="79" t="s">
        <v>332</v>
      </c>
      <c r="AC97" s="59"/>
    </row>
    <row r="98" spans="1:29" x14ac:dyDescent="0.3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141">
        <v>28.57</v>
      </c>
      <c r="J98" s="79">
        <v>1</v>
      </c>
      <c r="K98" s="79">
        <v>1</v>
      </c>
      <c r="L98" s="79">
        <v>0.8</v>
      </c>
      <c r="M98" s="40" t="s">
        <v>417</v>
      </c>
      <c r="N98" s="40" t="s">
        <v>358</v>
      </c>
      <c r="O98" s="78" t="s">
        <v>772</v>
      </c>
      <c r="P98" s="78" t="s">
        <v>772</v>
      </c>
      <c r="Q98" s="40" t="s">
        <v>1</v>
      </c>
      <c r="R98" s="40"/>
      <c r="S98" s="84">
        <v>119</v>
      </c>
      <c r="T98" s="84">
        <v>138</v>
      </c>
      <c r="U98" s="40" t="s">
        <v>671</v>
      </c>
      <c r="V98" s="84" t="s">
        <v>332</v>
      </c>
      <c r="W98" s="40"/>
      <c r="X98" s="59" t="s">
        <v>332</v>
      </c>
      <c r="Y98" s="40"/>
      <c r="Z98" s="40">
        <v>34.86</v>
      </c>
      <c r="AA98" s="40" t="s">
        <v>1138</v>
      </c>
      <c r="AB98" s="79" t="s">
        <v>332</v>
      </c>
      <c r="AC98" s="59"/>
    </row>
    <row r="99" spans="1:29" x14ac:dyDescent="0.3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86">
        <v>5.66</v>
      </c>
      <c r="J99" s="97">
        <v>2</v>
      </c>
      <c r="K99" s="79">
        <v>0.8</v>
      </c>
      <c r="L99" s="79">
        <v>0.7</v>
      </c>
      <c r="M99" s="40" t="s">
        <v>600</v>
      </c>
      <c r="N99" s="40" t="s">
        <v>358</v>
      </c>
      <c r="O99" s="78" t="s">
        <v>772</v>
      </c>
      <c r="P99" s="78" t="s">
        <v>772</v>
      </c>
      <c r="Q99" s="40" t="s">
        <v>1</v>
      </c>
      <c r="R99" s="40"/>
      <c r="S99" s="84">
        <v>116</v>
      </c>
      <c r="T99" s="84">
        <v>129</v>
      </c>
      <c r="U99" s="40" t="s">
        <v>843</v>
      </c>
      <c r="V99" s="84" t="s">
        <v>332</v>
      </c>
      <c r="W99" s="40"/>
      <c r="X99" s="59" t="s">
        <v>332</v>
      </c>
      <c r="Y99" s="40"/>
      <c r="Z99" s="82">
        <v>5.76</v>
      </c>
      <c r="AA99" s="206" t="s">
        <v>1050</v>
      </c>
      <c r="AB99" s="208" t="s">
        <v>1048</v>
      </c>
      <c r="AC99" s="59"/>
    </row>
    <row r="100" spans="1:29" x14ac:dyDescent="0.3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80">
        <v>2.0299999999999998</v>
      </c>
      <c r="J100" s="79">
        <v>1</v>
      </c>
      <c r="K100" s="79">
        <v>0.8</v>
      </c>
      <c r="L100" s="79">
        <v>0.6</v>
      </c>
      <c r="M100" s="40" t="s">
        <v>600</v>
      </c>
      <c r="N100" s="40" t="s">
        <v>359</v>
      </c>
      <c r="O100" s="78" t="s">
        <v>772</v>
      </c>
      <c r="P100" s="78" t="s">
        <v>772</v>
      </c>
      <c r="Q100" s="40" t="s">
        <v>62</v>
      </c>
      <c r="R100" s="40"/>
      <c r="S100" s="84">
        <v>114</v>
      </c>
      <c r="T100" s="84">
        <v>133</v>
      </c>
      <c r="U100" s="40" t="s">
        <v>1215</v>
      </c>
      <c r="V100" s="84" t="s">
        <v>332</v>
      </c>
      <c r="W100" s="40"/>
      <c r="X100" s="59" t="s">
        <v>332</v>
      </c>
      <c r="Y100" s="40"/>
      <c r="Z100" s="40">
        <v>2.12</v>
      </c>
      <c r="AA100" s="40" t="s">
        <v>1138</v>
      </c>
      <c r="AB100" s="79" t="s">
        <v>332</v>
      </c>
      <c r="AC100" s="59" t="s">
        <v>1309</v>
      </c>
    </row>
    <row r="101" spans="1:29" x14ac:dyDescent="0.3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108">
        <v>38.82</v>
      </c>
      <c r="J101" s="97">
        <v>2</v>
      </c>
      <c r="K101" s="79">
        <v>1</v>
      </c>
      <c r="L101" s="79">
        <v>0.7</v>
      </c>
      <c r="M101" s="40" t="s">
        <v>417</v>
      </c>
      <c r="N101" s="40" t="s">
        <v>358</v>
      </c>
      <c r="O101" s="78" t="s">
        <v>772</v>
      </c>
      <c r="P101" s="78" t="s">
        <v>772</v>
      </c>
      <c r="Q101" s="40" t="s">
        <v>1</v>
      </c>
      <c r="R101" s="40"/>
      <c r="S101" s="84">
        <v>123</v>
      </c>
      <c r="T101" s="84">
        <v>143</v>
      </c>
      <c r="U101" s="40" t="s">
        <v>844</v>
      </c>
      <c r="V101" s="84" t="s">
        <v>332</v>
      </c>
      <c r="W101" s="40"/>
      <c r="X101" s="59" t="s">
        <v>332</v>
      </c>
      <c r="Y101" s="40"/>
      <c r="Z101" s="40">
        <v>38.96</v>
      </c>
      <c r="AA101" s="206" t="s">
        <v>1050</v>
      </c>
      <c r="AB101" s="79" t="s">
        <v>332</v>
      </c>
      <c r="AC101" s="59"/>
    </row>
    <row r="102" spans="1:29" x14ac:dyDescent="0.35">
      <c r="A102" s="40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108">
        <v>36.880000000000003</v>
      </c>
      <c r="J102" s="97">
        <v>2</v>
      </c>
      <c r="K102" s="79">
        <v>1</v>
      </c>
      <c r="L102" s="79">
        <v>0.7</v>
      </c>
      <c r="M102" s="40" t="s">
        <v>417</v>
      </c>
      <c r="N102" s="40" t="s">
        <v>358</v>
      </c>
      <c r="O102" s="78" t="s">
        <v>772</v>
      </c>
      <c r="P102" s="78" t="s">
        <v>772</v>
      </c>
      <c r="Q102" s="40" t="s">
        <v>1</v>
      </c>
      <c r="R102" s="40"/>
      <c r="S102" s="84">
        <v>114</v>
      </c>
      <c r="T102" s="84">
        <v>132</v>
      </c>
      <c r="U102" s="40" t="s">
        <v>845</v>
      </c>
      <c r="V102" s="84" t="s">
        <v>332</v>
      </c>
      <c r="W102" s="40"/>
      <c r="X102" s="59" t="s">
        <v>332</v>
      </c>
      <c r="Y102" s="40"/>
      <c r="Z102" s="40">
        <v>38.67</v>
      </c>
      <c r="AA102" s="206" t="s">
        <v>1050</v>
      </c>
      <c r="AB102" s="208" t="s">
        <v>1048</v>
      </c>
      <c r="AC102" s="96" t="s">
        <v>1089</v>
      </c>
    </row>
    <row r="103" spans="1:29" x14ac:dyDescent="0.35">
      <c r="A103" s="39" t="s">
        <v>115</v>
      </c>
      <c r="B103" s="40">
        <v>2</v>
      </c>
      <c r="C103" s="40" t="s">
        <v>357</v>
      </c>
      <c r="D103" s="40">
        <v>1618</v>
      </c>
      <c r="E103" s="84" t="s">
        <v>1</v>
      </c>
      <c r="F103" s="85">
        <v>34100</v>
      </c>
      <c r="G103" s="40"/>
      <c r="H103" s="80">
        <f t="shared" si="1"/>
        <v>53.93333333333333</v>
      </c>
      <c r="I103" s="123">
        <v>6.85</v>
      </c>
      <c r="J103" s="97">
        <v>2</v>
      </c>
      <c r="K103" s="79">
        <v>0.8</v>
      </c>
      <c r="L103" s="79">
        <v>0.6</v>
      </c>
      <c r="M103" s="40" t="s">
        <v>417</v>
      </c>
      <c r="N103" s="40" t="s">
        <v>358</v>
      </c>
      <c r="O103" s="78" t="s">
        <v>772</v>
      </c>
      <c r="P103" s="78" t="s">
        <v>772</v>
      </c>
      <c r="Q103" s="40" t="s">
        <v>1</v>
      </c>
      <c r="R103" s="40"/>
      <c r="S103" s="84">
        <v>95</v>
      </c>
      <c r="T103" s="84">
        <v>103</v>
      </c>
      <c r="U103" s="40" t="s">
        <v>846</v>
      </c>
      <c r="V103" s="84" t="s">
        <v>332</v>
      </c>
      <c r="W103" s="40"/>
      <c r="X103" s="59" t="s">
        <v>332</v>
      </c>
      <c r="Y103" s="40"/>
      <c r="Z103" s="82">
        <v>6.27</v>
      </c>
      <c r="AA103" s="206" t="s">
        <v>1050</v>
      </c>
      <c r="AB103" s="79" t="s">
        <v>332</v>
      </c>
      <c r="AC103" s="59" t="s">
        <v>1089</v>
      </c>
    </row>
    <row r="104" spans="1:29" x14ac:dyDescent="0.35">
      <c r="A104" s="39" t="s">
        <v>116</v>
      </c>
      <c r="B104" s="40">
        <v>7</v>
      </c>
      <c r="C104" s="40" t="s">
        <v>357</v>
      </c>
      <c r="D104" s="40">
        <v>1004</v>
      </c>
      <c r="E104" s="84" t="s">
        <v>1</v>
      </c>
      <c r="F104" s="85">
        <v>86824</v>
      </c>
      <c r="G104" s="40"/>
      <c r="H104" s="80">
        <f t="shared" si="1"/>
        <v>33.466666666666669</v>
      </c>
      <c r="I104" s="108">
        <v>25.33</v>
      </c>
      <c r="J104" s="79">
        <v>1</v>
      </c>
      <c r="K104" s="79">
        <v>0.9</v>
      </c>
      <c r="L104" s="79">
        <v>0.6</v>
      </c>
      <c r="M104" s="40" t="s">
        <v>419</v>
      </c>
      <c r="N104" s="40" t="s">
        <v>358</v>
      </c>
      <c r="O104" s="78" t="s">
        <v>772</v>
      </c>
      <c r="P104" s="78" t="s">
        <v>772</v>
      </c>
      <c r="Q104" s="40" t="s">
        <v>1</v>
      </c>
      <c r="R104" s="40"/>
      <c r="S104" s="84">
        <v>96</v>
      </c>
      <c r="T104" s="84">
        <v>104</v>
      </c>
      <c r="U104" s="40" t="s">
        <v>847</v>
      </c>
      <c r="V104" s="84" t="s">
        <v>332</v>
      </c>
      <c r="W104" s="40"/>
      <c r="X104" s="59" t="s">
        <v>332</v>
      </c>
      <c r="Y104" s="40"/>
      <c r="Z104" s="40">
        <v>27.26</v>
      </c>
      <c r="AA104" s="40" t="s">
        <v>1138</v>
      </c>
      <c r="AB104" s="79" t="s">
        <v>332</v>
      </c>
      <c r="AC104" s="59"/>
    </row>
    <row r="105" spans="1:29" x14ac:dyDescent="0.3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108">
        <v>31.97</v>
      </c>
      <c r="J105" s="79">
        <v>1</v>
      </c>
      <c r="K105" s="79">
        <v>0.8</v>
      </c>
      <c r="L105" s="79">
        <v>0.6</v>
      </c>
      <c r="M105" s="40" t="s">
        <v>593</v>
      </c>
      <c r="N105" s="40" t="s">
        <v>358</v>
      </c>
      <c r="O105" s="78" t="s">
        <v>772</v>
      </c>
      <c r="P105" s="82" t="s">
        <v>646</v>
      </c>
      <c r="Q105" s="40" t="s">
        <v>1</v>
      </c>
      <c r="R105" s="40"/>
      <c r="S105" s="84">
        <v>134</v>
      </c>
      <c r="T105" s="84">
        <v>158</v>
      </c>
      <c r="U105" s="40" t="s">
        <v>848</v>
      </c>
      <c r="V105" s="59" t="s">
        <v>332</v>
      </c>
      <c r="W105" s="82"/>
      <c r="X105" s="82" t="s">
        <v>1048</v>
      </c>
      <c r="Y105" s="82" t="s">
        <v>403</v>
      </c>
      <c r="Z105" s="40">
        <v>32.67</v>
      </c>
      <c r="AA105" s="40" t="s">
        <v>1138</v>
      </c>
      <c r="AB105" s="79" t="s">
        <v>332</v>
      </c>
      <c r="AC105" s="59" t="s">
        <v>1310</v>
      </c>
    </row>
    <row r="106" spans="1:29" x14ac:dyDescent="0.3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108">
        <v>41</v>
      </c>
      <c r="J106" s="79">
        <v>1</v>
      </c>
      <c r="K106" s="79">
        <v>1</v>
      </c>
      <c r="L106" s="79">
        <v>0.8</v>
      </c>
      <c r="M106" s="78" t="s">
        <v>417</v>
      </c>
      <c r="N106" s="40" t="s">
        <v>358</v>
      </c>
      <c r="O106" s="78" t="s">
        <v>772</v>
      </c>
      <c r="P106" s="78" t="s">
        <v>772</v>
      </c>
      <c r="Q106" s="40" t="s">
        <v>1</v>
      </c>
      <c r="R106" s="40"/>
      <c r="S106" s="84">
        <v>117</v>
      </c>
      <c r="T106" s="84">
        <v>135</v>
      </c>
      <c r="U106" s="40" t="s">
        <v>849</v>
      </c>
      <c r="V106" s="40" t="s">
        <v>332</v>
      </c>
      <c r="W106" s="40"/>
      <c r="X106" s="97" t="s">
        <v>1048</v>
      </c>
      <c r="Y106" s="82" t="s">
        <v>609</v>
      </c>
      <c r="Z106" s="40">
        <v>40.74</v>
      </c>
      <c r="AA106" s="40" t="s">
        <v>1138</v>
      </c>
      <c r="AB106" s="79" t="s">
        <v>332</v>
      </c>
      <c r="AC106" s="59" t="s">
        <v>1360</v>
      </c>
    </row>
    <row r="107" spans="1:29" x14ac:dyDescent="0.3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108">
        <v>32.619999999999997</v>
      </c>
      <c r="J107" s="79">
        <v>1</v>
      </c>
      <c r="K107" s="79">
        <v>0.8</v>
      </c>
      <c r="L107" s="79">
        <v>0.7</v>
      </c>
      <c r="M107" s="40" t="s">
        <v>600</v>
      </c>
      <c r="N107" s="40" t="s">
        <v>358</v>
      </c>
      <c r="O107" s="78" t="s">
        <v>772</v>
      </c>
      <c r="P107" s="78" t="s">
        <v>772</v>
      </c>
      <c r="Q107" s="40" t="s">
        <v>29</v>
      </c>
      <c r="R107" s="40"/>
      <c r="S107" s="84">
        <v>126</v>
      </c>
      <c r="T107" s="84">
        <v>148</v>
      </c>
      <c r="U107" s="40" t="s">
        <v>850</v>
      </c>
      <c r="V107" s="40" t="s">
        <v>332</v>
      </c>
      <c r="W107" s="40"/>
      <c r="X107" s="96" t="s">
        <v>332</v>
      </c>
      <c r="Y107" s="40"/>
      <c r="Z107" s="40">
        <v>31.22</v>
      </c>
      <c r="AA107" s="40" t="s">
        <v>1138</v>
      </c>
      <c r="AB107" s="79" t="s">
        <v>332</v>
      </c>
      <c r="AC107" s="59"/>
    </row>
    <row r="108" spans="1:29" x14ac:dyDescent="0.3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108">
        <v>34.33</v>
      </c>
      <c r="J108" s="79">
        <v>1</v>
      </c>
      <c r="K108" s="79">
        <v>0.8</v>
      </c>
      <c r="L108" s="79">
        <v>0.7</v>
      </c>
      <c r="M108" s="40" t="s">
        <v>417</v>
      </c>
      <c r="N108" s="40" t="s">
        <v>358</v>
      </c>
      <c r="O108" s="78" t="s">
        <v>772</v>
      </c>
      <c r="P108" s="78" t="s">
        <v>772</v>
      </c>
      <c r="Q108" s="40" t="s">
        <v>588</v>
      </c>
      <c r="R108" s="40"/>
      <c r="S108" s="84">
        <v>106</v>
      </c>
      <c r="T108" s="84">
        <v>114</v>
      </c>
      <c r="U108" s="40" t="s">
        <v>851</v>
      </c>
      <c r="V108" s="40" t="s">
        <v>332</v>
      </c>
      <c r="W108" s="40"/>
      <c r="X108" s="96" t="s">
        <v>332</v>
      </c>
      <c r="Y108" s="40"/>
      <c r="Z108" s="40">
        <v>33.049999999999997</v>
      </c>
      <c r="AA108" s="40" t="s">
        <v>1138</v>
      </c>
      <c r="AB108" s="79" t="s">
        <v>332</v>
      </c>
      <c r="AC108" s="59"/>
    </row>
    <row r="109" spans="1:29" x14ac:dyDescent="0.3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108">
        <v>32.869999999999997</v>
      </c>
      <c r="J109" s="79">
        <v>1</v>
      </c>
      <c r="K109" s="79">
        <v>0.9</v>
      </c>
      <c r="L109" s="79">
        <v>0.7</v>
      </c>
      <c r="M109" s="40" t="s">
        <v>412</v>
      </c>
      <c r="N109" s="40" t="s">
        <v>358</v>
      </c>
      <c r="O109" s="78" t="s">
        <v>772</v>
      </c>
      <c r="P109" s="78" t="s">
        <v>772</v>
      </c>
      <c r="Q109" s="40" t="s">
        <v>588</v>
      </c>
      <c r="R109" s="40"/>
      <c r="S109" s="84">
        <v>129</v>
      </c>
      <c r="T109" s="84">
        <v>150</v>
      </c>
      <c r="U109" s="40" t="s">
        <v>852</v>
      </c>
      <c r="V109" s="40" t="s">
        <v>332</v>
      </c>
      <c r="W109" s="40"/>
      <c r="X109" s="96" t="s">
        <v>332</v>
      </c>
      <c r="Y109" s="40"/>
      <c r="Z109" s="40">
        <v>33.46</v>
      </c>
      <c r="AA109" s="40" t="s">
        <v>1138</v>
      </c>
      <c r="AB109" s="40" t="s">
        <v>332</v>
      </c>
      <c r="AC109" s="59"/>
    </row>
    <row r="110" spans="1:29" x14ac:dyDescent="0.3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108">
        <v>23.1</v>
      </c>
      <c r="J110" s="79">
        <v>1</v>
      </c>
      <c r="K110" s="79">
        <v>0.9</v>
      </c>
      <c r="L110" s="79">
        <v>0.7</v>
      </c>
      <c r="M110" s="40" t="s">
        <v>593</v>
      </c>
      <c r="N110" s="40" t="s">
        <v>358</v>
      </c>
      <c r="O110" s="78" t="s">
        <v>772</v>
      </c>
      <c r="P110" s="78" t="s">
        <v>772</v>
      </c>
      <c r="Q110" s="40" t="s">
        <v>1</v>
      </c>
      <c r="R110" s="40"/>
      <c r="S110" s="84">
        <v>131</v>
      </c>
      <c r="T110" s="84">
        <v>156</v>
      </c>
      <c r="U110" s="40" t="s">
        <v>853</v>
      </c>
      <c r="V110" s="40" t="s">
        <v>332</v>
      </c>
      <c r="W110" s="40"/>
      <c r="X110" s="96" t="s">
        <v>332</v>
      </c>
      <c r="Y110" s="40"/>
      <c r="Z110" s="40">
        <v>26.03</v>
      </c>
      <c r="AA110" s="40" t="s">
        <v>1138</v>
      </c>
      <c r="AB110" s="79" t="s">
        <v>332</v>
      </c>
      <c r="AC110" s="59"/>
    </row>
    <row r="111" spans="1:29" x14ac:dyDescent="0.3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108">
        <v>39.76</v>
      </c>
      <c r="J111" s="79">
        <v>1</v>
      </c>
      <c r="K111" s="79">
        <v>1.2</v>
      </c>
      <c r="L111" s="79">
        <v>0.9</v>
      </c>
      <c r="M111" s="40" t="s">
        <v>412</v>
      </c>
      <c r="N111" s="40" t="s">
        <v>358</v>
      </c>
      <c r="O111" s="78" t="s">
        <v>772</v>
      </c>
      <c r="P111" s="78" t="s">
        <v>772</v>
      </c>
      <c r="Q111" s="40" t="s">
        <v>588</v>
      </c>
      <c r="R111" s="40"/>
      <c r="S111" s="84">
        <v>153</v>
      </c>
      <c r="T111" s="84">
        <v>180</v>
      </c>
      <c r="U111" s="40" t="s">
        <v>854</v>
      </c>
      <c r="V111" s="40" t="s">
        <v>332</v>
      </c>
      <c r="W111" s="40"/>
      <c r="X111" s="96" t="s">
        <v>332</v>
      </c>
      <c r="Y111" s="40"/>
      <c r="Z111" s="40">
        <v>35.049999999999997</v>
      </c>
      <c r="AA111" s="40" t="s">
        <v>1138</v>
      </c>
      <c r="AB111" s="79" t="s">
        <v>332</v>
      </c>
      <c r="AC111" s="59"/>
    </row>
    <row r="112" spans="1:29" x14ac:dyDescent="0.3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108">
        <v>15.02</v>
      </c>
      <c r="J112" s="79">
        <v>1</v>
      </c>
      <c r="K112" s="79">
        <v>0.9</v>
      </c>
      <c r="L112" s="79">
        <v>0.7</v>
      </c>
      <c r="M112" s="40" t="s">
        <v>412</v>
      </c>
      <c r="N112" s="40" t="s">
        <v>358</v>
      </c>
      <c r="O112" s="78" t="s">
        <v>772</v>
      </c>
      <c r="P112" s="78" t="s">
        <v>772</v>
      </c>
      <c r="Q112" s="40" t="s">
        <v>588</v>
      </c>
      <c r="R112" s="40"/>
      <c r="S112" s="84">
        <v>117</v>
      </c>
      <c r="T112" s="84">
        <v>136</v>
      </c>
      <c r="U112" s="40" t="s">
        <v>855</v>
      </c>
      <c r="V112" s="40" t="s">
        <v>332</v>
      </c>
      <c r="W112" s="40"/>
      <c r="X112" s="96" t="s">
        <v>332</v>
      </c>
      <c r="Y112" s="40"/>
      <c r="Z112" s="40">
        <v>16.62</v>
      </c>
      <c r="AA112" s="40" t="s">
        <v>1138</v>
      </c>
      <c r="AB112" s="79" t="s">
        <v>332</v>
      </c>
      <c r="AC112" s="59"/>
    </row>
    <row r="113" spans="1:29" x14ac:dyDescent="0.35">
      <c r="A113" s="39" t="s">
        <v>125</v>
      </c>
      <c r="B113" s="40">
        <v>2</v>
      </c>
      <c r="C113" s="40" t="s">
        <v>357</v>
      </c>
      <c r="D113" s="40">
        <v>394</v>
      </c>
      <c r="E113" s="84" t="s">
        <v>1</v>
      </c>
      <c r="F113" s="85">
        <v>92001</v>
      </c>
      <c r="G113" s="40"/>
      <c r="H113" s="80">
        <f t="shared" si="1"/>
        <v>13.133333333333333</v>
      </c>
      <c r="I113" s="108">
        <v>12.27</v>
      </c>
      <c r="J113" s="79">
        <v>1</v>
      </c>
      <c r="K113" s="79">
        <v>1</v>
      </c>
      <c r="L113" s="79">
        <v>0.8</v>
      </c>
      <c r="M113" s="40" t="s">
        <v>412</v>
      </c>
      <c r="N113" s="40" t="s">
        <v>359</v>
      </c>
      <c r="O113" s="78" t="s">
        <v>772</v>
      </c>
      <c r="P113" s="78" t="s">
        <v>772</v>
      </c>
      <c r="Q113" s="40" t="s">
        <v>599</v>
      </c>
      <c r="R113" s="40"/>
      <c r="S113" s="84">
        <v>126</v>
      </c>
      <c r="T113" s="84">
        <v>144</v>
      </c>
      <c r="U113" s="40" t="s">
        <v>856</v>
      </c>
      <c r="V113" s="40" t="s">
        <v>332</v>
      </c>
      <c r="W113" s="40"/>
      <c r="X113" s="96" t="s">
        <v>332</v>
      </c>
      <c r="Y113" s="40"/>
      <c r="Z113" s="40">
        <v>12.55</v>
      </c>
      <c r="AA113" s="40" t="s">
        <v>1138</v>
      </c>
      <c r="AB113" s="79" t="s">
        <v>332</v>
      </c>
      <c r="AC113" s="59"/>
    </row>
    <row r="114" spans="1:29" x14ac:dyDescent="0.35">
      <c r="A114" s="39" t="s">
        <v>126</v>
      </c>
      <c r="B114" s="40">
        <v>1</v>
      </c>
      <c r="C114" s="40" t="s">
        <v>356</v>
      </c>
      <c r="D114" s="40">
        <v>18</v>
      </c>
      <c r="E114" s="84" t="s">
        <v>1</v>
      </c>
      <c r="F114" s="85">
        <v>220000</v>
      </c>
      <c r="G114" s="40"/>
      <c r="H114" s="80">
        <f t="shared" si="1"/>
        <v>0.6</v>
      </c>
      <c r="I114" s="137">
        <v>22.84</v>
      </c>
      <c r="J114" s="79">
        <v>1</v>
      </c>
      <c r="K114" s="79">
        <v>1.7</v>
      </c>
      <c r="L114" s="79">
        <v>1.1000000000000001</v>
      </c>
      <c r="M114" s="40" t="s">
        <v>596</v>
      </c>
      <c r="N114" s="40" t="s">
        <v>359</v>
      </c>
      <c r="O114" s="78" t="s">
        <v>772</v>
      </c>
      <c r="P114" s="78" t="s">
        <v>772</v>
      </c>
      <c r="Q114" s="40" t="s">
        <v>1</v>
      </c>
      <c r="R114" s="40"/>
      <c r="S114" s="84">
        <v>226</v>
      </c>
      <c r="T114" s="84">
        <v>259</v>
      </c>
      <c r="U114" s="40" t="s">
        <v>857</v>
      </c>
      <c r="V114" s="40" t="s">
        <v>332</v>
      </c>
      <c r="W114" s="40"/>
      <c r="X114" s="96" t="s">
        <v>332</v>
      </c>
      <c r="Y114" s="40"/>
      <c r="Z114" s="82">
        <v>21.88</v>
      </c>
      <c r="AA114" s="40" t="s">
        <v>1138</v>
      </c>
      <c r="AB114" s="79" t="s">
        <v>332</v>
      </c>
      <c r="AC114" s="59"/>
    </row>
    <row r="115" spans="1:29" x14ac:dyDescent="0.3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80">
        <f t="shared" si="1"/>
        <v>14.133333333333333</v>
      </c>
      <c r="I115" s="137">
        <v>7.49</v>
      </c>
      <c r="J115" s="97">
        <v>2</v>
      </c>
      <c r="K115" s="79">
        <v>0.9</v>
      </c>
      <c r="L115" s="79">
        <v>0.7</v>
      </c>
      <c r="M115" s="40" t="s">
        <v>412</v>
      </c>
      <c r="N115" s="40" t="s">
        <v>358</v>
      </c>
      <c r="O115" s="78" t="s">
        <v>772</v>
      </c>
      <c r="P115" s="78" t="s">
        <v>772</v>
      </c>
      <c r="Q115" s="40" t="s">
        <v>1</v>
      </c>
      <c r="R115" s="40"/>
      <c r="S115" s="84">
        <v>120</v>
      </c>
      <c r="T115" s="84">
        <v>140</v>
      </c>
      <c r="U115" s="40" t="s">
        <v>858</v>
      </c>
      <c r="V115" s="40" t="s">
        <v>332</v>
      </c>
      <c r="W115" s="40"/>
      <c r="X115" s="96" t="s">
        <v>332</v>
      </c>
      <c r="Y115" s="40"/>
      <c r="Z115" s="82">
        <v>7.11</v>
      </c>
      <c r="AA115" s="206" t="s">
        <v>1050</v>
      </c>
      <c r="AB115" s="208" t="s">
        <v>1048</v>
      </c>
      <c r="AC115" s="59"/>
    </row>
    <row r="116" spans="1:29" x14ac:dyDescent="0.3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135">
        <v>32.76</v>
      </c>
      <c r="J116" s="79">
        <v>1</v>
      </c>
      <c r="K116" s="79">
        <v>1</v>
      </c>
      <c r="L116" s="79">
        <v>0.9</v>
      </c>
      <c r="M116" s="40" t="s">
        <v>593</v>
      </c>
      <c r="N116" s="40" t="s">
        <v>358</v>
      </c>
      <c r="O116" s="78" t="s">
        <v>772</v>
      </c>
      <c r="P116" s="78" t="s">
        <v>772</v>
      </c>
      <c r="Q116" s="40" t="s">
        <v>1</v>
      </c>
      <c r="R116" s="40"/>
      <c r="S116" s="84">
        <v>158</v>
      </c>
      <c r="T116" s="84">
        <v>188</v>
      </c>
      <c r="U116" s="40" t="s">
        <v>859</v>
      </c>
      <c r="V116" s="40" t="s">
        <v>332</v>
      </c>
      <c r="W116" s="40"/>
      <c r="X116" s="96" t="s">
        <v>332</v>
      </c>
      <c r="Y116" s="40"/>
      <c r="Z116" s="40">
        <v>33.200000000000003</v>
      </c>
      <c r="AA116" s="40" t="s">
        <v>1138</v>
      </c>
      <c r="AB116" s="79" t="s">
        <v>332</v>
      </c>
      <c r="AC116" s="59"/>
    </row>
    <row r="117" spans="1:29" x14ac:dyDescent="0.3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135">
        <v>2.73</v>
      </c>
      <c r="J117" s="79">
        <v>1</v>
      </c>
      <c r="K117" s="79">
        <v>1.1000000000000001</v>
      </c>
      <c r="L117" s="79">
        <v>0.9</v>
      </c>
      <c r="M117" s="40" t="s">
        <v>602</v>
      </c>
      <c r="N117" s="40" t="s">
        <v>359</v>
      </c>
      <c r="O117" s="78" t="s">
        <v>772</v>
      </c>
      <c r="P117" s="78" t="s">
        <v>772</v>
      </c>
      <c r="Q117" s="40" t="s">
        <v>590</v>
      </c>
      <c r="R117" s="40"/>
      <c r="S117" s="84">
        <v>137</v>
      </c>
      <c r="T117" s="84">
        <v>163</v>
      </c>
      <c r="U117" s="40" t="s">
        <v>860</v>
      </c>
      <c r="V117" s="40" t="s">
        <v>332</v>
      </c>
      <c r="W117" s="40"/>
      <c r="X117" s="96" t="s">
        <v>332</v>
      </c>
      <c r="Y117" s="40"/>
      <c r="Z117" s="40">
        <v>5.07</v>
      </c>
      <c r="AA117" s="40" t="s">
        <v>1138</v>
      </c>
      <c r="AB117" s="79" t="s">
        <v>332</v>
      </c>
      <c r="AC117" s="59"/>
    </row>
    <row r="118" spans="1:29" x14ac:dyDescent="0.3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135">
        <v>11.63</v>
      </c>
      <c r="J118" s="79">
        <v>1</v>
      </c>
      <c r="K118" s="79">
        <v>0.7</v>
      </c>
      <c r="L118" s="79">
        <v>0.6</v>
      </c>
      <c r="M118" s="40" t="s">
        <v>419</v>
      </c>
      <c r="N118" s="40" t="s">
        <v>358</v>
      </c>
      <c r="O118" s="78" t="s">
        <v>772</v>
      </c>
      <c r="P118" s="78" t="s">
        <v>772</v>
      </c>
      <c r="Q118" s="40" t="s">
        <v>1</v>
      </c>
      <c r="R118" s="40"/>
      <c r="S118" s="84">
        <v>110</v>
      </c>
      <c r="T118" s="84">
        <v>130</v>
      </c>
      <c r="U118" s="40" t="s">
        <v>861</v>
      </c>
      <c r="V118" s="40" t="s">
        <v>332</v>
      </c>
      <c r="W118" s="40"/>
      <c r="X118" s="96" t="s">
        <v>332</v>
      </c>
      <c r="Y118" s="40"/>
      <c r="Z118" s="82">
        <v>14.14</v>
      </c>
      <c r="AA118" s="40" t="s">
        <v>1138</v>
      </c>
      <c r="AB118" s="79" t="s">
        <v>332</v>
      </c>
      <c r="AC118" s="59"/>
    </row>
    <row r="119" spans="1:29" x14ac:dyDescent="0.3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135">
        <v>32.96</v>
      </c>
      <c r="J119" s="79">
        <v>1</v>
      </c>
      <c r="K119" s="79">
        <v>1</v>
      </c>
      <c r="L119" s="79">
        <v>0.7</v>
      </c>
      <c r="M119" s="40" t="s">
        <v>602</v>
      </c>
      <c r="N119" s="40" t="s">
        <v>358</v>
      </c>
      <c r="O119" s="78" t="s">
        <v>772</v>
      </c>
      <c r="P119" s="78" t="s">
        <v>772</v>
      </c>
      <c r="Q119" s="40" t="s">
        <v>1</v>
      </c>
      <c r="R119" s="40"/>
      <c r="S119" s="84">
        <v>129</v>
      </c>
      <c r="T119" s="84">
        <v>152</v>
      </c>
      <c r="U119" s="40" t="s">
        <v>862</v>
      </c>
      <c r="V119" s="40" t="s">
        <v>332</v>
      </c>
      <c r="W119" s="40"/>
      <c r="X119" s="96" t="s">
        <v>332</v>
      </c>
      <c r="Y119" s="40"/>
      <c r="Z119" s="40">
        <v>32.04</v>
      </c>
      <c r="AA119" s="40" t="s">
        <v>1138</v>
      </c>
      <c r="AB119" s="79" t="s">
        <v>332</v>
      </c>
      <c r="AC119" s="59"/>
    </row>
    <row r="120" spans="1:29" x14ac:dyDescent="0.3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135">
        <v>36.28</v>
      </c>
      <c r="J120" s="79">
        <v>1</v>
      </c>
      <c r="K120" s="79">
        <v>1.2</v>
      </c>
      <c r="L120" s="79">
        <v>0.9</v>
      </c>
      <c r="M120" s="40" t="s">
        <v>602</v>
      </c>
      <c r="N120" s="40" t="s">
        <v>358</v>
      </c>
      <c r="O120" s="78" t="s">
        <v>772</v>
      </c>
      <c r="P120" s="78" t="s">
        <v>772</v>
      </c>
      <c r="Q120" s="40" t="s">
        <v>1</v>
      </c>
      <c r="R120" s="40"/>
      <c r="S120" s="84">
        <v>145</v>
      </c>
      <c r="T120" s="84">
        <v>177</v>
      </c>
      <c r="U120" s="40" t="s">
        <v>863</v>
      </c>
      <c r="V120" s="40" t="s">
        <v>332</v>
      </c>
      <c r="W120" s="40"/>
      <c r="X120" s="96" t="s">
        <v>332</v>
      </c>
      <c r="Y120" s="40"/>
      <c r="Z120" s="40">
        <v>33.28</v>
      </c>
      <c r="AA120" s="40" t="s">
        <v>1138</v>
      </c>
      <c r="AB120" s="79" t="s">
        <v>332</v>
      </c>
      <c r="AC120" s="59"/>
    </row>
    <row r="121" spans="1:29" x14ac:dyDescent="0.3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135">
        <v>90.69</v>
      </c>
      <c r="J121" s="97">
        <v>2</v>
      </c>
      <c r="K121" s="79">
        <v>1.1000000000000001</v>
      </c>
      <c r="L121" s="79">
        <v>0.8</v>
      </c>
      <c r="M121" s="78" t="s">
        <v>602</v>
      </c>
      <c r="N121" s="40" t="s">
        <v>358</v>
      </c>
      <c r="O121" s="59" t="s">
        <v>772</v>
      </c>
      <c r="P121" s="79" t="s">
        <v>772</v>
      </c>
      <c r="Q121" s="40" t="s">
        <v>1</v>
      </c>
      <c r="R121" s="97"/>
      <c r="S121" s="84">
        <v>139</v>
      </c>
      <c r="T121" s="84">
        <v>166</v>
      </c>
      <c r="U121" s="40" t="s">
        <v>864</v>
      </c>
      <c r="V121" s="59" t="s">
        <v>332</v>
      </c>
      <c r="W121" s="82"/>
      <c r="X121" s="96" t="s">
        <v>332</v>
      </c>
      <c r="Y121" s="82"/>
      <c r="Z121" s="40"/>
      <c r="AA121" s="206" t="s">
        <v>1050</v>
      </c>
      <c r="AB121" s="79" t="s">
        <v>332</v>
      </c>
      <c r="AC121" s="59" t="s">
        <v>1312</v>
      </c>
    </row>
    <row r="122" spans="1:29" x14ac:dyDescent="0.3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135">
        <v>29.21</v>
      </c>
      <c r="J122" s="79">
        <v>1</v>
      </c>
      <c r="K122" s="79">
        <v>1.2</v>
      </c>
      <c r="L122" s="79">
        <v>1</v>
      </c>
      <c r="M122" s="40" t="s">
        <v>596</v>
      </c>
      <c r="N122" s="40" t="s">
        <v>358</v>
      </c>
      <c r="O122" s="78" t="s">
        <v>772</v>
      </c>
      <c r="P122" s="78" t="s">
        <v>772</v>
      </c>
      <c r="Q122" s="40" t="s">
        <v>1</v>
      </c>
      <c r="R122" s="40"/>
      <c r="S122" s="84">
        <v>174</v>
      </c>
      <c r="T122" s="84">
        <v>195</v>
      </c>
      <c r="U122" s="40" t="s">
        <v>866</v>
      </c>
      <c r="V122" s="59" t="s">
        <v>332</v>
      </c>
      <c r="W122" s="40"/>
      <c r="X122" s="96" t="s">
        <v>332</v>
      </c>
      <c r="Y122" s="40"/>
      <c r="Z122" s="40">
        <v>29.69</v>
      </c>
      <c r="AA122" s="40" t="s">
        <v>1138</v>
      </c>
      <c r="AB122" s="79" t="s">
        <v>332</v>
      </c>
      <c r="AC122" s="59"/>
    </row>
    <row r="123" spans="1:29" x14ac:dyDescent="0.3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135">
        <v>37.35</v>
      </c>
      <c r="J123" s="79">
        <v>1</v>
      </c>
      <c r="K123" s="79">
        <v>1.2</v>
      </c>
      <c r="L123" s="79">
        <v>1.1000000000000001</v>
      </c>
      <c r="M123" s="40" t="s">
        <v>412</v>
      </c>
      <c r="N123" s="40" t="s">
        <v>358</v>
      </c>
      <c r="O123" s="78" t="s">
        <v>772</v>
      </c>
      <c r="P123" s="78" t="s">
        <v>772</v>
      </c>
      <c r="Q123" s="40" t="s">
        <v>603</v>
      </c>
      <c r="R123" s="40"/>
      <c r="S123" s="84">
        <v>168</v>
      </c>
      <c r="T123" s="84">
        <v>187</v>
      </c>
      <c r="U123" s="40" t="s">
        <v>865</v>
      </c>
      <c r="V123" s="59" t="s">
        <v>332</v>
      </c>
      <c r="W123" s="40"/>
      <c r="X123" s="96" t="s">
        <v>332</v>
      </c>
      <c r="Y123" s="40"/>
      <c r="Z123" s="40">
        <v>36.08</v>
      </c>
      <c r="AA123" s="40" t="s">
        <v>1138</v>
      </c>
      <c r="AB123" s="79" t="s">
        <v>332</v>
      </c>
      <c r="AC123" s="96"/>
    </row>
    <row r="124" spans="1:29" x14ac:dyDescent="0.3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80">
        <f t="shared" si="1"/>
        <v>9.3333333333333339</v>
      </c>
      <c r="I124" s="137">
        <v>17.78</v>
      </c>
      <c r="J124" s="79">
        <v>1</v>
      </c>
      <c r="K124" s="79">
        <v>0.8</v>
      </c>
      <c r="L124" s="96">
        <v>0.4</v>
      </c>
      <c r="M124" s="40" t="s">
        <v>419</v>
      </c>
      <c r="N124" s="40" t="s">
        <v>358</v>
      </c>
      <c r="O124" s="82" t="s">
        <v>646</v>
      </c>
      <c r="P124" s="78" t="s">
        <v>772</v>
      </c>
      <c r="Q124" s="40" t="s">
        <v>588</v>
      </c>
      <c r="R124" s="40"/>
      <c r="S124" s="84">
        <v>115</v>
      </c>
      <c r="T124" s="84">
        <v>132</v>
      </c>
      <c r="U124" s="40" t="s">
        <v>867</v>
      </c>
      <c r="V124" s="59" t="s">
        <v>332</v>
      </c>
      <c r="W124" s="84"/>
      <c r="X124" s="96" t="s">
        <v>332</v>
      </c>
      <c r="Y124" s="84"/>
      <c r="Z124" s="82">
        <v>18.440000000000001</v>
      </c>
      <c r="AA124" s="40" t="s">
        <v>1138</v>
      </c>
      <c r="AB124" s="79" t="s">
        <v>332</v>
      </c>
      <c r="AC124" s="96" t="s">
        <v>1253</v>
      </c>
    </row>
    <row r="125" spans="1:29" x14ac:dyDescent="0.3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135">
        <v>20.22</v>
      </c>
      <c r="J125" s="79">
        <v>1</v>
      </c>
      <c r="K125" s="79">
        <v>1.4</v>
      </c>
      <c r="L125" s="79">
        <v>0.8</v>
      </c>
      <c r="M125" s="40" t="s">
        <v>412</v>
      </c>
      <c r="N125" s="40" t="s">
        <v>359</v>
      </c>
      <c r="O125" s="82" t="s">
        <v>646</v>
      </c>
      <c r="P125" s="78" t="s">
        <v>772</v>
      </c>
      <c r="Q125" s="40" t="s">
        <v>1</v>
      </c>
      <c r="R125" s="40"/>
      <c r="S125" s="84">
        <v>190</v>
      </c>
      <c r="T125" s="84">
        <v>210</v>
      </c>
      <c r="U125" s="40" t="s">
        <v>868</v>
      </c>
      <c r="V125" s="59" t="s">
        <v>332</v>
      </c>
      <c r="W125" s="84"/>
      <c r="X125" s="96" t="s">
        <v>332</v>
      </c>
      <c r="Y125" s="84"/>
      <c r="Z125" s="40">
        <v>18.62</v>
      </c>
      <c r="AA125" s="40" t="s">
        <v>1138</v>
      </c>
      <c r="AB125" s="79" t="s">
        <v>332</v>
      </c>
      <c r="AC125" s="96" t="s">
        <v>1311</v>
      </c>
    </row>
    <row r="126" spans="1:29" x14ac:dyDescent="0.3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135">
        <v>3.01</v>
      </c>
      <c r="J126" s="97">
        <v>2</v>
      </c>
      <c r="K126" s="79">
        <v>1</v>
      </c>
      <c r="L126" s="79">
        <v>0.7</v>
      </c>
      <c r="M126" s="40" t="s">
        <v>418</v>
      </c>
      <c r="N126" s="40" t="s">
        <v>358</v>
      </c>
      <c r="O126" s="78" t="s">
        <v>772</v>
      </c>
      <c r="P126" s="78" t="s">
        <v>772</v>
      </c>
      <c r="Q126" s="40" t="s">
        <v>583</v>
      </c>
      <c r="R126" s="40"/>
      <c r="S126" s="84">
        <v>130</v>
      </c>
      <c r="T126" s="84">
        <v>146</v>
      </c>
      <c r="U126" s="40" t="s">
        <v>869</v>
      </c>
      <c r="V126" s="59" t="s">
        <v>332</v>
      </c>
      <c r="W126" s="40"/>
      <c r="X126" s="96" t="s">
        <v>332</v>
      </c>
      <c r="Y126" s="40"/>
      <c r="Z126" s="40">
        <v>9.7200000000000006</v>
      </c>
      <c r="AA126" s="206" t="s">
        <v>1050</v>
      </c>
      <c r="AB126" s="79" t="s">
        <v>332</v>
      </c>
      <c r="AC126" s="59"/>
    </row>
    <row r="127" spans="1:29" x14ac:dyDescent="0.35">
      <c r="A127" s="40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135">
        <v>27.77</v>
      </c>
      <c r="J127" s="79">
        <v>1</v>
      </c>
      <c r="K127" s="79">
        <v>0.9</v>
      </c>
      <c r="L127" s="79">
        <v>0.7</v>
      </c>
      <c r="M127" s="40" t="s">
        <v>418</v>
      </c>
      <c r="N127" s="40" t="s">
        <v>358</v>
      </c>
      <c r="O127" s="78" t="s">
        <v>772</v>
      </c>
      <c r="P127" s="78" t="s">
        <v>772</v>
      </c>
      <c r="Q127" s="40" t="s">
        <v>1</v>
      </c>
      <c r="R127" s="40"/>
      <c r="S127" s="84">
        <v>111</v>
      </c>
      <c r="T127" s="84">
        <v>123</v>
      </c>
      <c r="U127" s="84" t="s">
        <v>1023</v>
      </c>
      <c r="V127" s="59" t="s">
        <v>332</v>
      </c>
      <c r="W127" s="40"/>
      <c r="X127" s="96" t="s">
        <v>332</v>
      </c>
      <c r="Y127" s="40"/>
      <c r="Z127" s="40">
        <v>26.89</v>
      </c>
      <c r="AA127" s="40" t="s">
        <v>1138</v>
      </c>
      <c r="AB127" s="79" t="s">
        <v>332</v>
      </c>
      <c r="AC127" s="59"/>
    </row>
    <row r="128" spans="1:29" x14ac:dyDescent="0.35">
      <c r="A128" s="39" t="s">
        <v>140</v>
      </c>
      <c r="B128" s="40">
        <v>2</v>
      </c>
      <c r="C128" s="40" t="s">
        <v>357</v>
      </c>
      <c r="D128" s="40">
        <v>853</v>
      </c>
      <c r="E128" s="84" t="s">
        <v>1</v>
      </c>
      <c r="F128" s="50"/>
      <c r="G128" s="40">
        <v>315811</v>
      </c>
      <c r="H128" s="80">
        <f t="shared" si="1"/>
        <v>28.433333333333334</v>
      </c>
      <c r="I128" s="135">
        <v>24.39</v>
      </c>
      <c r="J128" s="79">
        <v>1</v>
      </c>
      <c r="K128" s="79">
        <v>1.1000000000000001</v>
      </c>
      <c r="L128" s="79">
        <v>0.8</v>
      </c>
      <c r="M128" s="40" t="s">
        <v>596</v>
      </c>
      <c r="N128" s="40" t="s">
        <v>358</v>
      </c>
      <c r="O128" s="78" t="s">
        <v>772</v>
      </c>
      <c r="P128" s="78" t="s">
        <v>772</v>
      </c>
      <c r="Q128" s="40" t="s">
        <v>1</v>
      </c>
      <c r="R128" s="40"/>
      <c r="S128" s="84">
        <v>167</v>
      </c>
      <c r="T128" s="84">
        <v>200</v>
      </c>
      <c r="U128" s="40" t="s">
        <v>1024</v>
      </c>
      <c r="V128" s="59" t="s">
        <v>332</v>
      </c>
      <c r="W128" s="40"/>
      <c r="X128" s="96" t="s">
        <v>332</v>
      </c>
      <c r="Y128" s="40"/>
      <c r="Z128" s="40">
        <v>31.91</v>
      </c>
      <c r="AA128" s="40" t="s">
        <v>1138</v>
      </c>
      <c r="AB128" s="79" t="s">
        <v>332</v>
      </c>
      <c r="AC128" s="59"/>
    </row>
    <row r="129" spans="1:29" x14ac:dyDescent="0.35">
      <c r="A129" s="39" t="s">
        <v>141</v>
      </c>
      <c r="B129" s="40">
        <v>2</v>
      </c>
      <c r="C129" s="40" t="s">
        <v>357</v>
      </c>
      <c r="D129" s="40">
        <v>389</v>
      </c>
      <c r="E129" s="84" t="s">
        <v>1</v>
      </c>
      <c r="F129" s="85">
        <v>91000</v>
      </c>
      <c r="G129" s="40"/>
      <c r="H129" s="80">
        <f t="shared" si="1"/>
        <v>12.966666666666667</v>
      </c>
      <c r="I129" s="82">
        <v>11.77</v>
      </c>
      <c r="J129" s="79">
        <v>1</v>
      </c>
      <c r="K129" s="79">
        <v>0.8</v>
      </c>
      <c r="L129" s="79">
        <v>0.6</v>
      </c>
      <c r="M129" s="40" t="s">
        <v>418</v>
      </c>
      <c r="N129" s="40" t="s">
        <v>358</v>
      </c>
      <c r="O129" s="78" t="s">
        <v>772</v>
      </c>
      <c r="P129" s="78" t="s">
        <v>772</v>
      </c>
      <c r="Q129" s="40" t="s">
        <v>588</v>
      </c>
      <c r="R129" s="40"/>
      <c r="S129" s="84">
        <v>98</v>
      </c>
      <c r="T129" s="84">
        <v>105</v>
      </c>
      <c r="U129" s="40" t="s">
        <v>1025</v>
      </c>
      <c r="V129" s="59" t="s">
        <v>332</v>
      </c>
      <c r="W129" s="40"/>
      <c r="X129" s="96" t="s">
        <v>332</v>
      </c>
      <c r="Y129" s="40"/>
      <c r="Z129" s="82">
        <v>11.36</v>
      </c>
      <c r="AA129" s="40" t="s">
        <v>1138</v>
      </c>
      <c r="AB129" s="79" t="s">
        <v>332</v>
      </c>
      <c r="AC129" s="59"/>
    </row>
    <row r="130" spans="1:29" s="3" customFormat="1" x14ac:dyDescent="0.35">
      <c r="A130" s="143" t="s">
        <v>142</v>
      </c>
      <c r="B130" s="84">
        <v>3</v>
      </c>
      <c r="C130" s="84" t="s">
        <v>357</v>
      </c>
      <c r="D130" s="84">
        <v>731</v>
      </c>
      <c r="E130" s="84" t="s">
        <v>1</v>
      </c>
      <c r="F130" s="148">
        <v>32200</v>
      </c>
      <c r="G130" s="84"/>
      <c r="H130" s="149">
        <f t="shared" si="1"/>
        <v>24.366666666666667</v>
      </c>
      <c r="I130" s="84">
        <v>14.15</v>
      </c>
      <c r="J130" s="79">
        <v>1</v>
      </c>
      <c r="K130" s="79">
        <v>1</v>
      </c>
      <c r="L130" s="79">
        <v>0.8</v>
      </c>
      <c r="M130" s="84" t="s">
        <v>418</v>
      </c>
      <c r="N130" s="84" t="s">
        <v>360</v>
      </c>
      <c r="O130" s="79" t="s">
        <v>772</v>
      </c>
      <c r="P130" s="79" t="s">
        <v>772</v>
      </c>
      <c r="Q130" s="84" t="s">
        <v>583</v>
      </c>
      <c r="R130" s="84"/>
      <c r="S130" s="84">
        <v>119</v>
      </c>
      <c r="T130" s="84">
        <v>131</v>
      </c>
      <c r="U130" s="84" t="s">
        <v>1026</v>
      </c>
      <c r="V130" s="96" t="s">
        <v>332</v>
      </c>
      <c r="W130" s="97"/>
      <c r="X130" s="96" t="s">
        <v>332</v>
      </c>
      <c r="Y130" s="97"/>
      <c r="Z130" s="84">
        <v>14.02</v>
      </c>
      <c r="AA130" s="84" t="s">
        <v>1138</v>
      </c>
      <c r="AB130" s="79" t="s">
        <v>332</v>
      </c>
      <c r="AC130" s="96" t="s">
        <v>1051</v>
      </c>
    </row>
    <row r="131" spans="1:29" x14ac:dyDescent="0.35">
      <c r="A131" s="39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ref="H131:H194" si="2">D131/30</f>
        <v>58.6</v>
      </c>
      <c r="I131" s="40">
        <v>33.9</v>
      </c>
      <c r="J131" s="79">
        <v>1</v>
      </c>
      <c r="K131" s="79">
        <v>1</v>
      </c>
      <c r="L131" s="79">
        <v>0.8</v>
      </c>
      <c r="M131" s="40" t="s">
        <v>418</v>
      </c>
      <c r="N131" s="40" t="s">
        <v>358</v>
      </c>
      <c r="O131" s="78" t="s">
        <v>772</v>
      </c>
      <c r="P131" s="78" t="s">
        <v>772</v>
      </c>
      <c r="Q131" s="40" t="s">
        <v>1</v>
      </c>
      <c r="R131" s="40" t="s">
        <v>339</v>
      </c>
      <c r="S131" s="84">
        <v>127</v>
      </c>
      <c r="T131" s="84">
        <v>137</v>
      </c>
      <c r="U131" s="40" t="s">
        <v>1027</v>
      </c>
      <c r="V131" s="84" t="s">
        <v>332</v>
      </c>
      <c r="W131" s="40"/>
      <c r="X131" s="96" t="s">
        <v>332</v>
      </c>
      <c r="Y131" s="40"/>
      <c r="Z131" s="40">
        <v>33.5</v>
      </c>
      <c r="AA131" s="40" t="s">
        <v>1138</v>
      </c>
      <c r="AB131" s="79" t="s">
        <v>332</v>
      </c>
      <c r="AC131" s="59"/>
    </row>
    <row r="132" spans="1:29" x14ac:dyDescent="0.3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79">
        <v>1</v>
      </c>
      <c r="K132" s="79">
        <v>1.9</v>
      </c>
      <c r="L132" s="79">
        <v>1.5</v>
      </c>
      <c r="M132" s="40" t="s">
        <v>418</v>
      </c>
      <c r="N132" s="40" t="s">
        <v>358</v>
      </c>
      <c r="O132" s="78" t="s">
        <v>772</v>
      </c>
      <c r="P132" s="78" t="s">
        <v>772</v>
      </c>
      <c r="Q132" s="40" t="s">
        <v>1</v>
      </c>
      <c r="R132" s="40"/>
      <c r="S132" s="84">
        <v>243</v>
      </c>
      <c r="T132" s="84">
        <v>268</v>
      </c>
      <c r="U132" s="40" t="s">
        <v>1029</v>
      </c>
      <c r="V132" s="40" t="s">
        <v>332</v>
      </c>
      <c r="W132" s="40"/>
      <c r="X132" s="96" t="s">
        <v>332</v>
      </c>
      <c r="Y132" s="40"/>
      <c r="Z132" s="40">
        <v>33.39</v>
      </c>
      <c r="AA132" s="40" t="s">
        <v>1138</v>
      </c>
      <c r="AB132" s="79" t="s">
        <v>332</v>
      </c>
      <c r="AC132" s="59"/>
    </row>
    <row r="133" spans="1:29" x14ac:dyDescent="0.3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79">
        <v>1</v>
      </c>
      <c r="K133" s="79">
        <v>1.4</v>
      </c>
      <c r="L133" s="79">
        <v>1.3</v>
      </c>
      <c r="M133" s="40" t="s">
        <v>596</v>
      </c>
      <c r="N133" s="40" t="s">
        <v>358</v>
      </c>
      <c r="O133" s="78" t="s">
        <v>772</v>
      </c>
      <c r="P133" s="78" t="s">
        <v>772</v>
      </c>
      <c r="Q133" s="40" t="s">
        <v>1</v>
      </c>
      <c r="R133" s="40"/>
      <c r="S133" s="84">
        <v>195</v>
      </c>
      <c r="T133" s="84">
        <v>231</v>
      </c>
      <c r="U133" s="40" t="s">
        <v>1030</v>
      </c>
      <c r="V133" s="40" t="s">
        <v>332</v>
      </c>
      <c r="W133" s="40"/>
      <c r="X133" s="96" t="s">
        <v>332</v>
      </c>
      <c r="Y133" s="40"/>
      <c r="Z133" s="40">
        <v>30.82</v>
      </c>
      <c r="AA133" s="40" t="s">
        <v>1138</v>
      </c>
      <c r="AB133" s="79" t="s">
        <v>332</v>
      </c>
      <c r="AC133" s="40"/>
    </row>
    <row r="134" spans="1:29" x14ac:dyDescent="0.3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79">
        <v>1</v>
      </c>
      <c r="K134" s="79">
        <v>1</v>
      </c>
      <c r="L134" s="79">
        <v>0.7</v>
      </c>
      <c r="M134" s="40" t="s">
        <v>602</v>
      </c>
      <c r="N134" s="40" t="s">
        <v>358</v>
      </c>
      <c r="O134" s="78" t="s">
        <v>772</v>
      </c>
      <c r="P134" s="78" t="s">
        <v>772</v>
      </c>
      <c r="Q134" s="40" t="s">
        <v>586</v>
      </c>
      <c r="R134" s="40"/>
      <c r="S134" s="84">
        <v>121</v>
      </c>
      <c r="T134" s="84">
        <v>146</v>
      </c>
      <c r="U134" s="40" t="s">
        <v>1031</v>
      </c>
      <c r="V134" s="40" t="s">
        <v>332</v>
      </c>
      <c r="W134" s="40"/>
      <c r="X134" s="96" t="s">
        <v>332</v>
      </c>
      <c r="Y134" s="40"/>
      <c r="Z134" s="40">
        <v>39.200000000000003</v>
      </c>
      <c r="AA134" s="40" t="s">
        <v>1138</v>
      </c>
      <c r="AB134" s="79" t="s">
        <v>332</v>
      </c>
      <c r="AC134" s="40"/>
    </row>
    <row r="135" spans="1:29" x14ac:dyDescent="0.3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79">
        <v>1</v>
      </c>
      <c r="K135" s="79">
        <v>0.9</v>
      </c>
      <c r="L135" s="79">
        <v>0.5</v>
      </c>
      <c r="M135" s="40" t="s">
        <v>418</v>
      </c>
      <c r="N135" s="40" t="s">
        <v>358</v>
      </c>
      <c r="O135" s="78" t="s">
        <v>772</v>
      </c>
      <c r="P135" s="78" t="s">
        <v>772</v>
      </c>
      <c r="Q135" s="40" t="s">
        <v>62</v>
      </c>
      <c r="R135" s="40"/>
      <c r="S135" s="84">
        <v>114</v>
      </c>
      <c r="T135" s="84">
        <v>133</v>
      </c>
      <c r="U135" s="40" t="s">
        <v>1032</v>
      </c>
      <c r="V135" s="40" t="s">
        <v>332</v>
      </c>
      <c r="W135" s="40"/>
      <c r="X135" s="96" t="s">
        <v>332</v>
      </c>
      <c r="Y135" s="40"/>
      <c r="Z135" s="40">
        <v>41.03</v>
      </c>
      <c r="AA135" s="40" t="s">
        <v>1138</v>
      </c>
      <c r="AB135" s="79" t="s">
        <v>332</v>
      </c>
      <c r="AC135" s="40"/>
    </row>
    <row r="136" spans="1:29" x14ac:dyDescent="0.3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79">
        <v>1</v>
      </c>
      <c r="K136" s="79">
        <v>1.2</v>
      </c>
      <c r="L136" s="79">
        <v>0.9</v>
      </c>
      <c r="M136" s="40" t="s">
        <v>602</v>
      </c>
      <c r="N136" s="40" t="s">
        <v>358</v>
      </c>
      <c r="O136" s="78" t="s">
        <v>772</v>
      </c>
      <c r="P136" s="78" t="s">
        <v>772</v>
      </c>
      <c r="Q136" s="40" t="s">
        <v>1</v>
      </c>
      <c r="R136" s="40"/>
      <c r="S136" s="84">
        <v>163</v>
      </c>
      <c r="T136" s="84">
        <v>191</v>
      </c>
      <c r="U136" s="40" t="s">
        <v>1217</v>
      </c>
      <c r="V136" s="40" t="s">
        <v>332</v>
      </c>
      <c r="W136" s="40"/>
      <c r="X136" s="96" t="s">
        <v>332</v>
      </c>
      <c r="Y136" s="40"/>
      <c r="Z136" s="40">
        <v>22.92</v>
      </c>
      <c r="AA136" s="40" t="s">
        <v>1138</v>
      </c>
      <c r="AB136" s="79" t="s">
        <v>332</v>
      </c>
      <c r="AC136" s="40"/>
    </row>
    <row r="137" spans="1:29" x14ac:dyDescent="0.3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79">
        <v>1</v>
      </c>
      <c r="K137" s="79">
        <v>0.9</v>
      </c>
      <c r="L137" s="79">
        <v>0.7</v>
      </c>
      <c r="M137" s="40" t="s">
        <v>418</v>
      </c>
      <c r="N137" s="40" t="s">
        <v>358</v>
      </c>
      <c r="O137" s="78" t="s">
        <v>772</v>
      </c>
      <c r="P137" s="78" t="s">
        <v>772</v>
      </c>
      <c r="Q137" s="40" t="s">
        <v>1</v>
      </c>
      <c r="R137" s="40"/>
      <c r="S137" s="84">
        <v>110</v>
      </c>
      <c r="T137" s="84">
        <v>122</v>
      </c>
      <c r="U137" s="40" t="s">
        <v>1036</v>
      </c>
      <c r="V137" s="40" t="s">
        <v>332</v>
      </c>
      <c r="W137" s="40"/>
      <c r="X137" s="96" t="s">
        <v>332</v>
      </c>
      <c r="Y137" s="40"/>
      <c r="Z137" s="40">
        <v>37.340000000000003</v>
      </c>
      <c r="AA137" s="40" t="s">
        <v>1138</v>
      </c>
      <c r="AB137" s="79" t="s">
        <v>332</v>
      </c>
      <c r="AC137" s="40"/>
    </row>
    <row r="138" spans="1:29" x14ac:dyDescent="0.3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79">
        <v>1</v>
      </c>
      <c r="K138" s="79">
        <v>1.1000000000000001</v>
      </c>
      <c r="L138" s="79">
        <v>0.6</v>
      </c>
      <c r="M138" s="40" t="s">
        <v>602</v>
      </c>
      <c r="N138" s="40" t="s">
        <v>358</v>
      </c>
      <c r="O138" s="78" t="s">
        <v>772</v>
      </c>
      <c r="P138" s="78" t="s">
        <v>772</v>
      </c>
      <c r="Q138" s="40" t="s">
        <v>23</v>
      </c>
      <c r="R138" s="40"/>
      <c r="S138" s="84">
        <v>135</v>
      </c>
      <c r="T138" s="84">
        <v>162</v>
      </c>
      <c r="U138" s="40" t="s">
        <v>1037</v>
      </c>
      <c r="V138" s="40" t="s">
        <v>332</v>
      </c>
      <c r="W138" s="40"/>
      <c r="X138" s="96" t="s">
        <v>332</v>
      </c>
      <c r="Y138" s="40"/>
      <c r="Z138" s="40">
        <v>18.420000000000002</v>
      </c>
      <c r="AA138" s="40" t="s">
        <v>1138</v>
      </c>
      <c r="AB138" s="79" t="s">
        <v>332</v>
      </c>
      <c r="AC138" s="84" t="s">
        <v>1306</v>
      </c>
    </row>
    <row r="139" spans="1:29" x14ac:dyDescent="0.3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97">
        <v>2</v>
      </c>
      <c r="K139" s="79">
        <v>2</v>
      </c>
      <c r="L139" s="79">
        <v>1.5</v>
      </c>
      <c r="M139" s="40" t="s">
        <v>610</v>
      </c>
      <c r="N139" s="40" t="s">
        <v>358</v>
      </c>
      <c r="O139" s="78" t="s">
        <v>772</v>
      </c>
      <c r="P139" s="78" t="s">
        <v>772</v>
      </c>
      <c r="Q139" s="40" t="s">
        <v>1</v>
      </c>
      <c r="R139" s="40"/>
      <c r="S139" s="84">
        <v>282</v>
      </c>
      <c r="T139" s="84">
        <v>346</v>
      </c>
      <c r="U139" s="40" t="s">
        <v>1038</v>
      </c>
      <c r="V139" s="40" t="s">
        <v>332</v>
      </c>
      <c r="W139" s="40"/>
      <c r="X139" s="96" t="s">
        <v>332</v>
      </c>
      <c r="Y139" s="40"/>
      <c r="Z139" s="82">
        <v>6.86</v>
      </c>
      <c r="AA139" s="206" t="s">
        <v>1050</v>
      </c>
      <c r="AB139" s="79" t="s">
        <v>332</v>
      </c>
      <c r="AC139" s="40"/>
    </row>
    <row r="140" spans="1:29" x14ac:dyDescent="0.3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79">
        <v>1</v>
      </c>
      <c r="K140" s="79">
        <v>2.4</v>
      </c>
      <c r="L140" s="79">
        <v>2.1</v>
      </c>
      <c r="M140" s="40" t="s">
        <v>610</v>
      </c>
      <c r="N140" s="40" t="s">
        <v>358</v>
      </c>
      <c r="O140" s="78" t="s">
        <v>772</v>
      </c>
      <c r="P140" s="78" t="s">
        <v>772</v>
      </c>
      <c r="Q140" s="40" t="s">
        <v>1</v>
      </c>
      <c r="R140" s="40"/>
      <c r="S140" s="84">
        <v>356</v>
      </c>
      <c r="T140" s="84">
        <v>428</v>
      </c>
      <c r="U140" s="40" t="s">
        <v>1039</v>
      </c>
      <c r="V140" s="40" t="s">
        <v>332</v>
      </c>
      <c r="W140" s="40"/>
      <c r="X140" s="96" t="s">
        <v>332</v>
      </c>
      <c r="Y140" s="40"/>
      <c r="Z140" s="82">
        <v>6.36</v>
      </c>
      <c r="AA140" s="40" t="s">
        <v>1138</v>
      </c>
      <c r="AB140" s="79" t="s">
        <v>332</v>
      </c>
      <c r="AC140" s="40"/>
    </row>
    <row r="141" spans="1:29" x14ac:dyDescent="0.3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79">
        <v>1</v>
      </c>
      <c r="K141" s="79">
        <v>1</v>
      </c>
      <c r="L141" s="79">
        <v>0.7</v>
      </c>
      <c r="M141" s="40" t="s">
        <v>602</v>
      </c>
      <c r="N141" s="40" t="s">
        <v>358</v>
      </c>
      <c r="O141" s="78" t="s">
        <v>772</v>
      </c>
      <c r="P141" s="78" t="s">
        <v>772</v>
      </c>
      <c r="Q141" s="40" t="s">
        <v>595</v>
      </c>
      <c r="R141" s="40"/>
      <c r="S141" s="84">
        <v>124</v>
      </c>
      <c r="T141" s="84">
        <v>146</v>
      </c>
      <c r="U141" s="40" t="s">
        <v>1040</v>
      </c>
      <c r="V141" s="40" t="s">
        <v>332</v>
      </c>
      <c r="W141" s="40"/>
      <c r="X141" s="96" t="s">
        <v>332</v>
      </c>
      <c r="Y141" s="40"/>
      <c r="Z141" s="40">
        <v>23.78</v>
      </c>
      <c r="AA141" s="40" t="s">
        <v>1138</v>
      </c>
      <c r="AB141" s="79" t="s">
        <v>332</v>
      </c>
      <c r="AC141" s="40"/>
    </row>
    <row r="142" spans="1:29" x14ac:dyDescent="0.3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79">
        <v>1</v>
      </c>
      <c r="K142" s="79">
        <v>1.2</v>
      </c>
      <c r="L142" s="79">
        <v>0.9</v>
      </c>
      <c r="M142" s="40" t="s">
        <v>600</v>
      </c>
      <c r="N142" s="40" t="s">
        <v>358</v>
      </c>
      <c r="O142" s="78" t="s">
        <v>772</v>
      </c>
      <c r="P142" s="78" t="s">
        <v>772</v>
      </c>
      <c r="Q142" s="40" t="s">
        <v>1</v>
      </c>
      <c r="R142" s="40"/>
      <c r="S142" s="84">
        <v>151</v>
      </c>
      <c r="T142" s="84">
        <v>172</v>
      </c>
      <c r="U142" s="40" t="s">
        <v>1041</v>
      </c>
      <c r="V142" s="40" t="s">
        <v>332</v>
      </c>
      <c r="W142" s="40"/>
      <c r="X142" s="96" t="s">
        <v>332</v>
      </c>
      <c r="Y142" s="40"/>
      <c r="Z142" s="40">
        <v>35.06</v>
      </c>
      <c r="AA142" s="40" t="s">
        <v>1138</v>
      </c>
      <c r="AB142" s="79" t="s">
        <v>332</v>
      </c>
      <c r="AC142" s="40"/>
    </row>
    <row r="143" spans="1:29" x14ac:dyDescent="0.35">
      <c r="A143" s="39" t="s">
        <v>155</v>
      </c>
      <c r="B143" s="40">
        <v>2</v>
      </c>
      <c r="C143" s="40" t="s">
        <v>357</v>
      </c>
      <c r="D143" s="40">
        <v>409</v>
      </c>
      <c r="E143" s="84" t="s">
        <v>1</v>
      </c>
      <c r="F143" s="85">
        <v>403000</v>
      </c>
      <c r="G143" s="40"/>
      <c r="H143" s="80">
        <f t="shared" si="2"/>
        <v>13.633333333333333</v>
      </c>
      <c r="I143" s="40">
        <v>22.13</v>
      </c>
      <c r="J143" s="79">
        <v>1</v>
      </c>
      <c r="K143" s="79">
        <v>1.4</v>
      </c>
      <c r="L143" s="79">
        <v>1.2</v>
      </c>
      <c r="M143" s="40" t="s">
        <v>596</v>
      </c>
      <c r="N143" s="40" t="s">
        <v>358</v>
      </c>
      <c r="O143" s="78" t="s">
        <v>772</v>
      </c>
      <c r="P143" s="78" t="s">
        <v>772</v>
      </c>
      <c r="Q143" s="40" t="s">
        <v>218</v>
      </c>
      <c r="R143" s="40"/>
      <c r="S143" s="84">
        <v>187</v>
      </c>
      <c r="T143" s="84">
        <v>234</v>
      </c>
      <c r="U143" s="40" t="s">
        <v>1042</v>
      </c>
      <c r="V143" s="40" t="s">
        <v>332</v>
      </c>
      <c r="W143" s="40"/>
      <c r="X143" s="96" t="s">
        <v>332</v>
      </c>
      <c r="Y143" s="40"/>
      <c r="Z143" s="40">
        <v>20.5</v>
      </c>
      <c r="AA143" s="40" t="s">
        <v>1138</v>
      </c>
      <c r="AB143" s="79" t="s">
        <v>332</v>
      </c>
      <c r="AC143" s="84" t="s">
        <v>1051</v>
      </c>
    </row>
    <row r="144" spans="1:29" x14ac:dyDescent="0.35">
      <c r="A144" s="39" t="s">
        <v>156</v>
      </c>
      <c r="B144" s="40">
        <v>4</v>
      </c>
      <c r="C144" s="40" t="s">
        <v>357</v>
      </c>
      <c r="D144" s="40">
        <v>1639</v>
      </c>
      <c r="E144" s="84" t="s">
        <v>1</v>
      </c>
      <c r="F144" s="85">
        <v>101000</v>
      </c>
      <c r="G144" s="40"/>
      <c r="H144" s="80">
        <f t="shared" si="2"/>
        <v>54.633333333333333</v>
      </c>
      <c r="I144" s="80">
        <v>36.24</v>
      </c>
      <c r="J144" s="79">
        <v>1</v>
      </c>
      <c r="K144" s="79">
        <v>1.9</v>
      </c>
      <c r="L144" s="79">
        <v>1.1000000000000001</v>
      </c>
      <c r="M144" s="40" t="s">
        <v>596</v>
      </c>
      <c r="N144" s="40" t="s">
        <v>358</v>
      </c>
      <c r="O144" s="78" t="s">
        <v>772</v>
      </c>
      <c r="P144" s="78" t="s">
        <v>772</v>
      </c>
      <c r="Q144" s="40" t="s">
        <v>1</v>
      </c>
      <c r="R144" s="40"/>
      <c r="S144" s="84">
        <v>249</v>
      </c>
      <c r="T144" s="84">
        <v>271</v>
      </c>
      <c r="U144" s="40" t="s">
        <v>1043</v>
      </c>
      <c r="V144" s="84" t="s">
        <v>332</v>
      </c>
      <c r="W144" s="40"/>
      <c r="X144" s="96" t="s">
        <v>332</v>
      </c>
      <c r="Y144" s="40"/>
      <c r="Z144" s="40">
        <v>35.54</v>
      </c>
      <c r="AA144" s="40" t="s">
        <v>1138</v>
      </c>
      <c r="AB144" s="79" t="s">
        <v>332</v>
      </c>
      <c r="AC144" s="40"/>
    </row>
    <row r="145" spans="1:29" x14ac:dyDescent="0.3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79">
        <v>1</v>
      </c>
      <c r="K145" s="79">
        <v>3.2</v>
      </c>
      <c r="L145" s="79">
        <v>2.7</v>
      </c>
      <c r="M145" s="40" t="s">
        <v>610</v>
      </c>
      <c r="N145" s="40" t="s">
        <v>358</v>
      </c>
      <c r="O145" s="82" t="s">
        <v>646</v>
      </c>
      <c r="P145" s="78" t="s">
        <v>772</v>
      </c>
      <c r="Q145" s="40" t="s">
        <v>1</v>
      </c>
      <c r="R145" s="40"/>
      <c r="S145" s="84">
        <v>429</v>
      </c>
      <c r="T145" s="84">
        <v>545</v>
      </c>
      <c r="U145" s="40" t="s">
        <v>1044</v>
      </c>
      <c r="V145" s="97" t="s">
        <v>1048</v>
      </c>
      <c r="W145" s="82" t="s">
        <v>403</v>
      </c>
      <c r="X145" s="96" t="s">
        <v>332</v>
      </c>
      <c r="Y145" s="82"/>
      <c r="Z145" s="82">
        <v>5.82</v>
      </c>
      <c r="AA145" s="40" t="s">
        <v>1138</v>
      </c>
      <c r="AB145" s="79" t="s">
        <v>332</v>
      </c>
      <c r="AC145" s="40" t="s">
        <v>1315</v>
      </c>
    </row>
    <row r="146" spans="1:29" x14ac:dyDescent="0.3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80">
        <f t="shared" si="2"/>
        <v>0.53333333333333333</v>
      </c>
      <c r="I146" s="86">
        <v>34.03</v>
      </c>
      <c r="J146" s="79">
        <v>1</v>
      </c>
      <c r="K146" s="79">
        <v>0.7</v>
      </c>
      <c r="L146" s="79">
        <v>0.5</v>
      </c>
      <c r="M146" s="40" t="s">
        <v>602</v>
      </c>
      <c r="N146" s="40" t="s">
        <v>358</v>
      </c>
      <c r="O146" s="78" t="s">
        <v>772</v>
      </c>
      <c r="P146" s="78" t="s">
        <v>772</v>
      </c>
      <c r="Q146" s="40" t="s">
        <v>23</v>
      </c>
      <c r="R146" s="40"/>
      <c r="S146" s="84">
        <v>109</v>
      </c>
      <c r="T146" s="84">
        <v>135</v>
      </c>
      <c r="U146" s="40" t="s">
        <v>1045</v>
      </c>
      <c r="V146" s="84" t="s">
        <v>332</v>
      </c>
      <c r="W146" s="40"/>
      <c r="X146" s="96" t="s">
        <v>332</v>
      </c>
      <c r="Y146" s="40"/>
      <c r="Z146" s="82">
        <v>18.25</v>
      </c>
      <c r="AA146" s="40" t="s">
        <v>1138</v>
      </c>
      <c r="AB146" s="79" t="s">
        <v>332</v>
      </c>
      <c r="AC146" s="84" t="s">
        <v>1314</v>
      </c>
    </row>
    <row r="147" spans="1:29" x14ac:dyDescent="0.3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79">
        <v>1</v>
      </c>
      <c r="K147" s="79">
        <v>0.7</v>
      </c>
      <c r="L147" s="79">
        <v>0.5</v>
      </c>
      <c r="M147" s="40" t="s">
        <v>602</v>
      </c>
      <c r="N147" s="40" t="s">
        <v>358</v>
      </c>
      <c r="O147" s="78" t="s">
        <v>772</v>
      </c>
      <c r="P147" s="78" t="s">
        <v>772</v>
      </c>
      <c r="Q147" s="40" t="s">
        <v>1</v>
      </c>
      <c r="R147" s="40"/>
      <c r="S147" s="84">
        <v>115</v>
      </c>
      <c r="T147" s="84">
        <v>139</v>
      </c>
      <c r="U147" s="40" t="s">
        <v>1046</v>
      </c>
      <c r="V147" s="84" t="s">
        <v>332</v>
      </c>
      <c r="W147" s="40"/>
      <c r="X147" s="96" t="s">
        <v>332</v>
      </c>
      <c r="Y147" s="40"/>
      <c r="Z147" s="40">
        <v>33.68</v>
      </c>
      <c r="AA147" s="40" t="s">
        <v>1138</v>
      </c>
      <c r="AB147" s="79" t="s">
        <v>332</v>
      </c>
      <c r="AC147" s="40"/>
    </row>
    <row r="148" spans="1:29" x14ac:dyDescent="0.3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97">
        <v>2</v>
      </c>
      <c r="K148" s="79">
        <v>0.5</v>
      </c>
      <c r="L148" s="96">
        <v>0.3</v>
      </c>
      <c r="M148" s="40" t="s">
        <v>426</v>
      </c>
      <c r="N148" s="40" t="s">
        <v>359</v>
      </c>
      <c r="O148" s="78" t="s">
        <v>772</v>
      </c>
      <c r="P148" s="78" t="s">
        <v>772</v>
      </c>
      <c r="Q148" s="40" t="s">
        <v>311</v>
      </c>
      <c r="R148" s="40"/>
      <c r="S148" s="84">
        <v>76</v>
      </c>
      <c r="T148" s="84">
        <v>92</v>
      </c>
      <c r="U148" s="40" t="s">
        <v>1052</v>
      </c>
      <c r="V148" s="84" t="s">
        <v>332</v>
      </c>
      <c r="W148" s="40"/>
      <c r="X148" s="96" t="s">
        <v>332</v>
      </c>
      <c r="Y148" s="40"/>
      <c r="Z148" s="40">
        <v>6.52</v>
      </c>
      <c r="AA148" s="206" t="s">
        <v>1050</v>
      </c>
      <c r="AB148" s="79" t="s">
        <v>332</v>
      </c>
      <c r="AC148" s="40"/>
    </row>
    <row r="149" spans="1:29" x14ac:dyDescent="0.3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80">
        <f t="shared" si="2"/>
        <v>65.766666666666666</v>
      </c>
      <c r="I149" s="86">
        <v>8.1999999999999993</v>
      </c>
      <c r="J149" s="79">
        <v>1</v>
      </c>
      <c r="K149" s="79">
        <v>0.9</v>
      </c>
      <c r="L149" s="79">
        <v>0.8</v>
      </c>
      <c r="M149" s="40" t="s">
        <v>610</v>
      </c>
      <c r="N149" s="40" t="s">
        <v>358</v>
      </c>
      <c r="O149" s="78" t="s">
        <v>772</v>
      </c>
      <c r="P149" s="78" t="s">
        <v>772</v>
      </c>
      <c r="Q149" s="40" t="s">
        <v>1</v>
      </c>
      <c r="R149" s="40"/>
      <c r="S149" s="84">
        <v>134</v>
      </c>
      <c r="T149" s="84">
        <v>163</v>
      </c>
      <c r="U149" s="40" t="s">
        <v>1053</v>
      </c>
      <c r="V149" s="84" t="s">
        <v>332</v>
      </c>
      <c r="W149" s="40"/>
      <c r="X149" s="96" t="s">
        <v>332</v>
      </c>
      <c r="Y149" s="40"/>
      <c r="Z149" s="82">
        <v>7.76</v>
      </c>
      <c r="AA149" s="40" t="s">
        <v>1138</v>
      </c>
      <c r="AB149" s="79" t="s">
        <v>332</v>
      </c>
      <c r="AC149" s="84" t="s">
        <v>1255</v>
      </c>
    </row>
    <row r="150" spans="1:29" x14ac:dyDescent="0.3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80">
        <f t="shared" si="2"/>
        <v>7.166666666666667</v>
      </c>
      <c r="I150" s="86">
        <v>67.88</v>
      </c>
      <c r="J150" s="97">
        <v>2</v>
      </c>
      <c r="K150" s="79">
        <v>0.9</v>
      </c>
      <c r="L150" s="79">
        <v>0.7</v>
      </c>
      <c r="M150" s="40" t="s">
        <v>419</v>
      </c>
      <c r="N150" s="40" t="s">
        <v>359</v>
      </c>
      <c r="O150" s="78" t="s">
        <v>772</v>
      </c>
      <c r="P150" s="78" t="s">
        <v>772</v>
      </c>
      <c r="Q150" s="40" t="s">
        <v>3</v>
      </c>
      <c r="R150" s="40"/>
      <c r="S150" s="84">
        <v>106</v>
      </c>
      <c r="T150" s="84">
        <v>122</v>
      </c>
      <c r="U150" s="40" t="s">
        <v>1054</v>
      </c>
      <c r="V150" s="84" t="s">
        <v>332</v>
      </c>
      <c r="W150" s="40"/>
      <c r="X150" s="96" t="s">
        <v>332</v>
      </c>
      <c r="Y150" s="40"/>
      <c r="Z150" s="82">
        <v>70.319999999999993</v>
      </c>
      <c r="AA150" s="206" t="s">
        <v>1050</v>
      </c>
      <c r="AB150" s="208" t="s">
        <v>1048</v>
      </c>
      <c r="AC150" s="84"/>
    </row>
    <row r="151" spans="1:29" x14ac:dyDescent="0.3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79">
        <v>1</v>
      </c>
      <c r="K151" s="79">
        <v>1.3</v>
      </c>
      <c r="L151" s="79">
        <v>0.6</v>
      </c>
      <c r="M151" s="40" t="s">
        <v>410</v>
      </c>
      <c r="N151" s="40" t="s">
        <v>360</v>
      </c>
      <c r="O151" s="78" t="s">
        <v>772</v>
      </c>
      <c r="P151" s="78" t="s">
        <v>772</v>
      </c>
      <c r="Q151" s="40" t="s">
        <v>1</v>
      </c>
      <c r="R151" s="40"/>
      <c r="S151" s="84">
        <v>171</v>
      </c>
      <c r="T151" s="84">
        <v>203</v>
      </c>
      <c r="U151" s="40" t="s">
        <v>1055</v>
      </c>
      <c r="V151" s="84" t="s">
        <v>332</v>
      </c>
      <c r="W151" s="40"/>
      <c r="X151" s="96" t="s">
        <v>332</v>
      </c>
      <c r="Y151" s="40"/>
      <c r="Z151" s="40">
        <v>5.4</v>
      </c>
      <c r="AA151" s="40" t="s">
        <v>1138</v>
      </c>
      <c r="AB151" s="79" t="s">
        <v>332</v>
      </c>
      <c r="AC151" s="84" t="s">
        <v>1186</v>
      </c>
    </row>
    <row r="152" spans="1:29" x14ac:dyDescent="0.35">
      <c r="A152" s="40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79">
        <v>1</v>
      </c>
      <c r="K152" s="79">
        <v>2</v>
      </c>
      <c r="L152" s="79">
        <v>1.7</v>
      </c>
      <c r="M152" s="40" t="s">
        <v>610</v>
      </c>
      <c r="N152" s="40" t="s">
        <v>358</v>
      </c>
      <c r="O152" s="78" t="s">
        <v>772</v>
      </c>
      <c r="P152" s="78" t="s">
        <v>772</v>
      </c>
      <c r="Q152" s="40" t="s">
        <v>1</v>
      </c>
      <c r="R152" s="40"/>
      <c r="S152" s="84">
        <v>277</v>
      </c>
      <c r="T152" s="84">
        <v>354</v>
      </c>
      <c r="U152" s="40" t="s">
        <v>1056</v>
      </c>
      <c r="V152" s="84" t="s">
        <v>332</v>
      </c>
      <c r="W152" s="40"/>
      <c r="X152" s="96" t="s">
        <v>332</v>
      </c>
      <c r="Y152" s="40"/>
      <c r="Z152" s="40">
        <v>31.26</v>
      </c>
      <c r="AA152" s="40" t="s">
        <v>1138</v>
      </c>
      <c r="AB152" s="79" t="s">
        <v>332</v>
      </c>
      <c r="AC152" s="84" t="s">
        <v>1089</v>
      </c>
    </row>
    <row r="153" spans="1:29" x14ac:dyDescent="0.3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80">
        <f t="shared" si="2"/>
        <v>63.533333333333331</v>
      </c>
      <c r="I153" s="86">
        <v>6.85</v>
      </c>
      <c r="J153" s="97">
        <v>2</v>
      </c>
      <c r="K153" s="79">
        <v>2.5</v>
      </c>
      <c r="L153" s="79">
        <v>1.9</v>
      </c>
      <c r="M153" s="40" t="s">
        <v>610</v>
      </c>
      <c r="N153" s="40" t="s">
        <v>358</v>
      </c>
      <c r="O153" s="78" t="s">
        <v>772</v>
      </c>
      <c r="P153" s="78" t="s">
        <v>772</v>
      </c>
      <c r="Q153" s="40" t="s">
        <v>1</v>
      </c>
      <c r="R153" s="40"/>
      <c r="S153" s="84">
        <v>332</v>
      </c>
      <c r="T153" s="84">
        <v>381</v>
      </c>
      <c r="U153" s="40" t="s">
        <v>1216</v>
      </c>
      <c r="V153" s="40" t="s">
        <v>332</v>
      </c>
      <c r="W153" s="40"/>
      <c r="X153" s="96" t="s">
        <v>332</v>
      </c>
      <c r="Y153" s="40"/>
      <c r="Z153" s="82">
        <v>6.77</v>
      </c>
      <c r="AA153" s="206" t="s">
        <v>1050</v>
      </c>
      <c r="AB153" s="79" t="s">
        <v>332</v>
      </c>
      <c r="AC153" s="40"/>
    </row>
    <row r="154" spans="1:29" x14ac:dyDescent="0.3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79">
        <v>1</v>
      </c>
      <c r="K154" s="79">
        <v>1.5</v>
      </c>
      <c r="L154" s="79">
        <v>1.2</v>
      </c>
      <c r="M154" s="40" t="s">
        <v>610</v>
      </c>
      <c r="N154" s="40" t="s">
        <v>358</v>
      </c>
      <c r="O154" s="78" t="s">
        <v>772</v>
      </c>
      <c r="P154" s="78" t="s">
        <v>772</v>
      </c>
      <c r="Q154" s="40" t="s">
        <v>588</v>
      </c>
      <c r="R154" s="40"/>
      <c r="S154" s="84">
        <v>217</v>
      </c>
      <c r="T154" s="84">
        <v>256</v>
      </c>
      <c r="U154" s="40" t="s">
        <v>1057</v>
      </c>
      <c r="V154" s="84" t="s">
        <v>332</v>
      </c>
      <c r="W154" s="40"/>
      <c r="X154" s="96" t="s">
        <v>332</v>
      </c>
      <c r="Y154" s="40"/>
      <c r="Z154" s="40">
        <v>20.21</v>
      </c>
      <c r="AA154" s="40" t="s">
        <v>1138</v>
      </c>
      <c r="AB154" s="79" t="s">
        <v>332</v>
      </c>
      <c r="AC154" s="40"/>
    </row>
    <row r="155" spans="1:29" x14ac:dyDescent="0.35">
      <c r="A155" s="143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79">
        <v>1</v>
      </c>
      <c r="K155" s="79">
        <v>0.9</v>
      </c>
      <c r="L155" s="79">
        <v>0.8</v>
      </c>
      <c r="M155" s="40" t="s">
        <v>419</v>
      </c>
      <c r="N155" s="40" t="s">
        <v>358</v>
      </c>
      <c r="O155" s="78" t="s">
        <v>772</v>
      </c>
      <c r="P155" s="78" t="s">
        <v>772</v>
      </c>
      <c r="Q155" s="40" t="s">
        <v>583</v>
      </c>
      <c r="R155" s="40"/>
      <c r="S155" s="84">
        <v>123</v>
      </c>
      <c r="T155" s="84">
        <v>146</v>
      </c>
      <c r="U155" s="40" t="s">
        <v>1058</v>
      </c>
      <c r="V155" s="84" t="s">
        <v>332</v>
      </c>
      <c r="W155" s="40"/>
      <c r="X155" s="96" t="s">
        <v>332</v>
      </c>
      <c r="Y155" s="40"/>
      <c r="Z155" s="40">
        <v>30.11</v>
      </c>
      <c r="AA155" s="40" t="s">
        <v>1138</v>
      </c>
      <c r="AB155" s="79" t="s">
        <v>332</v>
      </c>
      <c r="AC155" s="40"/>
    </row>
    <row r="156" spans="1:29" x14ac:dyDescent="0.35">
      <c r="A156" s="143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79">
        <v>1</v>
      </c>
      <c r="K156" s="79">
        <v>0.6</v>
      </c>
      <c r="L156" s="79">
        <v>0.4</v>
      </c>
      <c r="M156" s="40" t="s">
        <v>421</v>
      </c>
      <c r="N156" s="40" t="s">
        <v>358</v>
      </c>
      <c r="O156" s="82" t="s">
        <v>646</v>
      </c>
      <c r="P156" s="59" t="s">
        <v>772</v>
      </c>
      <c r="Q156" s="40" t="s">
        <v>1</v>
      </c>
      <c r="R156" s="40"/>
      <c r="S156" s="84">
        <v>98</v>
      </c>
      <c r="T156" s="84">
        <v>120</v>
      </c>
      <c r="U156" s="40" t="s">
        <v>1059</v>
      </c>
      <c r="V156" s="84" t="s">
        <v>332</v>
      </c>
      <c r="W156" s="40"/>
      <c r="X156" s="96" t="s">
        <v>332</v>
      </c>
      <c r="Y156" s="40"/>
      <c r="Z156" s="40">
        <v>24.01</v>
      </c>
      <c r="AA156" s="40" t="s">
        <v>1138</v>
      </c>
      <c r="AB156" s="79" t="s">
        <v>332</v>
      </c>
      <c r="AC156" s="40" t="s">
        <v>1361</v>
      </c>
    </row>
    <row r="157" spans="1:29" x14ac:dyDescent="0.3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79">
        <v>1</v>
      </c>
      <c r="K157" s="79">
        <v>0.7</v>
      </c>
      <c r="L157" s="79">
        <v>0.6</v>
      </c>
      <c r="M157" s="40" t="s">
        <v>421</v>
      </c>
      <c r="N157" s="40" t="s">
        <v>358</v>
      </c>
      <c r="O157" s="78" t="s">
        <v>772</v>
      </c>
      <c r="P157" s="78" t="s">
        <v>772</v>
      </c>
      <c r="Q157" s="40" t="s">
        <v>1</v>
      </c>
      <c r="R157" s="40"/>
      <c r="S157" s="84">
        <v>119</v>
      </c>
      <c r="T157" s="84">
        <v>149</v>
      </c>
      <c r="U157" s="40" t="s">
        <v>1060</v>
      </c>
      <c r="V157" s="84" t="s">
        <v>332</v>
      </c>
      <c r="W157" s="40"/>
      <c r="X157" s="96" t="s">
        <v>332</v>
      </c>
      <c r="Y157" s="40"/>
      <c r="Z157" s="40">
        <v>11.08</v>
      </c>
      <c r="AA157" s="40" t="s">
        <v>1138</v>
      </c>
      <c r="AB157" s="79" t="s">
        <v>332</v>
      </c>
      <c r="AC157" s="40"/>
    </row>
    <row r="158" spans="1:29" x14ac:dyDescent="0.35">
      <c r="A158" s="39" t="s">
        <v>171</v>
      </c>
      <c r="B158" s="40">
        <v>4</v>
      </c>
      <c r="C158" s="40" t="s">
        <v>357</v>
      </c>
      <c r="D158" s="40">
        <v>1774</v>
      </c>
      <c r="E158" s="84" t="s">
        <v>1</v>
      </c>
      <c r="F158" s="85">
        <v>10700</v>
      </c>
      <c r="G158" s="40"/>
      <c r="H158" s="80">
        <f t="shared" si="2"/>
        <v>59.133333333333333</v>
      </c>
      <c r="I158" s="80">
        <v>33.56</v>
      </c>
      <c r="J158" s="79">
        <v>1</v>
      </c>
      <c r="K158" s="79">
        <v>1.5</v>
      </c>
      <c r="L158" s="79">
        <v>1.2</v>
      </c>
      <c r="M158" s="78" t="s">
        <v>610</v>
      </c>
      <c r="N158" s="40" t="s">
        <v>358</v>
      </c>
      <c r="O158" s="78" t="s">
        <v>772</v>
      </c>
      <c r="P158" s="78" t="s">
        <v>772</v>
      </c>
      <c r="Q158" s="40" t="s">
        <v>1</v>
      </c>
      <c r="R158" s="40"/>
      <c r="S158" s="84">
        <v>198</v>
      </c>
      <c r="T158" s="84">
        <v>239</v>
      </c>
      <c r="U158" s="40" t="s">
        <v>1061</v>
      </c>
      <c r="V158" s="97" t="s">
        <v>1048</v>
      </c>
      <c r="W158" s="82" t="s">
        <v>402</v>
      </c>
      <c r="X158" s="96" t="s">
        <v>332</v>
      </c>
      <c r="Y158" s="40"/>
      <c r="Z158" s="40">
        <v>39.78</v>
      </c>
      <c r="AA158" s="40" t="s">
        <v>1138</v>
      </c>
      <c r="AB158" s="79" t="s">
        <v>332</v>
      </c>
      <c r="AC158" s="84" t="s">
        <v>1097</v>
      </c>
    </row>
    <row r="159" spans="1:29" x14ac:dyDescent="0.35">
      <c r="A159" s="39" t="s">
        <v>172</v>
      </c>
      <c r="B159" s="40">
        <v>3</v>
      </c>
      <c r="C159" s="40" t="s">
        <v>357</v>
      </c>
      <c r="D159" s="40">
        <v>1418</v>
      </c>
      <c r="E159" s="84" t="s">
        <v>1</v>
      </c>
      <c r="F159" s="85">
        <v>32600</v>
      </c>
      <c r="G159" s="40"/>
      <c r="H159" s="80">
        <f t="shared" si="2"/>
        <v>47.266666666666666</v>
      </c>
      <c r="I159" s="80">
        <v>43.03</v>
      </c>
      <c r="J159" s="79">
        <v>1</v>
      </c>
      <c r="K159" s="79">
        <v>0.7</v>
      </c>
      <c r="L159" s="79">
        <v>0.6</v>
      </c>
      <c r="M159" s="40" t="s">
        <v>610</v>
      </c>
      <c r="N159" s="40" t="s">
        <v>358</v>
      </c>
      <c r="O159" s="78" t="s">
        <v>772</v>
      </c>
      <c r="P159" s="78" t="s">
        <v>772</v>
      </c>
      <c r="Q159" s="40" t="s">
        <v>603</v>
      </c>
      <c r="R159" s="40"/>
      <c r="S159" s="84">
        <v>91</v>
      </c>
      <c r="T159" s="84">
        <v>112</v>
      </c>
      <c r="U159" s="40" t="s">
        <v>1065</v>
      </c>
      <c r="V159" s="84" t="s">
        <v>332</v>
      </c>
      <c r="W159" s="40"/>
      <c r="X159" s="96" t="s">
        <v>332</v>
      </c>
      <c r="Y159" s="40"/>
      <c r="Z159" s="40">
        <v>43.47</v>
      </c>
      <c r="AA159" s="40" t="s">
        <v>1138</v>
      </c>
      <c r="AB159" s="79" t="s">
        <v>332</v>
      </c>
      <c r="AC159" s="40" t="s">
        <v>1051</v>
      </c>
    </row>
    <row r="160" spans="1:29" x14ac:dyDescent="0.3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79">
        <v>1</v>
      </c>
      <c r="K160" s="79">
        <v>2</v>
      </c>
      <c r="L160" s="79">
        <v>1.4</v>
      </c>
      <c r="M160" s="40" t="s">
        <v>426</v>
      </c>
      <c r="N160" s="40" t="s">
        <v>358</v>
      </c>
      <c r="O160" s="78" t="s">
        <v>772</v>
      </c>
      <c r="P160" s="78" t="s">
        <v>772</v>
      </c>
      <c r="Q160" s="40" t="s">
        <v>1</v>
      </c>
      <c r="R160" s="40"/>
      <c r="S160" s="84">
        <v>262</v>
      </c>
      <c r="T160" s="84">
        <v>278</v>
      </c>
      <c r="U160" s="40" t="s">
        <v>1066</v>
      </c>
      <c r="V160" s="84" t="s">
        <v>332</v>
      </c>
      <c r="W160" s="40"/>
      <c r="X160" s="96" t="s">
        <v>332</v>
      </c>
      <c r="Y160" s="40"/>
      <c r="Z160" s="40">
        <v>30.11</v>
      </c>
      <c r="AA160" s="40" t="s">
        <v>1138</v>
      </c>
      <c r="AB160" s="79" t="s">
        <v>332</v>
      </c>
      <c r="AC160" s="40" t="s">
        <v>1255</v>
      </c>
    </row>
    <row r="161" spans="1:29" x14ac:dyDescent="0.3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79">
        <v>1</v>
      </c>
      <c r="K161" s="79">
        <v>0.9</v>
      </c>
      <c r="L161" s="79">
        <v>0.6</v>
      </c>
      <c r="M161" s="40" t="s">
        <v>421</v>
      </c>
      <c r="N161" s="40" t="s">
        <v>358</v>
      </c>
      <c r="O161" s="78" t="s">
        <v>772</v>
      </c>
      <c r="P161" s="78" t="s">
        <v>772</v>
      </c>
      <c r="Q161" s="40" t="s">
        <v>587</v>
      </c>
      <c r="R161" s="40"/>
      <c r="S161" s="84">
        <v>129</v>
      </c>
      <c r="T161" s="84">
        <v>154</v>
      </c>
      <c r="U161" s="40" t="s">
        <v>1067</v>
      </c>
      <c r="V161" s="84" t="s">
        <v>332</v>
      </c>
      <c r="W161" s="40"/>
      <c r="X161" s="84" t="s">
        <v>332</v>
      </c>
      <c r="Y161" s="40"/>
      <c r="Z161" s="82">
        <v>12.47</v>
      </c>
      <c r="AA161" s="40" t="s">
        <v>1138</v>
      </c>
      <c r="AB161" s="79" t="s">
        <v>332</v>
      </c>
      <c r="AC161" s="40" t="s">
        <v>1071</v>
      </c>
    </row>
    <row r="162" spans="1:29" x14ac:dyDescent="0.3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79">
        <v>1</v>
      </c>
      <c r="K162" s="79">
        <v>1.8</v>
      </c>
      <c r="L162" s="79">
        <v>1.5</v>
      </c>
      <c r="M162" s="40" t="s">
        <v>422</v>
      </c>
      <c r="N162" s="40" t="s">
        <v>358</v>
      </c>
      <c r="O162" s="78" t="s">
        <v>772</v>
      </c>
      <c r="P162" s="78" t="s">
        <v>772</v>
      </c>
      <c r="Q162" s="40" t="s">
        <v>1</v>
      </c>
      <c r="R162" s="40"/>
      <c r="S162" s="84">
        <v>227</v>
      </c>
      <c r="T162" s="84">
        <v>262</v>
      </c>
      <c r="U162" s="40" t="s">
        <v>1068</v>
      </c>
      <c r="V162" s="84" t="s">
        <v>332</v>
      </c>
      <c r="W162" s="40"/>
      <c r="X162" s="84" t="s">
        <v>332</v>
      </c>
      <c r="Y162" s="40"/>
      <c r="Z162" s="40">
        <v>15.2</v>
      </c>
      <c r="AA162" s="84" t="s">
        <v>1138</v>
      </c>
      <c r="AB162" s="79" t="s">
        <v>332</v>
      </c>
      <c r="AC162" s="40"/>
    </row>
    <row r="163" spans="1:29" x14ac:dyDescent="0.3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79">
        <v>1</v>
      </c>
      <c r="K163" s="79">
        <v>1.9</v>
      </c>
      <c r="L163" s="79">
        <v>1.5</v>
      </c>
      <c r="M163" s="40" t="s">
        <v>610</v>
      </c>
      <c r="N163" s="40" t="s">
        <v>358</v>
      </c>
      <c r="O163" s="78" t="s">
        <v>772</v>
      </c>
      <c r="P163" s="78" t="s">
        <v>772</v>
      </c>
      <c r="Q163" s="40" t="s">
        <v>588</v>
      </c>
      <c r="R163" s="40"/>
      <c r="S163" s="84">
        <v>240</v>
      </c>
      <c r="T163" s="84">
        <v>288</v>
      </c>
      <c r="U163" s="40" t="s">
        <v>1069</v>
      </c>
      <c r="V163" s="84" t="s">
        <v>332</v>
      </c>
      <c r="W163" s="40"/>
      <c r="X163" s="84" t="s">
        <v>332</v>
      </c>
      <c r="Y163" s="40"/>
      <c r="Z163" s="40">
        <v>24.67</v>
      </c>
      <c r="AA163" s="40" t="s">
        <v>1138</v>
      </c>
      <c r="AB163" s="79" t="s">
        <v>332</v>
      </c>
      <c r="AC163" s="84" t="s">
        <v>1089</v>
      </c>
    </row>
    <row r="164" spans="1:29" x14ac:dyDescent="0.3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97">
        <v>2</v>
      </c>
      <c r="K164" s="79">
        <v>0.7</v>
      </c>
      <c r="L164" s="79">
        <v>0.5</v>
      </c>
      <c r="M164" s="40" t="s">
        <v>612</v>
      </c>
      <c r="N164" s="40" t="s">
        <v>358</v>
      </c>
      <c r="O164" s="78" t="s">
        <v>772</v>
      </c>
      <c r="P164" s="78" t="s">
        <v>772</v>
      </c>
      <c r="Q164" s="40" t="s">
        <v>1</v>
      </c>
      <c r="R164" s="40"/>
      <c r="S164" s="84">
        <v>103</v>
      </c>
      <c r="T164" s="84">
        <v>118</v>
      </c>
      <c r="U164" s="40" t="s">
        <v>1070</v>
      </c>
      <c r="V164" s="84" t="s">
        <v>332</v>
      </c>
      <c r="W164" s="40"/>
      <c r="X164" s="84" t="s">
        <v>332</v>
      </c>
      <c r="Y164" s="40"/>
      <c r="Z164" s="82">
        <v>7.67</v>
      </c>
      <c r="AA164" s="206" t="s">
        <v>1050</v>
      </c>
      <c r="AB164" s="79" t="s">
        <v>332</v>
      </c>
      <c r="AC164" s="40"/>
    </row>
    <row r="165" spans="1:29" x14ac:dyDescent="0.3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79">
        <v>1</v>
      </c>
      <c r="K165" s="79">
        <v>0.9</v>
      </c>
      <c r="L165" s="79">
        <v>0.7</v>
      </c>
      <c r="M165" s="40" t="s">
        <v>419</v>
      </c>
      <c r="N165" s="40" t="s">
        <v>358</v>
      </c>
      <c r="O165" s="78" t="s">
        <v>772</v>
      </c>
      <c r="P165" s="78" t="s">
        <v>772</v>
      </c>
      <c r="Q165" s="40" t="s">
        <v>587</v>
      </c>
      <c r="R165" s="40"/>
      <c r="S165" s="84">
        <v>116</v>
      </c>
      <c r="T165" s="84">
        <v>135</v>
      </c>
      <c r="U165" s="40" t="s">
        <v>1072</v>
      </c>
      <c r="V165" s="84" t="s">
        <v>332</v>
      </c>
      <c r="W165" s="40"/>
      <c r="X165" s="84" t="s">
        <v>332</v>
      </c>
      <c r="Y165" s="40"/>
      <c r="Z165" s="40">
        <v>37.229999999999997</v>
      </c>
      <c r="AA165" s="40" t="s">
        <v>1138</v>
      </c>
      <c r="AB165" s="79" t="s">
        <v>332</v>
      </c>
      <c r="AC165" s="40"/>
    </row>
    <row r="166" spans="1:29" x14ac:dyDescent="0.3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79">
        <v>1</v>
      </c>
      <c r="K166" s="79">
        <v>1.1000000000000001</v>
      </c>
      <c r="L166" s="79">
        <v>1</v>
      </c>
      <c r="M166" s="40" t="s">
        <v>600</v>
      </c>
      <c r="N166" s="40" t="s">
        <v>359</v>
      </c>
      <c r="O166" s="78" t="s">
        <v>772</v>
      </c>
      <c r="P166" s="78" t="s">
        <v>772</v>
      </c>
      <c r="Q166" s="40" t="s">
        <v>588</v>
      </c>
      <c r="R166" s="40"/>
      <c r="S166" s="84">
        <v>150</v>
      </c>
      <c r="T166" s="84">
        <v>170</v>
      </c>
      <c r="U166" s="40" t="s">
        <v>1073</v>
      </c>
      <c r="V166" s="84" t="s">
        <v>332</v>
      </c>
      <c r="W166" s="40"/>
      <c r="X166" s="84" t="s">
        <v>332</v>
      </c>
      <c r="Y166" s="40"/>
      <c r="Z166" s="40">
        <v>1.69</v>
      </c>
      <c r="AA166" s="40" t="s">
        <v>1138</v>
      </c>
      <c r="AB166" s="79" t="s">
        <v>332</v>
      </c>
      <c r="AC166" s="40"/>
    </row>
    <row r="167" spans="1:29" x14ac:dyDescent="0.3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79">
        <v>1</v>
      </c>
      <c r="K167" s="79">
        <v>0.8</v>
      </c>
      <c r="L167" s="79">
        <v>0.6</v>
      </c>
      <c r="M167" s="40" t="s">
        <v>612</v>
      </c>
      <c r="N167" s="40" t="s">
        <v>358</v>
      </c>
      <c r="O167" s="78" t="s">
        <v>772</v>
      </c>
      <c r="P167" s="78" t="s">
        <v>772</v>
      </c>
      <c r="Q167" s="40" t="s">
        <v>613</v>
      </c>
      <c r="R167" s="40"/>
      <c r="S167" s="84">
        <v>107</v>
      </c>
      <c r="T167" s="84">
        <v>117</v>
      </c>
      <c r="U167" s="40" t="s">
        <v>1074</v>
      </c>
      <c r="V167" s="84" t="s">
        <v>332</v>
      </c>
      <c r="W167" s="40"/>
      <c r="X167" s="84" t="s">
        <v>332</v>
      </c>
      <c r="Y167" s="40"/>
      <c r="Z167" s="40">
        <v>28.03</v>
      </c>
      <c r="AA167" s="40" t="s">
        <v>1138</v>
      </c>
      <c r="AB167" s="79" t="s">
        <v>332</v>
      </c>
      <c r="AC167" s="40"/>
    </row>
    <row r="168" spans="1:29" x14ac:dyDescent="0.3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97">
        <v>2</v>
      </c>
      <c r="K168" s="79">
        <v>0.8</v>
      </c>
      <c r="L168" s="79">
        <v>0.7</v>
      </c>
      <c r="M168" s="40" t="s">
        <v>419</v>
      </c>
      <c r="N168" s="40" t="s">
        <v>358</v>
      </c>
      <c r="O168" s="78" t="s">
        <v>772</v>
      </c>
      <c r="P168" s="78" t="s">
        <v>772</v>
      </c>
      <c r="Q168" s="40" t="s">
        <v>1</v>
      </c>
      <c r="R168" s="40"/>
      <c r="S168" s="84">
        <v>106</v>
      </c>
      <c r="T168" s="84">
        <v>127</v>
      </c>
      <c r="U168" s="40" t="s">
        <v>1075</v>
      </c>
      <c r="V168" s="84" t="s">
        <v>332</v>
      </c>
      <c r="W168" s="40"/>
      <c r="X168" s="84" t="s">
        <v>332</v>
      </c>
      <c r="Y168" s="40"/>
      <c r="Z168" s="40">
        <v>32.1</v>
      </c>
      <c r="AA168" s="206" t="s">
        <v>1050</v>
      </c>
      <c r="AB168" s="208" t="s">
        <v>1048</v>
      </c>
      <c r="AC168" s="84"/>
    </row>
    <row r="169" spans="1:29" x14ac:dyDescent="0.3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97">
        <v>2</v>
      </c>
      <c r="K169" s="79">
        <v>0.8</v>
      </c>
      <c r="L169" s="79">
        <v>0.7</v>
      </c>
      <c r="M169" s="40" t="s">
        <v>422</v>
      </c>
      <c r="N169" s="40" t="s">
        <v>358</v>
      </c>
      <c r="O169" s="78" t="s">
        <v>772</v>
      </c>
      <c r="P169" s="78" t="s">
        <v>772</v>
      </c>
      <c r="Q169" s="40" t="s">
        <v>591</v>
      </c>
      <c r="R169" s="40"/>
      <c r="S169" s="84">
        <v>227</v>
      </c>
      <c r="T169" s="84">
        <v>262</v>
      </c>
      <c r="U169" s="40" t="s">
        <v>1076</v>
      </c>
      <c r="V169" s="84" t="s">
        <v>332</v>
      </c>
      <c r="W169" s="40"/>
      <c r="X169" s="84" t="s">
        <v>332</v>
      </c>
      <c r="Y169" s="40"/>
      <c r="Z169" s="40">
        <v>21.8</v>
      </c>
      <c r="AA169" s="206" t="s">
        <v>1050</v>
      </c>
      <c r="AB169" s="208" t="s">
        <v>1048</v>
      </c>
      <c r="AC169" s="84"/>
    </row>
    <row r="170" spans="1:29" x14ac:dyDescent="0.3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97">
        <v>2</v>
      </c>
      <c r="K170" s="79">
        <v>1.9</v>
      </c>
      <c r="L170" s="79">
        <v>1.1000000000000001</v>
      </c>
      <c r="M170" s="40" t="s">
        <v>422</v>
      </c>
      <c r="N170" s="40" t="s">
        <v>358</v>
      </c>
      <c r="O170" s="78" t="s">
        <v>772</v>
      </c>
      <c r="P170" s="78" t="s">
        <v>772</v>
      </c>
      <c r="Q170" s="40" t="s">
        <v>1</v>
      </c>
      <c r="R170" s="40"/>
      <c r="S170" s="84">
        <v>268</v>
      </c>
      <c r="T170" s="84">
        <v>320</v>
      </c>
      <c r="U170" s="40" t="s">
        <v>1077</v>
      </c>
      <c r="V170" s="84" t="s">
        <v>332</v>
      </c>
      <c r="W170" s="40"/>
      <c r="X170" s="84" t="s">
        <v>332</v>
      </c>
      <c r="Y170" s="40"/>
      <c r="Z170" s="40">
        <v>13.56</v>
      </c>
      <c r="AA170" s="206" t="s">
        <v>1050</v>
      </c>
      <c r="AB170" s="79" t="s">
        <v>332</v>
      </c>
      <c r="AC170" s="40"/>
    </row>
    <row r="171" spans="1:29" x14ac:dyDescent="0.3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97">
        <v>2</v>
      </c>
      <c r="K171" s="79">
        <v>1.1000000000000001</v>
      </c>
      <c r="L171" s="79">
        <v>0.5</v>
      </c>
      <c r="M171" s="40" t="s">
        <v>421</v>
      </c>
      <c r="N171" s="40" t="s">
        <v>358</v>
      </c>
      <c r="O171" s="78" t="s">
        <v>772</v>
      </c>
      <c r="P171" s="78" t="s">
        <v>772</v>
      </c>
      <c r="Q171" s="40" t="s">
        <v>614</v>
      </c>
      <c r="R171" s="40"/>
      <c r="S171" s="84">
        <v>153</v>
      </c>
      <c r="T171" s="84">
        <v>194</v>
      </c>
      <c r="U171" s="40" t="s">
        <v>1078</v>
      </c>
      <c r="V171" s="84" t="s">
        <v>332</v>
      </c>
      <c r="W171" s="40"/>
      <c r="X171" s="84" t="s">
        <v>332</v>
      </c>
      <c r="Y171" s="40"/>
      <c r="Z171" s="40">
        <v>37.35</v>
      </c>
      <c r="AA171" s="206" t="s">
        <v>1050</v>
      </c>
      <c r="AB171" s="79" t="s">
        <v>332</v>
      </c>
      <c r="AC171" s="40" t="s">
        <v>1316</v>
      </c>
    </row>
    <row r="172" spans="1:29" x14ac:dyDescent="0.35">
      <c r="A172" s="39" t="s">
        <v>186</v>
      </c>
      <c r="B172" s="40">
        <v>2</v>
      </c>
      <c r="C172" s="40" t="s">
        <v>357</v>
      </c>
      <c r="D172" s="40">
        <v>584</v>
      </c>
      <c r="E172" s="84" t="s">
        <v>1</v>
      </c>
      <c r="F172" s="85">
        <v>16000</v>
      </c>
      <c r="G172" s="40"/>
      <c r="H172" s="80">
        <f t="shared" si="2"/>
        <v>19.466666666666665</v>
      </c>
      <c r="I172" s="80">
        <v>29.78</v>
      </c>
      <c r="J172" s="79">
        <v>1</v>
      </c>
      <c r="K172" s="79">
        <v>1</v>
      </c>
      <c r="L172" s="79">
        <v>0.5</v>
      </c>
      <c r="M172" s="40" t="s">
        <v>612</v>
      </c>
      <c r="N172" s="40" t="s">
        <v>359</v>
      </c>
      <c r="O172" s="78" t="s">
        <v>772</v>
      </c>
      <c r="P172" s="78" t="s">
        <v>772</v>
      </c>
      <c r="Q172" s="40" t="s">
        <v>583</v>
      </c>
      <c r="R172" s="40"/>
      <c r="S172" s="84">
        <v>124</v>
      </c>
      <c r="T172" s="84">
        <v>143</v>
      </c>
      <c r="U172" s="40" t="s">
        <v>1079</v>
      </c>
      <c r="V172" s="84" t="s">
        <v>332</v>
      </c>
      <c r="W172" s="40"/>
      <c r="X172" s="84" t="s">
        <v>332</v>
      </c>
      <c r="Y172" s="40"/>
      <c r="Z172" s="40">
        <v>32.04</v>
      </c>
      <c r="AA172" s="40" t="s">
        <v>1138</v>
      </c>
      <c r="AB172" s="79" t="s">
        <v>332</v>
      </c>
      <c r="AC172" s="40"/>
    </row>
    <row r="173" spans="1:29" x14ac:dyDescent="0.35">
      <c r="A173" s="39" t="s">
        <v>187</v>
      </c>
      <c r="B173" s="40">
        <v>5</v>
      </c>
      <c r="C173" s="40" t="s">
        <v>357</v>
      </c>
      <c r="D173" s="40">
        <v>1872</v>
      </c>
      <c r="E173" s="84" t="s">
        <v>1</v>
      </c>
      <c r="F173" s="85">
        <v>59400</v>
      </c>
      <c r="G173" s="40"/>
      <c r="H173" s="80">
        <f t="shared" si="2"/>
        <v>62.4</v>
      </c>
      <c r="I173" s="114">
        <v>44.66</v>
      </c>
      <c r="J173" s="79">
        <v>1</v>
      </c>
      <c r="K173" s="79">
        <v>1</v>
      </c>
      <c r="L173" s="79">
        <v>0.8</v>
      </c>
      <c r="M173" s="40" t="s">
        <v>612</v>
      </c>
      <c r="N173" s="40" t="s">
        <v>358</v>
      </c>
      <c r="O173" s="78" t="s">
        <v>772</v>
      </c>
      <c r="P173" s="78" t="s">
        <v>772</v>
      </c>
      <c r="Q173" s="40" t="s">
        <v>588</v>
      </c>
      <c r="R173" s="40"/>
      <c r="S173" s="84">
        <v>119</v>
      </c>
      <c r="T173" s="84">
        <v>133</v>
      </c>
      <c r="U173" s="40" t="s">
        <v>1080</v>
      </c>
      <c r="V173" s="84" t="s">
        <v>332</v>
      </c>
      <c r="W173" s="40"/>
      <c r="X173" s="84" t="s">
        <v>332</v>
      </c>
      <c r="Y173" s="40"/>
      <c r="Z173" s="40">
        <v>44.11</v>
      </c>
      <c r="AA173" s="40" t="s">
        <v>1138</v>
      </c>
      <c r="AB173" s="79" t="s">
        <v>332</v>
      </c>
      <c r="AC173" s="40"/>
    </row>
    <row r="174" spans="1:29" x14ac:dyDescent="0.35">
      <c r="A174" s="39" t="s">
        <v>188</v>
      </c>
      <c r="B174" s="40">
        <v>2</v>
      </c>
      <c r="C174" s="40" t="s">
        <v>357</v>
      </c>
      <c r="D174" s="40">
        <v>567</v>
      </c>
      <c r="E174" s="84" t="s">
        <v>1</v>
      </c>
      <c r="F174" s="87">
        <f>1.1*1000000</f>
        <v>1100000</v>
      </c>
      <c r="G174" s="40"/>
      <c r="H174" s="80">
        <f t="shared" si="2"/>
        <v>18.899999999999999</v>
      </c>
      <c r="I174" s="114">
        <v>33.17</v>
      </c>
      <c r="J174" s="79">
        <v>1</v>
      </c>
      <c r="K174" s="79">
        <v>1.6</v>
      </c>
      <c r="L174" s="79">
        <v>1.4</v>
      </c>
      <c r="M174" s="40" t="s">
        <v>422</v>
      </c>
      <c r="N174" s="40" t="s">
        <v>358</v>
      </c>
      <c r="O174" s="78" t="s">
        <v>772</v>
      </c>
      <c r="P174" s="78" t="s">
        <v>772</v>
      </c>
      <c r="Q174" s="40" t="s">
        <v>591</v>
      </c>
      <c r="R174" s="40"/>
      <c r="S174" s="84">
        <v>245</v>
      </c>
      <c r="T174" s="84">
        <v>297</v>
      </c>
      <c r="U174" s="40" t="s">
        <v>1081</v>
      </c>
      <c r="V174" s="84" t="s">
        <v>332</v>
      </c>
      <c r="W174" s="40"/>
      <c r="X174" s="84" t="s">
        <v>332</v>
      </c>
      <c r="Y174" s="40"/>
      <c r="Z174" s="40">
        <v>32.049999999999997</v>
      </c>
      <c r="AA174" s="40" t="s">
        <v>1138</v>
      </c>
      <c r="AB174" s="79" t="s">
        <v>332</v>
      </c>
      <c r="AC174" s="40"/>
    </row>
    <row r="175" spans="1:29" x14ac:dyDescent="0.35">
      <c r="A175" s="39" t="s">
        <v>189</v>
      </c>
      <c r="B175" s="40">
        <v>6</v>
      </c>
      <c r="C175" s="40" t="s">
        <v>357</v>
      </c>
      <c r="D175" s="40">
        <v>2121</v>
      </c>
      <c r="E175" s="84" t="s">
        <v>1</v>
      </c>
      <c r="F175" s="85">
        <v>152000</v>
      </c>
      <c r="G175" s="40"/>
      <c r="H175" s="80">
        <f t="shared" si="2"/>
        <v>70.7</v>
      </c>
      <c r="I175" s="114">
        <v>32.56</v>
      </c>
      <c r="J175" s="79">
        <v>1</v>
      </c>
      <c r="K175" s="79">
        <v>1.4</v>
      </c>
      <c r="L175" s="79">
        <v>1.3</v>
      </c>
      <c r="M175" s="79" t="s">
        <v>422</v>
      </c>
      <c r="N175" s="40" t="s">
        <v>358</v>
      </c>
      <c r="O175" s="78" t="s">
        <v>772</v>
      </c>
      <c r="P175" s="78" t="s">
        <v>772</v>
      </c>
      <c r="Q175" s="40" t="s">
        <v>1</v>
      </c>
      <c r="R175" s="84" t="s">
        <v>616</v>
      </c>
      <c r="S175" s="84">
        <v>212</v>
      </c>
      <c r="T175" s="84">
        <v>254</v>
      </c>
      <c r="U175" s="40" t="s">
        <v>1082</v>
      </c>
      <c r="V175" s="84" t="s">
        <v>332</v>
      </c>
      <c r="W175" s="40"/>
      <c r="X175" s="84" t="s">
        <v>332</v>
      </c>
      <c r="Y175" s="40"/>
      <c r="Z175" s="40">
        <v>32.54</v>
      </c>
      <c r="AA175" s="40" t="s">
        <v>1138</v>
      </c>
      <c r="AB175" s="79" t="s">
        <v>332</v>
      </c>
      <c r="AC175" s="40"/>
    </row>
    <row r="176" spans="1:29" x14ac:dyDescent="0.35">
      <c r="A176" s="39" t="s">
        <v>190</v>
      </c>
      <c r="B176" s="40">
        <v>1</v>
      </c>
      <c r="C176" s="40" t="s">
        <v>356</v>
      </c>
      <c r="D176" s="40">
        <v>32</v>
      </c>
      <c r="E176" s="84" t="s">
        <v>1</v>
      </c>
      <c r="F176" s="85">
        <v>472000</v>
      </c>
      <c r="G176" s="40"/>
      <c r="H176" s="80">
        <f t="shared" si="2"/>
        <v>1.0666666666666667</v>
      </c>
      <c r="I176" s="114">
        <v>1.55</v>
      </c>
      <c r="J176" s="97">
        <v>2</v>
      </c>
      <c r="K176" s="79">
        <v>1.3</v>
      </c>
      <c r="L176" s="79">
        <v>1.1000000000000001</v>
      </c>
      <c r="M176" s="40" t="s">
        <v>600</v>
      </c>
      <c r="N176" s="40" t="s">
        <v>359</v>
      </c>
      <c r="O176" s="78" t="s">
        <v>772</v>
      </c>
      <c r="P176" s="78" t="s">
        <v>772</v>
      </c>
      <c r="Q176" s="40" t="s">
        <v>588</v>
      </c>
      <c r="R176" s="40"/>
      <c r="S176" s="84">
        <v>164</v>
      </c>
      <c r="T176" s="84">
        <v>187</v>
      </c>
      <c r="U176" s="40" t="s">
        <v>1083</v>
      </c>
      <c r="V176" s="84" t="s">
        <v>332</v>
      </c>
      <c r="W176" s="40"/>
      <c r="X176" s="84" t="s">
        <v>332</v>
      </c>
      <c r="Y176" s="40"/>
      <c r="Z176" s="40">
        <v>1.58</v>
      </c>
      <c r="AA176" s="206" t="s">
        <v>1050</v>
      </c>
      <c r="AB176" s="79" t="s">
        <v>332</v>
      </c>
      <c r="AC176" s="84"/>
    </row>
    <row r="177" spans="1:29" x14ac:dyDescent="0.35">
      <c r="A177" s="40" t="s">
        <v>191</v>
      </c>
      <c r="B177" s="40">
        <v>2</v>
      </c>
      <c r="C177" s="40" t="s">
        <v>357</v>
      </c>
      <c r="D177" s="40">
        <v>1106</v>
      </c>
      <c r="E177" s="84" t="s">
        <v>1</v>
      </c>
      <c r="F177" s="85">
        <v>40288</v>
      </c>
      <c r="G177" s="40"/>
      <c r="H177" s="80">
        <f t="shared" si="2"/>
        <v>36.866666666666667</v>
      </c>
      <c r="I177" s="114">
        <v>39.68</v>
      </c>
      <c r="J177" s="97">
        <v>2</v>
      </c>
      <c r="K177" s="79">
        <v>0.9</v>
      </c>
      <c r="L177" s="79">
        <v>0.7</v>
      </c>
      <c r="M177" s="40" t="s">
        <v>612</v>
      </c>
      <c r="N177" s="40" t="s">
        <v>358</v>
      </c>
      <c r="O177" s="78" t="s">
        <v>772</v>
      </c>
      <c r="P177" s="78" t="s">
        <v>772</v>
      </c>
      <c r="Q177" s="40" t="s">
        <v>1</v>
      </c>
      <c r="R177" s="40"/>
      <c r="S177" s="84">
        <v>119</v>
      </c>
      <c r="T177" s="84">
        <v>135</v>
      </c>
      <c r="U177" s="40" t="s">
        <v>1218</v>
      </c>
      <c r="V177" s="84" t="s">
        <v>332</v>
      </c>
      <c r="W177" s="40"/>
      <c r="X177" s="84" t="s">
        <v>332</v>
      </c>
      <c r="Y177" s="40"/>
      <c r="Z177" s="40">
        <v>37.5</v>
      </c>
      <c r="AA177" s="206" t="s">
        <v>1050</v>
      </c>
      <c r="AB177" s="79" t="s">
        <v>332</v>
      </c>
      <c r="AC177" s="40"/>
    </row>
    <row r="178" spans="1:29" x14ac:dyDescent="0.35">
      <c r="A178" s="143" t="s">
        <v>192</v>
      </c>
      <c r="B178" s="40">
        <v>3</v>
      </c>
      <c r="C178" s="40" t="s">
        <v>357</v>
      </c>
      <c r="D178" s="40">
        <v>1308</v>
      </c>
      <c r="E178" s="84" t="s">
        <v>1</v>
      </c>
      <c r="F178" s="85">
        <v>20853</v>
      </c>
      <c r="G178" s="40"/>
      <c r="H178" s="80">
        <f t="shared" si="2"/>
        <v>43.6</v>
      </c>
      <c r="I178" s="114">
        <v>32.82</v>
      </c>
      <c r="J178" s="97">
        <v>2</v>
      </c>
      <c r="K178" s="79">
        <v>0.7</v>
      </c>
      <c r="L178" s="79">
        <v>0.5</v>
      </c>
      <c r="M178" s="40" t="s">
        <v>612</v>
      </c>
      <c r="N178" s="40" t="s">
        <v>359</v>
      </c>
      <c r="O178" s="78" t="s">
        <v>772</v>
      </c>
      <c r="P178" s="78" t="s">
        <v>772</v>
      </c>
      <c r="Q178" s="40" t="s">
        <v>1</v>
      </c>
      <c r="R178" s="40"/>
      <c r="S178" s="84">
        <v>96</v>
      </c>
      <c r="T178" s="84">
        <v>96</v>
      </c>
      <c r="U178" s="40" t="s">
        <v>1084</v>
      </c>
      <c r="V178" s="84" t="s">
        <v>332</v>
      </c>
      <c r="W178" s="40"/>
      <c r="X178" s="84" t="s">
        <v>332</v>
      </c>
      <c r="Y178" s="40"/>
      <c r="Z178" s="40">
        <v>39.19</v>
      </c>
      <c r="AA178" s="206" t="s">
        <v>1050</v>
      </c>
      <c r="AB178" s="79" t="s">
        <v>332</v>
      </c>
      <c r="AC178" s="40"/>
    </row>
    <row r="179" spans="1:29" x14ac:dyDescent="0.35">
      <c r="A179" s="39" t="s">
        <v>194</v>
      </c>
      <c r="B179" s="40">
        <v>3</v>
      </c>
      <c r="C179" s="40" t="s">
        <v>357</v>
      </c>
      <c r="D179" s="40">
        <v>2001</v>
      </c>
      <c r="E179" s="84" t="s">
        <v>1</v>
      </c>
      <c r="F179" s="85">
        <v>22700</v>
      </c>
      <c r="G179" s="40"/>
      <c r="H179" s="80">
        <f t="shared" si="2"/>
        <v>66.7</v>
      </c>
      <c r="I179" s="114">
        <v>71.3</v>
      </c>
      <c r="J179" s="97">
        <v>2</v>
      </c>
      <c r="K179" s="79">
        <v>0.9</v>
      </c>
      <c r="L179" s="79">
        <v>0.6</v>
      </c>
      <c r="M179" s="40" t="s">
        <v>612</v>
      </c>
      <c r="N179" s="40" t="s">
        <v>358</v>
      </c>
      <c r="O179" s="78" t="s">
        <v>772</v>
      </c>
      <c r="P179" s="78" t="s">
        <v>772</v>
      </c>
      <c r="Q179" s="40" t="s">
        <v>588</v>
      </c>
      <c r="R179" s="40"/>
      <c r="S179" s="84">
        <v>110</v>
      </c>
      <c r="T179" s="84">
        <v>123</v>
      </c>
      <c r="U179" s="40" t="s">
        <v>1219</v>
      </c>
      <c r="V179" s="84" t="s">
        <v>332</v>
      </c>
      <c r="W179" s="40"/>
      <c r="X179" s="84" t="s">
        <v>332</v>
      </c>
      <c r="Y179" s="40"/>
      <c r="Z179" s="40">
        <v>73.540000000000006</v>
      </c>
      <c r="AA179" s="206" t="s">
        <v>1050</v>
      </c>
      <c r="AB179" s="79" t="s">
        <v>332</v>
      </c>
      <c r="AC179" s="40" t="s">
        <v>1318</v>
      </c>
    </row>
    <row r="180" spans="1:29" x14ac:dyDescent="0.35">
      <c r="A180" s="39" t="s">
        <v>195</v>
      </c>
      <c r="B180" s="40">
        <v>4</v>
      </c>
      <c r="C180" s="40" t="s">
        <v>357</v>
      </c>
      <c r="D180" s="40">
        <v>1412</v>
      </c>
      <c r="E180" s="84" t="s">
        <v>1</v>
      </c>
      <c r="F180" s="85">
        <v>18400</v>
      </c>
      <c r="G180" s="40"/>
      <c r="H180" s="80">
        <f t="shared" si="2"/>
        <v>47.06666666666667</v>
      </c>
      <c r="I180" s="114">
        <v>25.82</v>
      </c>
      <c r="J180" s="79">
        <v>1</v>
      </c>
      <c r="K180" s="79">
        <v>0.9</v>
      </c>
      <c r="L180" s="79">
        <v>0.3</v>
      </c>
      <c r="M180" s="40" t="s">
        <v>612</v>
      </c>
      <c r="N180" s="40" t="s">
        <v>358</v>
      </c>
      <c r="O180" s="78" t="s">
        <v>772</v>
      </c>
      <c r="P180" s="78" t="s">
        <v>772</v>
      </c>
      <c r="Q180" s="40" t="s">
        <v>1</v>
      </c>
      <c r="R180" s="40"/>
      <c r="S180" s="84">
        <v>124</v>
      </c>
      <c r="T180" s="84">
        <v>144</v>
      </c>
      <c r="U180" s="40" t="s">
        <v>1220</v>
      </c>
      <c r="V180" s="84" t="s">
        <v>332</v>
      </c>
      <c r="W180" s="40"/>
      <c r="X180" s="84" t="s">
        <v>332</v>
      </c>
      <c r="Y180" s="40"/>
      <c r="Z180" s="40">
        <v>25.51</v>
      </c>
      <c r="AA180" s="40" t="s">
        <v>1138</v>
      </c>
      <c r="AB180" s="79" t="s">
        <v>332</v>
      </c>
      <c r="AC180" s="84"/>
    </row>
    <row r="181" spans="1:29" x14ac:dyDescent="0.35">
      <c r="A181" s="39" t="s">
        <v>196</v>
      </c>
      <c r="B181" s="40">
        <v>2</v>
      </c>
      <c r="C181" s="40" t="s">
        <v>357</v>
      </c>
      <c r="D181" s="40">
        <v>1523</v>
      </c>
      <c r="E181" s="84" t="s">
        <v>1</v>
      </c>
      <c r="F181" s="85">
        <v>51700</v>
      </c>
      <c r="G181" s="40"/>
      <c r="H181" s="80">
        <f t="shared" si="2"/>
        <v>50.766666666666666</v>
      </c>
      <c r="I181" s="114">
        <v>32.74</v>
      </c>
      <c r="J181" s="79">
        <v>1</v>
      </c>
      <c r="K181" s="79">
        <v>0.8</v>
      </c>
      <c r="L181" s="79">
        <v>0.6</v>
      </c>
      <c r="M181" s="40" t="s">
        <v>612</v>
      </c>
      <c r="N181" s="40" t="s">
        <v>358</v>
      </c>
      <c r="O181" s="78" t="s">
        <v>772</v>
      </c>
      <c r="P181" s="78" t="s">
        <v>772</v>
      </c>
      <c r="Q181" s="40" t="s">
        <v>1</v>
      </c>
      <c r="R181" s="40" t="s">
        <v>615</v>
      </c>
      <c r="S181" s="84">
        <v>96</v>
      </c>
      <c r="T181" s="84">
        <v>109</v>
      </c>
      <c r="U181" s="40" t="s">
        <v>1085</v>
      </c>
      <c r="V181" s="84" t="s">
        <v>332</v>
      </c>
      <c r="W181" s="40"/>
      <c r="X181" s="84" t="s">
        <v>332</v>
      </c>
      <c r="Y181" s="40"/>
      <c r="Z181" s="40">
        <v>32.6</v>
      </c>
      <c r="AA181" s="40" t="s">
        <v>1138</v>
      </c>
      <c r="AB181" s="79" t="s">
        <v>332</v>
      </c>
      <c r="AC181" s="40"/>
    </row>
    <row r="182" spans="1:29" x14ac:dyDescent="0.35">
      <c r="A182" s="143" t="s">
        <v>197</v>
      </c>
      <c r="B182" s="40">
        <v>3</v>
      </c>
      <c r="C182" s="40" t="s">
        <v>357</v>
      </c>
      <c r="D182" s="40">
        <v>1845</v>
      </c>
      <c r="E182" s="84" t="s">
        <v>1</v>
      </c>
      <c r="F182" s="85">
        <v>96500</v>
      </c>
      <c r="G182" s="40"/>
      <c r="H182" s="80">
        <f t="shared" si="2"/>
        <v>61.5</v>
      </c>
      <c r="I182" s="114">
        <v>37.89</v>
      </c>
      <c r="J182" s="97">
        <v>2</v>
      </c>
      <c r="K182" s="79">
        <v>0.8</v>
      </c>
      <c r="L182" s="79">
        <v>0.7</v>
      </c>
      <c r="M182" s="40" t="s">
        <v>612</v>
      </c>
      <c r="N182" s="40" t="s">
        <v>358</v>
      </c>
      <c r="O182" s="78" t="s">
        <v>772</v>
      </c>
      <c r="P182" s="78" t="s">
        <v>772</v>
      </c>
      <c r="Q182" s="40" t="s">
        <v>1</v>
      </c>
      <c r="R182" s="40"/>
      <c r="S182" s="40">
        <v>104</v>
      </c>
      <c r="T182" s="40">
        <v>117</v>
      </c>
      <c r="U182" s="40" t="s">
        <v>661</v>
      </c>
      <c r="V182" s="40" t="s">
        <v>332</v>
      </c>
      <c r="W182" s="40"/>
      <c r="X182" s="40" t="s">
        <v>332</v>
      </c>
      <c r="Y182" s="40"/>
      <c r="Z182" s="40">
        <v>35.26</v>
      </c>
      <c r="AA182" s="206" t="s">
        <v>1050</v>
      </c>
      <c r="AB182" s="79" t="s">
        <v>332</v>
      </c>
      <c r="AC182" s="40"/>
    </row>
    <row r="183" spans="1:29" ht="13.75" customHeight="1" x14ac:dyDescent="0.35">
      <c r="A183" s="39" t="s">
        <v>198</v>
      </c>
      <c r="B183" s="40">
        <v>5</v>
      </c>
      <c r="C183" s="40" t="s">
        <v>357</v>
      </c>
      <c r="D183" s="40">
        <v>1052</v>
      </c>
      <c r="E183" s="84" t="s">
        <v>1</v>
      </c>
      <c r="F183" s="85">
        <v>35200</v>
      </c>
      <c r="G183" s="40"/>
      <c r="H183" s="80">
        <f t="shared" si="2"/>
        <v>35.06666666666667</v>
      </c>
      <c r="I183" s="114">
        <v>23.98</v>
      </c>
      <c r="J183" s="79">
        <v>1</v>
      </c>
      <c r="K183" s="79">
        <v>0.9</v>
      </c>
      <c r="L183" s="79">
        <v>0.7</v>
      </c>
      <c r="M183" s="40" t="s">
        <v>617</v>
      </c>
      <c r="N183" s="40" t="s">
        <v>358</v>
      </c>
      <c r="O183" s="78" t="s">
        <v>772</v>
      </c>
      <c r="P183" s="78" t="s">
        <v>772</v>
      </c>
      <c r="Q183" s="40" t="s">
        <v>1</v>
      </c>
      <c r="R183" s="40"/>
      <c r="S183" s="40">
        <v>96</v>
      </c>
      <c r="T183" s="40">
        <v>112</v>
      </c>
      <c r="U183" s="40" t="s">
        <v>660</v>
      </c>
      <c r="V183" s="40" t="s">
        <v>332</v>
      </c>
      <c r="W183" s="40"/>
      <c r="X183" s="40" t="s">
        <v>332</v>
      </c>
      <c r="Y183" s="40"/>
      <c r="Z183" s="40">
        <v>33.75</v>
      </c>
      <c r="AA183" s="40" t="s">
        <v>1138</v>
      </c>
      <c r="AB183" s="79" t="s">
        <v>332</v>
      </c>
      <c r="AC183" s="40"/>
    </row>
    <row r="184" spans="1:29" x14ac:dyDescent="0.35">
      <c r="A184" s="39" t="s">
        <v>199</v>
      </c>
      <c r="B184" s="40">
        <v>4</v>
      </c>
      <c r="C184" s="40" t="s">
        <v>357</v>
      </c>
      <c r="D184" s="40">
        <v>1379</v>
      </c>
      <c r="E184" s="84" t="s">
        <v>1</v>
      </c>
      <c r="F184" s="85">
        <v>47100</v>
      </c>
      <c r="G184" s="40"/>
      <c r="H184" s="80">
        <f t="shared" si="2"/>
        <v>45.966666666666669</v>
      </c>
      <c r="I184" s="114">
        <v>32.26</v>
      </c>
      <c r="J184" s="79">
        <v>1</v>
      </c>
      <c r="K184" s="79">
        <v>0.9</v>
      </c>
      <c r="L184" s="79">
        <v>0.7</v>
      </c>
      <c r="M184" s="40" t="s">
        <v>421</v>
      </c>
      <c r="N184" s="40" t="s">
        <v>358</v>
      </c>
      <c r="O184" s="78" t="s">
        <v>772</v>
      </c>
      <c r="P184" s="78" t="s">
        <v>772</v>
      </c>
      <c r="Q184" s="40" t="s">
        <v>274</v>
      </c>
      <c r="R184" s="40"/>
      <c r="S184" s="40">
        <v>137</v>
      </c>
      <c r="T184" s="40">
        <v>172</v>
      </c>
      <c r="U184" s="40" t="s">
        <v>659</v>
      </c>
      <c r="V184" s="59" t="s">
        <v>332</v>
      </c>
      <c r="W184" s="59"/>
      <c r="X184" s="59" t="s">
        <v>332</v>
      </c>
      <c r="Y184" s="82"/>
      <c r="Z184" s="40">
        <v>31.86</v>
      </c>
      <c r="AA184" s="40" t="s">
        <v>1138</v>
      </c>
      <c r="AB184" s="79" t="s">
        <v>332</v>
      </c>
      <c r="AC184" s="59" t="s">
        <v>1255</v>
      </c>
    </row>
    <row r="185" spans="1:29" x14ac:dyDescent="0.35">
      <c r="A185" s="39" t="s">
        <v>200</v>
      </c>
      <c r="B185" s="40">
        <v>3</v>
      </c>
      <c r="C185" s="40" t="s">
        <v>357</v>
      </c>
      <c r="D185" s="40">
        <v>740</v>
      </c>
      <c r="E185" s="84" t="s">
        <v>1</v>
      </c>
      <c r="F185" s="85">
        <v>15000</v>
      </c>
      <c r="G185" s="40"/>
      <c r="H185" s="80">
        <f t="shared" si="2"/>
        <v>24.666666666666668</v>
      </c>
      <c r="I185" s="114">
        <v>31.8</v>
      </c>
      <c r="J185" s="79">
        <v>1</v>
      </c>
      <c r="K185" s="79">
        <v>0.9</v>
      </c>
      <c r="L185" s="79">
        <v>0.4</v>
      </c>
      <c r="M185" s="40" t="s">
        <v>421</v>
      </c>
      <c r="N185" s="40" t="s">
        <v>358</v>
      </c>
      <c r="O185" s="78" t="s">
        <v>772</v>
      </c>
      <c r="P185" s="78" t="s">
        <v>772</v>
      </c>
      <c r="Q185" s="40" t="s">
        <v>1</v>
      </c>
      <c r="R185" s="40"/>
      <c r="S185" s="40">
        <v>138</v>
      </c>
      <c r="T185" s="40">
        <v>175</v>
      </c>
      <c r="U185" s="40" t="s">
        <v>658</v>
      </c>
      <c r="V185" s="84" t="s">
        <v>332</v>
      </c>
      <c r="W185" s="40"/>
      <c r="X185" s="96" t="s">
        <v>332</v>
      </c>
      <c r="Y185" s="40"/>
      <c r="Z185" s="40">
        <v>30.41</v>
      </c>
      <c r="AA185" s="40" t="s">
        <v>1138</v>
      </c>
      <c r="AB185" s="79" t="s">
        <v>332</v>
      </c>
      <c r="AC185" s="40"/>
    </row>
    <row r="186" spans="1:29" x14ac:dyDescent="0.35">
      <c r="A186" s="39" t="s">
        <v>201</v>
      </c>
      <c r="B186" s="40">
        <v>3</v>
      </c>
      <c r="C186" s="40" t="s">
        <v>357</v>
      </c>
      <c r="D186" s="40">
        <v>152</v>
      </c>
      <c r="E186" s="84" t="s">
        <v>1</v>
      </c>
      <c r="F186" s="85">
        <v>16000</v>
      </c>
      <c r="G186" s="40"/>
      <c r="H186" s="80">
        <f t="shared" si="2"/>
        <v>5.0666666666666664</v>
      </c>
      <c r="I186" s="114">
        <v>6.79</v>
      </c>
      <c r="J186" s="79">
        <v>1</v>
      </c>
      <c r="K186" s="79">
        <v>1</v>
      </c>
      <c r="L186" s="79">
        <v>0.8</v>
      </c>
      <c r="M186" s="40" t="s">
        <v>412</v>
      </c>
      <c r="N186" s="40" t="s">
        <v>359</v>
      </c>
      <c r="O186" s="78" t="s">
        <v>772</v>
      </c>
      <c r="P186" s="78" t="s">
        <v>772</v>
      </c>
      <c r="Q186" s="40" t="s">
        <v>1</v>
      </c>
      <c r="R186" s="40"/>
      <c r="S186" s="40">
        <v>125</v>
      </c>
      <c r="T186" s="40">
        <v>147</v>
      </c>
      <c r="U186" s="40" t="s">
        <v>657</v>
      </c>
      <c r="V186" s="84" t="s">
        <v>332</v>
      </c>
      <c r="W186" s="40"/>
      <c r="X186" s="96" t="s">
        <v>332</v>
      </c>
      <c r="Y186" s="40"/>
      <c r="Z186" s="40">
        <v>7.21</v>
      </c>
      <c r="AA186" s="40" t="s">
        <v>1138</v>
      </c>
      <c r="AB186" s="79" t="s">
        <v>332</v>
      </c>
      <c r="AC186" s="40"/>
    </row>
    <row r="187" spans="1:29" x14ac:dyDescent="0.35">
      <c r="A187" s="39" t="s">
        <v>202</v>
      </c>
      <c r="B187" s="40">
        <v>3</v>
      </c>
      <c r="C187" s="40" t="s">
        <v>357</v>
      </c>
      <c r="D187" s="40">
        <v>797</v>
      </c>
      <c r="E187" s="84" t="s">
        <v>1</v>
      </c>
      <c r="F187" s="85">
        <v>38400</v>
      </c>
      <c r="G187" s="40"/>
      <c r="H187" s="80">
        <f t="shared" si="2"/>
        <v>26.566666666666666</v>
      </c>
      <c r="I187" s="114">
        <v>25.29</v>
      </c>
      <c r="J187" s="79">
        <v>1</v>
      </c>
      <c r="K187" s="79">
        <v>0.8</v>
      </c>
      <c r="L187" s="79">
        <v>0.6</v>
      </c>
      <c r="M187" s="40" t="s">
        <v>421</v>
      </c>
      <c r="N187" s="40" t="s">
        <v>358</v>
      </c>
      <c r="O187" s="78" t="s">
        <v>772</v>
      </c>
      <c r="P187" s="78" t="s">
        <v>772</v>
      </c>
      <c r="Q187" s="40" t="s">
        <v>1</v>
      </c>
      <c r="R187" s="40" t="s">
        <v>340</v>
      </c>
      <c r="S187" s="40">
        <v>122</v>
      </c>
      <c r="T187" s="40">
        <v>146</v>
      </c>
      <c r="U187" s="40" t="s">
        <v>656</v>
      </c>
      <c r="V187" s="84" t="s">
        <v>332</v>
      </c>
      <c r="W187" s="40"/>
      <c r="X187" s="96" t="s">
        <v>332</v>
      </c>
      <c r="Y187" s="40"/>
      <c r="Z187" s="40">
        <v>24.88</v>
      </c>
      <c r="AA187" s="40" t="s">
        <v>1138</v>
      </c>
      <c r="AB187" s="79" t="s">
        <v>332</v>
      </c>
      <c r="AC187" s="40"/>
    </row>
    <row r="188" spans="1:29" x14ac:dyDescent="0.35">
      <c r="A188" s="143" t="s">
        <v>203</v>
      </c>
      <c r="B188" s="40">
        <v>5</v>
      </c>
      <c r="C188" s="40" t="s">
        <v>357</v>
      </c>
      <c r="D188" s="40">
        <v>1861</v>
      </c>
      <c r="E188" s="84" t="s">
        <v>29</v>
      </c>
      <c r="F188" s="85">
        <v>26500</v>
      </c>
      <c r="G188" s="40"/>
      <c r="H188" s="80">
        <f t="shared" si="2"/>
        <v>62.033333333333331</v>
      </c>
      <c r="I188" s="114">
        <v>75.459999999999994</v>
      </c>
      <c r="J188" s="97">
        <v>2</v>
      </c>
      <c r="K188" s="79">
        <v>0.8</v>
      </c>
      <c r="L188" s="79">
        <v>0.6</v>
      </c>
      <c r="M188" s="40" t="s">
        <v>421</v>
      </c>
      <c r="N188" s="40" t="s">
        <v>358</v>
      </c>
      <c r="O188" s="78" t="s">
        <v>772</v>
      </c>
      <c r="P188" s="78" t="s">
        <v>772</v>
      </c>
      <c r="Q188" s="40" t="s">
        <v>29</v>
      </c>
      <c r="R188" s="40"/>
      <c r="S188" s="40">
        <v>113</v>
      </c>
      <c r="T188" s="40">
        <v>134</v>
      </c>
      <c r="U188" s="40" t="s">
        <v>655</v>
      </c>
      <c r="V188" s="84" t="s">
        <v>332</v>
      </c>
      <c r="W188" s="40"/>
      <c r="X188" s="40" t="s">
        <v>332</v>
      </c>
      <c r="Y188" s="40"/>
      <c r="Z188" s="40">
        <v>52.34</v>
      </c>
      <c r="AA188" s="206" t="s">
        <v>1050</v>
      </c>
      <c r="AB188" s="79" t="s">
        <v>332</v>
      </c>
      <c r="AC188" s="40"/>
    </row>
    <row r="189" spans="1:29" x14ac:dyDescent="0.35">
      <c r="A189" s="39" t="s">
        <v>204</v>
      </c>
      <c r="B189" s="40">
        <v>4</v>
      </c>
      <c r="C189" s="40" t="s">
        <v>357</v>
      </c>
      <c r="D189" s="40">
        <v>921</v>
      </c>
      <c r="E189" s="84" t="s">
        <v>1</v>
      </c>
      <c r="F189" s="85">
        <v>76800</v>
      </c>
      <c r="G189" s="40"/>
      <c r="H189" s="80">
        <f t="shared" si="2"/>
        <v>30.7</v>
      </c>
      <c r="I189" s="114">
        <v>28.75</v>
      </c>
      <c r="J189" s="79">
        <v>1</v>
      </c>
      <c r="K189" s="79">
        <v>1.1000000000000001</v>
      </c>
      <c r="L189" s="79">
        <v>0.7</v>
      </c>
      <c r="M189" s="40" t="s">
        <v>419</v>
      </c>
      <c r="N189" s="40" t="s">
        <v>358</v>
      </c>
      <c r="O189" s="78" t="s">
        <v>772</v>
      </c>
      <c r="P189" s="78" t="s">
        <v>772</v>
      </c>
      <c r="Q189" s="40" t="s">
        <v>1</v>
      </c>
      <c r="R189" s="40"/>
      <c r="S189" s="40">
        <v>118</v>
      </c>
      <c r="T189" s="40">
        <v>134</v>
      </c>
      <c r="U189" s="40" t="s">
        <v>654</v>
      </c>
      <c r="V189" s="84" t="s">
        <v>332</v>
      </c>
      <c r="W189" s="40"/>
      <c r="X189" s="84" t="s">
        <v>332</v>
      </c>
      <c r="Y189" s="40"/>
      <c r="Z189" s="40">
        <v>37.24</v>
      </c>
      <c r="AA189" s="40" t="s">
        <v>1138</v>
      </c>
      <c r="AB189" s="79" t="s">
        <v>332</v>
      </c>
      <c r="AC189" s="40"/>
    </row>
    <row r="190" spans="1:29" x14ac:dyDescent="0.35">
      <c r="A190" s="39" t="s">
        <v>205</v>
      </c>
      <c r="B190" s="40">
        <v>4</v>
      </c>
      <c r="C190" s="40" t="s">
        <v>357</v>
      </c>
      <c r="D190" s="40">
        <v>890</v>
      </c>
      <c r="E190" s="84" t="s">
        <v>1</v>
      </c>
      <c r="F190" s="85">
        <v>74100</v>
      </c>
      <c r="G190" s="40"/>
      <c r="H190" s="80">
        <f t="shared" si="2"/>
        <v>29.666666666666668</v>
      </c>
      <c r="I190" s="114">
        <v>34.51</v>
      </c>
      <c r="J190" s="79">
        <v>1</v>
      </c>
      <c r="K190" s="79">
        <v>0.9</v>
      </c>
      <c r="L190" s="79">
        <v>0.7</v>
      </c>
      <c r="M190" s="40" t="s">
        <v>419</v>
      </c>
      <c r="N190" s="40" t="s">
        <v>358</v>
      </c>
      <c r="O190" s="78" t="s">
        <v>772</v>
      </c>
      <c r="P190" s="78" t="s">
        <v>772</v>
      </c>
      <c r="Q190" s="40" t="s">
        <v>588</v>
      </c>
      <c r="R190" s="40"/>
      <c r="S190" s="40">
        <v>121</v>
      </c>
      <c r="T190" s="40">
        <v>138</v>
      </c>
      <c r="U190" s="40" t="s">
        <v>653</v>
      </c>
      <c r="V190" s="84" t="s">
        <v>332</v>
      </c>
      <c r="W190" s="40"/>
      <c r="X190" s="84" t="s">
        <v>332</v>
      </c>
      <c r="Y190" s="40"/>
      <c r="Z190" s="40">
        <v>32.869999999999997</v>
      </c>
      <c r="AA190" s="40" t="s">
        <v>1138</v>
      </c>
      <c r="AB190" s="79" t="s">
        <v>332</v>
      </c>
      <c r="AC190" s="40"/>
    </row>
    <row r="191" spans="1:29" x14ac:dyDescent="0.35">
      <c r="A191" s="39" t="s">
        <v>206</v>
      </c>
      <c r="B191" s="40">
        <v>1</v>
      </c>
      <c r="C191" s="40" t="s">
        <v>356</v>
      </c>
      <c r="D191" s="40">
        <v>29</v>
      </c>
      <c r="E191" s="84" t="s">
        <v>1</v>
      </c>
      <c r="F191" s="87">
        <f>1.34*1000000</f>
        <v>1340000</v>
      </c>
      <c r="G191" s="40"/>
      <c r="H191" s="80">
        <f t="shared" si="2"/>
        <v>0.96666666666666667</v>
      </c>
      <c r="I191" s="114">
        <v>1.53</v>
      </c>
      <c r="J191" s="79">
        <v>1</v>
      </c>
      <c r="K191" s="79">
        <v>1.1000000000000001</v>
      </c>
      <c r="L191" s="79">
        <v>1</v>
      </c>
      <c r="M191" s="40" t="s">
        <v>600</v>
      </c>
      <c r="N191" s="40" t="s">
        <v>359</v>
      </c>
      <c r="O191" s="78" t="s">
        <v>772</v>
      </c>
      <c r="P191" s="78" t="s">
        <v>772</v>
      </c>
      <c r="Q191" s="40" t="s">
        <v>62</v>
      </c>
      <c r="R191" s="40"/>
      <c r="S191" s="40">
        <v>148</v>
      </c>
      <c r="T191" s="40">
        <v>170</v>
      </c>
      <c r="U191" s="40" t="s">
        <v>652</v>
      </c>
      <c r="V191" s="84" t="s">
        <v>332</v>
      </c>
      <c r="W191" s="40"/>
      <c r="X191" s="84" t="s">
        <v>332</v>
      </c>
      <c r="Y191" s="40"/>
      <c r="Z191" s="40">
        <v>1.54</v>
      </c>
      <c r="AA191" s="40" t="s">
        <v>1138</v>
      </c>
      <c r="AB191" s="79" t="s">
        <v>332</v>
      </c>
      <c r="AC191" s="40"/>
    </row>
    <row r="192" spans="1:29" x14ac:dyDescent="0.35">
      <c r="A192" s="39" t="s">
        <v>207</v>
      </c>
      <c r="B192" s="40">
        <v>5</v>
      </c>
      <c r="C192" s="40" t="s">
        <v>357</v>
      </c>
      <c r="D192" s="40">
        <v>2142</v>
      </c>
      <c r="E192" s="84" t="s">
        <v>1</v>
      </c>
      <c r="F192" s="85">
        <v>20200</v>
      </c>
      <c r="G192" s="40"/>
      <c r="H192" s="80">
        <f t="shared" si="2"/>
        <v>71.400000000000006</v>
      </c>
      <c r="I192" s="114">
        <v>35.020000000000003</v>
      </c>
      <c r="J192" s="79">
        <v>1</v>
      </c>
      <c r="K192" s="79">
        <v>1</v>
      </c>
      <c r="L192" s="79">
        <v>0.7</v>
      </c>
      <c r="M192" s="40" t="s">
        <v>617</v>
      </c>
      <c r="N192" s="40" t="s">
        <v>358</v>
      </c>
      <c r="O192" s="78" t="s">
        <v>772</v>
      </c>
      <c r="P192" s="78" t="s">
        <v>772</v>
      </c>
      <c r="Q192" s="40" t="s">
        <v>1</v>
      </c>
      <c r="R192" s="40"/>
      <c r="S192" s="84">
        <v>109</v>
      </c>
      <c r="T192" s="84">
        <v>127</v>
      </c>
      <c r="U192" s="40" t="s">
        <v>665</v>
      </c>
      <c r="V192" s="84" t="s">
        <v>332</v>
      </c>
      <c r="W192" s="40"/>
      <c r="X192" s="84" t="s">
        <v>332</v>
      </c>
      <c r="Y192" s="40"/>
      <c r="Z192" s="40">
        <v>35.17</v>
      </c>
      <c r="AA192" s="40" t="s">
        <v>1138</v>
      </c>
      <c r="AB192" s="79" t="s">
        <v>332</v>
      </c>
      <c r="AC192" s="40"/>
    </row>
    <row r="193" spans="1:29" x14ac:dyDescent="0.35">
      <c r="A193" s="39" t="s">
        <v>208</v>
      </c>
      <c r="B193" s="40">
        <v>3</v>
      </c>
      <c r="C193" s="40" t="s">
        <v>357</v>
      </c>
      <c r="D193" s="40">
        <v>981</v>
      </c>
      <c r="E193" s="84" t="s">
        <v>1</v>
      </c>
      <c r="F193" s="85">
        <v>71300</v>
      </c>
      <c r="G193" s="40"/>
      <c r="H193" s="80">
        <f t="shared" si="2"/>
        <v>32.700000000000003</v>
      </c>
      <c r="I193" s="114">
        <v>24.93</v>
      </c>
      <c r="J193" s="79">
        <v>1</v>
      </c>
      <c r="K193" s="79">
        <v>1.2</v>
      </c>
      <c r="L193" s="79">
        <v>0.8</v>
      </c>
      <c r="M193" s="40" t="s">
        <v>423</v>
      </c>
      <c r="N193" s="40" t="s">
        <v>358</v>
      </c>
      <c r="O193" s="78" t="s">
        <v>772</v>
      </c>
      <c r="P193" s="78" t="s">
        <v>772</v>
      </c>
      <c r="Q193" s="40" t="s">
        <v>62</v>
      </c>
      <c r="R193" s="40"/>
      <c r="S193" s="84">
        <v>112</v>
      </c>
      <c r="T193" s="84">
        <v>125</v>
      </c>
      <c r="U193" s="40" t="s">
        <v>664</v>
      </c>
      <c r="V193" s="84" t="s">
        <v>332</v>
      </c>
      <c r="W193" s="40"/>
      <c r="X193" s="84" t="s">
        <v>332</v>
      </c>
      <c r="Y193" s="40"/>
      <c r="Z193" s="40">
        <v>33.229999999999997</v>
      </c>
      <c r="AA193" s="40" t="s">
        <v>1138</v>
      </c>
      <c r="AB193" s="79" t="s">
        <v>332</v>
      </c>
      <c r="AC193" s="40"/>
    </row>
    <row r="194" spans="1:29" x14ac:dyDescent="0.35">
      <c r="A194" s="39" t="s">
        <v>209</v>
      </c>
      <c r="B194" s="40">
        <v>1</v>
      </c>
      <c r="C194" s="40" t="s">
        <v>356</v>
      </c>
      <c r="D194" s="40">
        <v>35</v>
      </c>
      <c r="E194" s="84" t="s">
        <v>1</v>
      </c>
      <c r="F194" s="85">
        <v>34700</v>
      </c>
      <c r="G194" s="40"/>
      <c r="H194" s="80">
        <f t="shared" si="2"/>
        <v>1.1666666666666667</v>
      </c>
      <c r="I194" s="115">
        <v>12.89</v>
      </c>
      <c r="J194" s="79">
        <v>1</v>
      </c>
      <c r="K194" s="79">
        <v>0.9</v>
      </c>
      <c r="L194" s="79">
        <v>0.7</v>
      </c>
      <c r="M194" s="40" t="s">
        <v>617</v>
      </c>
      <c r="N194" s="40" t="s">
        <v>358</v>
      </c>
      <c r="O194" s="78" t="s">
        <v>772</v>
      </c>
      <c r="P194" s="78" t="s">
        <v>772</v>
      </c>
      <c r="Q194" s="40" t="s">
        <v>588</v>
      </c>
      <c r="R194" s="40"/>
      <c r="S194" s="84">
        <v>108</v>
      </c>
      <c r="T194" s="84">
        <v>123</v>
      </c>
      <c r="U194" s="40" t="s">
        <v>666</v>
      </c>
      <c r="V194" s="84" t="s">
        <v>332</v>
      </c>
      <c r="W194" s="40"/>
      <c r="X194" s="84" t="s">
        <v>332</v>
      </c>
      <c r="Y194" s="40"/>
      <c r="Z194" s="82">
        <v>17.64</v>
      </c>
      <c r="AA194" s="40" t="s">
        <v>1138</v>
      </c>
      <c r="AB194" s="79" t="s">
        <v>332</v>
      </c>
      <c r="AC194" s="40"/>
    </row>
    <row r="195" spans="1:29" x14ac:dyDescent="0.35">
      <c r="A195" s="39" t="s">
        <v>210</v>
      </c>
      <c r="B195" s="40">
        <v>3</v>
      </c>
      <c r="C195" s="40" t="s">
        <v>357</v>
      </c>
      <c r="D195" s="40">
        <v>788</v>
      </c>
      <c r="E195" s="84" t="s">
        <v>1</v>
      </c>
      <c r="F195" s="85">
        <v>21826</v>
      </c>
      <c r="G195" s="40"/>
      <c r="H195" s="80">
        <f t="shared" ref="H195:H258" si="3">D195/30</f>
        <v>26.266666666666666</v>
      </c>
      <c r="I195" s="114">
        <v>32.119999999999997</v>
      </c>
      <c r="J195" s="79">
        <v>1</v>
      </c>
      <c r="K195" s="79">
        <v>0.8</v>
      </c>
      <c r="L195" s="79">
        <v>0.7</v>
      </c>
      <c r="M195" s="40" t="s">
        <v>617</v>
      </c>
      <c r="N195" s="40" t="s">
        <v>359</v>
      </c>
      <c r="O195" s="78" t="s">
        <v>772</v>
      </c>
      <c r="P195" s="78" t="s">
        <v>772</v>
      </c>
      <c r="Q195" s="40" t="s">
        <v>583</v>
      </c>
      <c r="R195" s="40"/>
      <c r="S195" s="84">
        <v>116</v>
      </c>
      <c r="T195" s="84">
        <v>129</v>
      </c>
      <c r="U195" s="40" t="s">
        <v>672</v>
      </c>
      <c r="V195" s="84" t="s">
        <v>332</v>
      </c>
      <c r="W195" s="40"/>
      <c r="X195" s="84" t="s">
        <v>332</v>
      </c>
      <c r="Y195" s="40"/>
      <c r="Z195" s="40">
        <v>31.73</v>
      </c>
      <c r="AA195" s="40" t="s">
        <v>1138</v>
      </c>
      <c r="AB195" s="79" t="s">
        <v>332</v>
      </c>
      <c r="AC195" s="40"/>
    </row>
    <row r="196" spans="1:29" x14ac:dyDescent="0.35">
      <c r="A196" s="39" t="s">
        <v>211</v>
      </c>
      <c r="B196" s="40">
        <v>6</v>
      </c>
      <c r="C196" s="40" t="s">
        <v>357</v>
      </c>
      <c r="D196" s="40">
        <v>1865</v>
      </c>
      <c r="E196" s="84" t="s">
        <v>1</v>
      </c>
      <c r="F196" s="85">
        <v>28254</v>
      </c>
      <c r="G196" s="40"/>
      <c r="H196" s="80">
        <f t="shared" si="3"/>
        <v>62.166666666666664</v>
      </c>
      <c r="I196" s="115">
        <v>8.07</v>
      </c>
      <c r="J196" s="79">
        <v>1</v>
      </c>
      <c r="K196" s="79">
        <v>0.8</v>
      </c>
      <c r="L196" s="79">
        <v>0.7</v>
      </c>
      <c r="M196" s="40" t="s">
        <v>617</v>
      </c>
      <c r="N196" s="40" t="s">
        <v>358</v>
      </c>
      <c r="O196" s="78" t="s">
        <v>772</v>
      </c>
      <c r="P196" s="78" t="s">
        <v>772</v>
      </c>
      <c r="Q196" s="40" t="s">
        <v>1</v>
      </c>
      <c r="R196" s="40"/>
      <c r="S196" s="84">
        <v>127</v>
      </c>
      <c r="T196" s="84">
        <v>151</v>
      </c>
      <c r="U196" s="40" t="s">
        <v>673</v>
      </c>
      <c r="V196" s="84" t="s">
        <v>332</v>
      </c>
      <c r="W196" s="40"/>
      <c r="X196" s="84" t="s">
        <v>332</v>
      </c>
      <c r="Y196" s="40"/>
      <c r="Z196" s="82">
        <v>8.0399999999999991</v>
      </c>
      <c r="AA196" s="40" t="s">
        <v>1138</v>
      </c>
      <c r="AB196" s="79" t="s">
        <v>332</v>
      </c>
      <c r="AC196" s="40"/>
    </row>
    <row r="197" spans="1:29" x14ac:dyDescent="0.35">
      <c r="A197" s="39" t="s">
        <v>212</v>
      </c>
      <c r="B197" s="40">
        <v>5</v>
      </c>
      <c r="C197" s="40" t="s">
        <v>357</v>
      </c>
      <c r="D197" s="40">
        <v>1457</v>
      </c>
      <c r="E197" s="84" t="s">
        <v>1</v>
      </c>
      <c r="F197" s="85">
        <v>317000</v>
      </c>
      <c r="G197" s="40"/>
      <c r="H197" s="80">
        <f t="shared" si="3"/>
        <v>48.56666666666667</v>
      </c>
      <c r="I197" s="114">
        <v>34.1</v>
      </c>
      <c r="J197" s="79">
        <v>1</v>
      </c>
      <c r="K197" s="79">
        <v>1.2</v>
      </c>
      <c r="L197" s="79">
        <v>1</v>
      </c>
      <c r="M197" s="40" t="s">
        <v>600</v>
      </c>
      <c r="N197" s="40" t="s">
        <v>358</v>
      </c>
      <c r="O197" s="78" t="s">
        <v>772</v>
      </c>
      <c r="P197" s="78" t="s">
        <v>772</v>
      </c>
      <c r="Q197" s="40" t="s">
        <v>587</v>
      </c>
      <c r="R197" s="40"/>
      <c r="S197" s="40">
        <v>161</v>
      </c>
      <c r="T197" s="40">
        <v>182</v>
      </c>
      <c r="U197" s="40" t="s">
        <v>663</v>
      </c>
      <c r="V197" s="84" t="s">
        <v>332</v>
      </c>
      <c r="W197" s="40"/>
      <c r="X197" s="84" t="s">
        <v>332</v>
      </c>
      <c r="Y197" s="40"/>
      <c r="Z197" s="40">
        <v>33.479999999999997</v>
      </c>
      <c r="AA197" s="40" t="s">
        <v>1138</v>
      </c>
      <c r="AB197" s="79" t="s">
        <v>332</v>
      </c>
      <c r="AC197" s="40"/>
    </row>
    <row r="198" spans="1:29" x14ac:dyDescent="0.35">
      <c r="A198" s="39" t="s">
        <v>213</v>
      </c>
      <c r="B198" s="40">
        <v>6</v>
      </c>
      <c r="C198" s="40" t="s">
        <v>357</v>
      </c>
      <c r="D198" s="40">
        <v>2140</v>
      </c>
      <c r="E198" s="84" t="s">
        <v>1</v>
      </c>
      <c r="F198" s="85">
        <v>84300</v>
      </c>
      <c r="G198" s="40"/>
      <c r="H198" s="80">
        <f t="shared" si="3"/>
        <v>71.333333333333329</v>
      </c>
      <c r="I198" s="114">
        <v>37.99</v>
      </c>
      <c r="J198" s="79">
        <v>1</v>
      </c>
      <c r="K198" s="79">
        <v>1</v>
      </c>
      <c r="L198" s="79">
        <v>0.8</v>
      </c>
      <c r="M198" s="40" t="s">
        <v>617</v>
      </c>
      <c r="N198" s="40" t="s">
        <v>359</v>
      </c>
      <c r="O198" s="78" t="s">
        <v>772</v>
      </c>
      <c r="P198" s="78" t="s">
        <v>772</v>
      </c>
      <c r="Q198" s="40" t="s">
        <v>1</v>
      </c>
      <c r="R198" s="40"/>
      <c r="S198" s="84">
        <v>136</v>
      </c>
      <c r="T198" s="84">
        <v>159</v>
      </c>
      <c r="U198" s="40" t="s">
        <v>674</v>
      </c>
      <c r="V198" s="59" t="s">
        <v>332</v>
      </c>
      <c r="W198" s="82"/>
      <c r="X198" s="59" t="s">
        <v>332</v>
      </c>
      <c r="Y198" s="82"/>
      <c r="Z198" s="40">
        <v>36.770000000000003</v>
      </c>
      <c r="AA198" s="40" t="s">
        <v>1138</v>
      </c>
      <c r="AB198" s="79" t="s">
        <v>332</v>
      </c>
      <c r="AC198" s="59" t="s">
        <v>1257</v>
      </c>
    </row>
    <row r="199" spans="1:29" x14ac:dyDescent="0.35">
      <c r="A199" s="39" t="s">
        <v>214</v>
      </c>
      <c r="B199" s="40">
        <v>3</v>
      </c>
      <c r="C199" s="40" t="s">
        <v>357</v>
      </c>
      <c r="D199" s="40">
        <v>1057</v>
      </c>
      <c r="E199" s="84" t="s">
        <v>1</v>
      </c>
      <c r="F199" s="85">
        <v>149389</v>
      </c>
      <c r="G199" s="40"/>
      <c r="H199" s="80">
        <f t="shared" si="3"/>
        <v>35.233333333333334</v>
      </c>
      <c r="I199" s="114">
        <v>32.24</v>
      </c>
      <c r="J199" s="79">
        <v>1</v>
      </c>
      <c r="K199" s="79">
        <v>0.9</v>
      </c>
      <c r="L199" s="79">
        <v>0.8</v>
      </c>
      <c r="M199" s="40" t="s">
        <v>422</v>
      </c>
      <c r="N199" s="40" t="s">
        <v>358</v>
      </c>
      <c r="O199" s="78" t="s">
        <v>772</v>
      </c>
      <c r="P199" s="78" t="s">
        <v>772</v>
      </c>
      <c r="Q199" s="40" t="s">
        <v>218</v>
      </c>
      <c r="R199" s="40"/>
      <c r="S199" s="40">
        <v>165</v>
      </c>
      <c r="T199" s="40">
        <v>179</v>
      </c>
      <c r="U199" s="40" t="s">
        <v>662</v>
      </c>
      <c r="V199" s="84" t="s">
        <v>332</v>
      </c>
      <c r="W199" s="40"/>
      <c r="X199" s="84" t="s">
        <v>332</v>
      </c>
      <c r="Y199" s="40"/>
      <c r="Z199" s="40">
        <v>31.96</v>
      </c>
      <c r="AA199" s="40" t="s">
        <v>1138</v>
      </c>
      <c r="AB199" s="79" t="s">
        <v>332</v>
      </c>
      <c r="AC199" s="40"/>
    </row>
    <row r="200" spans="1:29" x14ac:dyDescent="0.35">
      <c r="A200" s="39" t="s">
        <v>215</v>
      </c>
      <c r="B200" s="40">
        <v>2</v>
      </c>
      <c r="C200" s="40" t="s">
        <v>357</v>
      </c>
      <c r="D200" s="40">
        <v>386</v>
      </c>
      <c r="E200" s="84" t="s">
        <v>1</v>
      </c>
      <c r="F200" s="85">
        <v>62000</v>
      </c>
      <c r="G200" s="40"/>
      <c r="H200" s="80">
        <f t="shared" si="3"/>
        <v>12.866666666666667</v>
      </c>
      <c r="I200" s="115">
        <v>10.66</v>
      </c>
      <c r="J200" s="79">
        <v>1</v>
      </c>
      <c r="K200" s="79">
        <v>0.5</v>
      </c>
      <c r="L200" s="79">
        <v>0.4</v>
      </c>
      <c r="M200" s="40" t="s">
        <v>617</v>
      </c>
      <c r="N200" s="40" t="s">
        <v>358</v>
      </c>
      <c r="O200" s="78" t="s">
        <v>772</v>
      </c>
      <c r="P200" s="78" t="s">
        <v>772</v>
      </c>
      <c r="Q200" s="40" t="s">
        <v>588</v>
      </c>
      <c r="R200" s="40"/>
      <c r="S200" s="84">
        <v>94</v>
      </c>
      <c r="T200" s="84">
        <v>114</v>
      </c>
      <c r="U200" s="40" t="s">
        <v>675</v>
      </c>
      <c r="V200" s="84" t="s">
        <v>332</v>
      </c>
      <c r="W200" s="40"/>
      <c r="X200" s="84" t="s">
        <v>332</v>
      </c>
      <c r="Y200" s="40"/>
      <c r="Z200" s="40">
        <v>14.49</v>
      </c>
      <c r="AA200" s="40" t="s">
        <v>1138</v>
      </c>
      <c r="AB200" s="79" t="s">
        <v>332</v>
      </c>
      <c r="AC200" s="40"/>
    </row>
    <row r="201" spans="1:29" x14ac:dyDescent="0.35">
      <c r="A201" s="39" t="s">
        <v>216</v>
      </c>
      <c r="B201" s="40">
        <v>4</v>
      </c>
      <c r="C201" s="40" t="s">
        <v>357</v>
      </c>
      <c r="D201" s="40">
        <v>1604</v>
      </c>
      <c r="E201" s="84" t="s">
        <v>1</v>
      </c>
      <c r="F201" s="85">
        <v>35500</v>
      </c>
      <c r="G201" s="40"/>
      <c r="H201" s="80">
        <f t="shared" si="3"/>
        <v>53.466666666666669</v>
      </c>
      <c r="I201" s="114">
        <v>25.12</v>
      </c>
      <c r="J201" s="79">
        <v>1</v>
      </c>
      <c r="K201" s="79">
        <v>1.1000000000000001</v>
      </c>
      <c r="L201" s="79">
        <v>0.9</v>
      </c>
      <c r="M201" s="40" t="s">
        <v>617</v>
      </c>
      <c r="N201" s="40" t="s">
        <v>358</v>
      </c>
      <c r="O201" s="78" t="s">
        <v>772</v>
      </c>
      <c r="P201" s="78" t="s">
        <v>772</v>
      </c>
      <c r="Q201" s="40" t="s">
        <v>618</v>
      </c>
      <c r="R201" s="40"/>
      <c r="S201" s="84">
        <v>146</v>
      </c>
      <c r="T201" s="84">
        <v>161</v>
      </c>
      <c r="U201" s="40" t="s">
        <v>676</v>
      </c>
      <c r="V201" s="84" t="s">
        <v>332</v>
      </c>
      <c r="W201" s="40"/>
      <c r="X201" s="84" t="s">
        <v>332</v>
      </c>
      <c r="Y201" s="40"/>
      <c r="Z201" s="40">
        <v>28.13</v>
      </c>
      <c r="AA201" s="40" t="s">
        <v>1138</v>
      </c>
      <c r="AB201" s="79" t="s">
        <v>332</v>
      </c>
      <c r="AC201" s="40"/>
    </row>
    <row r="202" spans="1:29" x14ac:dyDescent="0.35">
      <c r="A202" s="78" t="s">
        <v>217</v>
      </c>
      <c r="B202" s="78">
        <v>1</v>
      </c>
      <c r="C202" s="78" t="s">
        <v>356</v>
      </c>
      <c r="D202" s="78">
        <v>54</v>
      </c>
      <c r="E202" s="79" t="s">
        <v>218</v>
      </c>
      <c r="F202" s="108">
        <v>220000</v>
      </c>
      <c r="G202" s="78"/>
      <c r="H202" s="80">
        <f t="shared" si="3"/>
        <v>1.8</v>
      </c>
      <c r="I202" s="114">
        <v>1.9</v>
      </c>
      <c r="J202" s="79">
        <v>1</v>
      </c>
      <c r="K202" s="79">
        <v>1.2</v>
      </c>
      <c r="L202" s="79">
        <v>1</v>
      </c>
      <c r="M202" s="78" t="s">
        <v>600</v>
      </c>
      <c r="N202" s="78" t="s">
        <v>359</v>
      </c>
      <c r="O202" s="78" t="s">
        <v>772</v>
      </c>
      <c r="P202" s="78" t="s">
        <v>772</v>
      </c>
      <c r="Q202" s="78" t="s">
        <v>218</v>
      </c>
      <c r="R202" s="78"/>
      <c r="S202" s="79">
        <v>171</v>
      </c>
      <c r="T202" s="79">
        <v>187</v>
      </c>
      <c r="U202" s="78" t="s">
        <v>678</v>
      </c>
      <c r="V202" s="79" t="s">
        <v>332</v>
      </c>
      <c r="W202" s="78"/>
      <c r="X202" s="79" t="s">
        <v>332</v>
      </c>
      <c r="Y202" s="78"/>
      <c r="Z202" s="78">
        <v>1.96</v>
      </c>
      <c r="AA202" s="78" t="s">
        <v>1138</v>
      </c>
      <c r="AB202" s="79" t="s">
        <v>332</v>
      </c>
      <c r="AC202" s="78"/>
    </row>
    <row r="203" spans="1:29" x14ac:dyDescent="0.35">
      <c r="A203" s="143" t="s">
        <v>219</v>
      </c>
      <c r="B203" s="40">
        <v>1</v>
      </c>
      <c r="C203" s="40" t="s">
        <v>356</v>
      </c>
      <c r="D203" s="40">
        <v>93</v>
      </c>
      <c r="E203" s="84" t="s">
        <v>1</v>
      </c>
      <c r="F203" s="50"/>
      <c r="G203" s="40">
        <v>112000</v>
      </c>
      <c r="H203" s="80">
        <f t="shared" si="3"/>
        <v>3.1</v>
      </c>
      <c r="I203" s="114">
        <v>2.23</v>
      </c>
      <c r="J203" s="96">
        <v>1</v>
      </c>
      <c r="K203" s="79">
        <v>1.3</v>
      </c>
      <c r="L203" s="79">
        <v>1</v>
      </c>
      <c r="M203" s="40" t="s">
        <v>422</v>
      </c>
      <c r="N203" s="40" t="s">
        <v>359</v>
      </c>
      <c r="O203" s="78" t="s">
        <v>772</v>
      </c>
      <c r="P203" s="78" t="s">
        <v>772</v>
      </c>
      <c r="Q203" s="40" t="s">
        <v>1</v>
      </c>
      <c r="R203" s="40"/>
      <c r="S203" s="84">
        <v>200</v>
      </c>
      <c r="T203" s="84">
        <v>233</v>
      </c>
      <c r="U203" s="40" t="s">
        <v>677</v>
      </c>
      <c r="V203" s="84" t="s">
        <v>332</v>
      </c>
      <c r="W203" s="40"/>
      <c r="X203" s="84" t="s">
        <v>332</v>
      </c>
      <c r="Y203" s="40"/>
      <c r="Z203" s="40">
        <v>2.4900000000000002</v>
      </c>
      <c r="AA203" s="40" t="s">
        <v>1138</v>
      </c>
      <c r="AB203" s="79" t="s">
        <v>332</v>
      </c>
      <c r="AC203" s="40"/>
    </row>
    <row r="204" spans="1:29" x14ac:dyDescent="0.35">
      <c r="A204" s="143" t="s">
        <v>220</v>
      </c>
      <c r="B204" s="40">
        <v>1</v>
      </c>
      <c r="C204" s="40" t="s">
        <v>356</v>
      </c>
      <c r="D204" s="40">
        <v>9</v>
      </c>
      <c r="E204" s="84" t="s">
        <v>221</v>
      </c>
      <c r="F204" s="50"/>
      <c r="G204" s="40">
        <v>7070000</v>
      </c>
      <c r="H204" s="80">
        <f t="shared" si="3"/>
        <v>0.3</v>
      </c>
      <c r="I204" s="114">
        <v>11.13</v>
      </c>
      <c r="J204" s="97">
        <v>3</v>
      </c>
      <c r="K204" s="79">
        <v>1.1000000000000001</v>
      </c>
      <c r="L204" s="79">
        <v>0.9</v>
      </c>
      <c r="M204" s="40" t="s">
        <v>623</v>
      </c>
      <c r="N204" s="40" t="s">
        <v>358</v>
      </c>
      <c r="O204" s="78" t="s">
        <v>772</v>
      </c>
      <c r="P204" s="78" t="s">
        <v>772</v>
      </c>
      <c r="Q204" s="40" t="s">
        <v>221</v>
      </c>
      <c r="R204" s="40"/>
      <c r="S204" s="84">
        <v>146</v>
      </c>
      <c r="T204" s="84">
        <v>167</v>
      </c>
      <c r="U204" s="40" t="s">
        <v>681</v>
      </c>
      <c r="V204" s="84" t="s">
        <v>332</v>
      </c>
      <c r="W204" s="82"/>
      <c r="X204" s="84" t="s">
        <v>332</v>
      </c>
      <c r="Y204" s="82"/>
      <c r="Z204" s="40">
        <v>10.76</v>
      </c>
      <c r="AA204" s="206" t="s">
        <v>1050</v>
      </c>
      <c r="AB204" s="79" t="s">
        <v>332</v>
      </c>
      <c r="AC204" s="59" t="s">
        <v>1051</v>
      </c>
    </row>
    <row r="205" spans="1:29" x14ac:dyDescent="0.35">
      <c r="A205" s="39" t="s">
        <v>222</v>
      </c>
      <c r="B205" s="40">
        <v>2</v>
      </c>
      <c r="C205" s="40" t="s">
        <v>357</v>
      </c>
      <c r="D205" s="40">
        <v>463</v>
      </c>
      <c r="E205" s="84" t="s">
        <v>1</v>
      </c>
      <c r="F205" s="85">
        <v>65000</v>
      </c>
      <c r="G205" s="40"/>
      <c r="H205" s="80">
        <f t="shared" si="3"/>
        <v>15.433333333333334</v>
      </c>
      <c r="I205" s="114">
        <v>21.88</v>
      </c>
      <c r="J205" s="79">
        <v>1</v>
      </c>
      <c r="K205" s="79">
        <v>1.3</v>
      </c>
      <c r="L205" s="79">
        <v>1</v>
      </c>
      <c r="M205" s="40" t="s">
        <v>423</v>
      </c>
      <c r="N205" s="40" t="s">
        <v>359</v>
      </c>
      <c r="O205" s="78" t="s">
        <v>772</v>
      </c>
      <c r="P205" s="78" t="s">
        <v>772</v>
      </c>
      <c r="Q205" s="40" t="s">
        <v>1</v>
      </c>
      <c r="R205" s="40"/>
      <c r="S205" s="84">
        <v>160</v>
      </c>
      <c r="T205" s="84">
        <v>177</v>
      </c>
      <c r="U205" s="40" t="s">
        <v>679</v>
      </c>
      <c r="V205" s="84" t="s">
        <v>332</v>
      </c>
      <c r="W205" s="40"/>
      <c r="X205" s="84" t="s">
        <v>332</v>
      </c>
      <c r="Y205" s="40"/>
      <c r="Z205" s="40">
        <v>21.67</v>
      </c>
      <c r="AA205" s="40" t="s">
        <v>1138</v>
      </c>
      <c r="AB205" s="79" t="s">
        <v>332</v>
      </c>
      <c r="AC205" s="40"/>
    </row>
    <row r="206" spans="1:29" x14ac:dyDescent="0.35">
      <c r="A206" s="39" t="s">
        <v>223</v>
      </c>
      <c r="B206" s="40">
        <v>4</v>
      </c>
      <c r="C206" s="40" t="s">
        <v>357</v>
      </c>
      <c r="D206" s="40">
        <v>1396</v>
      </c>
      <c r="E206" s="84" t="s">
        <v>23</v>
      </c>
      <c r="F206" s="85">
        <v>47100</v>
      </c>
      <c r="G206" s="40"/>
      <c r="H206" s="80">
        <f t="shared" si="3"/>
        <v>46.533333333333331</v>
      </c>
      <c r="I206" s="114">
        <v>34.76</v>
      </c>
      <c r="J206" s="79">
        <v>1</v>
      </c>
      <c r="K206" s="79">
        <v>0.5</v>
      </c>
      <c r="L206" s="79">
        <v>0.5</v>
      </c>
      <c r="M206" s="40" t="s">
        <v>421</v>
      </c>
      <c r="N206" s="40" t="s">
        <v>358</v>
      </c>
      <c r="O206" s="78" t="s">
        <v>772</v>
      </c>
      <c r="P206" s="78" t="s">
        <v>772</v>
      </c>
      <c r="Q206" s="40" t="s">
        <v>23</v>
      </c>
      <c r="R206" s="40"/>
      <c r="S206" s="84">
        <v>91</v>
      </c>
      <c r="T206" s="84">
        <v>106</v>
      </c>
      <c r="U206" s="40" t="s">
        <v>680</v>
      </c>
      <c r="V206" s="84" t="s">
        <v>332</v>
      </c>
      <c r="W206" s="40"/>
      <c r="X206" s="84" t="s">
        <v>332</v>
      </c>
      <c r="Y206" s="40"/>
      <c r="Z206" s="40">
        <v>32.72</v>
      </c>
      <c r="AA206" s="40" t="s">
        <v>1138</v>
      </c>
      <c r="AB206" s="79" t="s">
        <v>332</v>
      </c>
      <c r="AC206" s="40"/>
    </row>
    <row r="207" spans="1:29" x14ac:dyDescent="0.35">
      <c r="A207" s="39" t="s">
        <v>224</v>
      </c>
      <c r="B207" s="40">
        <v>4</v>
      </c>
      <c r="C207" s="40" t="s">
        <v>357</v>
      </c>
      <c r="D207" s="40">
        <v>1134</v>
      </c>
      <c r="E207" s="84" t="s">
        <v>1</v>
      </c>
      <c r="F207" s="50"/>
      <c r="G207" s="40">
        <v>41560</v>
      </c>
      <c r="H207" s="80">
        <f t="shared" si="3"/>
        <v>37.799999999999997</v>
      </c>
      <c r="I207" s="114">
        <v>31.53</v>
      </c>
      <c r="J207" s="79">
        <v>1</v>
      </c>
      <c r="K207" s="79">
        <v>1.5</v>
      </c>
      <c r="L207" s="79">
        <v>1.1000000000000001</v>
      </c>
      <c r="M207" s="40" t="s">
        <v>617</v>
      </c>
      <c r="N207" s="40" t="s">
        <v>358</v>
      </c>
      <c r="O207" s="78" t="s">
        <v>772</v>
      </c>
      <c r="P207" s="78" t="s">
        <v>772</v>
      </c>
      <c r="Q207" s="40" t="s">
        <v>1</v>
      </c>
      <c r="R207" s="40"/>
      <c r="S207" s="84">
        <v>209</v>
      </c>
      <c r="T207" s="84">
        <v>240</v>
      </c>
      <c r="U207" s="40" t="s">
        <v>685</v>
      </c>
      <c r="V207" s="84" t="s">
        <v>332</v>
      </c>
      <c r="W207" s="40"/>
      <c r="X207" s="84" t="s">
        <v>332</v>
      </c>
      <c r="Y207" s="40"/>
      <c r="Z207" s="40">
        <v>16.72</v>
      </c>
      <c r="AA207" s="40" t="s">
        <v>1138</v>
      </c>
      <c r="AB207" s="79" t="s">
        <v>332</v>
      </c>
      <c r="AC207" s="40"/>
    </row>
    <row r="208" spans="1:29" x14ac:dyDescent="0.35">
      <c r="A208" s="39" t="s">
        <v>225</v>
      </c>
      <c r="B208" s="40">
        <v>3</v>
      </c>
      <c r="C208" s="40" t="s">
        <v>357</v>
      </c>
      <c r="D208" s="40">
        <v>1337</v>
      </c>
      <c r="E208" s="84" t="s">
        <v>1</v>
      </c>
      <c r="F208" s="85">
        <v>19300</v>
      </c>
      <c r="G208" s="40"/>
      <c r="H208" s="80">
        <f t="shared" si="3"/>
        <v>44.56666666666667</v>
      </c>
      <c r="I208" s="114">
        <v>38.83</v>
      </c>
      <c r="J208" s="79">
        <v>1</v>
      </c>
      <c r="K208" s="79">
        <v>0.7</v>
      </c>
      <c r="L208" s="79">
        <v>0.5</v>
      </c>
      <c r="M208" s="40" t="s">
        <v>421</v>
      </c>
      <c r="N208" s="40" t="s">
        <v>358</v>
      </c>
      <c r="O208" s="78" t="s">
        <v>772</v>
      </c>
      <c r="P208" s="78" t="s">
        <v>772</v>
      </c>
      <c r="Q208" s="40" t="s">
        <v>1</v>
      </c>
      <c r="R208" s="40"/>
      <c r="S208" s="84">
        <v>117</v>
      </c>
      <c r="T208" s="84">
        <v>143</v>
      </c>
      <c r="U208" s="40" t="s">
        <v>682</v>
      </c>
      <c r="V208" s="84" t="s">
        <v>332</v>
      </c>
      <c r="W208" s="40"/>
      <c r="X208" s="84" t="s">
        <v>332</v>
      </c>
      <c r="Y208" s="40"/>
      <c r="Z208" s="40">
        <v>34.97</v>
      </c>
      <c r="AA208" s="40" t="s">
        <v>1138</v>
      </c>
      <c r="AB208" s="79" t="s">
        <v>332</v>
      </c>
      <c r="AC208" s="40"/>
    </row>
    <row r="209" spans="1:29" x14ac:dyDescent="0.35">
      <c r="A209" s="39" t="s">
        <v>226</v>
      </c>
      <c r="B209" s="40">
        <v>3</v>
      </c>
      <c r="C209" s="40" t="s">
        <v>357</v>
      </c>
      <c r="D209" s="40">
        <v>1145</v>
      </c>
      <c r="E209" s="84" t="s">
        <v>1</v>
      </c>
      <c r="F209" s="50"/>
      <c r="G209" s="40">
        <v>10249</v>
      </c>
      <c r="H209" s="80">
        <f t="shared" si="3"/>
        <v>38.166666666666664</v>
      </c>
      <c r="I209" s="114">
        <v>31.58</v>
      </c>
      <c r="J209" s="79">
        <v>1</v>
      </c>
      <c r="K209" s="79">
        <v>1</v>
      </c>
      <c r="L209" s="79">
        <v>0.9</v>
      </c>
      <c r="M209" s="40" t="s">
        <v>424</v>
      </c>
      <c r="N209" s="40" t="s">
        <v>358</v>
      </c>
      <c r="O209" s="78" t="s">
        <v>772</v>
      </c>
      <c r="P209" s="78" t="s">
        <v>772</v>
      </c>
      <c r="Q209" s="40" t="s">
        <v>614</v>
      </c>
      <c r="R209" s="40"/>
      <c r="S209" s="84">
        <v>141</v>
      </c>
      <c r="T209" s="84">
        <v>166</v>
      </c>
      <c r="U209" s="40" t="s">
        <v>683</v>
      </c>
      <c r="V209" s="84" t="s">
        <v>332</v>
      </c>
      <c r="W209" s="40"/>
      <c r="X209" s="84" t="s">
        <v>332</v>
      </c>
      <c r="Y209" s="40"/>
      <c r="Z209" s="40">
        <v>30.49</v>
      </c>
      <c r="AA209" s="40" t="s">
        <v>1138</v>
      </c>
      <c r="AB209" s="79" t="s">
        <v>332</v>
      </c>
      <c r="AC209" s="84" t="s">
        <v>1104</v>
      </c>
    </row>
    <row r="210" spans="1:29" x14ac:dyDescent="0.35">
      <c r="A210" s="143" t="s">
        <v>227</v>
      </c>
      <c r="B210" s="84">
        <v>4</v>
      </c>
      <c r="C210" s="84" t="s">
        <v>357</v>
      </c>
      <c r="D210" s="84">
        <v>1123</v>
      </c>
      <c r="E210" s="84" t="s">
        <v>1</v>
      </c>
      <c r="F210" s="148">
        <v>99000</v>
      </c>
      <c r="G210" s="84"/>
      <c r="H210" s="149">
        <f t="shared" si="3"/>
        <v>37.43333333333333</v>
      </c>
      <c r="I210" s="158">
        <v>48.03</v>
      </c>
      <c r="J210" s="79">
        <v>1</v>
      </c>
      <c r="K210" s="79">
        <v>0.9</v>
      </c>
      <c r="L210" s="79">
        <v>0.2</v>
      </c>
      <c r="M210" s="84" t="s">
        <v>621</v>
      </c>
      <c r="N210" s="84" t="s">
        <v>358</v>
      </c>
      <c r="O210" s="82" t="s">
        <v>646</v>
      </c>
      <c r="P210" s="78" t="s">
        <v>772</v>
      </c>
      <c r="Q210" s="40" t="s">
        <v>1</v>
      </c>
      <c r="R210" s="40"/>
      <c r="S210" s="84">
        <v>109</v>
      </c>
      <c r="T210" s="84">
        <v>123</v>
      </c>
      <c r="U210" s="40" t="s">
        <v>684</v>
      </c>
      <c r="V210" s="40" t="s">
        <v>332</v>
      </c>
      <c r="W210" s="40"/>
      <c r="X210" s="84" t="s">
        <v>332</v>
      </c>
      <c r="Y210" s="40"/>
      <c r="Z210" s="40">
        <v>48.23</v>
      </c>
      <c r="AA210" s="40" t="s">
        <v>1138</v>
      </c>
      <c r="AB210" s="79" t="s">
        <v>332</v>
      </c>
      <c r="AC210" s="40" t="s">
        <v>1319</v>
      </c>
    </row>
    <row r="211" spans="1:29" x14ac:dyDescent="0.35">
      <c r="A211" s="39" t="s">
        <v>228</v>
      </c>
      <c r="B211" s="40">
        <v>6</v>
      </c>
      <c r="C211" s="40" t="s">
        <v>357</v>
      </c>
      <c r="D211" s="40">
        <v>1883</v>
      </c>
      <c r="E211" s="84" t="s">
        <v>1</v>
      </c>
      <c r="F211" s="85">
        <v>45828</v>
      </c>
      <c r="G211" s="40"/>
      <c r="H211" s="80">
        <f t="shared" si="3"/>
        <v>62.766666666666666</v>
      </c>
      <c r="I211" s="114">
        <v>34.380000000000003</v>
      </c>
      <c r="J211" s="79">
        <v>1</v>
      </c>
      <c r="K211" s="79">
        <v>1</v>
      </c>
      <c r="L211" s="79">
        <v>0.8</v>
      </c>
      <c r="M211" s="40" t="s">
        <v>622</v>
      </c>
      <c r="N211" s="40" t="s">
        <v>358</v>
      </c>
      <c r="O211" s="78" t="s">
        <v>772</v>
      </c>
      <c r="P211" s="78" t="s">
        <v>772</v>
      </c>
      <c r="Q211" s="40" t="s">
        <v>1</v>
      </c>
      <c r="R211" s="40"/>
      <c r="S211" s="84">
        <v>129</v>
      </c>
      <c r="T211" s="84">
        <v>150</v>
      </c>
      <c r="U211" s="40" t="s">
        <v>1221</v>
      </c>
      <c r="V211" s="40" t="s">
        <v>332</v>
      </c>
      <c r="W211" s="40"/>
      <c r="X211" s="84" t="s">
        <v>332</v>
      </c>
      <c r="Y211" s="40"/>
      <c r="Z211" s="40">
        <v>32.630000000000003</v>
      </c>
      <c r="AA211" s="40" t="s">
        <v>1138</v>
      </c>
      <c r="AB211" s="79" t="s">
        <v>332</v>
      </c>
      <c r="AC211" s="40"/>
    </row>
    <row r="212" spans="1:29" x14ac:dyDescent="0.35">
      <c r="A212" s="39" t="s">
        <v>229</v>
      </c>
      <c r="B212" s="40">
        <v>2</v>
      </c>
      <c r="C212" s="40" t="s">
        <v>357</v>
      </c>
      <c r="D212" s="40">
        <v>448</v>
      </c>
      <c r="E212" s="84" t="s">
        <v>1</v>
      </c>
      <c r="F212" s="85">
        <v>112000</v>
      </c>
      <c r="G212" s="40"/>
      <c r="H212" s="80">
        <f t="shared" si="3"/>
        <v>14.933333333333334</v>
      </c>
      <c r="I212" s="137">
        <v>9.6300000000000008</v>
      </c>
      <c r="J212" s="79">
        <v>1</v>
      </c>
      <c r="K212" s="79">
        <v>1</v>
      </c>
      <c r="L212" s="79">
        <v>0.7</v>
      </c>
      <c r="M212" s="40" t="s">
        <v>422</v>
      </c>
      <c r="N212" s="40" t="s">
        <v>358</v>
      </c>
      <c r="O212" s="78" t="s">
        <v>772</v>
      </c>
      <c r="P212" s="78" t="s">
        <v>772</v>
      </c>
      <c r="Q212" s="40" t="s">
        <v>1</v>
      </c>
      <c r="R212" s="40"/>
      <c r="S212" s="84">
        <v>135</v>
      </c>
      <c r="T212" s="84">
        <v>159</v>
      </c>
      <c r="U212" s="40" t="s">
        <v>686</v>
      </c>
      <c r="V212" s="40" t="s">
        <v>332</v>
      </c>
      <c r="W212" s="40"/>
      <c r="X212" s="84" t="s">
        <v>332</v>
      </c>
      <c r="Y212" s="40"/>
      <c r="Z212" s="82">
        <v>10.24</v>
      </c>
      <c r="AA212" s="40" t="s">
        <v>1138</v>
      </c>
      <c r="AB212" s="79" t="s">
        <v>332</v>
      </c>
      <c r="AC212" s="40"/>
    </row>
    <row r="213" spans="1:29" x14ac:dyDescent="0.35">
      <c r="A213" s="143" t="s">
        <v>230</v>
      </c>
      <c r="B213" s="84">
        <v>4</v>
      </c>
      <c r="C213" s="84" t="s">
        <v>357</v>
      </c>
      <c r="D213" s="84">
        <v>1269</v>
      </c>
      <c r="E213" s="84" t="s">
        <v>1</v>
      </c>
      <c r="F213" s="148">
        <v>27300</v>
      </c>
      <c r="G213" s="84"/>
      <c r="H213" s="149">
        <f t="shared" si="3"/>
        <v>42.3</v>
      </c>
      <c r="I213" s="154">
        <v>57.1</v>
      </c>
      <c r="J213" s="79">
        <v>1</v>
      </c>
      <c r="K213" s="79">
        <v>1</v>
      </c>
      <c r="L213" s="79">
        <v>0.3</v>
      </c>
      <c r="M213" s="84" t="s">
        <v>621</v>
      </c>
      <c r="N213" s="84" t="s">
        <v>358</v>
      </c>
      <c r="O213" s="78" t="s">
        <v>772</v>
      </c>
      <c r="P213" s="78" t="s">
        <v>772</v>
      </c>
      <c r="Q213" s="84" t="s">
        <v>1</v>
      </c>
      <c r="R213" s="40"/>
      <c r="S213" s="84">
        <v>119</v>
      </c>
      <c r="T213" s="84">
        <v>141</v>
      </c>
      <c r="U213" s="40" t="s">
        <v>689</v>
      </c>
      <c r="V213" s="40" t="s">
        <v>332</v>
      </c>
      <c r="W213" s="40"/>
      <c r="X213" s="84" t="s">
        <v>332</v>
      </c>
      <c r="Y213" s="40"/>
      <c r="Z213" s="40">
        <v>77.08</v>
      </c>
      <c r="AA213" s="40" t="s">
        <v>1138</v>
      </c>
      <c r="AB213" s="79" t="s">
        <v>332</v>
      </c>
      <c r="AC213" s="221">
        <v>568</v>
      </c>
    </row>
    <row r="214" spans="1:29" x14ac:dyDescent="0.35">
      <c r="A214" s="143" t="s">
        <v>231</v>
      </c>
      <c r="B214" s="84">
        <v>2</v>
      </c>
      <c r="C214" s="84" t="s">
        <v>357</v>
      </c>
      <c r="D214" s="84">
        <v>402</v>
      </c>
      <c r="E214" s="84" t="s">
        <v>1</v>
      </c>
      <c r="F214" s="148">
        <v>17600</v>
      </c>
      <c r="G214" s="84"/>
      <c r="H214" s="149">
        <f t="shared" si="3"/>
        <v>13.4</v>
      </c>
      <c r="I214" s="133">
        <v>11.18</v>
      </c>
      <c r="J214" s="79">
        <v>1</v>
      </c>
      <c r="K214" s="79">
        <v>0.9</v>
      </c>
      <c r="L214" s="79">
        <v>0.5</v>
      </c>
      <c r="M214" s="84" t="s">
        <v>621</v>
      </c>
      <c r="N214" s="84" t="s">
        <v>358</v>
      </c>
      <c r="O214" s="78" t="s">
        <v>772</v>
      </c>
      <c r="P214" s="78" t="s">
        <v>772</v>
      </c>
      <c r="Q214" s="84" t="s">
        <v>1</v>
      </c>
      <c r="R214" s="40"/>
      <c r="S214" s="84">
        <v>113</v>
      </c>
      <c r="T214" s="84">
        <v>120</v>
      </c>
      <c r="U214" s="40" t="s">
        <v>690</v>
      </c>
      <c r="V214" s="40" t="s">
        <v>332</v>
      </c>
      <c r="W214" s="40"/>
      <c r="X214" s="84" t="s">
        <v>332</v>
      </c>
      <c r="Y214" s="40"/>
      <c r="Z214" s="40">
        <v>12.86</v>
      </c>
      <c r="AA214" s="40" t="s">
        <v>1138</v>
      </c>
      <c r="AB214" s="79" t="s">
        <v>332</v>
      </c>
      <c r="AC214" s="221">
        <v>568</v>
      </c>
    </row>
    <row r="215" spans="1:29" x14ac:dyDescent="0.35">
      <c r="A215" s="143" t="s">
        <v>232</v>
      </c>
      <c r="B215" s="84">
        <v>3</v>
      </c>
      <c r="C215" s="84" t="s">
        <v>357</v>
      </c>
      <c r="D215" s="84">
        <v>1410</v>
      </c>
      <c r="E215" s="84" t="s">
        <v>1</v>
      </c>
      <c r="F215" s="148">
        <v>21700</v>
      </c>
      <c r="G215" s="84"/>
      <c r="H215" s="149">
        <f t="shared" si="3"/>
        <v>47</v>
      </c>
      <c r="I215" s="154">
        <v>31.35</v>
      </c>
      <c r="J215" s="97">
        <v>3</v>
      </c>
      <c r="K215" s="79">
        <v>0.9</v>
      </c>
      <c r="L215" s="79">
        <v>0.2</v>
      </c>
      <c r="M215" s="84" t="s">
        <v>621</v>
      </c>
      <c r="N215" s="84" t="s">
        <v>358</v>
      </c>
      <c r="O215" s="82" t="s">
        <v>646</v>
      </c>
      <c r="P215" s="78" t="s">
        <v>772</v>
      </c>
      <c r="Q215" s="84" t="s">
        <v>1</v>
      </c>
      <c r="R215" s="40"/>
      <c r="S215" s="84">
        <v>109</v>
      </c>
      <c r="T215" s="84">
        <v>124</v>
      </c>
      <c r="U215" s="40" t="s">
        <v>691</v>
      </c>
      <c r="V215" s="40" t="s">
        <v>332</v>
      </c>
      <c r="W215" s="40"/>
      <c r="X215" s="84" t="s">
        <v>332</v>
      </c>
      <c r="Y215" s="40"/>
      <c r="Z215" s="40">
        <v>30.07</v>
      </c>
      <c r="AA215" s="206" t="s">
        <v>1050</v>
      </c>
      <c r="AB215" s="208" t="s">
        <v>1048</v>
      </c>
      <c r="AC215" s="40" t="s">
        <v>1320</v>
      </c>
    </row>
    <row r="216" spans="1:29" x14ac:dyDescent="0.35">
      <c r="A216" s="39" t="s">
        <v>233</v>
      </c>
      <c r="B216" s="40">
        <v>2</v>
      </c>
      <c r="C216" s="40" t="s">
        <v>357</v>
      </c>
      <c r="D216" s="40">
        <v>2029</v>
      </c>
      <c r="E216" s="84" t="s">
        <v>1</v>
      </c>
      <c r="F216" s="85">
        <v>22600</v>
      </c>
      <c r="G216" s="40"/>
      <c r="H216" s="80">
        <f t="shared" si="3"/>
        <v>67.63333333333334</v>
      </c>
      <c r="I216" s="137">
        <v>6.41</v>
      </c>
      <c r="J216" s="79">
        <v>1</v>
      </c>
      <c r="K216" s="79">
        <v>0.9</v>
      </c>
      <c r="L216" s="79">
        <v>0.7</v>
      </c>
      <c r="M216" s="84" t="s">
        <v>622</v>
      </c>
      <c r="N216" s="40" t="s">
        <v>359</v>
      </c>
      <c r="O216" s="78" t="s">
        <v>772</v>
      </c>
      <c r="P216" s="78" t="s">
        <v>772</v>
      </c>
      <c r="Q216" s="84" t="s">
        <v>1</v>
      </c>
      <c r="R216" s="40"/>
      <c r="S216" s="84">
        <v>125</v>
      </c>
      <c r="T216" s="84">
        <v>141</v>
      </c>
      <c r="U216" s="40" t="s">
        <v>694</v>
      </c>
      <c r="V216" s="40" t="s">
        <v>332</v>
      </c>
      <c r="W216" s="40"/>
      <c r="X216" s="84" t="s">
        <v>332</v>
      </c>
      <c r="Y216" s="40"/>
      <c r="Z216" s="82">
        <v>6.35</v>
      </c>
      <c r="AA216" s="40" t="s">
        <v>1138</v>
      </c>
      <c r="AB216" s="79" t="s">
        <v>332</v>
      </c>
      <c r="AC216" s="40"/>
    </row>
    <row r="217" spans="1:29" x14ac:dyDescent="0.35">
      <c r="A217" s="143" t="s">
        <v>235</v>
      </c>
      <c r="B217" s="84">
        <v>5</v>
      </c>
      <c r="C217" s="84" t="s">
        <v>357</v>
      </c>
      <c r="D217" s="84">
        <v>1684</v>
      </c>
      <c r="E217" s="84" t="s">
        <v>1</v>
      </c>
      <c r="F217" s="140"/>
      <c r="G217" s="84">
        <v>41000</v>
      </c>
      <c r="H217" s="149">
        <f t="shared" si="3"/>
        <v>56.133333333333333</v>
      </c>
      <c r="I217" s="154">
        <v>39.68</v>
      </c>
      <c r="J217" s="79">
        <v>1</v>
      </c>
      <c r="K217" s="79">
        <v>0.9</v>
      </c>
      <c r="L217" s="79">
        <v>0.2</v>
      </c>
      <c r="M217" s="84" t="s">
        <v>621</v>
      </c>
      <c r="N217" s="84" t="s">
        <v>358</v>
      </c>
      <c r="O217" s="82" t="s">
        <v>646</v>
      </c>
      <c r="P217" s="78" t="s">
        <v>772</v>
      </c>
      <c r="Q217" s="84" t="s">
        <v>1</v>
      </c>
      <c r="R217" s="40"/>
      <c r="S217" s="84">
        <v>127</v>
      </c>
      <c r="T217" s="84">
        <v>147</v>
      </c>
      <c r="U217" s="40" t="s">
        <v>692</v>
      </c>
      <c r="V217" s="82" t="s">
        <v>1048</v>
      </c>
      <c r="W217" s="82" t="s">
        <v>401</v>
      </c>
      <c r="X217" s="78" t="s">
        <v>332</v>
      </c>
      <c r="Y217" s="82"/>
      <c r="Z217" s="40">
        <v>38.090000000000003</v>
      </c>
      <c r="AA217" s="40" t="s">
        <v>1138</v>
      </c>
      <c r="AB217" s="79" t="s">
        <v>332</v>
      </c>
      <c r="AC217" s="78" t="s">
        <v>1317</v>
      </c>
    </row>
    <row r="218" spans="1:29" x14ac:dyDescent="0.35">
      <c r="A218" s="143" t="s">
        <v>236</v>
      </c>
      <c r="B218" s="84">
        <v>2</v>
      </c>
      <c r="C218" s="84" t="s">
        <v>357</v>
      </c>
      <c r="D218" s="84">
        <v>495</v>
      </c>
      <c r="E218" s="84" t="s">
        <v>1</v>
      </c>
      <c r="F218" s="148">
        <v>68072</v>
      </c>
      <c r="G218" s="84"/>
      <c r="H218" s="149">
        <f t="shared" si="3"/>
        <v>16.5</v>
      </c>
      <c r="I218" s="154">
        <v>16.149999999999999</v>
      </c>
      <c r="J218" s="79">
        <v>1</v>
      </c>
      <c r="K218" s="79">
        <v>0.9</v>
      </c>
      <c r="L218" s="79">
        <v>0.3</v>
      </c>
      <c r="M218" s="84" t="s">
        <v>621</v>
      </c>
      <c r="N218" s="84" t="s">
        <v>359</v>
      </c>
      <c r="O218" s="82" t="s">
        <v>646</v>
      </c>
      <c r="P218" s="78" t="s">
        <v>772</v>
      </c>
      <c r="Q218" s="84" t="s">
        <v>583</v>
      </c>
      <c r="R218" s="40"/>
      <c r="S218" s="84">
        <v>106</v>
      </c>
      <c r="T218" s="84">
        <v>124</v>
      </c>
      <c r="U218" s="40" t="s">
        <v>693</v>
      </c>
      <c r="V218" s="40" t="s">
        <v>332</v>
      </c>
      <c r="W218" s="40"/>
      <c r="X218" s="84" t="s">
        <v>332</v>
      </c>
      <c r="Y218" s="40"/>
      <c r="Z218" s="40">
        <v>19.079999999999998</v>
      </c>
      <c r="AA218" s="40" t="s">
        <v>1138</v>
      </c>
      <c r="AB218" s="79" t="s">
        <v>332</v>
      </c>
      <c r="AC218" s="221">
        <v>568</v>
      </c>
    </row>
    <row r="219" spans="1:29" x14ac:dyDescent="0.35">
      <c r="A219" s="143" t="s">
        <v>237</v>
      </c>
      <c r="B219" s="40">
        <v>1</v>
      </c>
      <c r="C219" s="40" t="s">
        <v>356</v>
      </c>
      <c r="D219" s="40">
        <v>0</v>
      </c>
      <c r="E219" s="84" t="s">
        <v>1</v>
      </c>
      <c r="F219" s="87">
        <f>1.29*1000000</f>
        <v>1290000</v>
      </c>
      <c r="G219" s="40"/>
      <c r="H219" s="80">
        <f t="shared" si="3"/>
        <v>0</v>
      </c>
      <c r="I219" s="135">
        <v>10.24</v>
      </c>
      <c r="J219" s="97">
        <v>3</v>
      </c>
      <c r="K219" s="79">
        <v>1.2</v>
      </c>
      <c r="L219" s="79">
        <v>0.9</v>
      </c>
      <c r="M219" s="84" t="s">
        <v>623</v>
      </c>
      <c r="N219" s="40" t="s">
        <v>359</v>
      </c>
      <c r="O219" s="78" t="s">
        <v>772</v>
      </c>
      <c r="P219" s="78" t="s">
        <v>772</v>
      </c>
      <c r="Q219" s="84" t="s">
        <v>1</v>
      </c>
      <c r="R219" s="40"/>
      <c r="S219" s="40">
        <v>172</v>
      </c>
      <c r="T219" s="40">
        <v>197</v>
      </c>
      <c r="U219" s="40" t="s">
        <v>688</v>
      </c>
      <c r="V219" s="40" t="s">
        <v>332</v>
      </c>
      <c r="W219" s="40"/>
      <c r="X219" s="84" t="s">
        <v>332</v>
      </c>
      <c r="Y219" s="40"/>
      <c r="Z219" s="40">
        <v>9.8699999999999992</v>
      </c>
      <c r="AA219" s="206" t="s">
        <v>1050</v>
      </c>
      <c r="AB219" s="79" t="s">
        <v>332</v>
      </c>
      <c r="AC219" s="40"/>
    </row>
    <row r="220" spans="1:29" x14ac:dyDescent="0.35">
      <c r="A220" s="39" t="s">
        <v>238</v>
      </c>
      <c r="B220" s="40">
        <v>3</v>
      </c>
      <c r="C220" s="40" t="s">
        <v>357</v>
      </c>
      <c r="D220" s="40">
        <v>1575</v>
      </c>
      <c r="E220" s="84" t="s">
        <v>1</v>
      </c>
      <c r="F220" s="85">
        <v>152010</v>
      </c>
      <c r="G220" s="40"/>
      <c r="H220" s="80">
        <f t="shared" si="3"/>
        <v>52.5</v>
      </c>
      <c r="I220" s="135">
        <v>37.340000000000003</v>
      </c>
      <c r="J220" s="79">
        <v>1</v>
      </c>
      <c r="K220" s="79">
        <v>1.8</v>
      </c>
      <c r="L220" s="79">
        <v>1.5</v>
      </c>
      <c r="M220" s="40" t="s">
        <v>422</v>
      </c>
      <c r="N220" s="40" t="s">
        <v>358</v>
      </c>
      <c r="O220" s="78" t="s">
        <v>772</v>
      </c>
      <c r="P220" s="78" t="s">
        <v>772</v>
      </c>
      <c r="Q220" s="40" t="s">
        <v>1</v>
      </c>
      <c r="R220" s="40"/>
      <c r="S220" s="40">
        <v>226</v>
      </c>
      <c r="T220" s="78">
        <v>263</v>
      </c>
      <c r="U220" s="40" t="s">
        <v>687</v>
      </c>
      <c r="V220" s="40" t="s">
        <v>332</v>
      </c>
      <c r="W220" s="40"/>
      <c r="X220" s="84" t="s">
        <v>332</v>
      </c>
      <c r="Y220" s="40"/>
      <c r="Z220" s="40">
        <v>34.04</v>
      </c>
      <c r="AA220" s="40" t="s">
        <v>1138</v>
      </c>
      <c r="AB220" s="79" t="s">
        <v>332</v>
      </c>
      <c r="AC220" s="40"/>
    </row>
    <row r="221" spans="1:29" x14ac:dyDescent="0.35">
      <c r="A221" s="39" t="s">
        <v>239</v>
      </c>
      <c r="B221" s="40">
        <v>4</v>
      </c>
      <c r="C221" s="40" t="s">
        <v>357</v>
      </c>
      <c r="D221" s="40">
        <v>1978</v>
      </c>
      <c r="E221" s="84" t="s">
        <v>1</v>
      </c>
      <c r="F221" s="85">
        <v>38300</v>
      </c>
      <c r="G221" s="40"/>
      <c r="H221" s="80">
        <f t="shared" si="3"/>
        <v>65.933333333333337</v>
      </c>
      <c r="I221" s="135">
        <v>34.729999999999997</v>
      </c>
      <c r="J221" s="79">
        <v>1</v>
      </c>
      <c r="K221" s="79">
        <v>1</v>
      </c>
      <c r="L221" s="79">
        <v>0.8</v>
      </c>
      <c r="M221" s="40" t="s">
        <v>424</v>
      </c>
      <c r="N221" s="40" t="s">
        <v>358</v>
      </c>
      <c r="O221" s="78" t="s">
        <v>772</v>
      </c>
      <c r="P221" s="78" t="s">
        <v>772</v>
      </c>
      <c r="Q221" s="40" t="s">
        <v>1</v>
      </c>
      <c r="R221" s="40"/>
      <c r="S221" s="84">
        <v>158</v>
      </c>
      <c r="T221" s="84">
        <v>186</v>
      </c>
      <c r="U221" s="40" t="s">
        <v>1222</v>
      </c>
      <c r="V221" s="40" t="s">
        <v>332</v>
      </c>
      <c r="W221" s="40"/>
      <c r="X221" s="84" t="s">
        <v>332</v>
      </c>
      <c r="Y221" s="40"/>
      <c r="Z221" s="40">
        <v>34.299999999999997</v>
      </c>
      <c r="AA221" s="40" t="s">
        <v>1138</v>
      </c>
      <c r="AB221" s="79" t="s">
        <v>332</v>
      </c>
      <c r="AC221" s="40"/>
    </row>
    <row r="222" spans="1:29" x14ac:dyDescent="0.35">
      <c r="A222" s="39" t="s">
        <v>240</v>
      </c>
      <c r="B222" s="40">
        <v>3</v>
      </c>
      <c r="C222" s="40" t="s">
        <v>357</v>
      </c>
      <c r="D222" s="40">
        <v>1151</v>
      </c>
      <c r="E222" s="84" t="s">
        <v>1</v>
      </c>
      <c r="F222" s="85">
        <v>19154</v>
      </c>
      <c r="G222" s="40"/>
      <c r="H222" s="80">
        <f t="shared" si="3"/>
        <v>38.366666666666667</v>
      </c>
      <c r="I222" s="135">
        <v>34.200000000000003</v>
      </c>
      <c r="J222" s="79">
        <v>1</v>
      </c>
      <c r="K222" s="79">
        <v>1.1000000000000001</v>
      </c>
      <c r="L222" s="79">
        <v>1</v>
      </c>
      <c r="M222" s="40" t="s">
        <v>424</v>
      </c>
      <c r="N222" s="40" t="s">
        <v>359</v>
      </c>
      <c r="O222" s="78" t="s">
        <v>772</v>
      </c>
      <c r="P222" s="78" t="s">
        <v>772</v>
      </c>
      <c r="Q222" s="40" t="s">
        <v>1</v>
      </c>
      <c r="R222" s="40"/>
      <c r="S222" s="84">
        <v>171</v>
      </c>
      <c r="T222" s="84">
        <v>209</v>
      </c>
      <c r="U222" s="40" t="s">
        <v>698</v>
      </c>
      <c r="V222" s="40" t="s">
        <v>332</v>
      </c>
      <c r="W222" s="40"/>
      <c r="X222" s="40" t="s">
        <v>332</v>
      </c>
      <c r="Y222" s="40"/>
      <c r="Z222" s="40">
        <v>33.19</v>
      </c>
      <c r="AA222" s="40" t="s">
        <v>1138</v>
      </c>
      <c r="AB222" s="79" t="s">
        <v>332</v>
      </c>
      <c r="AC222" s="40"/>
    </row>
    <row r="223" spans="1:29" x14ac:dyDescent="0.35">
      <c r="A223" s="143" t="s">
        <v>241</v>
      </c>
      <c r="B223" s="40">
        <v>1</v>
      </c>
      <c r="C223" s="40" t="s">
        <v>356</v>
      </c>
      <c r="D223" s="40">
        <v>58</v>
      </c>
      <c r="E223" s="84" t="s">
        <v>1</v>
      </c>
      <c r="F223" s="50"/>
      <c r="G223" s="40">
        <v>84600</v>
      </c>
      <c r="H223" s="80">
        <f t="shared" si="3"/>
        <v>1.9333333333333333</v>
      </c>
      <c r="I223" s="135">
        <v>3.71</v>
      </c>
      <c r="J223" s="97">
        <v>2</v>
      </c>
      <c r="K223" s="79">
        <v>1.4</v>
      </c>
      <c r="L223" s="79">
        <v>0.5</v>
      </c>
      <c r="M223" s="40" t="s">
        <v>423</v>
      </c>
      <c r="N223" s="40" t="s">
        <v>359</v>
      </c>
      <c r="O223" s="78" t="s">
        <v>772</v>
      </c>
      <c r="P223" s="78" t="s">
        <v>772</v>
      </c>
      <c r="Q223" s="40" t="s">
        <v>1</v>
      </c>
      <c r="R223" s="40"/>
      <c r="S223" s="84">
        <v>155</v>
      </c>
      <c r="T223" s="84">
        <v>179</v>
      </c>
      <c r="U223" s="40" t="s">
        <v>696</v>
      </c>
      <c r="V223" s="40" t="s">
        <v>332</v>
      </c>
      <c r="W223" s="40"/>
      <c r="X223" s="40" t="s">
        <v>332</v>
      </c>
      <c r="Y223" s="40"/>
      <c r="Z223" s="40">
        <v>3.77</v>
      </c>
      <c r="AA223" s="206" t="s">
        <v>1050</v>
      </c>
      <c r="AB223" s="79" t="s">
        <v>332</v>
      </c>
      <c r="AC223" s="40"/>
    </row>
    <row r="224" spans="1:29" x14ac:dyDescent="0.35">
      <c r="A224" s="39" t="s">
        <v>242</v>
      </c>
      <c r="B224" s="40">
        <v>2</v>
      </c>
      <c r="C224" s="40" t="s">
        <v>357</v>
      </c>
      <c r="D224" s="40">
        <v>682</v>
      </c>
      <c r="E224" s="84" t="s">
        <v>1</v>
      </c>
      <c r="F224" s="85">
        <v>61100</v>
      </c>
      <c r="G224" s="40"/>
      <c r="H224" s="80">
        <f t="shared" si="3"/>
        <v>22.733333333333334</v>
      </c>
      <c r="I224" s="135">
        <v>21.98</v>
      </c>
      <c r="J224" s="79">
        <v>1</v>
      </c>
      <c r="K224" s="79">
        <v>1.4</v>
      </c>
      <c r="L224" s="79">
        <v>1</v>
      </c>
      <c r="M224" s="40" t="s">
        <v>423</v>
      </c>
      <c r="N224" s="40" t="s">
        <v>358</v>
      </c>
      <c r="O224" s="78" t="s">
        <v>772</v>
      </c>
      <c r="P224" s="78" t="s">
        <v>772</v>
      </c>
      <c r="Q224" s="40" t="s">
        <v>1</v>
      </c>
      <c r="R224" s="40"/>
      <c r="S224" s="84">
        <v>144</v>
      </c>
      <c r="T224" s="84">
        <v>163</v>
      </c>
      <c r="U224" s="40" t="s">
        <v>697</v>
      </c>
      <c r="V224" s="40" t="s">
        <v>332</v>
      </c>
      <c r="W224" s="40"/>
      <c r="X224" s="40" t="s">
        <v>332</v>
      </c>
      <c r="Y224" s="40"/>
      <c r="Z224" s="40">
        <v>21.56</v>
      </c>
      <c r="AA224" s="40" t="s">
        <v>1138</v>
      </c>
      <c r="AB224" s="79" t="s">
        <v>332</v>
      </c>
      <c r="AC224" s="40"/>
    </row>
    <row r="225" spans="1:29" x14ac:dyDescent="0.35">
      <c r="A225" s="39" t="s">
        <v>243</v>
      </c>
      <c r="B225" s="40">
        <v>4</v>
      </c>
      <c r="C225" s="40" t="s">
        <v>357</v>
      </c>
      <c r="D225" s="40">
        <v>820</v>
      </c>
      <c r="E225" s="84" t="s">
        <v>1</v>
      </c>
      <c r="F225" s="85">
        <v>18000</v>
      </c>
      <c r="G225" s="40"/>
      <c r="H225" s="80">
        <f t="shared" si="3"/>
        <v>27.333333333333332</v>
      </c>
      <c r="I225" s="135">
        <v>21.3</v>
      </c>
      <c r="J225" s="79">
        <v>1</v>
      </c>
      <c r="K225" s="79">
        <v>1.2</v>
      </c>
      <c r="L225" s="79">
        <v>1</v>
      </c>
      <c r="M225" s="40" t="s">
        <v>424</v>
      </c>
      <c r="N225" s="40" t="s">
        <v>358</v>
      </c>
      <c r="O225" s="78" t="s">
        <v>772</v>
      </c>
      <c r="P225" s="78" t="s">
        <v>772</v>
      </c>
      <c r="Q225" s="40" t="s">
        <v>588</v>
      </c>
      <c r="R225" s="40"/>
      <c r="S225" s="84">
        <v>170</v>
      </c>
      <c r="T225" s="84">
        <v>205</v>
      </c>
      <c r="U225" s="40" t="s">
        <v>699</v>
      </c>
      <c r="V225" s="40" t="s">
        <v>332</v>
      </c>
      <c r="W225" s="40"/>
      <c r="X225" s="84" t="s">
        <v>332</v>
      </c>
      <c r="Y225" s="40"/>
      <c r="Z225" s="40">
        <v>24.16</v>
      </c>
      <c r="AA225" s="40" t="s">
        <v>1138</v>
      </c>
      <c r="AB225" s="79" t="s">
        <v>332</v>
      </c>
      <c r="AC225" s="40"/>
    </row>
    <row r="226" spans="1:29" x14ac:dyDescent="0.35">
      <c r="A226" s="143" t="s">
        <v>244</v>
      </c>
      <c r="B226" s="40">
        <v>3</v>
      </c>
      <c r="C226" s="40" t="s">
        <v>357</v>
      </c>
      <c r="D226" s="40">
        <v>2001</v>
      </c>
      <c r="E226" s="84" t="s">
        <v>1</v>
      </c>
      <c r="F226" s="50"/>
      <c r="G226" s="40">
        <v>254000</v>
      </c>
      <c r="H226" s="80">
        <f t="shared" si="3"/>
        <v>66.7</v>
      </c>
      <c r="I226" s="135">
        <v>16.28</v>
      </c>
      <c r="J226" s="97">
        <v>2</v>
      </c>
      <c r="K226" s="79">
        <v>1.5</v>
      </c>
      <c r="L226" s="79">
        <v>1.3</v>
      </c>
      <c r="M226" s="40" t="s">
        <v>422</v>
      </c>
      <c r="N226" s="40" t="s">
        <v>358</v>
      </c>
      <c r="O226" s="78" t="s">
        <v>772</v>
      </c>
      <c r="P226" s="78" t="s">
        <v>772</v>
      </c>
      <c r="Q226" s="40" t="s">
        <v>583</v>
      </c>
      <c r="R226" s="84" t="s">
        <v>382</v>
      </c>
      <c r="S226" s="84">
        <v>192</v>
      </c>
      <c r="T226" s="40">
        <v>223</v>
      </c>
      <c r="U226" s="40" t="s">
        <v>695</v>
      </c>
      <c r="V226" s="40" t="s">
        <v>332</v>
      </c>
      <c r="W226" s="40"/>
      <c r="X226" s="84" t="s">
        <v>332</v>
      </c>
      <c r="Y226" s="40"/>
      <c r="Z226" s="82">
        <v>5.86</v>
      </c>
      <c r="AA226" s="206" t="s">
        <v>1050</v>
      </c>
      <c r="AB226" s="79" t="s">
        <v>332</v>
      </c>
      <c r="AC226" s="40" t="s">
        <v>1089</v>
      </c>
    </row>
    <row r="227" spans="1:29" ht="14.15" customHeight="1" x14ac:dyDescent="0.35">
      <c r="A227" s="84" t="s">
        <v>245</v>
      </c>
      <c r="B227" s="40">
        <v>3</v>
      </c>
      <c r="C227" s="40" t="s">
        <v>357</v>
      </c>
      <c r="D227" s="40">
        <v>1085</v>
      </c>
      <c r="E227" s="84" t="s">
        <v>1</v>
      </c>
      <c r="F227" s="85">
        <v>14898</v>
      </c>
      <c r="G227" s="40"/>
      <c r="H227" s="80">
        <f t="shared" si="3"/>
        <v>36.166666666666664</v>
      </c>
      <c r="I227" s="135">
        <v>30.65</v>
      </c>
      <c r="J227" s="97">
        <v>2</v>
      </c>
      <c r="K227" s="79">
        <v>1</v>
      </c>
      <c r="L227" s="79">
        <v>0.9</v>
      </c>
      <c r="M227" s="40" t="s">
        <v>424</v>
      </c>
      <c r="N227" s="40" t="s">
        <v>358</v>
      </c>
      <c r="O227" s="78" t="s">
        <v>772</v>
      </c>
      <c r="P227" s="78" t="s">
        <v>772</v>
      </c>
      <c r="Q227" s="40" t="s">
        <v>1</v>
      </c>
      <c r="R227" s="40"/>
      <c r="S227" s="84">
        <v>153</v>
      </c>
      <c r="T227" s="84">
        <v>184</v>
      </c>
      <c r="U227" s="40" t="s">
        <v>700</v>
      </c>
      <c r="V227" s="40" t="s">
        <v>332</v>
      </c>
      <c r="W227" s="40"/>
      <c r="X227" s="84" t="s">
        <v>332</v>
      </c>
      <c r="Y227" s="40"/>
      <c r="Z227" s="40">
        <v>34.47</v>
      </c>
      <c r="AA227" s="206" t="s">
        <v>1050</v>
      </c>
      <c r="AB227" s="79" t="s">
        <v>332</v>
      </c>
      <c r="AC227" s="40"/>
    </row>
    <row r="228" spans="1:29" x14ac:dyDescent="0.35">
      <c r="A228" s="39" t="s">
        <v>246</v>
      </c>
      <c r="B228" s="40">
        <v>3</v>
      </c>
      <c r="C228" s="40" t="s">
        <v>357</v>
      </c>
      <c r="D228" s="40">
        <v>1141</v>
      </c>
      <c r="E228" s="84" t="s">
        <v>1</v>
      </c>
      <c r="F228" s="50"/>
      <c r="G228" s="40">
        <v>11900</v>
      </c>
      <c r="H228" s="80">
        <f t="shared" si="3"/>
        <v>38.033333333333331</v>
      </c>
      <c r="I228" s="135">
        <v>51.99</v>
      </c>
      <c r="J228" s="79">
        <v>1</v>
      </c>
      <c r="K228" s="79">
        <v>0.9</v>
      </c>
      <c r="L228" s="79">
        <v>0.4</v>
      </c>
      <c r="M228" s="40" t="s">
        <v>424</v>
      </c>
      <c r="N228" s="40" t="s">
        <v>358</v>
      </c>
      <c r="O228" s="82" t="s">
        <v>646</v>
      </c>
      <c r="P228" s="78" t="s">
        <v>772</v>
      </c>
      <c r="Q228" s="40" t="s">
        <v>1</v>
      </c>
      <c r="R228" s="40"/>
      <c r="S228" s="84">
        <v>155</v>
      </c>
      <c r="T228" s="84">
        <v>175</v>
      </c>
      <c r="U228" s="40" t="s">
        <v>701</v>
      </c>
      <c r="V228" s="40" t="s">
        <v>332</v>
      </c>
      <c r="W228" s="40"/>
      <c r="X228" s="84" t="s">
        <v>332</v>
      </c>
      <c r="Y228" s="40"/>
      <c r="Z228" s="40">
        <v>57.51</v>
      </c>
      <c r="AA228" s="40" t="s">
        <v>1138</v>
      </c>
      <c r="AB228" s="79" t="s">
        <v>332</v>
      </c>
      <c r="AC228" s="40" t="s">
        <v>1256</v>
      </c>
    </row>
    <row r="229" spans="1:29" x14ac:dyDescent="0.35">
      <c r="A229" s="143" t="s">
        <v>247</v>
      </c>
      <c r="B229" s="84">
        <v>1</v>
      </c>
      <c r="C229" s="84" t="s">
        <v>356</v>
      </c>
      <c r="D229" s="84">
        <v>4</v>
      </c>
      <c r="E229" s="84" t="s">
        <v>1</v>
      </c>
      <c r="F229" s="148">
        <v>51831</v>
      </c>
      <c r="G229" s="84"/>
      <c r="H229" s="149">
        <f t="shared" si="3"/>
        <v>0.13333333333333333</v>
      </c>
      <c r="I229" s="154">
        <v>3.78</v>
      </c>
      <c r="J229" s="79">
        <v>1</v>
      </c>
      <c r="K229" s="79">
        <v>0.9</v>
      </c>
      <c r="L229" s="79">
        <v>0.2</v>
      </c>
      <c r="M229" s="84" t="s">
        <v>621</v>
      </c>
      <c r="N229" s="84" t="s">
        <v>359</v>
      </c>
      <c r="O229" s="82" t="s">
        <v>646</v>
      </c>
      <c r="P229" s="78" t="s">
        <v>772</v>
      </c>
      <c r="Q229" s="40" t="s">
        <v>1</v>
      </c>
      <c r="R229" s="40"/>
      <c r="S229" s="84">
        <v>108</v>
      </c>
      <c r="T229" s="84">
        <v>125</v>
      </c>
      <c r="U229" s="40" t="s">
        <v>702</v>
      </c>
      <c r="V229" s="82" t="s">
        <v>1048</v>
      </c>
      <c r="W229" s="82" t="s">
        <v>401</v>
      </c>
      <c r="X229" s="84" t="s">
        <v>332</v>
      </c>
      <c r="Y229" s="40"/>
      <c r="Z229" s="40">
        <v>3.83</v>
      </c>
      <c r="AA229" s="40" t="s">
        <v>1138</v>
      </c>
      <c r="AB229" s="79" t="s">
        <v>332</v>
      </c>
      <c r="AC229" s="40" t="s">
        <v>1321</v>
      </c>
    </row>
    <row r="230" spans="1:29" x14ac:dyDescent="0.35">
      <c r="A230" s="39" t="s">
        <v>249</v>
      </c>
      <c r="B230" s="40">
        <v>3</v>
      </c>
      <c r="C230" s="40" t="s">
        <v>357</v>
      </c>
      <c r="D230" s="40">
        <v>625</v>
      </c>
      <c r="E230" s="84" t="s">
        <v>23</v>
      </c>
      <c r="F230" s="85">
        <v>158000</v>
      </c>
      <c r="G230" s="40"/>
      <c r="H230" s="80">
        <f t="shared" si="3"/>
        <v>20.833333333333332</v>
      </c>
      <c r="I230" s="137">
        <v>7.18</v>
      </c>
      <c r="J230" s="79">
        <v>1</v>
      </c>
      <c r="K230" s="79">
        <v>0.9</v>
      </c>
      <c r="L230" s="79">
        <v>0.6</v>
      </c>
      <c r="M230" s="40" t="s">
        <v>623</v>
      </c>
      <c r="N230" s="40" t="s">
        <v>359</v>
      </c>
      <c r="O230" s="78" t="s">
        <v>772</v>
      </c>
      <c r="P230" s="78" t="s">
        <v>772</v>
      </c>
      <c r="Q230" s="40" t="s">
        <v>23</v>
      </c>
      <c r="R230" s="40"/>
      <c r="S230" s="84">
        <v>117</v>
      </c>
      <c r="T230" s="84">
        <v>128</v>
      </c>
      <c r="U230" s="40" t="s">
        <v>705</v>
      </c>
      <c r="V230" s="40" t="s">
        <v>332</v>
      </c>
      <c r="W230" s="40"/>
      <c r="X230" s="84" t="s">
        <v>332</v>
      </c>
      <c r="Y230" s="40"/>
      <c r="Z230" s="82">
        <v>7.2</v>
      </c>
      <c r="AA230" s="40" t="s">
        <v>1138</v>
      </c>
      <c r="AB230" s="79" t="s">
        <v>332</v>
      </c>
      <c r="AC230" s="84"/>
    </row>
    <row r="231" spans="1:29" x14ac:dyDescent="0.35">
      <c r="A231" s="39" t="s">
        <v>250</v>
      </c>
      <c r="B231" s="40">
        <v>3</v>
      </c>
      <c r="C231" s="40" t="s">
        <v>357</v>
      </c>
      <c r="D231" s="40">
        <v>1307</v>
      </c>
      <c r="E231" s="84" t="s">
        <v>1</v>
      </c>
      <c r="F231" s="85">
        <v>11300</v>
      </c>
      <c r="G231" s="40"/>
      <c r="H231" s="80">
        <f t="shared" si="3"/>
        <v>43.56666666666667</v>
      </c>
      <c r="I231" s="135">
        <v>25.97</v>
      </c>
      <c r="J231" s="79">
        <v>1</v>
      </c>
      <c r="K231" s="79">
        <v>0.9</v>
      </c>
      <c r="L231" s="79">
        <v>0.8</v>
      </c>
      <c r="M231" s="40" t="s">
        <v>424</v>
      </c>
      <c r="N231" s="40" t="s">
        <v>358</v>
      </c>
      <c r="O231" s="78" t="s">
        <v>772</v>
      </c>
      <c r="P231" s="78" t="s">
        <v>772</v>
      </c>
      <c r="Q231" s="40" t="s">
        <v>1</v>
      </c>
      <c r="R231" s="40"/>
      <c r="S231" s="84">
        <v>146</v>
      </c>
      <c r="T231" s="84">
        <v>176</v>
      </c>
      <c r="U231" s="40" t="s">
        <v>709</v>
      </c>
      <c r="V231" s="40" t="s">
        <v>332</v>
      </c>
      <c r="W231" s="40"/>
      <c r="X231" s="84" t="s">
        <v>332</v>
      </c>
      <c r="Y231" s="40"/>
      <c r="Z231" s="40">
        <v>30.77</v>
      </c>
      <c r="AA231" s="40" t="s">
        <v>1138</v>
      </c>
      <c r="AB231" s="79" t="s">
        <v>332</v>
      </c>
      <c r="AC231" s="84"/>
    </row>
    <row r="232" spans="1:29" x14ac:dyDescent="0.35">
      <c r="A232" s="39" t="s">
        <v>251</v>
      </c>
      <c r="B232" s="40">
        <v>4</v>
      </c>
      <c r="C232" s="40" t="s">
        <v>357</v>
      </c>
      <c r="D232" s="40">
        <v>1109</v>
      </c>
      <c r="E232" s="84" t="s">
        <v>1</v>
      </c>
      <c r="F232" s="85">
        <v>14000</v>
      </c>
      <c r="G232" s="40"/>
      <c r="H232" s="80">
        <f t="shared" si="3"/>
        <v>36.966666666666669</v>
      </c>
      <c r="I232" s="135">
        <v>35.409999999999997</v>
      </c>
      <c r="J232" s="79">
        <v>1</v>
      </c>
      <c r="K232" s="79">
        <v>1.1000000000000001</v>
      </c>
      <c r="L232" s="79">
        <v>0.9</v>
      </c>
      <c r="M232" s="40" t="s">
        <v>424</v>
      </c>
      <c r="N232" s="40" t="s">
        <v>358</v>
      </c>
      <c r="O232" s="78" t="s">
        <v>772</v>
      </c>
      <c r="P232" s="78" t="s">
        <v>772</v>
      </c>
      <c r="Q232" s="40" t="s">
        <v>1</v>
      </c>
      <c r="R232" s="40"/>
      <c r="S232" s="84">
        <v>153</v>
      </c>
      <c r="T232" s="84">
        <v>180</v>
      </c>
      <c r="U232" s="40" t="s">
        <v>710</v>
      </c>
      <c r="V232" s="40" t="s">
        <v>332</v>
      </c>
      <c r="W232" s="40"/>
      <c r="X232" s="84" t="s">
        <v>332</v>
      </c>
      <c r="Y232" s="40"/>
      <c r="Z232" s="40">
        <v>35.75</v>
      </c>
      <c r="AA232" s="40" t="s">
        <v>1138</v>
      </c>
      <c r="AB232" s="79" t="s">
        <v>332</v>
      </c>
      <c r="AC232" s="40"/>
    </row>
    <row r="233" spans="1:29" x14ac:dyDescent="0.35">
      <c r="A233" s="39" t="s">
        <v>252</v>
      </c>
      <c r="B233" s="40">
        <v>1</v>
      </c>
      <c r="C233" s="40" t="s">
        <v>356</v>
      </c>
      <c r="D233" s="40">
        <v>26</v>
      </c>
      <c r="E233" s="84" t="s">
        <v>3</v>
      </c>
      <c r="F233" s="85">
        <v>331278</v>
      </c>
      <c r="G233" s="40"/>
      <c r="H233" s="80">
        <f t="shared" si="3"/>
        <v>0.8666666666666667</v>
      </c>
      <c r="I233" s="137">
        <v>22.71</v>
      </c>
      <c r="J233" s="79">
        <v>1</v>
      </c>
      <c r="K233" s="79">
        <v>1</v>
      </c>
      <c r="L233" s="79">
        <v>0.7</v>
      </c>
      <c r="M233" s="40" t="s">
        <v>423</v>
      </c>
      <c r="N233" s="40" t="s">
        <v>359</v>
      </c>
      <c r="O233" s="78" t="s">
        <v>772</v>
      </c>
      <c r="P233" s="78" t="s">
        <v>772</v>
      </c>
      <c r="Q233" s="40" t="s">
        <v>3</v>
      </c>
      <c r="R233" s="40" t="s">
        <v>626</v>
      </c>
      <c r="S233" s="84">
        <v>115</v>
      </c>
      <c r="T233" s="84">
        <v>129</v>
      </c>
      <c r="U233" s="40" t="s">
        <v>707</v>
      </c>
      <c r="V233" s="40" t="s">
        <v>332</v>
      </c>
      <c r="W233" s="40"/>
      <c r="X233" s="84" t="s">
        <v>332</v>
      </c>
      <c r="Y233" s="40"/>
      <c r="Z233" s="82">
        <v>22.45</v>
      </c>
      <c r="AA233" s="40" t="s">
        <v>1138</v>
      </c>
      <c r="AB233" s="79" t="s">
        <v>332</v>
      </c>
      <c r="AC233" s="84"/>
    </row>
    <row r="234" spans="1:29" x14ac:dyDescent="0.35">
      <c r="A234" s="39" t="s">
        <v>253</v>
      </c>
      <c r="B234" s="40">
        <v>1</v>
      </c>
      <c r="C234" s="40" t="s">
        <v>356</v>
      </c>
      <c r="D234" s="40">
        <v>87</v>
      </c>
      <c r="E234" s="84" t="s">
        <v>1</v>
      </c>
      <c r="F234" s="85">
        <v>107000</v>
      </c>
      <c r="G234" s="40"/>
      <c r="H234" s="80">
        <f t="shared" si="3"/>
        <v>2.9</v>
      </c>
      <c r="I234" s="135">
        <v>5.43</v>
      </c>
      <c r="J234" s="79">
        <v>1</v>
      </c>
      <c r="K234" s="79">
        <v>1.4</v>
      </c>
      <c r="L234" s="79">
        <v>1.2</v>
      </c>
      <c r="M234" s="40" t="s">
        <v>627</v>
      </c>
      <c r="N234" s="40" t="s">
        <v>359</v>
      </c>
      <c r="O234" s="78" t="s">
        <v>772</v>
      </c>
      <c r="P234" s="78" t="s">
        <v>772</v>
      </c>
      <c r="Q234" s="40" t="s">
        <v>1</v>
      </c>
      <c r="R234" s="40"/>
      <c r="S234" s="40">
        <v>196</v>
      </c>
      <c r="T234" s="40">
        <v>243</v>
      </c>
      <c r="U234" s="40" t="s">
        <v>703</v>
      </c>
      <c r="V234" s="40" t="s">
        <v>332</v>
      </c>
      <c r="W234" s="40"/>
      <c r="X234" s="84" t="s">
        <v>332</v>
      </c>
      <c r="Y234" s="40"/>
      <c r="Z234" s="40">
        <v>9.1</v>
      </c>
      <c r="AA234" s="40" t="s">
        <v>1138</v>
      </c>
      <c r="AB234" s="79" t="s">
        <v>332</v>
      </c>
      <c r="AC234" s="40"/>
    </row>
    <row r="235" spans="1:29" x14ac:dyDescent="0.35">
      <c r="A235" s="143" t="s">
        <v>254</v>
      </c>
      <c r="B235" s="84">
        <v>2</v>
      </c>
      <c r="C235" s="84" t="s">
        <v>357</v>
      </c>
      <c r="D235" s="84">
        <v>690</v>
      </c>
      <c r="E235" s="84" t="s">
        <v>1</v>
      </c>
      <c r="F235" s="148">
        <v>12500</v>
      </c>
      <c r="G235" s="84"/>
      <c r="H235" s="149">
        <f t="shared" si="3"/>
        <v>23</v>
      </c>
      <c r="I235" s="154">
        <v>18.899999999999999</v>
      </c>
      <c r="J235" s="79">
        <v>1</v>
      </c>
      <c r="K235" s="79">
        <v>1</v>
      </c>
      <c r="L235" s="79">
        <v>0.4</v>
      </c>
      <c r="M235" s="84" t="s">
        <v>621</v>
      </c>
      <c r="N235" s="84" t="s">
        <v>359</v>
      </c>
      <c r="O235" s="82" t="s">
        <v>646</v>
      </c>
      <c r="P235" s="78" t="s">
        <v>772</v>
      </c>
      <c r="Q235" s="40" t="s">
        <v>62</v>
      </c>
      <c r="R235" s="40"/>
      <c r="S235" s="84">
        <v>125</v>
      </c>
      <c r="T235" s="84">
        <v>147</v>
      </c>
      <c r="U235" s="40" t="s">
        <v>711</v>
      </c>
      <c r="V235" s="82" t="s">
        <v>1048</v>
      </c>
      <c r="W235" s="82" t="s">
        <v>403</v>
      </c>
      <c r="X235" s="84" t="s">
        <v>332</v>
      </c>
      <c r="Y235" s="40"/>
      <c r="Z235" s="40">
        <v>19.920000000000002</v>
      </c>
      <c r="AA235" s="40" t="s">
        <v>1138</v>
      </c>
      <c r="AB235" s="79" t="s">
        <v>332</v>
      </c>
      <c r="AC235" s="40" t="s">
        <v>1322</v>
      </c>
    </row>
    <row r="236" spans="1:29" x14ac:dyDescent="0.35">
      <c r="A236" s="39" t="s">
        <v>255</v>
      </c>
      <c r="B236" s="40">
        <v>5</v>
      </c>
      <c r="C236" s="40" t="s">
        <v>357</v>
      </c>
      <c r="D236" s="40">
        <v>1513</v>
      </c>
      <c r="E236" s="84" t="s">
        <v>1</v>
      </c>
      <c r="F236" s="85">
        <v>159213</v>
      </c>
      <c r="G236" s="40"/>
      <c r="H236" s="80">
        <f t="shared" si="3"/>
        <v>50.43333333333333</v>
      </c>
      <c r="I236" s="135">
        <v>17.09</v>
      </c>
      <c r="J236" s="79">
        <v>1</v>
      </c>
      <c r="K236" s="79">
        <v>1.5</v>
      </c>
      <c r="L236" s="79">
        <v>1.3</v>
      </c>
      <c r="M236" s="40" t="s">
        <v>627</v>
      </c>
      <c r="N236" s="40" t="s">
        <v>358</v>
      </c>
      <c r="O236" s="78" t="s">
        <v>772</v>
      </c>
      <c r="P236" s="78" t="s">
        <v>772</v>
      </c>
      <c r="Q236" s="40" t="s">
        <v>1</v>
      </c>
      <c r="R236" s="40"/>
      <c r="S236" s="40">
        <v>189</v>
      </c>
      <c r="T236" s="40">
        <v>223</v>
      </c>
      <c r="U236" s="40" t="s">
        <v>704</v>
      </c>
      <c r="V236" s="40" t="s">
        <v>332</v>
      </c>
      <c r="W236" s="40"/>
      <c r="X236" s="84" t="s">
        <v>332</v>
      </c>
      <c r="Y236" s="40"/>
      <c r="Z236" s="40">
        <v>36.17</v>
      </c>
      <c r="AA236" s="40" t="s">
        <v>1138</v>
      </c>
      <c r="AB236" s="79" t="s">
        <v>332</v>
      </c>
      <c r="AC236" s="40"/>
    </row>
    <row r="237" spans="1:29" x14ac:dyDescent="0.35">
      <c r="A237" s="40" t="s">
        <v>256</v>
      </c>
      <c r="B237" s="40">
        <v>4</v>
      </c>
      <c r="C237" s="40" t="s">
        <v>357</v>
      </c>
      <c r="D237" s="40">
        <v>2108</v>
      </c>
      <c r="E237" s="84" t="s">
        <v>1</v>
      </c>
      <c r="F237" s="85">
        <v>57400</v>
      </c>
      <c r="G237" s="40"/>
      <c r="H237" s="80">
        <f t="shared" si="3"/>
        <v>70.266666666666666</v>
      </c>
      <c r="I237" s="137">
        <v>8.23</v>
      </c>
      <c r="J237" s="79">
        <v>1</v>
      </c>
      <c r="K237" s="79">
        <v>1.2</v>
      </c>
      <c r="L237" s="79">
        <v>0.9</v>
      </c>
      <c r="M237" s="40" t="s">
        <v>423</v>
      </c>
      <c r="N237" s="40" t="s">
        <v>358</v>
      </c>
      <c r="O237" s="78" t="s">
        <v>772</v>
      </c>
      <c r="P237" s="78" t="s">
        <v>772</v>
      </c>
      <c r="Q237" s="40" t="s">
        <v>583</v>
      </c>
      <c r="R237" s="40" t="s">
        <v>383</v>
      </c>
      <c r="S237" s="84">
        <v>126</v>
      </c>
      <c r="T237" s="84">
        <v>139</v>
      </c>
      <c r="U237" s="40" t="s">
        <v>708</v>
      </c>
      <c r="V237" s="40" t="s">
        <v>332</v>
      </c>
      <c r="W237" s="40"/>
      <c r="X237" s="84" t="s">
        <v>332</v>
      </c>
      <c r="Y237" s="40"/>
      <c r="Z237" s="82">
        <v>6.1</v>
      </c>
      <c r="AA237" s="40" t="s">
        <v>1138</v>
      </c>
      <c r="AB237" s="79" t="s">
        <v>332</v>
      </c>
      <c r="AC237" s="40"/>
    </row>
    <row r="238" spans="1:29" x14ac:dyDescent="0.35">
      <c r="A238" s="40" t="s">
        <v>257</v>
      </c>
      <c r="B238" s="40">
        <v>4</v>
      </c>
      <c r="C238" s="40" t="s">
        <v>357</v>
      </c>
      <c r="D238" s="40">
        <v>1448</v>
      </c>
      <c r="E238" s="84" t="s">
        <v>1</v>
      </c>
      <c r="F238" s="85">
        <v>134000</v>
      </c>
      <c r="G238" s="40"/>
      <c r="H238" s="80">
        <f t="shared" si="3"/>
        <v>48.266666666666666</v>
      </c>
      <c r="I238" s="135">
        <v>33.630000000000003</v>
      </c>
      <c r="J238" s="79">
        <v>1</v>
      </c>
      <c r="K238" s="79">
        <v>1</v>
      </c>
      <c r="L238" s="79">
        <v>0.8</v>
      </c>
      <c r="M238" s="40" t="s">
        <v>623</v>
      </c>
      <c r="N238" s="40" t="s">
        <v>358</v>
      </c>
      <c r="O238" s="82" t="s">
        <v>646</v>
      </c>
      <c r="P238" s="78" t="s">
        <v>772</v>
      </c>
      <c r="Q238" s="40" t="s">
        <v>62</v>
      </c>
      <c r="R238" s="40"/>
      <c r="S238" s="40">
        <v>127</v>
      </c>
      <c r="T238" s="40">
        <v>145</v>
      </c>
      <c r="U238" s="40" t="s">
        <v>706</v>
      </c>
      <c r="V238" s="40" t="s">
        <v>332</v>
      </c>
      <c r="W238" s="40"/>
      <c r="X238" s="84" t="s">
        <v>332</v>
      </c>
      <c r="Y238" s="40"/>
      <c r="Z238" s="40">
        <v>31.86</v>
      </c>
      <c r="AA238" s="40" t="s">
        <v>1138</v>
      </c>
      <c r="AB238" s="79" t="s">
        <v>332</v>
      </c>
      <c r="AC238" s="84" t="s">
        <v>1249</v>
      </c>
    </row>
    <row r="239" spans="1:29" x14ac:dyDescent="0.35">
      <c r="A239" s="84" t="s">
        <v>258</v>
      </c>
      <c r="B239" s="84">
        <v>4</v>
      </c>
      <c r="C239" s="84" t="s">
        <v>357</v>
      </c>
      <c r="D239" s="84">
        <v>1714</v>
      </c>
      <c r="E239" s="84" t="s">
        <v>1</v>
      </c>
      <c r="F239" s="148">
        <v>41000</v>
      </c>
      <c r="G239" s="84"/>
      <c r="H239" s="149">
        <f t="shared" si="3"/>
        <v>57.133333333333333</v>
      </c>
      <c r="I239" s="154">
        <v>34.76</v>
      </c>
      <c r="J239" s="97">
        <v>2</v>
      </c>
      <c r="K239" s="79">
        <v>1</v>
      </c>
      <c r="L239" s="79">
        <v>0.7</v>
      </c>
      <c r="M239" s="84" t="s">
        <v>621</v>
      </c>
      <c r="N239" s="84" t="s">
        <v>358</v>
      </c>
      <c r="O239" s="78" t="s">
        <v>772</v>
      </c>
      <c r="P239" s="78" t="s">
        <v>772</v>
      </c>
      <c r="Q239" s="40" t="s">
        <v>1</v>
      </c>
      <c r="R239" s="40"/>
      <c r="S239" s="84">
        <v>116</v>
      </c>
      <c r="T239" s="84">
        <v>138</v>
      </c>
      <c r="U239" s="40" t="s">
        <v>712</v>
      </c>
      <c r="V239" s="40" t="s">
        <v>332</v>
      </c>
      <c r="W239" s="40"/>
      <c r="X239" s="84" t="s">
        <v>332</v>
      </c>
      <c r="Y239" s="40"/>
      <c r="Z239" s="40">
        <v>32.5</v>
      </c>
      <c r="AA239" s="206" t="s">
        <v>1050</v>
      </c>
      <c r="AB239" s="79" t="s">
        <v>332</v>
      </c>
      <c r="AC239" s="221">
        <v>568</v>
      </c>
    </row>
    <row r="240" spans="1:29" x14ac:dyDescent="0.35">
      <c r="A240" s="84" t="s">
        <v>259</v>
      </c>
      <c r="B240" s="84">
        <v>4</v>
      </c>
      <c r="C240" s="84" t="s">
        <v>357</v>
      </c>
      <c r="D240" s="84">
        <v>1504</v>
      </c>
      <c r="E240" s="84" t="s">
        <v>1</v>
      </c>
      <c r="F240" s="140"/>
      <c r="G240" s="84">
        <v>29526</v>
      </c>
      <c r="H240" s="149">
        <f t="shared" si="3"/>
        <v>50.133333333333333</v>
      </c>
      <c r="I240" s="40">
        <v>83.91</v>
      </c>
      <c r="J240" s="97">
        <v>2</v>
      </c>
      <c r="K240" s="79">
        <v>1.1000000000000001</v>
      </c>
      <c r="L240" s="79">
        <v>0.5</v>
      </c>
      <c r="M240" s="84" t="s">
        <v>621</v>
      </c>
      <c r="N240" s="84" t="s">
        <v>359</v>
      </c>
      <c r="O240" s="78" t="s">
        <v>772</v>
      </c>
      <c r="P240" s="78" t="s">
        <v>772</v>
      </c>
      <c r="Q240" s="40" t="s">
        <v>592</v>
      </c>
      <c r="R240" s="40"/>
      <c r="S240" s="84">
        <v>129</v>
      </c>
      <c r="T240" s="84">
        <v>151</v>
      </c>
      <c r="U240" s="40" t="s">
        <v>714</v>
      </c>
      <c r="V240" s="40" t="s">
        <v>332</v>
      </c>
      <c r="W240" s="40"/>
      <c r="X240" s="84" t="s">
        <v>332</v>
      </c>
      <c r="Y240" s="40"/>
      <c r="Z240" s="40">
        <v>80.95</v>
      </c>
      <c r="AA240" s="206" t="s">
        <v>1050</v>
      </c>
      <c r="AB240" s="79" t="s">
        <v>332</v>
      </c>
      <c r="AC240" s="40" t="s">
        <v>1288</v>
      </c>
    </row>
    <row r="241" spans="1:29" x14ac:dyDescent="0.35">
      <c r="A241" s="40" t="s">
        <v>260</v>
      </c>
      <c r="B241" s="40">
        <v>5</v>
      </c>
      <c r="C241" s="40" t="s">
        <v>357</v>
      </c>
      <c r="D241" s="40">
        <v>2180</v>
      </c>
      <c r="E241" s="84" t="s">
        <v>1</v>
      </c>
      <c r="F241" s="85">
        <v>39200</v>
      </c>
      <c r="G241" s="40"/>
      <c r="H241" s="80">
        <f t="shared" si="3"/>
        <v>72.666666666666671</v>
      </c>
      <c r="I241" s="82">
        <v>6.99</v>
      </c>
      <c r="J241" s="79">
        <v>1</v>
      </c>
      <c r="K241" s="79">
        <v>1.1000000000000001</v>
      </c>
      <c r="L241" s="79">
        <v>0.9</v>
      </c>
      <c r="M241" s="40" t="s">
        <v>622</v>
      </c>
      <c r="N241" s="40" t="s">
        <v>359</v>
      </c>
      <c r="O241" s="78" t="s">
        <v>772</v>
      </c>
      <c r="P241" s="78" t="s">
        <v>772</v>
      </c>
      <c r="Q241" s="40" t="s">
        <v>1</v>
      </c>
      <c r="R241" s="40"/>
      <c r="S241" s="84">
        <v>140</v>
      </c>
      <c r="T241" s="84">
        <v>165</v>
      </c>
      <c r="U241" s="40" t="s">
        <v>713</v>
      </c>
      <c r="V241" s="40" t="s">
        <v>332</v>
      </c>
      <c r="W241" s="40"/>
      <c r="X241" s="84" t="s">
        <v>332</v>
      </c>
      <c r="Y241" s="40"/>
      <c r="Z241" s="82">
        <v>6.99</v>
      </c>
      <c r="AA241" s="40" t="s">
        <v>1138</v>
      </c>
      <c r="AB241" s="79" t="s">
        <v>332</v>
      </c>
      <c r="AC241" s="40"/>
    </row>
    <row r="242" spans="1:29" x14ac:dyDescent="0.35">
      <c r="A242" s="40" t="s">
        <v>261</v>
      </c>
      <c r="B242" s="40">
        <v>4</v>
      </c>
      <c r="C242" s="40" t="s">
        <v>357</v>
      </c>
      <c r="D242" s="40">
        <v>1466</v>
      </c>
      <c r="E242" s="84" t="s">
        <v>1</v>
      </c>
      <c r="F242" s="85">
        <v>29000</v>
      </c>
      <c r="G242" s="40"/>
      <c r="H242" s="80">
        <f t="shared" si="3"/>
        <v>48.866666666666667</v>
      </c>
      <c r="I242" s="40">
        <v>19.579999999999998</v>
      </c>
      <c r="J242" s="79">
        <v>1</v>
      </c>
      <c r="K242" s="79">
        <v>1</v>
      </c>
      <c r="L242" s="79">
        <v>0.8</v>
      </c>
      <c r="M242" s="40" t="s">
        <v>424</v>
      </c>
      <c r="N242" s="40" t="s">
        <v>358</v>
      </c>
      <c r="O242" s="78" t="s">
        <v>772</v>
      </c>
      <c r="P242" s="78" t="s">
        <v>772</v>
      </c>
      <c r="Q242" s="40" t="s">
        <v>1</v>
      </c>
      <c r="R242" s="40"/>
      <c r="S242" s="84">
        <v>153</v>
      </c>
      <c r="T242" s="84">
        <v>188</v>
      </c>
      <c r="U242" s="40" t="s">
        <v>719</v>
      </c>
      <c r="V242" s="40" t="s">
        <v>332</v>
      </c>
      <c r="W242" s="40"/>
      <c r="X242" s="84" t="s">
        <v>332</v>
      </c>
      <c r="Y242" s="40"/>
      <c r="Z242" s="40">
        <v>21.53</v>
      </c>
      <c r="AA242" s="40" t="s">
        <v>1138</v>
      </c>
      <c r="AB242" s="79" t="s">
        <v>332</v>
      </c>
      <c r="AC242" s="40"/>
    </row>
    <row r="243" spans="1:29" x14ac:dyDescent="0.35">
      <c r="A243" s="40" t="s">
        <v>262</v>
      </c>
      <c r="B243" s="40">
        <v>2</v>
      </c>
      <c r="C243" s="40" t="s">
        <v>357</v>
      </c>
      <c r="D243" s="40">
        <v>1693</v>
      </c>
      <c r="E243" s="84" t="s">
        <v>1</v>
      </c>
      <c r="F243" s="85">
        <v>26000</v>
      </c>
      <c r="G243" s="40"/>
      <c r="H243" s="80">
        <f t="shared" si="3"/>
        <v>56.43333333333333</v>
      </c>
      <c r="I243" s="40">
        <v>77.92</v>
      </c>
      <c r="J243" s="79">
        <v>1</v>
      </c>
      <c r="K243" s="79">
        <v>1.1000000000000001</v>
      </c>
      <c r="L243" s="79">
        <v>0.7</v>
      </c>
      <c r="M243" s="40" t="s">
        <v>424</v>
      </c>
      <c r="N243" s="40" t="s">
        <v>358</v>
      </c>
      <c r="O243" s="78" t="s">
        <v>772</v>
      </c>
      <c r="P243" s="78" t="s">
        <v>772</v>
      </c>
      <c r="Q243" s="40" t="s">
        <v>1</v>
      </c>
      <c r="R243" s="40" t="s">
        <v>386</v>
      </c>
      <c r="S243" s="84">
        <v>167</v>
      </c>
      <c r="T243" s="84">
        <v>203</v>
      </c>
      <c r="U243" s="40" t="s">
        <v>718</v>
      </c>
      <c r="V243" s="40" t="s">
        <v>332</v>
      </c>
      <c r="W243" s="40"/>
      <c r="X243" s="84" t="s">
        <v>332</v>
      </c>
      <c r="Y243" s="40"/>
      <c r="Z243" s="40">
        <v>69.14</v>
      </c>
      <c r="AA243" s="40" t="s">
        <v>1138</v>
      </c>
      <c r="AB243" s="79" t="s">
        <v>332</v>
      </c>
      <c r="AC243" s="84" t="s">
        <v>1289</v>
      </c>
    </row>
    <row r="244" spans="1:29" x14ac:dyDescent="0.35">
      <c r="A244" s="40" t="s">
        <v>263</v>
      </c>
      <c r="B244" s="40">
        <v>1</v>
      </c>
      <c r="C244" s="40" t="s">
        <v>356</v>
      </c>
      <c r="D244" s="40">
        <v>13</v>
      </c>
      <c r="E244" s="84" t="s">
        <v>3</v>
      </c>
      <c r="F244" s="50"/>
      <c r="G244" s="40">
        <v>4800000</v>
      </c>
      <c r="H244" s="80">
        <f t="shared" si="3"/>
        <v>0.43333333333333335</v>
      </c>
      <c r="I244" s="40">
        <v>1.9</v>
      </c>
      <c r="J244" s="79">
        <v>1</v>
      </c>
      <c r="K244" s="79">
        <v>1.1000000000000001</v>
      </c>
      <c r="L244" s="79">
        <v>1</v>
      </c>
      <c r="M244" s="40" t="s">
        <v>623</v>
      </c>
      <c r="N244" s="40" t="s">
        <v>359</v>
      </c>
      <c r="O244" s="78" t="s">
        <v>772</v>
      </c>
      <c r="P244" s="78" t="s">
        <v>772</v>
      </c>
      <c r="Q244" s="40" t="s">
        <v>592</v>
      </c>
      <c r="R244" s="40"/>
      <c r="S244" s="84">
        <v>138</v>
      </c>
      <c r="T244" s="84">
        <v>167</v>
      </c>
      <c r="U244" s="40" t="s">
        <v>722</v>
      </c>
      <c r="V244" s="40" t="s">
        <v>332</v>
      </c>
      <c r="W244" s="40"/>
      <c r="X244" s="84" t="s">
        <v>332</v>
      </c>
      <c r="Y244" s="40"/>
      <c r="Z244" s="40">
        <v>1.76</v>
      </c>
      <c r="AA244" s="40" t="s">
        <v>1138</v>
      </c>
      <c r="AB244" s="79" t="s">
        <v>332</v>
      </c>
      <c r="AC244" s="40"/>
    </row>
    <row r="245" spans="1:29" x14ac:dyDescent="0.35">
      <c r="A245" s="40" t="s">
        <v>264</v>
      </c>
      <c r="B245" s="40">
        <v>1</v>
      </c>
      <c r="C245" s="40" t="s">
        <v>356</v>
      </c>
      <c r="D245" s="40">
        <v>468</v>
      </c>
      <c r="E245" s="84" t="s">
        <v>62</v>
      </c>
      <c r="F245" s="50"/>
      <c r="G245" s="40">
        <v>40800</v>
      </c>
      <c r="H245" s="80">
        <f t="shared" si="3"/>
        <v>15.6</v>
      </c>
      <c r="I245" s="82">
        <v>8.1</v>
      </c>
      <c r="J245" s="79">
        <v>1</v>
      </c>
      <c r="K245" s="79">
        <v>1.1000000000000001</v>
      </c>
      <c r="L245" s="79">
        <v>1</v>
      </c>
      <c r="M245" s="40" t="s">
        <v>425</v>
      </c>
      <c r="N245" s="40" t="s">
        <v>358</v>
      </c>
      <c r="O245" s="78" t="s">
        <v>772</v>
      </c>
      <c r="P245" s="78" t="s">
        <v>772</v>
      </c>
      <c r="Q245" s="40" t="s">
        <v>585</v>
      </c>
      <c r="R245" s="40"/>
      <c r="S245" s="40">
        <v>163</v>
      </c>
      <c r="T245" s="40">
        <v>186</v>
      </c>
      <c r="U245" s="40" t="s">
        <v>717</v>
      </c>
      <c r="V245" s="40" t="s">
        <v>332</v>
      </c>
      <c r="W245" s="40"/>
      <c r="X245" s="84" t="s">
        <v>332</v>
      </c>
      <c r="Y245" s="40"/>
      <c r="Z245" s="82">
        <v>11.27</v>
      </c>
      <c r="AA245" s="40" t="s">
        <v>1138</v>
      </c>
      <c r="AB245" s="79" t="s">
        <v>332</v>
      </c>
      <c r="AC245" s="40"/>
    </row>
    <row r="246" spans="1:29" x14ac:dyDescent="0.35">
      <c r="A246" s="40" t="s">
        <v>265</v>
      </c>
      <c r="B246" s="40">
        <v>2</v>
      </c>
      <c r="C246" s="40" t="s">
        <v>357</v>
      </c>
      <c r="D246" s="40">
        <v>226</v>
      </c>
      <c r="E246" s="84" t="s">
        <v>1</v>
      </c>
      <c r="F246" s="85">
        <v>170000</v>
      </c>
      <c r="G246" s="40"/>
      <c r="H246" s="80">
        <f t="shared" si="3"/>
        <v>7.5333333333333332</v>
      </c>
      <c r="I246" s="82">
        <v>16.05</v>
      </c>
      <c r="J246" s="79">
        <v>1</v>
      </c>
      <c r="K246" s="79">
        <v>1</v>
      </c>
      <c r="L246" s="79">
        <v>0.8</v>
      </c>
      <c r="M246" s="40" t="s">
        <v>623</v>
      </c>
      <c r="N246" s="40" t="s">
        <v>358</v>
      </c>
      <c r="O246" s="78" t="s">
        <v>772</v>
      </c>
      <c r="P246" s="78" t="s">
        <v>772</v>
      </c>
      <c r="Q246" s="40" t="s">
        <v>583</v>
      </c>
      <c r="R246" s="40"/>
      <c r="S246" s="84">
        <v>147</v>
      </c>
      <c r="T246" s="84">
        <v>173</v>
      </c>
      <c r="U246" s="40" t="s">
        <v>720</v>
      </c>
      <c r="V246" s="40" t="s">
        <v>332</v>
      </c>
      <c r="W246" s="40"/>
      <c r="X246" s="84" t="s">
        <v>332</v>
      </c>
      <c r="Y246" s="40"/>
      <c r="Z246" s="82">
        <v>15.94</v>
      </c>
      <c r="AA246" s="40" t="s">
        <v>1138</v>
      </c>
      <c r="AB246" s="79" t="s">
        <v>332</v>
      </c>
      <c r="AC246" s="40"/>
    </row>
    <row r="247" spans="1:29" x14ac:dyDescent="0.35">
      <c r="A247" s="40" t="s">
        <v>266</v>
      </c>
      <c r="B247" s="40">
        <v>1</v>
      </c>
      <c r="C247" s="40" t="s">
        <v>356</v>
      </c>
      <c r="D247" s="40">
        <v>7</v>
      </c>
      <c r="E247" s="84" t="s">
        <v>1</v>
      </c>
      <c r="F247" s="85">
        <v>143310</v>
      </c>
      <c r="G247" s="40"/>
      <c r="H247" s="80">
        <f t="shared" si="3"/>
        <v>0.23333333333333334</v>
      </c>
      <c r="I247" s="82">
        <v>41.24</v>
      </c>
      <c r="J247" s="79">
        <v>1</v>
      </c>
      <c r="K247" s="79">
        <v>1.5</v>
      </c>
      <c r="L247" s="79">
        <v>0.8</v>
      </c>
      <c r="M247" s="40" t="s">
        <v>627</v>
      </c>
      <c r="N247" s="40" t="s">
        <v>358</v>
      </c>
      <c r="O247" s="78" t="s">
        <v>772</v>
      </c>
      <c r="P247" s="78" t="s">
        <v>772</v>
      </c>
      <c r="Q247" s="40" t="s">
        <v>1</v>
      </c>
      <c r="R247" s="40"/>
      <c r="S247" s="84">
        <v>200</v>
      </c>
      <c r="T247" s="84">
        <v>246</v>
      </c>
      <c r="U247" s="40" t="s">
        <v>721</v>
      </c>
      <c r="V247" s="40" t="s">
        <v>332</v>
      </c>
      <c r="W247" s="40"/>
      <c r="X247" s="84" t="s">
        <v>332</v>
      </c>
      <c r="Y247" s="40"/>
      <c r="Z247" s="82">
        <v>42.59</v>
      </c>
      <c r="AA247" s="40" t="s">
        <v>1138</v>
      </c>
      <c r="AB247" s="79" t="s">
        <v>332</v>
      </c>
      <c r="AC247" s="40"/>
    </row>
    <row r="248" spans="1:29" x14ac:dyDescent="0.35">
      <c r="A248" s="40" t="s">
        <v>267</v>
      </c>
      <c r="B248" s="40">
        <v>3</v>
      </c>
      <c r="C248" s="40" t="s">
        <v>357</v>
      </c>
      <c r="D248" s="40">
        <v>1160</v>
      </c>
      <c r="E248" s="84" t="s">
        <v>3</v>
      </c>
      <c r="F248" s="85">
        <v>21400</v>
      </c>
      <c r="G248" s="40"/>
      <c r="H248" s="80">
        <f t="shared" si="3"/>
        <v>38.666666666666664</v>
      </c>
      <c r="I248" s="82">
        <v>7.23</v>
      </c>
      <c r="J248" s="79">
        <v>1</v>
      </c>
      <c r="K248" s="79">
        <v>0.9</v>
      </c>
      <c r="L248" s="79">
        <v>0.8</v>
      </c>
      <c r="M248" s="40" t="s">
        <v>425</v>
      </c>
      <c r="N248" s="40" t="s">
        <v>358</v>
      </c>
      <c r="O248" s="78" t="s">
        <v>772</v>
      </c>
      <c r="P248" s="78" t="s">
        <v>772</v>
      </c>
      <c r="Q248" s="40" t="s">
        <v>42</v>
      </c>
      <c r="R248" s="40"/>
      <c r="S248" s="40">
        <v>143</v>
      </c>
      <c r="T248" s="40">
        <v>163</v>
      </c>
      <c r="U248" s="40" t="s">
        <v>716</v>
      </c>
      <c r="V248" s="40" t="s">
        <v>332</v>
      </c>
      <c r="W248" s="40"/>
      <c r="X248" s="84" t="s">
        <v>332</v>
      </c>
      <c r="Y248" s="40"/>
      <c r="Z248" s="82">
        <v>7.28</v>
      </c>
      <c r="AA248" s="40" t="s">
        <v>1138</v>
      </c>
      <c r="AB248" s="79" t="s">
        <v>332</v>
      </c>
      <c r="AC248" s="40"/>
    </row>
    <row r="249" spans="1:29" x14ac:dyDescent="0.35">
      <c r="A249" s="84" t="s">
        <v>268</v>
      </c>
      <c r="B249" s="40">
        <v>4</v>
      </c>
      <c r="C249" s="40" t="s">
        <v>357</v>
      </c>
      <c r="D249" s="40">
        <v>1830</v>
      </c>
      <c r="E249" s="84" t="s">
        <v>1</v>
      </c>
      <c r="F249" s="85">
        <v>25400</v>
      </c>
      <c r="G249" s="40"/>
      <c r="H249" s="80">
        <f t="shared" si="3"/>
        <v>61</v>
      </c>
      <c r="I249" s="82">
        <v>7.67</v>
      </c>
      <c r="J249" s="97">
        <v>2</v>
      </c>
      <c r="K249" s="79">
        <v>1.2</v>
      </c>
      <c r="L249" s="79">
        <v>1</v>
      </c>
      <c r="M249" s="40" t="s">
        <v>425</v>
      </c>
      <c r="N249" s="40" t="s">
        <v>358</v>
      </c>
      <c r="O249" s="78" t="s">
        <v>772</v>
      </c>
      <c r="P249" s="78" t="s">
        <v>772</v>
      </c>
      <c r="Q249" s="40" t="s">
        <v>583</v>
      </c>
      <c r="R249" s="40"/>
      <c r="S249" s="40">
        <v>166</v>
      </c>
      <c r="T249" s="40">
        <v>196</v>
      </c>
      <c r="U249" s="40" t="s">
        <v>715</v>
      </c>
      <c r="V249" s="40" t="s">
        <v>332</v>
      </c>
      <c r="W249" s="40"/>
      <c r="X249" s="84" t="s">
        <v>332</v>
      </c>
      <c r="Y249" s="40"/>
      <c r="Z249" s="82">
        <v>7.67</v>
      </c>
      <c r="AA249" s="206" t="s">
        <v>1050</v>
      </c>
      <c r="AB249" s="208" t="s">
        <v>1048</v>
      </c>
      <c r="AC249" s="40"/>
    </row>
    <row r="250" spans="1:29" x14ac:dyDescent="0.35">
      <c r="A250" s="40" t="s">
        <v>269</v>
      </c>
      <c r="B250" s="40">
        <v>4</v>
      </c>
      <c r="C250" s="40" t="s">
        <v>357</v>
      </c>
      <c r="D250" s="40">
        <v>1526</v>
      </c>
      <c r="E250" s="84" t="s">
        <v>1</v>
      </c>
      <c r="F250" s="50"/>
      <c r="G250" s="40">
        <v>14672</v>
      </c>
      <c r="H250" s="80">
        <f t="shared" si="3"/>
        <v>50.866666666666667</v>
      </c>
      <c r="I250" s="40">
        <v>33.89</v>
      </c>
      <c r="J250" s="79">
        <v>1</v>
      </c>
      <c r="K250" s="79">
        <v>1.2</v>
      </c>
      <c r="L250" s="79">
        <v>1</v>
      </c>
      <c r="M250" s="40" t="s">
        <v>622</v>
      </c>
      <c r="N250" s="40" t="s">
        <v>359</v>
      </c>
      <c r="O250" s="78" t="s">
        <v>772</v>
      </c>
      <c r="P250" s="78" t="s">
        <v>772</v>
      </c>
      <c r="Q250" s="40" t="s">
        <v>1</v>
      </c>
      <c r="R250" s="40"/>
      <c r="S250" s="84">
        <v>142</v>
      </c>
      <c r="T250" s="84">
        <v>165</v>
      </c>
      <c r="U250" s="40" t="s">
        <v>723</v>
      </c>
      <c r="V250" s="40" t="s">
        <v>332</v>
      </c>
      <c r="W250" s="40"/>
      <c r="X250" s="84" t="s">
        <v>332</v>
      </c>
      <c r="Y250" s="40"/>
      <c r="Z250" s="40">
        <v>32.71</v>
      </c>
      <c r="AA250" s="40" t="s">
        <v>1138</v>
      </c>
      <c r="AB250" s="79" t="s">
        <v>332</v>
      </c>
      <c r="AC250" s="84" t="s">
        <v>1255</v>
      </c>
    </row>
    <row r="251" spans="1:29" x14ac:dyDescent="0.35">
      <c r="A251" s="40" t="s">
        <v>270</v>
      </c>
      <c r="B251" s="40">
        <v>5</v>
      </c>
      <c r="C251" s="40" t="s">
        <v>357</v>
      </c>
      <c r="D251" s="40">
        <v>1609</v>
      </c>
      <c r="E251" s="84" t="s">
        <v>1</v>
      </c>
      <c r="F251" s="85">
        <v>12200</v>
      </c>
      <c r="G251" s="40"/>
      <c r="H251" s="80">
        <f t="shared" si="3"/>
        <v>53.633333333333333</v>
      </c>
      <c r="I251" s="40">
        <v>29.53</v>
      </c>
      <c r="J251" s="79">
        <v>1</v>
      </c>
      <c r="K251" s="79">
        <v>0.9</v>
      </c>
      <c r="L251" s="79">
        <v>0.6</v>
      </c>
      <c r="M251" s="40" t="s">
        <v>425</v>
      </c>
      <c r="N251" s="40" t="s">
        <v>359</v>
      </c>
      <c r="O251" s="78" t="s">
        <v>772</v>
      </c>
      <c r="P251" s="78" t="s">
        <v>772</v>
      </c>
      <c r="Q251" s="40" t="s">
        <v>62</v>
      </c>
      <c r="R251" s="40"/>
      <c r="S251" s="84">
        <v>136</v>
      </c>
      <c r="T251" s="84">
        <v>160</v>
      </c>
      <c r="U251" s="40" t="s">
        <v>728</v>
      </c>
      <c r="V251" s="40" t="s">
        <v>332</v>
      </c>
      <c r="W251" s="40"/>
      <c r="X251" s="84" t="s">
        <v>332</v>
      </c>
      <c r="Y251" s="40"/>
      <c r="Z251" s="40">
        <v>32.44</v>
      </c>
      <c r="AA251" s="40" t="s">
        <v>1138</v>
      </c>
      <c r="AB251" s="79" t="s">
        <v>332</v>
      </c>
      <c r="AC251" s="40"/>
    </row>
    <row r="252" spans="1:29" x14ac:dyDescent="0.35">
      <c r="A252" s="40" t="s">
        <v>271</v>
      </c>
      <c r="B252" s="40">
        <v>1</v>
      </c>
      <c r="C252" s="40" t="s">
        <v>356</v>
      </c>
      <c r="D252" s="40">
        <v>1</v>
      </c>
      <c r="E252" s="84" t="s">
        <v>1</v>
      </c>
      <c r="F252" s="85">
        <v>550523</v>
      </c>
      <c r="G252" s="40"/>
      <c r="H252" s="80">
        <f t="shared" si="3"/>
        <v>3.3333333333333333E-2</v>
      </c>
      <c r="I252" s="82">
        <v>13.62</v>
      </c>
      <c r="J252" s="79">
        <v>1</v>
      </c>
      <c r="K252" s="79">
        <v>1.4</v>
      </c>
      <c r="L252" s="79">
        <v>1.2</v>
      </c>
      <c r="M252" s="40" t="s">
        <v>627</v>
      </c>
      <c r="N252" s="40" t="s">
        <v>358</v>
      </c>
      <c r="O252" s="78" t="s">
        <v>772</v>
      </c>
      <c r="P252" s="78" t="s">
        <v>772</v>
      </c>
      <c r="Q252" s="40" t="s">
        <v>1</v>
      </c>
      <c r="R252" s="40"/>
      <c r="S252" s="84">
        <v>201</v>
      </c>
      <c r="T252" s="84">
        <v>225</v>
      </c>
      <c r="U252" s="40" t="s">
        <v>732</v>
      </c>
      <c r="V252" s="40" t="s">
        <v>332</v>
      </c>
      <c r="W252" s="40"/>
      <c r="X252" s="84" t="s">
        <v>332</v>
      </c>
      <c r="Y252" s="40"/>
      <c r="Z252" s="82">
        <v>14.97</v>
      </c>
      <c r="AA252" s="40" t="s">
        <v>1138</v>
      </c>
      <c r="AB252" s="79" t="s">
        <v>332</v>
      </c>
      <c r="AC252" s="40"/>
    </row>
    <row r="253" spans="1:29" x14ac:dyDescent="0.35">
      <c r="A253" s="40" t="s">
        <v>272</v>
      </c>
      <c r="B253" s="40">
        <v>5</v>
      </c>
      <c r="C253" s="40" t="s">
        <v>357</v>
      </c>
      <c r="D253" s="40">
        <v>1789</v>
      </c>
      <c r="E253" s="84" t="s">
        <v>1</v>
      </c>
      <c r="F253" s="85">
        <v>19006</v>
      </c>
      <c r="G253" s="40"/>
      <c r="H253" s="80">
        <f t="shared" si="3"/>
        <v>59.633333333333333</v>
      </c>
      <c r="I253" s="40">
        <v>34.18</v>
      </c>
      <c r="J253" s="79">
        <v>1</v>
      </c>
      <c r="K253" s="79">
        <v>1</v>
      </c>
      <c r="L253" s="79">
        <v>0.8</v>
      </c>
      <c r="M253" s="40" t="s">
        <v>425</v>
      </c>
      <c r="N253" s="40" t="s">
        <v>358</v>
      </c>
      <c r="O253" s="78" t="s">
        <v>772</v>
      </c>
      <c r="P253" s="78" t="s">
        <v>772</v>
      </c>
      <c r="Q253" s="40" t="s">
        <v>1</v>
      </c>
      <c r="R253" s="40"/>
      <c r="S253" s="84">
        <v>138</v>
      </c>
      <c r="T253" s="84">
        <v>162</v>
      </c>
      <c r="U253" s="40" t="s">
        <v>727</v>
      </c>
      <c r="V253" s="40" t="s">
        <v>332</v>
      </c>
      <c r="W253" s="40"/>
      <c r="X253" s="84" t="s">
        <v>332</v>
      </c>
      <c r="Y253" s="40"/>
      <c r="Z253" s="40">
        <v>38.35</v>
      </c>
      <c r="AA253" s="40" t="s">
        <v>1138</v>
      </c>
      <c r="AB253" s="79" t="s">
        <v>332</v>
      </c>
      <c r="AC253" s="40"/>
    </row>
    <row r="254" spans="1:29" x14ac:dyDescent="0.35">
      <c r="A254" s="40" t="s">
        <v>273</v>
      </c>
      <c r="B254" s="40">
        <v>1</v>
      </c>
      <c r="C254" s="40" t="s">
        <v>356</v>
      </c>
      <c r="D254" s="40">
        <v>56</v>
      </c>
      <c r="E254" s="84" t="s">
        <v>274</v>
      </c>
      <c r="F254" s="85">
        <v>36700</v>
      </c>
      <c r="G254" s="40"/>
      <c r="H254" s="86">
        <f t="shared" si="3"/>
        <v>1.8666666666666667</v>
      </c>
      <c r="I254" s="82">
        <v>18.61</v>
      </c>
      <c r="J254" s="79">
        <v>1</v>
      </c>
      <c r="K254" s="79">
        <v>1.6</v>
      </c>
      <c r="L254" s="79">
        <v>1.3</v>
      </c>
      <c r="M254" s="40" t="s">
        <v>628</v>
      </c>
      <c r="N254" s="40" t="s">
        <v>358</v>
      </c>
      <c r="O254" s="78" t="s">
        <v>772</v>
      </c>
      <c r="P254" s="78" t="s">
        <v>772</v>
      </c>
      <c r="Q254" s="40" t="s">
        <v>274</v>
      </c>
      <c r="R254" s="40"/>
      <c r="S254" s="40">
        <v>207</v>
      </c>
      <c r="T254" s="40">
        <v>247</v>
      </c>
      <c r="U254" s="40" t="s">
        <v>724</v>
      </c>
      <c r="V254" s="40" t="s">
        <v>332</v>
      </c>
      <c r="W254" s="40"/>
      <c r="X254" s="84" t="s">
        <v>332</v>
      </c>
      <c r="Y254" s="40"/>
      <c r="Z254" s="82">
        <v>22.47</v>
      </c>
      <c r="AA254" s="40" t="s">
        <v>1138</v>
      </c>
      <c r="AB254" s="79" t="s">
        <v>332</v>
      </c>
      <c r="AC254" s="40"/>
    </row>
    <row r="255" spans="1:29" x14ac:dyDescent="0.35">
      <c r="A255" s="40" t="s">
        <v>275</v>
      </c>
      <c r="B255" s="40">
        <v>6</v>
      </c>
      <c r="C255" s="40" t="s">
        <v>357</v>
      </c>
      <c r="D255" s="40">
        <v>1989</v>
      </c>
      <c r="E255" s="84" t="s">
        <v>1</v>
      </c>
      <c r="F255" s="85">
        <v>12500</v>
      </c>
      <c r="G255" s="40"/>
      <c r="H255" s="80">
        <f t="shared" si="3"/>
        <v>66.3</v>
      </c>
      <c r="I255" s="40">
        <v>29.4</v>
      </c>
      <c r="J255" s="79">
        <v>1</v>
      </c>
      <c r="K255" s="79">
        <v>0.9</v>
      </c>
      <c r="L255" s="79">
        <v>0.7</v>
      </c>
      <c r="M255" s="40" t="s">
        <v>425</v>
      </c>
      <c r="N255" s="40" t="s">
        <v>358</v>
      </c>
      <c r="O255" s="78" t="s">
        <v>772</v>
      </c>
      <c r="P255" s="78" t="s">
        <v>772</v>
      </c>
      <c r="Q255" s="40" t="s">
        <v>583</v>
      </c>
      <c r="R255" s="40"/>
      <c r="S255" s="40">
        <v>132</v>
      </c>
      <c r="T255" s="40">
        <v>146</v>
      </c>
      <c r="U255" s="40" t="s">
        <v>726</v>
      </c>
      <c r="V255" s="40" t="s">
        <v>332</v>
      </c>
      <c r="W255" s="40"/>
      <c r="X255" s="84" t="s">
        <v>332</v>
      </c>
      <c r="Y255" s="40"/>
      <c r="Z255" s="40">
        <v>28.41</v>
      </c>
      <c r="AA255" s="40" t="s">
        <v>1138</v>
      </c>
      <c r="AB255" s="79" t="s">
        <v>332</v>
      </c>
      <c r="AC255" s="40"/>
    </row>
    <row r="256" spans="1:29" x14ac:dyDescent="0.35">
      <c r="A256" s="40" t="s">
        <v>276</v>
      </c>
      <c r="B256" s="40">
        <v>6</v>
      </c>
      <c r="C256" s="40" t="s">
        <v>357</v>
      </c>
      <c r="D256" s="40">
        <v>1874</v>
      </c>
      <c r="E256" s="84" t="s">
        <v>1</v>
      </c>
      <c r="F256" s="50"/>
      <c r="G256" s="40">
        <v>116409</v>
      </c>
      <c r="H256" s="80">
        <f t="shared" si="3"/>
        <v>62.466666666666669</v>
      </c>
      <c r="I256" s="40">
        <v>33.409999999999997</v>
      </c>
      <c r="J256" s="79">
        <v>1</v>
      </c>
      <c r="K256" s="79">
        <v>1.4</v>
      </c>
      <c r="L256" s="79">
        <v>1.1000000000000001</v>
      </c>
      <c r="M256" s="40" t="s">
        <v>627</v>
      </c>
      <c r="N256" s="40" t="s">
        <v>358</v>
      </c>
      <c r="O256" s="78" t="s">
        <v>772</v>
      </c>
      <c r="P256" s="78" t="s">
        <v>772</v>
      </c>
      <c r="Q256" s="40" t="s">
        <v>1</v>
      </c>
      <c r="R256" s="40"/>
      <c r="S256" s="84">
        <v>190</v>
      </c>
      <c r="T256" s="84">
        <v>225</v>
      </c>
      <c r="U256" s="40" t="s">
        <v>731</v>
      </c>
      <c r="V256" s="40" t="s">
        <v>332</v>
      </c>
      <c r="W256" s="40"/>
      <c r="X256" s="84" t="s">
        <v>332</v>
      </c>
      <c r="Y256" s="40"/>
      <c r="Z256" s="40">
        <v>17.78</v>
      </c>
      <c r="AA256" s="40" t="s">
        <v>1138</v>
      </c>
      <c r="AB256" s="79" t="s">
        <v>332</v>
      </c>
      <c r="AC256" s="40"/>
    </row>
    <row r="257" spans="1:29" x14ac:dyDescent="0.35">
      <c r="A257" s="40" t="s">
        <v>277</v>
      </c>
      <c r="B257" s="40">
        <v>1</v>
      </c>
      <c r="C257" s="40" t="s">
        <v>356</v>
      </c>
      <c r="D257" s="40">
        <v>6</v>
      </c>
      <c r="E257" s="84" t="s">
        <v>274</v>
      </c>
      <c r="F257" s="87">
        <f>1.99*1000000</f>
        <v>1990000</v>
      </c>
      <c r="G257" s="40"/>
      <c r="H257" s="80">
        <f t="shared" si="3"/>
        <v>0.2</v>
      </c>
      <c r="I257" s="40">
        <v>1.62</v>
      </c>
      <c r="J257" s="79">
        <v>1</v>
      </c>
      <c r="K257" s="79">
        <v>1.1000000000000001</v>
      </c>
      <c r="L257" s="79">
        <v>1.1000000000000001</v>
      </c>
      <c r="M257" s="40" t="s">
        <v>623</v>
      </c>
      <c r="N257" s="40" t="s">
        <v>359</v>
      </c>
      <c r="O257" s="78" t="s">
        <v>772</v>
      </c>
      <c r="P257" s="78" t="s">
        <v>772</v>
      </c>
      <c r="Q257" s="40" t="s">
        <v>274</v>
      </c>
      <c r="R257" s="40"/>
      <c r="S257" s="84">
        <v>147</v>
      </c>
      <c r="T257" s="84">
        <v>176</v>
      </c>
      <c r="U257" s="40" t="s">
        <v>729</v>
      </c>
      <c r="V257" s="40" t="s">
        <v>332</v>
      </c>
      <c r="W257" s="40"/>
      <c r="X257" s="84" t="s">
        <v>332</v>
      </c>
      <c r="Y257" s="40"/>
      <c r="Z257" s="40">
        <v>1.53</v>
      </c>
      <c r="AA257" s="40" t="s">
        <v>1138</v>
      </c>
      <c r="AB257" s="79" t="s">
        <v>332</v>
      </c>
      <c r="AC257" s="40"/>
    </row>
    <row r="258" spans="1:29" x14ac:dyDescent="0.35">
      <c r="A258" s="84" t="s">
        <v>278</v>
      </c>
      <c r="B258" s="40">
        <v>5</v>
      </c>
      <c r="C258" s="40" t="s">
        <v>357</v>
      </c>
      <c r="D258" s="40">
        <v>1918</v>
      </c>
      <c r="E258" s="84" t="s">
        <v>1</v>
      </c>
      <c r="F258" s="85">
        <v>290000</v>
      </c>
      <c r="G258" s="40"/>
      <c r="H258" s="80">
        <f t="shared" si="3"/>
        <v>63.93333333333333</v>
      </c>
      <c r="I258" s="40">
        <v>33.700000000000003</v>
      </c>
      <c r="J258" s="97">
        <v>2</v>
      </c>
      <c r="K258" s="79">
        <v>1.5</v>
      </c>
      <c r="L258" s="79">
        <v>1.3</v>
      </c>
      <c r="M258" s="40" t="s">
        <v>627</v>
      </c>
      <c r="N258" s="40" t="s">
        <v>358</v>
      </c>
      <c r="O258" s="78" t="s">
        <v>772</v>
      </c>
      <c r="P258" s="78" t="s">
        <v>772</v>
      </c>
      <c r="Q258" s="40" t="s">
        <v>1</v>
      </c>
      <c r="R258" s="40"/>
      <c r="S258" s="84">
        <v>191</v>
      </c>
      <c r="T258" s="84">
        <v>223</v>
      </c>
      <c r="U258" s="40" t="s">
        <v>730</v>
      </c>
      <c r="V258" s="40" t="s">
        <v>332</v>
      </c>
      <c r="W258" s="40"/>
      <c r="X258" s="84" t="s">
        <v>332</v>
      </c>
      <c r="Y258" s="40"/>
      <c r="Z258" s="82">
        <v>8.02</v>
      </c>
      <c r="AA258" s="206" t="s">
        <v>1050</v>
      </c>
      <c r="AB258" s="79" t="s">
        <v>332</v>
      </c>
      <c r="AC258" s="40" t="s">
        <v>1290</v>
      </c>
    </row>
    <row r="259" spans="1:29" x14ac:dyDescent="0.35">
      <c r="A259" s="40" t="s">
        <v>279</v>
      </c>
      <c r="B259" s="40">
        <v>2</v>
      </c>
      <c r="C259" s="40" t="s">
        <v>357</v>
      </c>
      <c r="D259" s="40">
        <v>454</v>
      </c>
      <c r="E259" s="84" t="s">
        <v>1</v>
      </c>
      <c r="F259" s="50"/>
      <c r="G259" s="40">
        <v>27614</v>
      </c>
      <c r="H259" s="80">
        <f t="shared" ref="H259:H289" si="4">D259/30</f>
        <v>15.133333333333333</v>
      </c>
      <c r="I259" s="40">
        <v>19.489999999999998</v>
      </c>
      <c r="J259" s="79">
        <v>1</v>
      </c>
      <c r="K259" s="79">
        <v>1.4</v>
      </c>
      <c r="L259" s="79">
        <v>0.8</v>
      </c>
      <c r="M259" s="40" t="s">
        <v>425</v>
      </c>
      <c r="N259" s="40" t="s">
        <v>358</v>
      </c>
      <c r="O259" s="78" t="s">
        <v>772</v>
      </c>
      <c r="P259" s="78" t="s">
        <v>772</v>
      </c>
      <c r="Q259" s="40" t="s">
        <v>587</v>
      </c>
      <c r="R259" s="40"/>
      <c r="S259" s="40">
        <v>219</v>
      </c>
      <c r="T259" s="40">
        <v>265</v>
      </c>
      <c r="U259" s="40" t="s">
        <v>725</v>
      </c>
      <c r="V259" s="40" t="s">
        <v>332</v>
      </c>
      <c r="W259" s="40"/>
      <c r="X259" s="84" t="s">
        <v>332</v>
      </c>
      <c r="Y259" s="40"/>
      <c r="Z259" s="40">
        <v>22.55</v>
      </c>
      <c r="AA259" s="40" t="s">
        <v>1138</v>
      </c>
      <c r="AB259" s="79" t="s">
        <v>332</v>
      </c>
      <c r="AC259" s="40"/>
    </row>
    <row r="260" spans="1:29" x14ac:dyDescent="0.35">
      <c r="A260" s="40" t="s">
        <v>280</v>
      </c>
      <c r="B260" s="40">
        <v>2</v>
      </c>
      <c r="C260" s="40" t="s">
        <v>357</v>
      </c>
      <c r="D260" s="40">
        <v>764</v>
      </c>
      <c r="E260" s="84" t="s">
        <v>1</v>
      </c>
      <c r="F260" s="85">
        <v>27000</v>
      </c>
      <c r="G260" s="40"/>
      <c r="H260" s="80">
        <f t="shared" si="4"/>
        <v>25.466666666666665</v>
      </c>
      <c r="I260" s="40">
        <v>30.76</v>
      </c>
      <c r="J260" s="79">
        <v>1</v>
      </c>
      <c r="K260" s="79">
        <v>1.2</v>
      </c>
      <c r="L260" s="79">
        <v>0.9</v>
      </c>
      <c r="M260" s="40" t="s">
        <v>425</v>
      </c>
      <c r="N260" s="40" t="s">
        <v>358</v>
      </c>
      <c r="O260" s="78" t="s">
        <v>772</v>
      </c>
      <c r="P260" s="78" t="s">
        <v>772</v>
      </c>
      <c r="Q260" s="40" t="s">
        <v>71</v>
      </c>
      <c r="R260" s="40"/>
      <c r="S260" s="84">
        <v>206</v>
      </c>
      <c r="T260" s="84">
        <v>228</v>
      </c>
      <c r="U260" s="40" t="s">
        <v>742</v>
      </c>
      <c r="V260" s="40" t="s">
        <v>332</v>
      </c>
      <c r="W260" s="40"/>
      <c r="X260" s="84" t="s">
        <v>332</v>
      </c>
      <c r="Y260" s="40"/>
      <c r="Z260" s="40">
        <v>30.43</v>
      </c>
      <c r="AA260" s="40" t="s">
        <v>1138</v>
      </c>
      <c r="AB260" s="79" t="s">
        <v>332</v>
      </c>
      <c r="AC260" s="40"/>
    </row>
    <row r="261" spans="1:29" x14ac:dyDescent="0.35">
      <c r="A261" s="40" t="s">
        <v>281</v>
      </c>
      <c r="B261" s="40">
        <v>5</v>
      </c>
      <c r="C261" s="40" t="s">
        <v>357</v>
      </c>
      <c r="D261" s="40">
        <v>2106</v>
      </c>
      <c r="E261" s="84" t="s">
        <v>1</v>
      </c>
      <c r="F261" s="85">
        <v>17000</v>
      </c>
      <c r="G261" s="40"/>
      <c r="H261" s="80">
        <f t="shared" si="4"/>
        <v>70.2</v>
      </c>
      <c r="I261" s="40">
        <v>32.06</v>
      </c>
      <c r="J261" s="79">
        <v>1</v>
      </c>
      <c r="K261" s="79">
        <v>1.2</v>
      </c>
      <c r="L261" s="79">
        <v>0.9</v>
      </c>
      <c r="M261" s="40" t="s">
        <v>622</v>
      </c>
      <c r="N261" s="40" t="s">
        <v>358</v>
      </c>
      <c r="O261" s="78" t="s">
        <v>772</v>
      </c>
      <c r="P261" s="78" t="s">
        <v>772</v>
      </c>
      <c r="Q261" s="40" t="s">
        <v>1</v>
      </c>
      <c r="R261" s="40"/>
      <c r="S261" s="84">
        <v>141</v>
      </c>
      <c r="T261" s="84">
        <v>172</v>
      </c>
      <c r="U261" s="40" t="s">
        <v>736</v>
      </c>
      <c r="V261" s="40" t="s">
        <v>332</v>
      </c>
      <c r="W261" s="40"/>
      <c r="X261" s="84" t="s">
        <v>332</v>
      </c>
      <c r="Y261" s="40"/>
      <c r="Z261" s="40">
        <v>31.67</v>
      </c>
      <c r="AA261" s="40" t="s">
        <v>1138</v>
      </c>
      <c r="AB261" s="79" t="s">
        <v>332</v>
      </c>
      <c r="AC261" s="40"/>
    </row>
    <row r="262" spans="1:29" x14ac:dyDescent="0.35">
      <c r="A262" s="40" t="s">
        <v>282</v>
      </c>
      <c r="B262" s="40">
        <v>1</v>
      </c>
      <c r="C262" s="40" t="s">
        <v>356</v>
      </c>
      <c r="D262" s="40">
        <v>0</v>
      </c>
      <c r="E262" s="84" t="s">
        <v>1</v>
      </c>
      <c r="F262" s="85">
        <v>34100</v>
      </c>
      <c r="G262" s="40"/>
      <c r="H262" s="80">
        <f t="shared" si="4"/>
        <v>0</v>
      </c>
      <c r="I262" s="82">
        <v>13.83</v>
      </c>
      <c r="J262" s="79">
        <v>1</v>
      </c>
      <c r="K262" s="79">
        <v>1.1000000000000001</v>
      </c>
      <c r="L262" s="79">
        <v>1</v>
      </c>
      <c r="M262" s="40" t="s">
        <v>623</v>
      </c>
      <c r="N262" s="40" t="s">
        <v>360</v>
      </c>
      <c r="O262" s="78" t="s">
        <v>772</v>
      </c>
      <c r="P262" s="78" t="s">
        <v>772</v>
      </c>
      <c r="Q262" s="40" t="s">
        <v>1</v>
      </c>
      <c r="R262" s="40"/>
      <c r="S262" s="84">
        <v>148</v>
      </c>
      <c r="T262" s="84">
        <v>169</v>
      </c>
      <c r="U262" s="40" t="s">
        <v>739</v>
      </c>
      <c r="V262" s="40" t="s">
        <v>332</v>
      </c>
      <c r="W262" s="40"/>
      <c r="X262" s="84" t="s">
        <v>332</v>
      </c>
      <c r="Y262" s="40"/>
      <c r="Z262" s="82">
        <v>13.84</v>
      </c>
      <c r="AA262" s="40" t="s">
        <v>1138</v>
      </c>
      <c r="AB262" s="79" t="s">
        <v>332</v>
      </c>
      <c r="AC262" s="40" t="s">
        <v>1291</v>
      </c>
    </row>
    <row r="263" spans="1:29" x14ac:dyDescent="0.35">
      <c r="A263" s="40" t="s">
        <v>283</v>
      </c>
      <c r="B263" s="40">
        <v>1</v>
      </c>
      <c r="C263" s="40" t="s">
        <v>356</v>
      </c>
      <c r="D263" s="40">
        <v>38</v>
      </c>
      <c r="E263" s="84" t="s">
        <v>284</v>
      </c>
      <c r="F263" s="50"/>
      <c r="G263" s="40">
        <v>800000</v>
      </c>
      <c r="H263" s="80">
        <f t="shared" si="4"/>
        <v>1.2666666666666666</v>
      </c>
      <c r="I263" s="40">
        <v>8.98</v>
      </c>
      <c r="J263" s="79">
        <v>1</v>
      </c>
      <c r="K263" s="79">
        <v>1.6</v>
      </c>
      <c r="L263" s="79">
        <v>1.5</v>
      </c>
      <c r="M263" s="40" t="s">
        <v>628</v>
      </c>
      <c r="N263" s="40" t="s">
        <v>360</v>
      </c>
      <c r="O263" s="78" t="s">
        <v>772</v>
      </c>
      <c r="P263" s="78" t="s">
        <v>772</v>
      </c>
      <c r="Q263" s="40" t="s">
        <v>631</v>
      </c>
      <c r="R263" s="40"/>
      <c r="S263" s="84">
        <v>208</v>
      </c>
      <c r="T263" s="84">
        <v>228</v>
      </c>
      <c r="U263" s="40" t="s">
        <v>737</v>
      </c>
      <c r="V263" s="40" t="s">
        <v>332</v>
      </c>
      <c r="W263" s="40"/>
      <c r="X263" s="84" t="s">
        <v>332</v>
      </c>
      <c r="Y263" s="40"/>
      <c r="Z263" s="40">
        <v>9.44</v>
      </c>
      <c r="AA263" s="40" t="s">
        <v>1138</v>
      </c>
      <c r="AB263" s="79" t="s">
        <v>332</v>
      </c>
      <c r="AC263" s="40"/>
    </row>
    <row r="264" spans="1:29" x14ac:dyDescent="0.35">
      <c r="A264" s="40" t="s">
        <v>285</v>
      </c>
      <c r="B264" s="40">
        <v>4</v>
      </c>
      <c r="C264" s="40" t="s">
        <v>357</v>
      </c>
      <c r="D264" s="40">
        <v>1499</v>
      </c>
      <c r="E264" s="84" t="s">
        <v>3</v>
      </c>
      <c r="F264" s="85">
        <v>14300</v>
      </c>
      <c r="G264" s="40"/>
      <c r="H264" s="58">
        <f t="shared" si="4"/>
        <v>49.966666666666669</v>
      </c>
      <c r="I264" s="82">
        <v>6.88</v>
      </c>
      <c r="J264" s="79">
        <v>1</v>
      </c>
      <c r="K264" s="79">
        <v>1.7</v>
      </c>
      <c r="L264" s="79">
        <v>1.5</v>
      </c>
      <c r="M264" s="40" t="s">
        <v>425</v>
      </c>
      <c r="N264" s="40" t="s">
        <v>358</v>
      </c>
      <c r="O264" s="78" t="s">
        <v>772</v>
      </c>
      <c r="P264" s="78" t="s">
        <v>772</v>
      </c>
      <c r="Q264" s="40" t="s">
        <v>42</v>
      </c>
      <c r="R264" s="40"/>
      <c r="S264" s="84">
        <v>261</v>
      </c>
      <c r="T264" s="84">
        <v>320</v>
      </c>
      <c r="U264" s="40" t="s">
        <v>738</v>
      </c>
      <c r="V264" s="40" t="s">
        <v>332</v>
      </c>
      <c r="W264" s="40"/>
      <c r="X264" s="84" t="s">
        <v>332</v>
      </c>
      <c r="Y264" s="40"/>
      <c r="Z264" s="82">
        <v>6.73</v>
      </c>
      <c r="AA264" s="40" t="s">
        <v>1138</v>
      </c>
      <c r="AB264" s="79" t="s">
        <v>332</v>
      </c>
      <c r="AC264" s="40"/>
    </row>
    <row r="265" spans="1:29" x14ac:dyDescent="0.35">
      <c r="A265" s="84" t="s">
        <v>287</v>
      </c>
      <c r="B265" s="40">
        <v>2</v>
      </c>
      <c r="C265" s="40" t="s">
        <v>357</v>
      </c>
      <c r="D265" s="40">
        <v>470</v>
      </c>
      <c r="E265" s="84" t="s">
        <v>1</v>
      </c>
      <c r="F265" s="85">
        <v>44676</v>
      </c>
      <c r="G265" s="40"/>
      <c r="H265" s="58">
        <f t="shared" si="4"/>
        <v>15.666666666666666</v>
      </c>
      <c r="I265" s="40">
        <v>14.35</v>
      </c>
      <c r="J265" s="97">
        <v>2</v>
      </c>
      <c r="K265" s="79">
        <v>0.8</v>
      </c>
      <c r="L265" s="79">
        <v>0.5</v>
      </c>
      <c r="M265" s="40" t="s">
        <v>622</v>
      </c>
      <c r="N265" s="40" t="s">
        <v>358</v>
      </c>
      <c r="O265" s="78" t="s">
        <v>772</v>
      </c>
      <c r="P265" s="78" t="s">
        <v>772</v>
      </c>
      <c r="Q265" s="40" t="s">
        <v>1</v>
      </c>
      <c r="R265" s="40"/>
      <c r="S265" s="40">
        <v>125</v>
      </c>
      <c r="T265" s="40">
        <v>141</v>
      </c>
      <c r="U265" s="40" t="s">
        <v>735</v>
      </c>
      <c r="V265" s="40" t="s">
        <v>332</v>
      </c>
      <c r="W265" s="40"/>
      <c r="X265" s="84" t="s">
        <v>332</v>
      </c>
      <c r="Y265" s="40"/>
      <c r="Z265" s="40">
        <v>15.64</v>
      </c>
      <c r="AA265" s="206" t="s">
        <v>1050</v>
      </c>
      <c r="AB265" s="79" t="s">
        <v>332</v>
      </c>
      <c r="AC265" s="40"/>
    </row>
    <row r="266" spans="1:29" x14ac:dyDescent="0.35">
      <c r="A266" s="40" t="s">
        <v>288</v>
      </c>
      <c r="B266" s="40">
        <v>5</v>
      </c>
      <c r="C266" s="40" t="s">
        <v>357</v>
      </c>
      <c r="D266" s="40">
        <v>2050</v>
      </c>
      <c r="E266" s="84" t="s">
        <v>1</v>
      </c>
      <c r="F266" s="85">
        <v>105243</v>
      </c>
      <c r="G266" s="40"/>
      <c r="H266" s="80">
        <f t="shared" si="4"/>
        <v>68.333333333333329</v>
      </c>
      <c r="I266" s="40">
        <v>29.79</v>
      </c>
      <c r="J266" s="79">
        <v>1</v>
      </c>
      <c r="K266" s="79">
        <v>2.1</v>
      </c>
      <c r="L266" s="79">
        <v>1.8</v>
      </c>
      <c r="M266" s="40" t="s">
        <v>627</v>
      </c>
      <c r="N266" s="40" t="s">
        <v>358</v>
      </c>
      <c r="O266" s="78" t="s">
        <v>772</v>
      </c>
      <c r="P266" s="78" t="s">
        <v>772</v>
      </c>
      <c r="Q266" s="40" t="s">
        <v>592</v>
      </c>
      <c r="R266" s="40"/>
      <c r="S266" s="84">
        <v>249</v>
      </c>
      <c r="T266" s="84">
        <v>304</v>
      </c>
      <c r="U266" s="40" t="s">
        <v>740</v>
      </c>
      <c r="V266" s="40" t="s">
        <v>332</v>
      </c>
      <c r="W266" s="40"/>
      <c r="X266" s="84" t="s">
        <v>332</v>
      </c>
      <c r="Y266" s="40"/>
      <c r="Z266" s="40">
        <v>17.649999999999999</v>
      </c>
      <c r="AA266" s="40" t="s">
        <v>1138</v>
      </c>
      <c r="AB266" s="79" t="s">
        <v>332</v>
      </c>
      <c r="AC266" s="40"/>
    </row>
    <row r="267" spans="1:29" x14ac:dyDescent="0.35">
      <c r="A267" s="84" t="s">
        <v>289</v>
      </c>
      <c r="B267" s="40">
        <v>3</v>
      </c>
      <c r="C267" s="40" t="s">
        <v>357</v>
      </c>
      <c r="D267" s="40">
        <v>883</v>
      </c>
      <c r="E267" s="84" t="s">
        <v>1</v>
      </c>
      <c r="F267" s="85">
        <v>17000</v>
      </c>
      <c r="G267" s="40"/>
      <c r="H267" s="80">
        <f t="shared" si="4"/>
        <v>29.433333333333334</v>
      </c>
      <c r="I267" s="40">
        <v>23.9</v>
      </c>
      <c r="J267" s="97">
        <v>2</v>
      </c>
      <c r="K267" s="79">
        <v>0.9</v>
      </c>
      <c r="L267" s="79">
        <v>0.7</v>
      </c>
      <c r="M267" s="40" t="s">
        <v>622</v>
      </c>
      <c r="N267" s="40" t="s">
        <v>359</v>
      </c>
      <c r="O267" s="78" t="s">
        <v>772</v>
      </c>
      <c r="P267" s="78" t="s">
        <v>772</v>
      </c>
      <c r="Q267" s="40" t="s">
        <v>1</v>
      </c>
      <c r="R267" s="40"/>
      <c r="S267" s="40">
        <v>121</v>
      </c>
      <c r="T267" s="40">
        <v>142</v>
      </c>
      <c r="U267" s="40" t="s">
        <v>734</v>
      </c>
      <c r="V267" s="40" t="s">
        <v>332</v>
      </c>
      <c r="W267" s="40"/>
      <c r="X267" s="84" t="s">
        <v>332</v>
      </c>
      <c r="Y267" s="40"/>
      <c r="Z267" s="40">
        <v>26.86</v>
      </c>
      <c r="AA267" s="206" t="s">
        <v>1050</v>
      </c>
      <c r="AB267" s="79" t="s">
        <v>332</v>
      </c>
      <c r="AC267" s="40"/>
    </row>
    <row r="268" spans="1:29" ht="16" customHeight="1" x14ac:dyDescent="0.35">
      <c r="A268" s="84" t="s">
        <v>290</v>
      </c>
      <c r="B268" s="40">
        <v>3</v>
      </c>
      <c r="C268" s="40" t="s">
        <v>357</v>
      </c>
      <c r="D268" s="40">
        <v>1196</v>
      </c>
      <c r="E268" s="84" t="s">
        <v>1</v>
      </c>
      <c r="F268" s="85">
        <v>18800</v>
      </c>
      <c r="G268" s="40"/>
      <c r="H268" s="80">
        <f t="shared" si="4"/>
        <v>39.866666666666667</v>
      </c>
      <c r="I268" s="40">
        <v>58.13</v>
      </c>
      <c r="J268" s="97">
        <v>3</v>
      </c>
      <c r="K268" s="79">
        <v>1</v>
      </c>
      <c r="L268" s="79">
        <v>0.2</v>
      </c>
      <c r="M268" s="40" t="s">
        <v>622</v>
      </c>
      <c r="N268" s="40" t="s">
        <v>358</v>
      </c>
      <c r="O268" s="82" t="s">
        <v>646</v>
      </c>
      <c r="P268" s="78" t="s">
        <v>772</v>
      </c>
      <c r="Q268" s="40" t="s">
        <v>1</v>
      </c>
      <c r="R268" s="40"/>
      <c r="S268" s="40">
        <v>148</v>
      </c>
      <c r="T268" s="40">
        <v>172</v>
      </c>
      <c r="U268" s="40" t="s">
        <v>733</v>
      </c>
      <c r="V268" s="40" t="s">
        <v>332</v>
      </c>
      <c r="W268" s="40"/>
      <c r="X268" s="84" t="s">
        <v>332</v>
      </c>
      <c r="Y268" s="40"/>
      <c r="Z268" s="40">
        <v>57.31</v>
      </c>
      <c r="AA268" s="206" t="s">
        <v>1050</v>
      </c>
      <c r="AB268" s="79" t="s">
        <v>332</v>
      </c>
      <c r="AC268" s="40"/>
    </row>
    <row r="269" spans="1:29" x14ac:dyDescent="0.35">
      <c r="A269" s="40" t="s">
        <v>291</v>
      </c>
      <c r="B269" s="40">
        <v>1</v>
      </c>
      <c r="C269" s="40" t="s">
        <v>356</v>
      </c>
      <c r="D269" s="40">
        <v>2</v>
      </c>
      <c r="E269" s="84" t="s">
        <v>292</v>
      </c>
      <c r="F269" s="87">
        <f>1*10000000</f>
        <v>10000000</v>
      </c>
      <c r="G269" s="40"/>
      <c r="H269" s="80">
        <f t="shared" si="4"/>
        <v>6.6666666666666666E-2</v>
      </c>
      <c r="I269" s="40">
        <v>2.11</v>
      </c>
      <c r="J269" s="97">
        <v>2</v>
      </c>
      <c r="K269" s="79">
        <v>1</v>
      </c>
      <c r="L269" s="79">
        <v>0.9</v>
      </c>
      <c r="M269" s="40" t="s">
        <v>623</v>
      </c>
      <c r="N269" s="40" t="s">
        <v>359</v>
      </c>
      <c r="O269" s="78" t="s">
        <v>772</v>
      </c>
      <c r="P269" s="78" t="s">
        <v>772</v>
      </c>
      <c r="Q269" s="40" t="s">
        <v>218</v>
      </c>
      <c r="R269" s="40"/>
      <c r="S269" s="84">
        <v>129</v>
      </c>
      <c r="T269" s="84">
        <v>150</v>
      </c>
      <c r="U269" s="40" t="s">
        <v>760</v>
      </c>
      <c r="V269" s="40" t="s">
        <v>332</v>
      </c>
      <c r="W269" s="40"/>
      <c r="X269" s="84" t="s">
        <v>332</v>
      </c>
      <c r="Y269" s="40"/>
      <c r="Z269" s="40">
        <v>2.2599999999999998</v>
      </c>
      <c r="AA269" s="206" t="s">
        <v>1050</v>
      </c>
      <c r="AB269" s="79" t="s">
        <v>332</v>
      </c>
      <c r="AC269" s="40"/>
    </row>
    <row r="270" spans="1:29" x14ac:dyDescent="0.35">
      <c r="A270" s="40" t="s">
        <v>293</v>
      </c>
      <c r="B270" s="40">
        <v>1</v>
      </c>
      <c r="C270" s="40" t="s">
        <v>356</v>
      </c>
      <c r="D270" s="40">
        <v>373</v>
      </c>
      <c r="E270" s="84" t="s">
        <v>1</v>
      </c>
      <c r="F270" s="50"/>
      <c r="G270" s="40">
        <v>1000000</v>
      </c>
      <c r="H270" s="80">
        <f t="shared" si="4"/>
        <v>12.433333333333334</v>
      </c>
      <c r="I270" s="82">
        <v>1.55</v>
      </c>
      <c r="J270" s="97">
        <v>2</v>
      </c>
      <c r="K270" s="79">
        <v>1.3</v>
      </c>
      <c r="L270" s="79">
        <v>1.1000000000000001</v>
      </c>
      <c r="M270" s="40" t="s">
        <v>627</v>
      </c>
      <c r="N270" s="40" t="s">
        <v>358</v>
      </c>
      <c r="O270" s="78" t="s">
        <v>772</v>
      </c>
      <c r="P270" s="78" t="s">
        <v>772</v>
      </c>
      <c r="Q270" s="40" t="s">
        <v>1</v>
      </c>
      <c r="R270" s="40"/>
      <c r="S270" s="84">
        <v>167</v>
      </c>
      <c r="T270" s="84">
        <v>207</v>
      </c>
      <c r="U270" s="40" t="s">
        <v>758</v>
      </c>
      <c r="V270" s="40" t="s">
        <v>332</v>
      </c>
      <c r="W270" s="40"/>
      <c r="X270" s="84" t="s">
        <v>332</v>
      </c>
      <c r="Y270" s="40"/>
      <c r="Z270" s="82">
        <v>1.62</v>
      </c>
      <c r="AA270" s="206" t="s">
        <v>1050</v>
      </c>
      <c r="AB270" s="79" t="s">
        <v>332</v>
      </c>
      <c r="AC270" s="40"/>
    </row>
    <row r="271" spans="1:29" x14ac:dyDescent="0.35">
      <c r="A271" s="40" t="s">
        <v>294</v>
      </c>
      <c r="B271" s="40">
        <v>2</v>
      </c>
      <c r="C271" s="40" t="s">
        <v>357</v>
      </c>
      <c r="D271" s="40">
        <v>587</v>
      </c>
      <c r="E271" s="84" t="s">
        <v>42</v>
      </c>
      <c r="F271" s="85">
        <v>900000</v>
      </c>
      <c r="G271" s="40"/>
      <c r="H271" s="80">
        <f t="shared" si="4"/>
        <v>19.566666666666666</v>
      </c>
      <c r="I271" s="40">
        <v>30.83</v>
      </c>
      <c r="J271" s="79">
        <v>1</v>
      </c>
      <c r="K271" s="79">
        <v>0.9</v>
      </c>
      <c r="L271" s="79">
        <v>0.8</v>
      </c>
      <c r="M271" s="40" t="s">
        <v>623</v>
      </c>
      <c r="N271" s="40" t="s">
        <v>359</v>
      </c>
      <c r="O271" s="82" t="s">
        <v>646</v>
      </c>
      <c r="P271" s="78" t="s">
        <v>772</v>
      </c>
      <c r="Q271" s="40" t="s">
        <v>599</v>
      </c>
      <c r="R271" s="40"/>
      <c r="S271" s="84">
        <v>125</v>
      </c>
      <c r="T271" s="84">
        <v>144</v>
      </c>
      <c r="U271" s="40" t="s">
        <v>761</v>
      </c>
      <c r="V271" s="40" t="s">
        <v>332</v>
      </c>
      <c r="W271" s="40"/>
      <c r="X271" s="84" t="s">
        <v>332</v>
      </c>
      <c r="Y271" s="40"/>
      <c r="Z271" s="40">
        <v>30.58</v>
      </c>
      <c r="AA271" s="40" t="s">
        <v>1138</v>
      </c>
      <c r="AB271" s="79" t="s">
        <v>332</v>
      </c>
      <c r="AC271" s="40" t="s">
        <v>1145</v>
      </c>
    </row>
    <row r="272" spans="1:29" x14ac:dyDescent="0.35">
      <c r="A272" s="40" t="s">
        <v>295</v>
      </c>
      <c r="B272" s="40">
        <v>4</v>
      </c>
      <c r="C272" s="40" t="s">
        <v>357</v>
      </c>
      <c r="D272" s="40">
        <v>1367</v>
      </c>
      <c r="E272" s="84" t="s">
        <v>1</v>
      </c>
      <c r="F272" s="85">
        <v>36500</v>
      </c>
      <c r="G272" s="40"/>
      <c r="H272" s="80">
        <f t="shared" si="4"/>
        <v>45.56666666666667</v>
      </c>
      <c r="I272" s="40">
        <v>36.270000000000003</v>
      </c>
      <c r="J272" s="79">
        <v>1</v>
      </c>
      <c r="K272" s="79">
        <v>1</v>
      </c>
      <c r="L272" s="79">
        <v>0.8</v>
      </c>
      <c r="M272" s="40" t="s">
        <v>622</v>
      </c>
      <c r="N272" s="40" t="s">
        <v>359</v>
      </c>
      <c r="O272" s="78" t="s">
        <v>772</v>
      </c>
      <c r="P272" s="78" t="s">
        <v>772</v>
      </c>
      <c r="Q272" s="40" t="s">
        <v>1</v>
      </c>
      <c r="R272" s="40"/>
      <c r="S272" s="40">
        <v>144</v>
      </c>
      <c r="T272" s="40">
        <v>168</v>
      </c>
      <c r="U272" s="40" t="s">
        <v>756</v>
      </c>
      <c r="V272" s="40" t="s">
        <v>332</v>
      </c>
      <c r="W272" s="40"/>
      <c r="X272" s="84" t="s">
        <v>332</v>
      </c>
      <c r="Y272" s="40"/>
      <c r="Z272" s="40">
        <v>35.380000000000003</v>
      </c>
      <c r="AA272" s="40" t="s">
        <v>1138</v>
      </c>
      <c r="AB272" s="79" t="s">
        <v>332</v>
      </c>
      <c r="AC272" s="40"/>
    </row>
    <row r="273" spans="1:29" x14ac:dyDescent="0.35">
      <c r="A273" s="40" t="s">
        <v>297</v>
      </c>
      <c r="B273" s="40">
        <v>4</v>
      </c>
      <c r="C273" s="40" t="s">
        <v>357</v>
      </c>
      <c r="D273" s="40">
        <v>1108</v>
      </c>
      <c r="E273" s="84" t="s">
        <v>1</v>
      </c>
      <c r="F273" s="85">
        <v>177295</v>
      </c>
      <c r="G273" s="40"/>
      <c r="H273" s="80">
        <f t="shared" si="4"/>
        <v>36.93333333333333</v>
      </c>
      <c r="I273" s="40">
        <v>34.380000000000003</v>
      </c>
      <c r="J273" s="97">
        <v>2</v>
      </c>
      <c r="K273" s="79">
        <v>1.5</v>
      </c>
      <c r="L273" s="79">
        <v>1.3</v>
      </c>
      <c r="M273" s="40" t="s">
        <v>627</v>
      </c>
      <c r="N273" s="40" t="s">
        <v>359</v>
      </c>
      <c r="O273" s="78" t="s">
        <v>772</v>
      </c>
      <c r="P273" s="78" t="s">
        <v>772</v>
      </c>
      <c r="Q273" s="40" t="s">
        <v>1</v>
      </c>
      <c r="R273" s="40"/>
      <c r="S273" s="40">
        <v>199</v>
      </c>
      <c r="T273" s="40">
        <v>242</v>
      </c>
      <c r="U273" s="40" t="s">
        <v>757</v>
      </c>
      <c r="V273" s="40" t="s">
        <v>332</v>
      </c>
      <c r="W273" s="40"/>
      <c r="X273" s="84" t="s">
        <v>332</v>
      </c>
      <c r="Y273" s="40"/>
      <c r="Z273" s="40">
        <v>33.340000000000003</v>
      </c>
      <c r="AA273" s="206" t="s">
        <v>1050</v>
      </c>
      <c r="AB273" s="79" t="s">
        <v>332</v>
      </c>
      <c r="AC273" s="40" t="s">
        <v>1089</v>
      </c>
    </row>
    <row r="274" spans="1:29" x14ac:dyDescent="0.35">
      <c r="A274" s="40" t="s">
        <v>298</v>
      </c>
      <c r="B274" s="40">
        <v>5</v>
      </c>
      <c r="C274" s="40" t="s">
        <v>357</v>
      </c>
      <c r="D274" s="40">
        <v>1417</v>
      </c>
      <c r="E274" s="84" t="s">
        <v>1</v>
      </c>
      <c r="F274" s="85">
        <v>41500</v>
      </c>
      <c r="G274" s="40"/>
      <c r="H274" s="80">
        <f t="shared" si="4"/>
        <v>47.233333333333334</v>
      </c>
      <c r="I274" s="40">
        <v>34.08</v>
      </c>
      <c r="J274" s="79">
        <v>1</v>
      </c>
      <c r="K274" s="79">
        <v>1</v>
      </c>
      <c r="L274" s="79">
        <v>0.7</v>
      </c>
      <c r="M274" s="40" t="s">
        <v>416</v>
      </c>
      <c r="N274" s="40" t="s">
        <v>358</v>
      </c>
      <c r="O274" s="78" t="s">
        <v>772</v>
      </c>
      <c r="P274" s="78" t="s">
        <v>772</v>
      </c>
      <c r="Q274" s="40" t="s">
        <v>62</v>
      </c>
      <c r="R274" s="40"/>
      <c r="S274" s="40">
        <v>130</v>
      </c>
      <c r="T274" s="40">
        <v>154</v>
      </c>
      <c r="U274" s="40" t="s">
        <v>755</v>
      </c>
      <c r="V274" s="40" t="s">
        <v>332</v>
      </c>
      <c r="W274" s="40"/>
      <c r="X274" s="84" t="s">
        <v>332</v>
      </c>
      <c r="Y274" s="40"/>
      <c r="Z274" s="40">
        <v>32.4</v>
      </c>
      <c r="AA274" s="40" t="s">
        <v>1138</v>
      </c>
      <c r="AB274" s="79" t="s">
        <v>332</v>
      </c>
      <c r="AC274" s="40"/>
    </row>
    <row r="275" spans="1:29" x14ac:dyDescent="0.35">
      <c r="A275" s="40" t="s">
        <v>299</v>
      </c>
      <c r="B275" s="40">
        <v>6</v>
      </c>
      <c r="C275" s="40" t="s">
        <v>357</v>
      </c>
      <c r="D275" s="40">
        <v>2066</v>
      </c>
      <c r="E275" s="84" t="s">
        <v>1</v>
      </c>
      <c r="F275" s="85">
        <v>15700</v>
      </c>
      <c r="G275" s="40"/>
      <c r="H275" s="80">
        <f t="shared" si="4"/>
        <v>68.86666666666666</v>
      </c>
      <c r="I275" s="82">
        <v>6.09</v>
      </c>
      <c r="J275" s="79">
        <v>1</v>
      </c>
      <c r="K275" s="79">
        <v>1.1000000000000001</v>
      </c>
      <c r="L275" s="79">
        <v>0.5</v>
      </c>
      <c r="M275" s="40" t="s">
        <v>416</v>
      </c>
      <c r="N275" s="40" t="s">
        <v>358</v>
      </c>
      <c r="O275" s="78" t="s">
        <v>772</v>
      </c>
      <c r="P275" s="78" t="s">
        <v>772</v>
      </c>
      <c r="Q275" s="40" t="s">
        <v>1</v>
      </c>
      <c r="R275" s="40"/>
      <c r="S275" s="40">
        <v>143</v>
      </c>
      <c r="T275" s="40">
        <v>168</v>
      </c>
      <c r="U275" s="40" t="s">
        <v>1223</v>
      </c>
      <c r="V275" s="78" t="s">
        <v>332</v>
      </c>
      <c r="W275" s="82"/>
      <c r="X275" s="78" t="s">
        <v>332</v>
      </c>
      <c r="Y275" s="82"/>
      <c r="Z275" s="82">
        <v>5.7</v>
      </c>
      <c r="AA275" s="40" t="s">
        <v>1138</v>
      </c>
      <c r="AB275" s="79" t="s">
        <v>332</v>
      </c>
      <c r="AC275" s="78" t="s">
        <v>1291</v>
      </c>
    </row>
    <row r="276" spans="1:29" x14ac:dyDescent="0.35">
      <c r="A276" s="40" t="s">
        <v>300</v>
      </c>
      <c r="B276" s="40">
        <v>2</v>
      </c>
      <c r="C276" s="40" t="s">
        <v>357</v>
      </c>
      <c r="D276" s="40">
        <v>1838</v>
      </c>
      <c r="E276" s="84" t="s">
        <v>1</v>
      </c>
      <c r="F276" s="85">
        <v>18300</v>
      </c>
      <c r="G276" s="40"/>
      <c r="H276" s="80">
        <f t="shared" si="4"/>
        <v>61.266666666666666</v>
      </c>
      <c r="I276" s="40">
        <v>33.94</v>
      </c>
      <c r="J276" s="79">
        <v>1</v>
      </c>
      <c r="K276" s="79">
        <v>1.4</v>
      </c>
      <c r="L276" s="79">
        <v>0.9</v>
      </c>
      <c r="M276" s="40" t="s">
        <v>425</v>
      </c>
      <c r="N276" s="40" t="s">
        <v>358</v>
      </c>
      <c r="O276" s="78" t="s">
        <v>772</v>
      </c>
      <c r="P276" s="78" t="s">
        <v>772</v>
      </c>
      <c r="Q276" s="40" t="s">
        <v>1</v>
      </c>
      <c r="R276" s="40"/>
      <c r="S276" s="84">
        <v>217</v>
      </c>
      <c r="T276" s="84">
        <v>258</v>
      </c>
      <c r="U276" s="40" t="s">
        <v>759</v>
      </c>
      <c r="V276" s="84" t="s">
        <v>332</v>
      </c>
      <c r="W276" s="40"/>
      <c r="X276" s="84" t="s">
        <v>332</v>
      </c>
      <c r="Y276" s="40"/>
      <c r="Z276" s="40">
        <v>35.74</v>
      </c>
      <c r="AA276" s="40" t="s">
        <v>1138</v>
      </c>
      <c r="AB276" s="79" t="s">
        <v>332</v>
      </c>
      <c r="AC276" s="40"/>
    </row>
    <row r="277" spans="1:29" x14ac:dyDescent="0.35">
      <c r="A277" s="40" t="s">
        <v>301</v>
      </c>
      <c r="B277" s="40">
        <v>2</v>
      </c>
      <c r="C277" s="40" t="s">
        <v>357</v>
      </c>
      <c r="D277" s="40">
        <v>1857</v>
      </c>
      <c r="E277" s="84" t="s">
        <v>1</v>
      </c>
      <c r="F277" s="85">
        <v>11000</v>
      </c>
      <c r="G277" s="40"/>
      <c r="H277" s="80">
        <f t="shared" si="4"/>
        <v>61.9</v>
      </c>
      <c r="I277" s="40">
        <v>54.83</v>
      </c>
      <c r="J277" s="79">
        <v>1</v>
      </c>
      <c r="K277" s="79">
        <v>1</v>
      </c>
      <c r="L277" s="79">
        <v>0.6</v>
      </c>
      <c r="M277" s="40" t="s">
        <v>416</v>
      </c>
      <c r="N277" s="40" t="s">
        <v>359</v>
      </c>
      <c r="O277" s="78" t="s">
        <v>772</v>
      </c>
      <c r="P277" s="78" t="s">
        <v>772</v>
      </c>
      <c r="Q277" s="40" t="s">
        <v>1</v>
      </c>
      <c r="R277" s="40"/>
      <c r="S277" s="40">
        <v>128</v>
      </c>
      <c r="T277" s="40">
        <v>141</v>
      </c>
      <c r="U277" s="40" t="s">
        <v>754</v>
      </c>
      <c r="V277" s="84" t="s">
        <v>332</v>
      </c>
      <c r="W277" s="40"/>
      <c r="X277" s="84" t="s">
        <v>332</v>
      </c>
      <c r="Y277" s="40"/>
      <c r="Z277" s="40">
        <v>56.35</v>
      </c>
      <c r="AA277" s="40" t="s">
        <v>1138</v>
      </c>
      <c r="AB277" s="79" t="s">
        <v>332</v>
      </c>
      <c r="AC277" s="40"/>
    </row>
    <row r="278" spans="1:29" x14ac:dyDescent="0.35">
      <c r="A278" s="40" t="s">
        <v>302</v>
      </c>
      <c r="B278" s="40">
        <v>1</v>
      </c>
      <c r="C278" s="40" t="s">
        <v>356</v>
      </c>
      <c r="D278" s="40">
        <v>8</v>
      </c>
      <c r="E278" s="84" t="s">
        <v>303</v>
      </c>
      <c r="F278" s="87">
        <f>5.55*1000000</f>
        <v>5550000</v>
      </c>
      <c r="G278" s="40"/>
      <c r="H278" s="80">
        <f t="shared" si="4"/>
        <v>0.26666666666666666</v>
      </c>
      <c r="I278" s="40">
        <v>1.56</v>
      </c>
      <c r="J278" s="79">
        <v>1</v>
      </c>
      <c r="K278" s="79">
        <v>1.3</v>
      </c>
      <c r="L278" s="79">
        <v>1.2</v>
      </c>
      <c r="M278" s="78" t="s">
        <v>426</v>
      </c>
      <c r="N278" s="40" t="s">
        <v>359</v>
      </c>
      <c r="O278" s="78" t="s">
        <v>772</v>
      </c>
      <c r="P278" s="78" t="s">
        <v>772</v>
      </c>
      <c r="Q278" s="40" t="s">
        <v>218</v>
      </c>
      <c r="R278" s="40" t="s">
        <v>391</v>
      </c>
      <c r="S278" s="40">
        <v>183</v>
      </c>
      <c r="T278" s="40">
        <v>223</v>
      </c>
      <c r="U278" s="40" t="s">
        <v>753</v>
      </c>
      <c r="V278" s="84" t="s">
        <v>332</v>
      </c>
      <c r="W278" s="40"/>
      <c r="X278" s="84" t="s">
        <v>332</v>
      </c>
      <c r="Y278" s="40"/>
      <c r="Z278" s="40">
        <v>1.58</v>
      </c>
      <c r="AA278" s="40" t="s">
        <v>1138</v>
      </c>
      <c r="AB278" s="84" t="s">
        <v>332</v>
      </c>
      <c r="AC278" s="40"/>
    </row>
    <row r="279" spans="1:29" x14ac:dyDescent="0.35">
      <c r="A279" s="40" t="s">
        <v>304</v>
      </c>
      <c r="B279" s="40">
        <v>1</v>
      </c>
      <c r="C279" s="40" t="s">
        <v>356</v>
      </c>
      <c r="D279" s="40">
        <v>1</v>
      </c>
      <c r="E279" s="84" t="s">
        <v>29</v>
      </c>
      <c r="F279" s="50"/>
      <c r="G279" s="40">
        <v>1100000</v>
      </c>
      <c r="H279" s="80">
        <f t="shared" si="4"/>
        <v>3.3333333333333333E-2</v>
      </c>
      <c r="I279" s="40">
        <v>3.43</v>
      </c>
      <c r="J279" s="97">
        <v>2</v>
      </c>
      <c r="K279" s="79">
        <v>1.2</v>
      </c>
      <c r="L279" s="79">
        <v>0.7</v>
      </c>
      <c r="M279" s="78" t="s">
        <v>628</v>
      </c>
      <c r="N279" s="40" t="s">
        <v>360</v>
      </c>
      <c r="O279" s="82" t="s">
        <v>646</v>
      </c>
      <c r="P279" s="78" t="s">
        <v>772</v>
      </c>
      <c r="Q279" s="40" t="s">
        <v>62</v>
      </c>
      <c r="R279" s="40"/>
      <c r="S279" s="40">
        <v>147</v>
      </c>
      <c r="T279" s="40">
        <v>170</v>
      </c>
      <c r="U279" s="40" t="s">
        <v>749</v>
      </c>
      <c r="V279" s="84" t="s">
        <v>332</v>
      </c>
      <c r="W279" s="40"/>
      <c r="X279" s="84" t="s">
        <v>332</v>
      </c>
      <c r="Y279" s="40"/>
      <c r="Z279" s="40">
        <v>3.42</v>
      </c>
      <c r="AA279" s="206" t="s">
        <v>1050</v>
      </c>
      <c r="AB279" s="84" t="s">
        <v>332</v>
      </c>
      <c r="AC279" s="84" t="s">
        <v>1145</v>
      </c>
    </row>
    <row r="280" spans="1:29" x14ac:dyDescent="0.35">
      <c r="A280" s="40" t="s">
        <v>305</v>
      </c>
      <c r="B280" s="40">
        <v>3</v>
      </c>
      <c r="C280" s="40" t="s">
        <v>357</v>
      </c>
      <c r="D280" s="40">
        <v>2041</v>
      </c>
      <c r="E280" s="84" t="s">
        <v>1</v>
      </c>
      <c r="F280" s="85">
        <v>21000</v>
      </c>
      <c r="G280" s="40"/>
      <c r="H280" s="80">
        <f t="shared" si="4"/>
        <v>68.033333333333331</v>
      </c>
      <c r="I280" s="40">
        <v>53.67</v>
      </c>
      <c r="J280" s="79">
        <v>1</v>
      </c>
      <c r="K280" s="79">
        <v>0.9</v>
      </c>
      <c r="L280" s="79">
        <v>0.6</v>
      </c>
      <c r="M280" s="78" t="s">
        <v>416</v>
      </c>
      <c r="N280" s="40" t="s">
        <v>359</v>
      </c>
      <c r="O280" s="78" t="s">
        <v>772</v>
      </c>
      <c r="P280" s="78" t="s">
        <v>772</v>
      </c>
      <c r="Q280" s="40" t="s">
        <v>1</v>
      </c>
      <c r="R280" s="40"/>
      <c r="S280" s="40">
        <v>118</v>
      </c>
      <c r="T280" s="40">
        <v>135</v>
      </c>
      <c r="U280" s="40" t="s">
        <v>744</v>
      </c>
      <c r="V280" s="84" t="s">
        <v>332</v>
      </c>
      <c r="W280" s="40"/>
      <c r="X280" s="84" t="s">
        <v>332</v>
      </c>
      <c r="Y280" s="40"/>
      <c r="Z280" s="40">
        <v>53.08</v>
      </c>
      <c r="AA280" s="40" t="s">
        <v>1138</v>
      </c>
      <c r="AB280" s="84" t="s">
        <v>332</v>
      </c>
      <c r="AC280" s="84"/>
    </row>
    <row r="281" spans="1:29" x14ac:dyDescent="0.35">
      <c r="A281" s="40" t="s">
        <v>306</v>
      </c>
      <c r="B281" s="40">
        <v>1</v>
      </c>
      <c r="C281" s="40" t="s">
        <v>356</v>
      </c>
      <c r="D281" s="40">
        <v>7</v>
      </c>
      <c r="E281" s="84" t="s">
        <v>307</v>
      </c>
      <c r="F281" s="87">
        <f>1.91088*10000000</f>
        <v>19108800</v>
      </c>
      <c r="G281" s="40"/>
      <c r="H281" s="80">
        <f t="shared" si="4"/>
        <v>0.23333333333333334</v>
      </c>
      <c r="I281" s="40">
        <v>1.54</v>
      </c>
      <c r="J281" s="79">
        <v>1</v>
      </c>
      <c r="K281" s="79">
        <v>1.2</v>
      </c>
      <c r="L281" s="79">
        <v>1.1000000000000001</v>
      </c>
      <c r="M281" s="78" t="s">
        <v>426</v>
      </c>
      <c r="N281" s="40" t="s">
        <v>359</v>
      </c>
      <c r="O281" s="78" t="s">
        <v>772</v>
      </c>
      <c r="P281" s="78" t="s">
        <v>772</v>
      </c>
      <c r="Q281" s="40" t="s">
        <v>307</v>
      </c>
      <c r="R281" s="40"/>
      <c r="S281" s="40">
        <v>167</v>
      </c>
      <c r="T281" s="40">
        <v>202</v>
      </c>
      <c r="U281" s="40" t="s">
        <v>752</v>
      </c>
      <c r="V281" s="84" t="s">
        <v>332</v>
      </c>
      <c r="W281" s="40"/>
      <c r="X281" s="84" t="s">
        <v>332</v>
      </c>
      <c r="Y281" s="40"/>
      <c r="Z281" s="40">
        <v>1.88</v>
      </c>
      <c r="AA281" s="40" t="s">
        <v>1138</v>
      </c>
      <c r="AB281" s="84" t="s">
        <v>332</v>
      </c>
      <c r="AC281" s="40"/>
    </row>
    <row r="282" spans="1:29" x14ac:dyDescent="0.35">
      <c r="A282" s="84" t="s">
        <v>308</v>
      </c>
      <c r="B282" s="40">
        <v>4</v>
      </c>
      <c r="C282" s="40" t="s">
        <v>357</v>
      </c>
      <c r="D282" s="40">
        <v>1035</v>
      </c>
      <c r="E282" s="84" t="s">
        <v>1</v>
      </c>
      <c r="F282" s="85">
        <v>13475</v>
      </c>
      <c r="G282" s="40"/>
      <c r="H282" s="80">
        <f t="shared" si="4"/>
        <v>34.5</v>
      </c>
      <c r="I282" s="40">
        <v>25.33</v>
      </c>
      <c r="J282" s="97">
        <v>2</v>
      </c>
      <c r="K282" s="79">
        <v>0.9</v>
      </c>
      <c r="L282" s="79">
        <v>0.5</v>
      </c>
      <c r="M282" s="78" t="s">
        <v>416</v>
      </c>
      <c r="N282" s="40" t="s">
        <v>358</v>
      </c>
      <c r="O282" s="82" t="s">
        <v>646</v>
      </c>
      <c r="P282" s="78" t="s">
        <v>772</v>
      </c>
      <c r="Q282" s="40" t="s">
        <v>585</v>
      </c>
      <c r="R282" s="40"/>
      <c r="S282" s="40">
        <v>123</v>
      </c>
      <c r="T282" s="40">
        <v>145</v>
      </c>
      <c r="U282" s="40" t="s">
        <v>743</v>
      </c>
      <c r="V282" s="84" t="s">
        <v>332</v>
      </c>
      <c r="W282" s="40"/>
      <c r="X282" s="84" t="s">
        <v>332</v>
      </c>
      <c r="Y282" s="40"/>
      <c r="Z282" s="40">
        <v>25.47</v>
      </c>
      <c r="AA282" s="206" t="s">
        <v>1050</v>
      </c>
      <c r="AB282" s="84" t="s">
        <v>332</v>
      </c>
      <c r="AC282" s="40" t="s">
        <v>1249</v>
      </c>
    </row>
    <row r="283" spans="1:29" x14ac:dyDescent="0.35">
      <c r="A283" s="40" t="s">
        <v>309</v>
      </c>
      <c r="B283" s="40">
        <v>3</v>
      </c>
      <c r="C283" s="40" t="s">
        <v>357</v>
      </c>
      <c r="D283" s="40">
        <v>1333</v>
      </c>
      <c r="E283" s="84" t="s">
        <v>1</v>
      </c>
      <c r="F283" s="85">
        <v>13000</v>
      </c>
      <c r="G283" s="40"/>
      <c r="H283" s="58">
        <f t="shared" si="4"/>
        <v>44.43333333333333</v>
      </c>
      <c r="I283" s="40">
        <v>17.18</v>
      </c>
      <c r="J283" s="79">
        <v>1</v>
      </c>
      <c r="K283" s="79">
        <v>1.2</v>
      </c>
      <c r="L283" s="79">
        <v>0.3</v>
      </c>
      <c r="M283" s="78" t="s">
        <v>416</v>
      </c>
      <c r="N283" s="40" t="s">
        <v>358</v>
      </c>
      <c r="O283" s="82" t="s">
        <v>646</v>
      </c>
      <c r="P283" s="78" t="s">
        <v>772</v>
      </c>
      <c r="Q283" s="40" t="s">
        <v>1</v>
      </c>
      <c r="R283" s="40"/>
      <c r="S283" s="40">
        <v>143</v>
      </c>
      <c r="T283" s="40">
        <v>163</v>
      </c>
      <c r="U283" s="40" t="s">
        <v>741</v>
      </c>
      <c r="V283" s="84" t="s">
        <v>332</v>
      </c>
      <c r="W283" s="40"/>
      <c r="X283" s="84" t="s">
        <v>332</v>
      </c>
      <c r="Y283" s="40"/>
      <c r="Z283" s="40">
        <v>21.23</v>
      </c>
      <c r="AA283" s="40" t="s">
        <v>1138</v>
      </c>
      <c r="AB283" s="40" t="s">
        <v>332</v>
      </c>
      <c r="AC283" s="40" t="s">
        <v>1295</v>
      </c>
    </row>
    <row r="284" spans="1:29" x14ac:dyDescent="0.35">
      <c r="A284" s="40" t="s">
        <v>310</v>
      </c>
      <c r="B284" s="40">
        <v>1</v>
      </c>
      <c r="C284" s="40" t="s">
        <v>356</v>
      </c>
      <c r="D284" s="40">
        <v>0</v>
      </c>
      <c r="E284" s="84" t="s">
        <v>311</v>
      </c>
      <c r="F284" s="87">
        <f>1.86*1000000</f>
        <v>1860000</v>
      </c>
      <c r="G284" s="40"/>
      <c r="H284" s="80">
        <f t="shared" si="4"/>
        <v>0</v>
      </c>
      <c r="I284" s="40">
        <v>2.06</v>
      </c>
      <c r="J284" s="79">
        <v>1</v>
      </c>
      <c r="K284" s="79">
        <v>1.4</v>
      </c>
      <c r="L284" s="79">
        <v>1.1000000000000001</v>
      </c>
      <c r="M284" s="78" t="s">
        <v>426</v>
      </c>
      <c r="N284" s="40" t="s">
        <v>359</v>
      </c>
      <c r="O284" s="78" t="s">
        <v>772</v>
      </c>
      <c r="P284" s="78" t="s">
        <v>772</v>
      </c>
      <c r="Q284" s="40" t="s">
        <v>311</v>
      </c>
      <c r="R284" s="40"/>
      <c r="S284" s="84">
        <v>177</v>
      </c>
      <c r="T284" s="84">
        <v>210</v>
      </c>
      <c r="U284" s="40" t="s">
        <v>751</v>
      </c>
      <c r="V284" s="84" t="s">
        <v>332</v>
      </c>
      <c r="W284" s="40"/>
      <c r="X284" s="84" t="s">
        <v>332</v>
      </c>
      <c r="Y284" s="40"/>
      <c r="Z284" s="40">
        <v>2.1800000000000002</v>
      </c>
      <c r="AA284" s="40" t="s">
        <v>1138</v>
      </c>
      <c r="AB284" s="40" t="s">
        <v>332</v>
      </c>
      <c r="AC284" s="40"/>
    </row>
    <row r="285" spans="1:29" x14ac:dyDescent="0.35">
      <c r="A285" s="40" t="s">
        <v>313</v>
      </c>
      <c r="B285" s="40">
        <v>1</v>
      </c>
      <c r="C285" s="40" t="s">
        <v>356</v>
      </c>
      <c r="D285" s="40">
        <v>1</v>
      </c>
      <c r="E285" s="84" t="s">
        <v>314</v>
      </c>
      <c r="F285" s="50"/>
      <c r="G285" s="40">
        <v>1990000</v>
      </c>
      <c r="H285" s="80">
        <f t="shared" si="4"/>
        <v>3.3333333333333333E-2</v>
      </c>
      <c r="I285" s="40">
        <v>1.48</v>
      </c>
      <c r="J285" s="79">
        <v>1</v>
      </c>
      <c r="K285" s="79">
        <v>1.2</v>
      </c>
      <c r="L285" s="79">
        <v>1.1000000000000001</v>
      </c>
      <c r="M285" s="40" t="s">
        <v>426</v>
      </c>
      <c r="N285" s="40" t="s">
        <v>359</v>
      </c>
      <c r="O285" s="78" t="s">
        <v>772</v>
      </c>
      <c r="P285" s="78" t="s">
        <v>772</v>
      </c>
      <c r="Q285" s="40" t="s">
        <v>633</v>
      </c>
      <c r="R285" s="40"/>
      <c r="S285" s="84">
        <v>157</v>
      </c>
      <c r="T285" s="84">
        <v>188</v>
      </c>
      <c r="U285" s="40" t="s">
        <v>750</v>
      </c>
      <c r="V285" s="84" t="s">
        <v>332</v>
      </c>
      <c r="W285" s="40"/>
      <c r="X285" s="84" t="s">
        <v>332</v>
      </c>
      <c r="Y285" s="40"/>
      <c r="Z285" s="40">
        <v>1.54</v>
      </c>
      <c r="AA285" s="40" t="s">
        <v>1138</v>
      </c>
      <c r="AB285" s="40" t="s">
        <v>332</v>
      </c>
      <c r="AC285" s="40"/>
    </row>
    <row r="286" spans="1:29" x14ac:dyDescent="0.35">
      <c r="A286" s="40" t="s">
        <v>315</v>
      </c>
      <c r="B286" s="40">
        <v>1</v>
      </c>
      <c r="C286" s="40" t="s">
        <v>356</v>
      </c>
      <c r="D286" s="40">
        <v>12</v>
      </c>
      <c r="E286" s="84" t="s">
        <v>218</v>
      </c>
      <c r="F286" s="87">
        <f>1.14916*1000000</f>
        <v>1149160</v>
      </c>
      <c r="G286" s="40"/>
      <c r="H286" s="58">
        <f t="shared" si="4"/>
        <v>0.4</v>
      </c>
      <c r="I286" s="40">
        <v>8.6999999999999993</v>
      </c>
      <c r="J286" s="79">
        <v>1</v>
      </c>
      <c r="K286" s="79">
        <v>1.6</v>
      </c>
      <c r="L286" s="79">
        <v>1</v>
      </c>
      <c r="M286" s="78" t="s">
        <v>426</v>
      </c>
      <c r="N286" s="40" t="s">
        <v>359</v>
      </c>
      <c r="O286" s="82" t="s">
        <v>646</v>
      </c>
      <c r="P286" s="78" t="s">
        <v>772</v>
      </c>
      <c r="Q286" s="59" t="s">
        <v>274</v>
      </c>
      <c r="R286" s="83"/>
      <c r="S286" s="78">
        <v>204</v>
      </c>
      <c r="T286" s="78">
        <v>230</v>
      </c>
      <c r="U286" s="40" t="s">
        <v>748</v>
      </c>
      <c r="V286" s="78" t="s">
        <v>332</v>
      </c>
      <c r="W286" s="78"/>
      <c r="X286" s="78" t="s">
        <v>332</v>
      </c>
      <c r="Y286" s="82"/>
      <c r="Z286" s="40">
        <v>10.95</v>
      </c>
      <c r="AA286" s="40" t="s">
        <v>1138</v>
      </c>
      <c r="AB286" s="40" t="s">
        <v>332</v>
      </c>
      <c r="AC286" s="78" t="s">
        <v>1313</v>
      </c>
    </row>
    <row r="287" spans="1:29" x14ac:dyDescent="0.35">
      <c r="A287" s="40" t="s">
        <v>316</v>
      </c>
      <c r="B287" s="40">
        <v>1</v>
      </c>
      <c r="C287" s="40" t="s">
        <v>356</v>
      </c>
      <c r="D287" s="40">
        <v>13</v>
      </c>
      <c r="E287" s="84" t="s">
        <v>311</v>
      </c>
      <c r="F287" s="50"/>
      <c r="G287" s="40">
        <v>156000</v>
      </c>
      <c r="H287" s="149">
        <f t="shared" si="4"/>
        <v>0.43333333333333335</v>
      </c>
      <c r="I287" s="82">
        <v>23.23</v>
      </c>
      <c r="J287" s="79">
        <v>1</v>
      </c>
      <c r="K287" s="79">
        <v>1</v>
      </c>
      <c r="L287" s="79">
        <v>1</v>
      </c>
      <c r="M287" s="78" t="s">
        <v>426</v>
      </c>
      <c r="N287" s="40" t="s">
        <v>359</v>
      </c>
      <c r="O287" s="78" t="s">
        <v>772</v>
      </c>
      <c r="P287" s="78" t="s">
        <v>772</v>
      </c>
      <c r="Q287" s="59" t="s">
        <v>311</v>
      </c>
      <c r="R287" s="83"/>
      <c r="S287" s="78">
        <v>152</v>
      </c>
      <c r="T287" s="78">
        <v>180</v>
      </c>
      <c r="U287" s="40" t="s">
        <v>747</v>
      </c>
      <c r="V287" s="59" t="s">
        <v>332</v>
      </c>
      <c r="W287" s="83"/>
      <c r="X287" s="84" t="s">
        <v>332</v>
      </c>
      <c r="Y287" s="83"/>
      <c r="Z287" s="82">
        <v>27.44</v>
      </c>
      <c r="AA287" s="40" t="s">
        <v>1138</v>
      </c>
      <c r="AB287" s="40" t="s">
        <v>332</v>
      </c>
      <c r="AC287" s="78" t="s">
        <v>1089</v>
      </c>
    </row>
    <row r="288" spans="1:29" x14ac:dyDescent="0.35">
      <c r="A288" s="40" t="s">
        <v>317</v>
      </c>
      <c r="B288" s="40">
        <v>1</v>
      </c>
      <c r="C288" s="40" t="s">
        <v>356</v>
      </c>
      <c r="D288" s="40">
        <v>4</v>
      </c>
      <c r="E288" s="84" t="s">
        <v>274</v>
      </c>
      <c r="F288" s="50"/>
      <c r="G288" s="40">
        <v>661000</v>
      </c>
      <c r="H288" s="149">
        <f t="shared" si="4"/>
        <v>0.13333333333333333</v>
      </c>
      <c r="I288" s="82">
        <v>14.75</v>
      </c>
      <c r="J288" s="79">
        <v>1</v>
      </c>
      <c r="K288" s="79">
        <v>0.8</v>
      </c>
      <c r="L288" s="79">
        <v>0.8</v>
      </c>
      <c r="M288" s="78" t="s">
        <v>630</v>
      </c>
      <c r="N288" s="40" t="s">
        <v>360</v>
      </c>
      <c r="O288" s="78" t="s">
        <v>772</v>
      </c>
      <c r="P288" s="78" t="s">
        <v>772</v>
      </c>
      <c r="Q288" s="59" t="s">
        <v>274</v>
      </c>
      <c r="R288" s="83"/>
      <c r="S288" s="78">
        <v>107</v>
      </c>
      <c r="T288" s="78">
        <v>124</v>
      </c>
      <c r="U288" s="40" t="s">
        <v>746</v>
      </c>
      <c r="V288" s="59" t="s">
        <v>332</v>
      </c>
      <c r="W288" s="83"/>
      <c r="X288" s="84" t="s">
        <v>332</v>
      </c>
      <c r="Y288" s="83"/>
      <c r="Z288" s="82">
        <v>19.61</v>
      </c>
      <c r="AA288" s="40" t="s">
        <v>1138</v>
      </c>
      <c r="AB288" s="40" t="s">
        <v>332</v>
      </c>
      <c r="AC288" s="83"/>
    </row>
    <row r="289" spans="1:29" x14ac:dyDescent="0.35">
      <c r="A289" s="40" t="s">
        <v>318</v>
      </c>
      <c r="B289" s="40">
        <v>1</v>
      </c>
      <c r="C289" s="40" t="s">
        <v>356</v>
      </c>
      <c r="D289" s="40">
        <v>1</v>
      </c>
      <c r="E289" s="84" t="s">
        <v>42</v>
      </c>
      <c r="F289" s="87">
        <f>1.50692*1000000</f>
        <v>1506920</v>
      </c>
      <c r="G289" s="40"/>
      <c r="H289" s="80">
        <f t="shared" si="4"/>
        <v>3.3333333333333333E-2</v>
      </c>
      <c r="I289" s="40">
        <v>1.68</v>
      </c>
      <c r="J289" s="79">
        <v>1</v>
      </c>
      <c r="K289" s="79">
        <v>0.8</v>
      </c>
      <c r="L289" s="79">
        <v>0.7</v>
      </c>
      <c r="M289" s="78" t="s">
        <v>630</v>
      </c>
      <c r="N289" s="40" t="s">
        <v>360</v>
      </c>
      <c r="O289" s="78" t="s">
        <v>772</v>
      </c>
      <c r="P289" s="78" t="s">
        <v>772</v>
      </c>
      <c r="Q289" s="59" t="s">
        <v>42</v>
      </c>
      <c r="R289" s="83"/>
      <c r="S289" s="78">
        <v>105</v>
      </c>
      <c r="T289" s="78">
        <v>123</v>
      </c>
      <c r="U289" s="40" t="s">
        <v>745</v>
      </c>
      <c r="V289" s="59" t="s">
        <v>332</v>
      </c>
      <c r="W289" s="83"/>
      <c r="X289" s="78" t="s">
        <v>332</v>
      </c>
      <c r="Y289" s="83"/>
      <c r="Z289" s="40">
        <v>1.76</v>
      </c>
      <c r="AA289" s="40" t="s">
        <v>1138</v>
      </c>
      <c r="AB289" s="40" t="s">
        <v>332</v>
      </c>
      <c r="AC289" s="83"/>
    </row>
    <row r="295" spans="1:29" x14ac:dyDescent="0.35">
      <c r="D295" s="177"/>
    </row>
    <row r="296" spans="1:29" x14ac:dyDescent="0.35">
      <c r="D296" s="177"/>
    </row>
    <row r="297" spans="1:29" x14ac:dyDescent="0.35">
      <c r="D297" s="177"/>
    </row>
    <row r="298" spans="1:29" x14ac:dyDescent="0.35">
      <c r="D298" s="177"/>
    </row>
    <row r="299" spans="1:29" x14ac:dyDescent="0.35">
      <c r="D299" s="177"/>
    </row>
    <row r="300" spans="1:29" x14ac:dyDescent="0.35">
      <c r="D300" s="17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88C7-1C07-419B-8EC8-6FDBF2C69AEC}">
  <dimension ref="A1:F37"/>
  <sheetViews>
    <sheetView topLeftCell="A19" workbookViewId="0">
      <selection activeCell="E39" sqref="E39"/>
    </sheetView>
  </sheetViews>
  <sheetFormatPr defaultRowHeight="14.5" x14ac:dyDescent="0.35"/>
  <cols>
    <col min="1" max="1" width="8.453125" bestFit="1" customWidth="1"/>
    <col min="2" max="2" width="6.81640625" bestFit="1" customWidth="1"/>
    <col min="3" max="3" width="27.453125" bestFit="1" customWidth="1"/>
    <col min="4" max="4" width="22.453125" bestFit="1" customWidth="1"/>
    <col min="5" max="5" width="25.54296875" bestFit="1" customWidth="1"/>
    <col min="6" max="6" width="28.81640625" bestFit="1" customWidth="1"/>
  </cols>
  <sheetData>
    <row r="1" spans="1:6" ht="15" thickBot="1" x14ac:dyDescent="0.4">
      <c r="A1" t="s">
        <v>349</v>
      </c>
      <c r="B1" t="s">
        <v>371</v>
      </c>
      <c r="C1" t="s">
        <v>390</v>
      </c>
      <c r="D1" t="s">
        <v>372</v>
      </c>
      <c r="E1" s="7" t="s">
        <v>373</v>
      </c>
      <c r="F1" s="7" t="s">
        <v>374</v>
      </c>
    </row>
    <row r="2" spans="1:6" x14ac:dyDescent="0.35">
      <c r="A2" s="36" t="s">
        <v>189</v>
      </c>
      <c r="B2" s="37">
        <v>70.7</v>
      </c>
      <c r="C2" s="37">
        <v>36.01</v>
      </c>
      <c r="D2" s="37">
        <v>32.29</v>
      </c>
      <c r="E2" s="38">
        <v>32.49</v>
      </c>
      <c r="F2" s="7">
        <v>33.14</v>
      </c>
    </row>
    <row r="3" spans="1:6" x14ac:dyDescent="0.35">
      <c r="A3" s="39" t="s">
        <v>192</v>
      </c>
      <c r="B3" s="40">
        <v>43.6</v>
      </c>
      <c r="C3" s="40">
        <v>19.940000000000001</v>
      </c>
      <c r="D3" s="40">
        <v>22.59</v>
      </c>
      <c r="E3" s="41">
        <v>40.24</v>
      </c>
      <c r="F3" s="7">
        <v>41.39</v>
      </c>
    </row>
    <row r="4" spans="1:6" ht="15" thickBot="1" x14ac:dyDescent="0.4">
      <c r="A4" s="42" t="s">
        <v>196</v>
      </c>
      <c r="B4" s="43">
        <v>50.77</v>
      </c>
      <c r="C4" s="43">
        <v>36.47</v>
      </c>
      <c r="D4" s="43">
        <v>35.53</v>
      </c>
      <c r="E4" s="44">
        <v>34.71</v>
      </c>
      <c r="F4" s="7">
        <v>34.71</v>
      </c>
    </row>
    <row r="5" spans="1:6" ht="15" thickBot="1" x14ac:dyDescent="0.4">
      <c r="E5" s="7"/>
    </row>
    <row r="6" spans="1:6" x14ac:dyDescent="0.35">
      <c r="A6" s="36" t="s">
        <v>229</v>
      </c>
      <c r="B6" s="45">
        <v>14.93</v>
      </c>
      <c r="C6" s="37">
        <v>8.2200000000000006</v>
      </c>
      <c r="D6" s="37">
        <v>10.199999999999999</v>
      </c>
      <c r="E6" s="38">
        <v>10.7</v>
      </c>
    </row>
    <row r="7" spans="1:6" x14ac:dyDescent="0.35">
      <c r="A7" s="39" t="s">
        <v>233</v>
      </c>
      <c r="B7" s="40">
        <v>67.63</v>
      </c>
      <c r="C7" s="40">
        <v>7.6</v>
      </c>
      <c r="D7" s="40">
        <v>6.27</v>
      </c>
      <c r="E7" s="41">
        <v>6.27</v>
      </c>
    </row>
    <row r="8" spans="1:6" x14ac:dyDescent="0.35">
      <c r="A8" s="39" t="s">
        <v>234</v>
      </c>
      <c r="B8" s="40">
        <v>35.43</v>
      </c>
      <c r="C8" s="40">
        <v>16.13</v>
      </c>
      <c r="D8" s="40">
        <v>30.53</v>
      </c>
      <c r="E8" s="41">
        <v>30.58</v>
      </c>
    </row>
    <row r="9" spans="1:6" x14ac:dyDescent="0.35">
      <c r="A9" s="46" t="s">
        <v>237</v>
      </c>
      <c r="B9" s="47">
        <v>0</v>
      </c>
      <c r="C9" s="47">
        <v>14.29</v>
      </c>
      <c r="D9" s="47">
        <v>16.190000000000001</v>
      </c>
      <c r="E9" s="48">
        <v>10.16</v>
      </c>
    </row>
    <row r="10" spans="1:6" ht="15" thickBot="1" x14ac:dyDescent="0.4">
      <c r="A10" s="42" t="s">
        <v>238</v>
      </c>
      <c r="B10" s="43">
        <v>52.5</v>
      </c>
      <c r="C10" s="43">
        <v>35.25</v>
      </c>
      <c r="D10" s="43">
        <v>37.369999999999997</v>
      </c>
      <c r="E10" s="44">
        <v>37.46</v>
      </c>
    </row>
    <row r="11" spans="1:6" ht="15" thickBot="1" x14ac:dyDescent="0.4">
      <c r="E11" s="7"/>
    </row>
    <row r="12" spans="1:6" x14ac:dyDescent="0.35">
      <c r="A12" s="36" t="s">
        <v>249</v>
      </c>
      <c r="B12" s="49">
        <v>20.833333333333332</v>
      </c>
      <c r="C12" s="37">
        <v>6.19</v>
      </c>
      <c r="D12" s="37">
        <v>7.27</v>
      </c>
      <c r="E12" s="38">
        <v>7.05</v>
      </c>
    </row>
    <row r="13" spans="1:6" x14ac:dyDescent="0.35">
      <c r="A13" s="39" t="s">
        <v>250</v>
      </c>
      <c r="B13" s="50">
        <v>43.56666666666667</v>
      </c>
      <c r="C13" s="40">
        <v>30.65</v>
      </c>
      <c r="D13" s="40">
        <v>75.7</v>
      </c>
      <c r="E13" s="41">
        <v>65.36</v>
      </c>
    </row>
    <row r="14" spans="1:6" x14ac:dyDescent="0.35">
      <c r="A14" s="39" t="s">
        <v>251</v>
      </c>
      <c r="B14" s="50">
        <v>36.966666666666669</v>
      </c>
      <c r="C14" s="40">
        <v>33.700000000000003</v>
      </c>
      <c r="D14" s="40">
        <v>35.58</v>
      </c>
      <c r="E14" s="41">
        <v>33.72</v>
      </c>
    </row>
    <row r="15" spans="1:6" x14ac:dyDescent="0.35">
      <c r="A15" s="39" t="s">
        <v>252</v>
      </c>
      <c r="B15" s="50">
        <v>0.8666666666666667</v>
      </c>
      <c r="C15" s="40">
        <v>22.17</v>
      </c>
      <c r="D15" s="40">
        <v>22.84</v>
      </c>
      <c r="E15" s="41">
        <v>22.36</v>
      </c>
    </row>
    <row r="16" spans="1:6" x14ac:dyDescent="0.35">
      <c r="A16" s="39" t="s">
        <v>253</v>
      </c>
      <c r="B16" s="50">
        <v>2.9</v>
      </c>
      <c r="C16" s="40">
        <v>3.76</v>
      </c>
      <c r="D16" s="40">
        <v>3.92</v>
      </c>
      <c r="E16" s="41">
        <v>5.09</v>
      </c>
    </row>
    <row r="17" spans="1:6" x14ac:dyDescent="0.35">
      <c r="A17" s="46" t="s">
        <v>255</v>
      </c>
      <c r="B17" s="51">
        <v>50.43333333333333</v>
      </c>
      <c r="C17" s="47">
        <v>9.1</v>
      </c>
      <c r="D17" s="47">
        <v>19.75</v>
      </c>
      <c r="E17" s="48">
        <v>20.16</v>
      </c>
    </row>
    <row r="18" spans="1:6" x14ac:dyDescent="0.35">
      <c r="A18" s="46" t="s">
        <v>256</v>
      </c>
      <c r="B18" s="51">
        <v>70.266666666666666</v>
      </c>
      <c r="C18" s="47">
        <v>8.49</v>
      </c>
      <c r="D18" s="47">
        <v>34.659999999999997</v>
      </c>
      <c r="E18" s="48">
        <v>16.59</v>
      </c>
    </row>
    <row r="19" spans="1:6" ht="15" thickBot="1" x14ac:dyDescent="0.4">
      <c r="A19" s="42" t="s">
        <v>257</v>
      </c>
      <c r="B19" s="52">
        <v>48.266666666666666</v>
      </c>
      <c r="C19" s="43">
        <v>36.4</v>
      </c>
      <c r="D19" s="43">
        <v>32.67</v>
      </c>
      <c r="E19" s="44">
        <v>33.729999999999997</v>
      </c>
    </row>
    <row r="20" spans="1:6" ht="15" thickBot="1" x14ac:dyDescent="0.4"/>
    <row r="21" spans="1:6" x14ac:dyDescent="0.35">
      <c r="A21" s="53" t="s">
        <v>260</v>
      </c>
      <c r="B21" s="54">
        <v>72.666666666666671</v>
      </c>
      <c r="C21" s="55">
        <v>11.54</v>
      </c>
      <c r="D21" s="55"/>
      <c r="E21" s="56">
        <v>7.21</v>
      </c>
    </row>
    <row r="22" spans="1:6" x14ac:dyDescent="0.35">
      <c r="A22" s="57" t="s">
        <v>261</v>
      </c>
      <c r="B22" s="58">
        <v>48.866666666666667</v>
      </c>
      <c r="C22" s="59">
        <v>19.600000000000001</v>
      </c>
      <c r="D22" s="59"/>
      <c r="E22" s="60">
        <v>18.600000000000001</v>
      </c>
    </row>
    <row r="23" spans="1:6" x14ac:dyDescent="0.35">
      <c r="A23" s="57" t="s">
        <v>262</v>
      </c>
      <c r="B23" s="58">
        <v>56.43333333333333</v>
      </c>
      <c r="C23" s="59">
        <v>87.19</v>
      </c>
      <c r="D23" s="59"/>
      <c r="E23" s="60">
        <v>79.040000000000006</v>
      </c>
    </row>
    <row r="24" spans="1:6" x14ac:dyDescent="0.35">
      <c r="A24" s="57" t="s">
        <v>263</v>
      </c>
      <c r="B24" s="58">
        <v>0.43333333333333335</v>
      </c>
      <c r="C24" s="59">
        <v>1.87</v>
      </c>
      <c r="D24" s="59"/>
      <c r="E24" s="60">
        <v>1.91</v>
      </c>
    </row>
    <row r="25" spans="1:6" x14ac:dyDescent="0.35">
      <c r="A25" s="57" t="s">
        <v>264</v>
      </c>
      <c r="B25" s="58">
        <v>15.6</v>
      </c>
      <c r="C25" s="59">
        <v>8.3000000000000007</v>
      </c>
      <c r="D25" s="59"/>
      <c r="E25" s="60">
        <v>8.1999999999999993</v>
      </c>
    </row>
    <row r="26" spans="1:6" x14ac:dyDescent="0.35">
      <c r="A26" s="57" t="s">
        <v>265</v>
      </c>
      <c r="B26" s="58">
        <v>7.5333333333333332</v>
      </c>
      <c r="C26" s="59">
        <v>15.25</v>
      </c>
      <c r="D26" s="59"/>
      <c r="E26" s="60">
        <v>15.28</v>
      </c>
    </row>
    <row r="27" spans="1:6" x14ac:dyDescent="0.35">
      <c r="A27" s="57" t="s">
        <v>266</v>
      </c>
      <c r="B27" s="58">
        <v>0.23333333333333334</v>
      </c>
      <c r="C27" s="59">
        <v>40.840000000000003</v>
      </c>
      <c r="D27" s="59"/>
      <c r="E27" s="60">
        <v>41.27</v>
      </c>
    </row>
    <row r="28" spans="1:6" x14ac:dyDescent="0.35">
      <c r="A28" s="57" t="s">
        <v>267</v>
      </c>
      <c r="B28" s="58">
        <v>38.666666666666664</v>
      </c>
      <c r="C28" s="59">
        <v>10.3</v>
      </c>
      <c r="D28" s="59"/>
      <c r="E28" s="60">
        <v>7.31</v>
      </c>
    </row>
    <row r="29" spans="1:6" ht="15" thickBot="1" x14ac:dyDescent="0.4">
      <c r="A29" s="61" t="s">
        <v>268</v>
      </c>
      <c r="B29" s="62">
        <v>61</v>
      </c>
      <c r="C29" s="63">
        <v>8.17</v>
      </c>
      <c r="D29" s="63"/>
      <c r="E29" s="64">
        <v>7.54</v>
      </c>
    </row>
    <row r="32" spans="1:6" ht="15" thickBot="1" x14ac:dyDescent="0.4">
      <c r="B32" t="s">
        <v>607</v>
      </c>
      <c r="C32" t="s">
        <v>606</v>
      </c>
      <c r="D32" t="s">
        <v>604</v>
      </c>
      <c r="E32" t="s">
        <v>608</v>
      </c>
      <c r="F32" t="s">
        <v>605</v>
      </c>
    </row>
    <row r="33" spans="1:6" x14ac:dyDescent="0.35">
      <c r="A33" s="36" t="s">
        <v>106</v>
      </c>
      <c r="B33" s="49">
        <v>22.2</v>
      </c>
      <c r="C33" s="37">
        <v>19.920000000000002</v>
      </c>
      <c r="D33" s="138">
        <v>19.399999999999999</v>
      </c>
      <c r="E33" s="32">
        <v>19.09</v>
      </c>
      <c r="F33" s="140">
        <v>19.84</v>
      </c>
    </row>
    <row r="34" spans="1:6" x14ac:dyDescent="0.35">
      <c r="A34" s="39" t="s">
        <v>107</v>
      </c>
      <c r="B34" s="50">
        <v>43.966666666666669</v>
      </c>
      <c r="C34" s="40">
        <v>40.18</v>
      </c>
      <c r="D34" s="98">
        <v>39.67</v>
      </c>
      <c r="E34" s="32">
        <v>40.090000000000003</v>
      </c>
      <c r="F34" s="140">
        <v>39.950000000000003</v>
      </c>
    </row>
    <row r="35" spans="1:6" x14ac:dyDescent="0.35">
      <c r="A35" s="39" t="s">
        <v>108</v>
      </c>
      <c r="B35" s="50">
        <v>1.5666666666666667</v>
      </c>
      <c r="C35" s="40">
        <v>19.59</v>
      </c>
      <c r="D35" s="98">
        <v>9.4700000000000006</v>
      </c>
      <c r="E35" s="140">
        <v>19.309999999999999</v>
      </c>
      <c r="F35" s="140">
        <v>19.52</v>
      </c>
    </row>
    <row r="36" spans="1:6" x14ac:dyDescent="0.35">
      <c r="A36" s="39" t="s">
        <v>109</v>
      </c>
      <c r="B36" s="50">
        <v>1.8333333333333333</v>
      </c>
      <c r="C36" s="40">
        <v>8.09</v>
      </c>
      <c r="D36" s="98">
        <v>7.79</v>
      </c>
      <c r="E36" s="50">
        <v>8.06</v>
      </c>
      <c r="F36" s="140">
        <v>8.08</v>
      </c>
    </row>
    <row r="37" spans="1:6" ht="15" thickBot="1" x14ac:dyDescent="0.4">
      <c r="A37" s="42" t="s">
        <v>110</v>
      </c>
      <c r="B37" s="52">
        <v>51.93333333333333</v>
      </c>
      <c r="C37" s="43">
        <v>28.57</v>
      </c>
      <c r="D37" s="139">
        <v>26.52</v>
      </c>
      <c r="E37" s="32">
        <v>34.97</v>
      </c>
      <c r="F37" s="140">
        <v>35.15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3AE0-E969-4FA4-B9FC-E23492F8F9B6}">
  <dimension ref="A1:G22"/>
  <sheetViews>
    <sheetView topLeftCell="A10" workbookViewId="0">
      <selection activeCell="E11" sqref="E11"/>
    </sheetView>
  </sheetViews>
  <sheetFormatPr defaultRowHeight="14.5" x14ac:dyDescent="0.35"/>
  <sheetData>
    <row r="1" spans="1:7" x14ac:dyDescent="0.35">
      <c r="A1" s="7"/>
      <c r="B1" s="232" t="s">
        <v>375</v>
      </c>
      <c r="C1" s="232"/>
      <c r="D1" s="232"/>
      <c r="E1" s="232"/>
      <c r="F1" s="232"/>
      <c r="G1" s="232"/>
    </row>
    <row r="2" spans="1:7" x14ac:dyDescent="0.35">
      <c r="A2" s="7"/>
      <c r="B2" s="232" t="s">
        <v>376</v>
      </c>
      <c r="C2" s="232"/>
      <c r="D2" s="232"/>
      <c r="E2" s="232" t="s">
        <v>377</v>
      </c>
      <c r="F2" s="232"/>
      <c r="G2" s="232"/>
    </row>
    <row r="3" spans="1:7" x14ac:dyDescent="0.35">
      <c r="A3" s="7"/>
      <c r="B3" s="7"/>
      <c r="C3" s="7" t="s">
        <v>378</v>
      </c>
      <c r="D3" s="7" t="s">
        <v>379</v>
      </c>
      <c r="E3" s="7"/>
      <c r="F3" s="7" t="s">
        <v>378</v>
      </c>
      <c r="G3" s="7" t="s">
        <v>379</v>
      </c>
    </row>
    <row r="4" spans="1:7" x14ac:dyDescent="0.35">
      <c r="A4" s="7"/>
      <c r="B4" s="7" t="s">
        <v>380</v>
      </c>
      <c r="C4" s="7" t="s">
        <v>381</v>
      </c>
      <c r="D4" s="7" t="s">
        <v>381</v>
      </c>
      <c r="E4" s="7" t="s">
        <v>380</v>
      </c>
      <c r="F4" s="7" t="s">
        <v>381</v>
      </c>
      <c r="G4" s="7" t="s">
        <v>381</v>
      </c>
    </row>
    <row r="5" spans="1:7" x14ac:dyDescent="0.35">
      <c r="A5" s="7">
        <v>1</v>
      </c>
      <c r="B5" s="7">
        <v>3</v>
      </c>
      <c r="C5" s="7">
        <v>0</v>
      </c>
      <c r="D5" s="7">
        <v>0</v>
      </c>
      <c r="E5" s="7">
        <v>4</v>
      </c>
      <c r="F5" s="7">
        <v>3</v>
      </c>
      <c r="G5" s="7">
        <v>3</v>
      </c>
    </row>
    <row r="6" spans="1:7" x14ac:dyDescent="0.35">
      <c r="A6" s="7">
        <v>2</v>
      </c>
      <c r="B6" s="7">
        <v>7</v>
      </c>
      <c r="C6" s="7">
        <v>3</v>
      </c>
      <c r="D6" s="7">
        <v>3</v>
      </c>
      <c r="E6" s="7">
        <v>3</v>
      </c>
      <c r="F6" s="7">
        <v>2</v>
      </c>
      <c r="G6" s="7">
        <v>2</v>
      </c>
    </row>
    <row r="7" spans="1:7" x14ac:dyDescent="0.35">
      <c r="A7" s="7">
        <v>3</v>
      </c>
      <c r="B7" s="7">
        <v>9873</v>
      </c>
      <c r="C7" s="7">
        <v>8838</v>
      </c>
      <c r="D7" s="7">
        <v>8786</v>
      </c>
      <c r="E7" s="7">
        <v>9363</v>
      </c>
      <c r="F7" s="7">
        <v>8351</v>
      </c>
      <c r="G7" s="7">
        <v>8175</v>
      </c>
    </row>
    <row r="8" spans="1:7" x14ac:dyDescent="0.35">
      <c r="A8" s="7">
        <v>4</v>
      </c>
      <c r="B8" s="7">
        <v>62</v>
      </c>
      <c r="C8" s="7">
        <v>55</v>
      </c>
      <c r="D8" s="7">
        <v>55</v>
      </c>
      <c r="E8" s="7">
        <v>52</v>
      </c>
      <c r="F8" s="7">
        <v>47</v>
      </c>
      <c r="G8" s="7">
        <v>45</v>
      </c>
    </row>
    <row r="9" spans="1:7" x14ac:dyDescent="0.35">
      <c r="A9" s="7">
        <v>5</v>
      </c>
      <c r="B9" s="7">
        <v>5989</v>
      </c>
      <c r="C9" s="7">
        <v>4647</v>
      </c>
      <c r="D9" s="7">
        <v>4626</v>
      </c>
      <c r="E9" s="7">
        <v>5759</v>
      </c>
      <c r="F9" s="7">
        <v>4483</v>
      </c>
      <c r="G9" s="7">
        <v>4384</v>
      </c>
    </row>
    <row r="10" spans="1:7" x14ac:dyDescent="0.35">
      <c r="A10" s="7">
        <v>6</v>
      </c>
      <c r="B10" s="7">
        <v>4</v>
      </c>
      <c r="C10" s="7">
        <v>3</v>
      </c>
      <c r="D10" s="7">
        <v>3</v>
      </c>
      <c r="E10" s="7">
        <v>5</v>
      </c>
      <c r="F10" s="7">
        <v>2</v>
      </c>
      <c r="G10" s="7">
        <v>2</v>
      </c>
    </row>
    <row r="11" spans="1:7" x14ac:dyDescent="0.35">
      <c r="A11" s="7">
        <v>7</v>
      </c>
      <c r="B11" s="7">
        <v>22</v>
      </c>
      <c r="C11" s="7">
        <v>17</v>
      </c>
      <c r="D11" s="7">
        <v>17</v>
      </c>
      <c r="E11" s="7">
        <v>20</v>
      </c>
      <c r="F11" s="7">
        <v>13</v>
      </c>
      <c r="G11" s="7">
        <v>13</v>
      </c>
    </row>
    <row r="12" spans="1:7" x14ac:dyDescent="0.35">
      <c r="A12" s="7">
        <v>8</v>
      </c>
      <c r="B12" s="7">
        <v>3</v>
      </c>
      <c r="C12" s="7">
        <v>3</v>
      </c>
      <c r="D12" s="7">
        <v>3</v>
      </c>
      <c r="E12" s="7">
        <v>2</v>
      </c>
      <c r="F12" s="7">
        <v>1</v>
      </c>
      <c r="G12" s="7">
        <v>1</v>
      </c>
    </row>
    <row r="13" spans="1:7" x14ac:dyDescent="0.35">
      <c r="A13" s="7">
        <v>9</v>
      </c>
      <c r="B13" s="7">
        <v>5318</v>
      </c>
      <c r="C13" s="7">
        <v>4530</v>
      </c>
      <c r="D13" s="7">
        <v>4524</v>
      </c>
      <c r="E13" s="7">
        <v>5008</v>
      </c>
      <c r="F13" s="7">
        <v>4268</v>
      </c>
      <c r="G13" s="7">
        <v>4213</v>
      </c>
    </row>
    <row r="14" spans="1:7" x14ac:dyDescent="0.35">
      <c r="A14" s="7">
        <v>10</v>
      </c>
      <c r="B14" s="7">
        <v>25</v>
      </c>
      <c r="C14" s="7">
        <v>17</v>
      </c>
      <c r="D14" s="7">
        <v>16</v>
      </c>
      <c r="E14" s="7">
        <v>34</v>
      </c>
      <c r="F14" s="7">
        <v>20</v>
      </c>
      <c r="G14" s="7">
        <v>20</v>
      </c>
    </row>
    <row r="15" spans="1:7" x14ac:dyDescent="0.35">
      <c r="A15" s="7">
        <v>11</v>
      </c>
      <c r="B15" s="7">
        <v>2324</v>
      </c>
      <c r="C15" s="7">
        <v>1646</v>
      </c>
      <c r="D15" s="7">
        <v>1636</v>
      </c>
      <c r="E15" s="7">
        <v>2010</v>
      </c>
      <c r="F15" s="7">
        <v>1434</v>
      </c>
      <c r="G15" s="7">
        <v>1401</v>
      </c>
    </row>
    <row r="16" spans="1:7" x14ac:dyDescent="0.35">
      <c r="A16" s="7">
        <v>12</v>
      </c>
      <c r="B16" s="7">
        <v>3820</v>
      </c>
      <c r="C16" s="7">
        <v>3186</v>
      </c>
      <c r="D16" s="7">
        <v>3165</v>
      </c>
      <c r="E16" s="7">
        <v>4050</v>
      </c>
      <c r="F16" s="7">
        <v>3249</v>
      </c>
      <c r="G16" s="7">
        <v>3154</v>
      </c>
    </row>
    <row r="17" spans="1:7" x14ac:dyDescent="0.35">
      <c r="A17" s="7">
        <v>13</v>
      </c>
      <c r="B17" s="7">
        <v>3</v>
      </c>
      <c r="C17" s="7">
        <v>0</v>
      </c>
      <c r="D17" s="7">
        <v>0</v>
      </c>
      <c r="E17" s="7">
        <v>1</v>
      </c>
      <c r="F17" s="7">
        <v>1</v>
      </c>
      <c r="G17" s="7">
        <v>1</v>
      </c>
    </row>
    <row r="18" spans="1:7" x14ac:dyDescent="0.35">
      <c r="A18" s="7">
        <v>14</v>
      </c>
      <c r="B18" s="7">
        <v>8494</v>
      </c>
      <c r="C18" s="7">
        <v>7154</v>
      </c>
      <c r="D18" s="7">
        <v>7111</v>
      </c>
      <c r="E18" s="7">
        <v>8053</v>
      </c>
      <c r="F18" s="7">
        <v>6856</v>
      </c>
      <c r="G18" s="7">
        <v>6686</v>
      </c>
    </row>
    <row r="19" spans="1:7" x14ac:dyDescent="0.35">
      <c r="A19" s="7">
        <v>15</v>
      </c>
      <c r="B19" s="7">
        <v>1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</row>
    <row r="20" spans="1:7" x14ac:dyDescent="0.35">
      <c r="A20" s="7">
        <v>16</v>
      </c>
      <c r="B20" s="7">
        <v>5</v>
      </c>
      <c r="C20" s="7">
        <v>1</v>
      </c>
      <c r="D20" s="7">
        <v>1</v>
      </c>
      <c r="E20" s="7">
        <v>3</v>
      </c>
      <c r="F20" s="7">
        <v>0</v>
      </c>
      <c r="G20" s="7">
        <v>0</v>
      </c>
    </row>
    <row r="21" spans="1:7" x14ac:dyDescent="0.35">
      <c r="A21" s="7">
        <v>17</v>
      </c>
      <c r="B21" s="7">
        <v>1</v>
      </c>
      <c r="C21" s="7">
        <v>1</v>
      </c>
      <c r="D21" s="7">
        <v>1</v>
      </c>
      <c r="E21" s="7">
        <v>3</v>
      </c>
      <c r="F21" s="7">
        <v>0</v>
      </c>
      <c r="G21" s="7">
        <v>0</v>
      </c>
    </row>
    <row r="22" spans="1:7" x14ac:dyDescent="0.35">
      <c r="A22" s="7">
        <v>18</v>
      </c>
      <c r="B22" s="7">
        <v>1</v>
      </c>
      <c r="C22" s="7">
        <v>0</v>
      </c>
      <c r="D22" s="7">
        <v>0</v>
      </c>
      <c r="E22" s="7">
        <v>3</v>
      </c>
      <c r="F22" s="7">
        <v>1</v>
      </c>
      <c r="G22" s="7">
        <v>1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39F5-25C3-41B1-8814-EF413E38A012}">
  <dimension ref="A1:M296"/>
  <sheetViews>
    <sheetView topLeftCell="A46" zoomScale="80" zoomScaleNormal="80" workbookViewId="0">
      <selection activeCell="P65" sqref="P65"/>
    </sheetView>
  </sheetViews>
  <sheetFormatPr defaultRowHeight="14.5" x14ac:dyDescent="0.35"/>
  <cols>
    <col min="10" max="10" width="13.26953125" bestFit="1" customWidth="1"/>
  </cols>
  <sheetData>
    <row r="1" spans="1:12" ht="15" thickBot="1" x14ac:dyDescent="0.4">
      <c r="A1" s="1" t="s">
        <v>349</v>
      </c>
      <c r="B1" s="1" t="s">
        <v>345</v>
      </c>
      <c r="C1" s="1" t="s">
        <v>346</v>
      </c>
      <c r="D1" s="1" t="s">
        <v>344</v>
      </c>
      <c r="E1" s="2" t="s">
        <v>362</v>
      </c>
      <c r="F1" s="69" t="s">
        <v>393</v>
      </c>
      <c r="G1" s="1" t="s">
        <v>394</v>
      </c>
      <c r="H1" s="1" t="s">
        <v>347</v>
      </c>
      <c r="I1" s="1" t="s">
        <v>641</v>
      </c>
      <c r="J1" s="1" t="s">
        <v>398</v>
      </c>
      <c r="K1" s="1" t="s">
        <v>582</v>
      </c>
      <c r="L1" s="1" t="s">
        <v>762</v>
      </c>
    </row>
    <row r="2" spans="1:12" x14ac:dyDescent="0.35">
      <c r="A2" s="36" t="s">
        <v>0</v>
      </c>
      <c r="B2" s="37">
        <v>1</v>
      </c>
      <c r="C2" s="37" t="s">
        <v>356</v>
      </c>
      <c r="D2" s="37">
        <v>5</v>
      </c>
      <c r="E2" s="74" t="s">
        <v>1</v>
      </c>
      <c r="F2" s="75">
        <v>598000</v>
      </c>
      <c r="G2" s="37"/>
      <c r="H2" s="113">
        <f t="shared" ref="H2:H65" si="0">D2/30</f>
        <v>0.16666666666666666</v>
      </c>
      <c r="I2" s="119">
        <v>25.19</v>
      </c>
      <c r="J2" s="111">
        <v>32.56</v>
      </c>
      <c r="K2" s="188" t="s">
        <v>416</v>
      </c>
    </row>
    <row r="3" spans="1:12" x14ac:dyDescent="0.35">
      <c r="A3" s="77" t="s">
        <v>2</v>
      </c>
      <c r="B3" s="78">
        <v>1</v>
      </c>
      <c r="C3" s="78" t="s">
        <v>356</v>
      </c>
      <c r="D3" s="78">
        <v>59</v>
      </c>
      <c r="E3" s="79" t="s">
        <v>3</v>
      </c>
      <c r="F3" s="80"/>
      <c r="G3" s="78">
        <v>73500</v>
      </c>
      <c r="H3" s="114">
        <f t="shared" si="0"/>
        <v>1.9666666666666666</v>
      </c>
      <c r="I3" s="120">
        <v>1.64</v>
      </c>
      <c r="J3" s="41">
        <v>11.38</v>
      </c>
      <c r="K3" s="179" t="s">
        <v>414</v>
      </c>
    </row>
    <row r="4" spans="1:12" x14ac:dyDescent="0.35">
      <c r="A4" s="39" t="s">
        <v>4</v>
      </c>
      <c r="B4" s="40">
        <v>1</v>
      </c>
      <c r="C4" s="40" t="s">
        <v>356</v>
      </c>
      <c r="D4" s="40">
        <v>3</v>
      </c>
      <c r="E4" s="84" t="s">
        <v>1</v>
      </c>
      <c r="F4" s="50"/>
      <c r="G4" s="40">
        <v>420000</v>
      </c>
      <c r="H4" s="114">
        <f t="shared" si="0"/>
        <v>0.1</v>
      </c>
      <c r="I4" s="120">
        <v>1.77</v>
      </c>
      <c r="J4" s="41">
        <v>10.58</v>
      </c>
      <c r="K4" s="179" t="s">
        <v>416</v>
      </c>
    </row>
    <row r="5" spans="1:12" x14ac:dyDescent="0.35">
      <c r="A5" s="39" t="s">
        <v>5</v>
      </c>
      <c r="B5" s="40">
        <v>1</v>
      </c>
      <c r="C5" s="40" t="s">
        <v>356</v>
      </c>
      <c r="D5" s="40">
        <v>244</v>
      </c>
      <c r="E5" s="84" t="s">
        <v>1</v>
      </c>
      <c r="F5" s="85">
        <v>750000</v>
      </c>
      <c r="G5" s="40"/>
      <c r="H5" s="114">
        <f t="shared" si="0"/>
        <v>8.1333333333333329</v>
      </c>
      <c r="I5" s="120">
        <v>7.35</v>
      </c>
      <c r="J5" s="112">
        <v>26.42</v>
      </c>
      <c r="K5" s="179" t="s">
        <v>416</v>
      </c>
    </row>
    <row r="6" spans="1:12" x14ac:dyDescent="0.35">
      <c r="A6" s="39" t="s">
        <v>6</v>
      </c>
      <c r="B6" s="40">
        <v>1</v>
      </c>
      <c r="C6" s="40" t="s">
        <v>356</v>
      </c>
      <c r="D6" s="40">
        <v>6</v>
      </c>
      <c r="E6" s="84" t="s">
        <v>1</v>
      </c>
      <c r="F6" s="85">
        <v>27400</v>
      </c>
      <c r="G6" s="40"/>
      <c r="H6" s="114">
        <f t="shared" si="0"/>
        <v>0.2</v>
      </c>
      <c r="I6" s="121">
        <v>18.399999999999999</v>
      </c>
      <c r="J6" s="112">
        <v>44.42</v>
      </c>
      <c r="K6" s="179" t="s">
        <v>416</v>
      </c>
    </row>
    <row r="7" spans="1:12" x14ac:dyDescent="0.35">
      <c r="A7" s="39" t="s">
        <v>7</v>
      </c>
      <c r="B7" s="40">
        <v>1</v>
      </c>
      <c r="C7" s="40" t="s">
        <v>356</v>
      </c>
      <c r="D7" s="40">
        <v>195</v>
      </c>
      <c r="E7" s="84" t="s">
        <v>1</v>
      </c>
      <c r="F7" s="50"/>
      <c r="G7" s="40">
        <v>12800</v>
      </c>
      <c r="H7" s="114">
        <f t="shared" si="0"/>
        <v>6.5</v>
      </c>
      <c r="I7" s="121">
        <v>49.88</v>
      </c>
      <c r="J7" s="112">
        <v>42.53</v>
      </c>
      <c r="K7" s="186" t="s">
        <v>406</v>
      </c>
      <c r="L7" s="198">
        <v>41.14</v>
      </c>
    </row>
    <row r="8" spans="1:12" x14ac:dyDescent="0.35">
      <c r="A8" s="39" t="s">
        <v>8</v>
      </c>
      <c r="B8" s="40">
        <v>1</v>
      </c>
      <c r="C8" s="40" t="s">
        <v>356</v>
      </c>
      <c r="D8" s="40">
        <v>89</v>
      </c>
      <c r="E8" s="84" t="s">
        <v>1</v>
      </c>
      <c r="F8" s="85">
        <v>157000</v>
      </c>
      <c r="G8" s="40"/>
      <c r="H8" s="114">
        <f t="shared" si="0"/>
        <v>2.9666666666666668</v>
      </c>
      <c r="I8" s="120">
        <v>1.71</v>
      </c>
      <c r="J8" s="98">
        <v>10.38</v>
      </c>
      <c r="K8" s="179" t="s">
        <v>408</v>
      </c>
    </row>
    <row r="9" spans="1:12" ht="14.15" customHeight="1" x14ac:dyDescent="0.35">
      <c r="A9" s="39" t="s">
        <v>9</v>
      </c>
      <c r="B9" s="40">
        <v>1</v>
      </c>
      <c r="C9" s="40" t="s">
        <v>356</v>
      </c>
      <c r="D9" s="40">
        <v>298</v>
      </c>
      <c r="E9" s="84" t="s">
        <v>1</v>
      </c>
      <c r="F9" s="50"/>
      <c r="G9" s="40">
        <v>47600</v>
      </c>
      <c r="H9" s="114">
        <f t="shared" si="0"/>
        <v>9.9333333333333336</v>
      </c>
      <c r="I9" s="120">
        <v>11.33</v>
      </c>
      <c r="J9" s="112">
        <v>31.88</v>
      </c>
      <c r="K9" s="175" t="s">
        <v>415</v>
      </c>
    </row>
    <row r="10" spans="1:12" x14ac:dyDescent="0.35">
      <c r="A10" s="39" t="s">
        <v>10</v>
      </c>
      <c r="B10" s="40">
        <v>2</v>
      </c>
      <c r="C10" s="40" t="s">
        <v>357</v>
      </c>
      <c r="D10" s="40">
        <v>424</v>
      </c>
      <c r="E10" s="84" t="s">
        <v>1</v>
      </c>
      <c r="F10" s="87">
        <f>2.5*1000000</f>
        <v>2500000</v>
      </c>
      <c r="G10" s="40"/>
      <c r="H10" s="114">
        <f t="shared" si="0"/>
        <v>14.133333333333333</v>
      </c>
      <c r="I10" s="120">
        <v>12.99</v>
      </c>
      <c r="J10" s="41">
        <v>29.13</v>
      </c>
      <c r="K10" s="186" t="s">
        <v>406</v>
      </c>
      <c r="L10" s="198">
        <v>35.799999999999997</v>
      </c>
    </row>
    <row r="11" spans="1:12" x14ac:dyDescent="0.35">
      <c r="A11" s="39" t="s">
        <v>11</v>
      </c>
      <c r="B11" s="40">
        <v>1</v>
      </c>
      <c r="C11" s="40" t="s">
        <v>356</v>
      </c>
      <c r="D11" s="40">
        <v>78</v>
      </c>
      <c r="E11" s="84" t="s">
        <v>1</v>
      </c>
      <c r="F11" s="50"/>
      <c r="G11" s="40">
        <v>130589</v>
      </c>
      <c r="H11" s="114">
        <f t="shared" si="0"/>
        <v>2.6</v>
      </c>
      <c r="I11" s="121">
        <v>88.27</v>
      </c>
      <c r="J11" s="112">
        <v>124.09</v>
      </c>
      <c r="K11" s="186" t="s">
        <v>406</v>
      </c>
      <c r="L11" s="198">
        <v>41.58</v>
      </c>
    </row>
    <row r="12" spans="1:12" x14ac:dyDescent="0.35">
      <c r="A12" s="39" t="s">
        <v>12</v>
      </c>
      <c r="B12" s="40">
        <v>1</v>
      </c>
      <c r="C12" s="40" t="s">
        <v>356</v>
      </c>
      <c r="D12" s="40">
        <v>152</v>
      </c>
      <c r="E12" s="84" t="s">
        <v>1</v>
      </c>
      <c r="F12" s="87">
        <f>1.22*1000000</f>
        <v>1220000</v>
      </c>
      <c r="G12" s="40"/>
      <c r="H12" s="114">
        <f t="shared" si="0"/>
        <v>5.0666666666666664</v>
      </c>
      <c r="I12" s="120">
        <v>9.27</v>
      </c>
      <c r="J12" s="112">
        <v>45.24</v>
      </c>
      <c r="K12" s="179" t="s">
        <v>414</v>
      </c>
    </row>
    <row r="13" spans="1:12" x14ac:dyDescent="0.35">
      <c r="A13" s="39" t="s">
        <v>14</v>
      </c>
      <c r="B13" s="40">
        <v>2</v>
      </c>
      <c r="C13" s="40" t="s">
        <v>357</v>
      </c>
      <c r="D13" s="40">
        <v>399</v>
      </c>
      <c r="E13" s="84" t="s">
        <v>1</v>
      </c>
      <c r="F13" s="85">
        <v>167000</v>
      </c>
      <c r="G13" s="40"/>
      <c r="H13" s="114">
        <f t="shared" si="0"/>
        <v>13.3</v>
      </c>
      <c r="I13" s="120">
        <v>18.93</v>
      </c>
      <c r="J13" s="41">
        <v>32.39</v>
      </c>
      <c r="K13" s="186" t="s">
        <v>406</v>
      </c>
      <c r="L13" s="199">
        <v>31.9</v>
      </c>
    </row>
    <row r="14" spans="1:12" x14ac:dyDescent="0.35">
      <c r="A14" s="39" t="s">
        <v>15</v>
      </c>
      <c r="B14" s="40">
        <v>1</v>
      </c>
      <c r="C14" s="40" t="s">
        <v>356</v>
      </c>
      <c r="D14" s="40">
        <v>57</v>
      </c>
      <c r="E14" s="84" t="s">
        <v>1</v>
      </c>
      <c r="F14" s="85">
        <v>211000</v>
      </c>
      <c r="G14" s="40"/>
      <c r="H14" s="114">
        <f t="shared" si="0"/>
        <v>1.9</v>
      </c>
      <c r="I14" s="120">
        <v>3.38</v>
      </c>
      <c r="J14" s="112">
        <v>27.25</v>
      </c>
      <c r="K14" s="175" t="s">
        <v>408</v>
      </c>
    </row>
    <row r="15" spans="1:12" x14ac:dyDescent="0.35">
      <c r="A15" s="39" t="s">
        <v>16</v>
      </c>
      <c r="B15" s="40">
        <v>2</v>
      </c>
      <c r="C15" s="40" t="s">
        <v>357</v>
      </c>
      <c r="D15" s="40">
        <v>196</v>
      </c>
      <c r="E15" s="84" t="s">
        <v>1</v>
      </c>
      <c r="F15" s="50"/>
      <c r="G15" s="40">
        <v>17000</v>
      </c>
      <c r="H15" s="114">
        <f t="shared" si="0"/>
        <v>6.5333333333333332</v>
      </c>
      <c r="I15" s="120">
        <v>5.37</v>
      </c>
      <c r="J15" s="112">
        <v>30.13</v>
      </c>
      <c r="K15" s="186" t="s">
        <v>406</v>
      </c>
      <c r="L15" s="199">
        <v>30.8</v>
      </c>
    </row>
    <row r="16" spans="1:12" ht="15" thickBot="1" x14ac:dyDescent="0.4">
      <c r="A16" s="42" t="s">
        <v>17</v>
      </c>
      <c r="B16" s="43">
        <v>2</v>
      </c>
      <c r="C16" s="43" t="s">
        <v>357</v>
      </c>
      <c r="D16" s="43">
        <v>80</v>
      </c>
      <c r="E16" s="88" t="s">
        <v>1</v>
      </c>
      <c r="F16" s="52"/>
      <c r="G16" s="43">
        <v>16000</v>
      </c>
      <c r="H16" s="116">
        <f t="shared" si="0"/>
        <v>2.6666666666666665</v>
      </c>
      <c r="I16" s="122">
        <v>1.69</v>
      </c>
      <c r="J16" s="44">
        <v>11.08</v>
      </c>
      <c r="K16" s="176" t="s">
        <v>415</v>
      </c>
    </row>
    <row r="17" spans="1:12" x14ac:dyDescent="0.35">
      <c r="A17" s="36" t="s">
        <v>18</v>
      </c>
      <c r="B17" s="37">
        <v>2</v>
      </c>
      <c r="C17" s="37" t="s">
        <v>357</v>
      </c>
      <c r="D17" s="37">
        <v>1224</v>
      </c>
      <c r="E17" s="74" t="s">
        <v>1</v>
      </c>
      <c r="F17" s="49"/>
      <c r="G17" s="37">
        <v>130000</v>
      </c>
      <c r="H17" s="45">
        <f t="shared" si="0"/>
        <v>40.799999999999997</v>
      </c>
      <c r="I17" s="114">
        <v>19.079999999999998</v>
      </c>
      <c r="J17" s="37">
        <v>17.600000000000001</v>
      </c>
      <c r="K17" s="190" t="s">
        <v>406</v>
      </c>
      <c r="L17" s="199">
        <v>28.38</v>
      </c>
    </row>
    <row r="18" spans="1:12" x14ac:dyDescent="0.35">
      <c r="A18" s="39" t="s">
        <v>19</v>
      </c>
      <c r="B18" s="40">
        <v>2</v>
      </c>
      <c r="C18" s="40" t="s">
        <v>357</v>
      </c>
      <c r="D18" s="40">
        <v>381</v>
      </c>
      <c r="E18" s="84" t="s">
        <v>1</v>
      </c>
      <c r="F18" s="85">
        <v>67000</v>
      </c>
      <c r="G18" s="40"/>
      <c r="H18" s="80">
        <f t="shared" si="0"/>
        <v>12.7</v>
      </c>
      <c r="I18" s="114">
        <v>41.32</v>
      </c>
      <c r="J18" s="40">
        <v>124.5</v>
      </c>
      <c r="K18" s="186" t="s">
        <v>406</v>
      </c>
      <c r="L18" s="199">
        <v>43.67</v>
      </c>
    </row>
    <row r="19" spans="1:12" x14ac:dyDescent="0.35">
      <c r="A19" s="39" t="s">
        <v>20</v>
      </c>
      <c r="B19" s="40">
        <v>2</v>
      </c>
      <c r="C19" s="40" t="s">
        <v>357</v>
      </c>
      <c r="D19" s="40">
        <v>595</v>
      </c>
      <c r="E19" s="84" t="s">
        <v>1</v>
      </c>
      <c r="F19" s="85">
        <v>15500</v>
      </c>
      <c r="G19" s="40"/>
      <c r="H19" s="80">
        <f t="shared" si="0"/>
        <v>19.833333333333332</v>
      </c>
      <c r="I19" s="115">
        <v>5.66</v>
      </c>
      <c r="J19" s="97">
        <v>10.35</v>
      </c>
      <c r="K19" s="186" t="s">
        <v>406</v>
      </c>
      <c r="L19" s="199">
        <v>11.73</v>
      </c>
    </row>
    <row r="20" spans="1:12" x14ac:dyDescent="0.35">
      <c r="A20" s="39" t="s">
        <v>21</v>
      </c>
      <c r="B20" s="40">
        <v>2</v>
      </c>
      <c r="C20" s="40" t="s">
        <v>357</v>
      </c>
      <c r="D20" s="40">
        <v>578</v>
      </c>
      <c r="E20" s="84" t="s">
        <v>1</v>
      </c>
      <c r="F20" s="85">
        <v>392000</v>
      </c>
      <c r="G20" s="40"/>
      <c r="H20" s="80">
        <f t="shared" si="0"/>
        <v>19.266666666666666</v>
      </c>
      <c r="I20" s="117">
        <v>22.45</v>
      </c>
      <c r="J20" s="40">
        <v>27.83</v>
      </c>
      <c r="K20" s="183" t="s">
        <v>408</v>
      </c>
    </row>
    <row r="21" spans="1:12" x14ac:dyDescent="0.35">
      <c r="A21" s="39" t="s">
        <v>22</v>
      </c>
      <c r="B21" s="40">
        <v>1</v>
      </c>
      <c r="C21" s="40" t="s">
        <v>356</v>
      </c>
      <c r="D21" s="40">
        <v>42</v>
      </c>
      <c r="E21" s="84" t="s">
        <v>23</v>
      </c>
      <c r="F21" s="50"/>
      <c r="G21" s="40">
        <v>166393</v>
      </c>
      <c r="H21" s="78">
        <f t="shared" si="0"/>
        <v>1.4</v>
      </c>
      <c r="I21" s="114">
        <v>10.01</v>
      </c>
      <c r="J21" s="97">
        <v>27.69</v>
      </c>
      <c r="K21" s="183" t="s">
        <v>410</v>
      </c>
    </row>
    <row r="22" spans="1:12" x14ac:dyDescent="0.35">
      <c r="A22" s="39" t="s">
        <v>24</v>
      </c>
      <c r="B22" s="40">
        <v>2</v>
      </c>
      <c r="C22" s="40" t="s">
        <v>357</v>
      </c>
      <c r="D22" s="40">
        <v>389</v>
      </c>
      <c r="E22" s="84" t="s">
        <v>1</v>
      </c>
      <c r="F22" s="85">
        <v>227033</v>
      </c>
      <c r="G22" s="40"/>
      <c r="H22" s="80">
        <f t="shared" si="0"/>
        <v>12.966666666666667</v>
      </c>
      <c r="I22" s="114">
        <v>13.84</v>
      </c>
      <c r="J22" s="40">
        <v>69.150000000000006</v>
      </c>
      <c r="K22" s="183" t="s">
        <v>408</v>
      </c>
    </row>
    <row r="23" spans="1:12" x14ac:dyDescent="0.35">
      <c r="A23" s="39" t="s">
        <v>25</v>
      </c>
      <c r="B23" s="40">
        <v>2</v>
      </c>
      <c r="C23" s="40" t="s">
        <v>357</v>
      </c>
      <c r="D23" s="40">
        <v>525</v>
      </c>
      <c r="E23" s="84" t="s">
        <v>3</v>
      </c>
      <c r="F23" s="85">
        <v>23900</v>
      </c>
      <c r="G23" s="40"/>
      <c r="H23" s="80">
        <f t="shared" si="0"/>
        <v>17.5</v>
      </c>
      <c r="I23" s="117">
        <v>12.48</v>
      </c>
      <c r="J23" s="40">
        <v>81.45</v>
      </c>
      <c r="K23" s="183" t="s">
        <v>415</v>
      </c>
    </row>
    <row r="24" spans="1:12" x14ac:dyDescent="0.35">
      <c r="A24" s="39" t="s">
        <v>26</v>
      </c>
      <c r="B24" s="40">
        <v>2</v>
      </c>
      <c r="C24" s="40" t="s">
        <v>357</v>
      </c>
      <c r="D24" s="40">
        <v>447</v>
      </c>
      <c r="E24" s="84" t="s">
        <v>1</v>
      </c>
      <c r="F24" s="85">
        <v>52000</v>
      </c>
      <c r="G24" s="40"/>
      <c r="H24" s="80">
        <f t="shared" si="0"/>
        <v>14.9</v>
      </c>
      <c r="I24" s="114">
        <v>25.61</v>
      </c>
      <c r="J24" s="40">
        <v>68.31</v>
      </c>
      <c r="K24" s="183" t="s">
        <v>411</v>
      </c>
    </row>
    <row r="25" spans="1:12" x14ac:dyDescent="0.35">
      <c r="A25" s="39" t="s">
        <v>27</v>
      </c>
      <c r="B25" s="40">
        <v>3</v>
      </c>
      <c r="C25" s="40" t="s">
        <v>357</v>
      </c>
      <c r="D25" s="40">
        <v>741</v>
      </c>
      <c r="E25" s="84" t="s">
        <v>1</v>
      </c>
      <c r="F25" s="85">
        <v>24000</v>
      </c>
      <c r="G25" s="40"/>
      <c r="H25" s="80">
        <f t="shared" si="0"/>
        <v>24.7</v>
      </c>
      <c r="I25" s="117">
        <v>12.12</v>
      </c>
      <c r="J25" s="40">
        <v>12.58</v>
      </c>
      <c r="K25" s="186" t="s">
        <v>406</v>
      </c>
      <c r="L25" s="199">
        <v>14.11</v>
      </c>
    </row>
    <row r="26" spans="1:12" x14ac:dyDescent="0.35">
      <c r="A26" s="39" t="s">
        <v>28</v>
      </c>
      <c r="B26" s="40">
        <v>1</v>
      </c>
      <c r="C26" s="40" t="s">
        <v>356</v>
      </c>
      <c r="D26" s="40">
        <v>24</v>
      </c>
      <c r="E26" s="84" t="s">
        <v>29</v>
      </c>
      <c r="F26" s="85">
        <v>193000</v>
      </c>
      <c r="G26" s="40"/>
      <c r="H26" s="80">
        <f t="shared" si="0"/>
        <v>0.8</v>
      </c>
      <c r="I26" s="115">
        <v>16.559999999999999</v>
      </c>
      <c r="J26" s="97">
        <v>59.03</v>
      </c>
      <c r="K26" s="183" t="s">
        <v>408</v>
      </c>
    </row>
    <row r="27" spans="1:12" x14ac:dyDescent="0.35">
      <c r="A27" s="39" t="s">
        <v>30</v>
      </c>
      <c r="B27" s="40">
        <v>3</v>
      </c>
      <c r="C27" s="40" t="s">
        <v>357</v>
      </c>
      <c r="D27" s="40">
        <v>1016</v>
      </c>
      <c r="E27" s="84" t="s">
        <v>1</v>
      </c>
      <c r="F27" s="50"/>
      <c r="G27" s="40">
        <v>59568</v>
      </c>
      <c r="H27" s="80">
        <f t="shared" si="0"/>
        <v>33.866666666666667</v>
      </c>
      <c r="I27" s="114">
        <v>24.97</v>
      </c>
      <c r="J27" s="40">
        <v>91.71</v>
      </c>
      <c r="K27" s="183" t="s">
        <v>411</v>
      </c>
    </row>
    <row r="28" spans="1:12" x14ac:dyDescent="0.35">
      <c r="A28" s="39" t="s">
        <v>31</v>
      </c>
      <c r="B28" s="40">
        <v>3</v>
      </c>
      <c r="C28" s="40" t="s">
        <v>357</v>
      </c>
      <c r="D28" s="40">
        <v>765</v>
      </c>
      <c r="E28" s="84" t="s">
        <v>1</v>
      </c>
      <c r="F28" s="85">
        <v>47000</v>
      </c>
      <c r="G28" s="40"/>
      <c r="H28" s="80">
        <f t="shared" si="0"/>
        <v>25.5</v>
      </c>
      <c r="I28" s="114">
        <v>31.42</v>
      </c>
      <c r="J28" s="40">
        <v>89.87</v>
      </c>
      <c r="K28" s="183" t="s">
        <v>415</v>
      </c>
    </row>
    <row r="29" spans="1:12" x14ac:dyDescent="0.35">
      <c r="A29" s="39" t="s">
        <v>32</v>
      </c>
      <c r="B29" s="40">
        <v>1</v>
      </c>
      <c r="C29" s="40" t="s">
        <v>356</v>
      </c>
      <c r="D29" s="40">
        <v>129</v>
      </c>
      <c r="E29" s="84" t="s">
        <v>23</v>
      </c>
      <c r="F29" s="85">
        <v>140000</v>
      </c>
      <c r="G29" s="40"/>
      <c r="H29" s="80">
        <f t="shared" si="0"/>
        <v>4.3</v>
      </c>
      <c r="I29" s="114">
        <v>3.61</v>
      </c>
      <c r="J29" s="40">
        <v>9.33</v>
      </c>
      <c r="K29" s="183" t="s">
        <v>408</v>
      </c>
    </row>
    <row r="30" spans="1:12" x14ac:dyDescent="0.35">
      <c r="A30" s="39" t="s">
        <v>33</v>
      </c>
      <c r="B30" s="40">
        <v>1</v>
      </c>
      <c r="C30" s="40" t="s">
        <v>356</v>
      </c>
      <c r="D30" s="40">
        <v>100</v>
      </c>
      <c r="E30" s="84" t="s">
        <v>1</v>
      </c>
      <c r="F30" s="50"/>
      <c r="G30" s="40">
        <v>45600</v>
      </c>
      <c r="H30" s="80">
        <f t="shared" si="0"/>
        <v>3.3333333333333335</v>
      </c>
      <c r="I30" s="114">
        <v>2.52</v>
      </c>
      <c r="J30" s="40">
        <v>9.3000000000000007</v>
      </c>
      <c r="K30" s="183" t="s">
        <v>415</v>
      </c>
    </row>
    <row r="31" spans="1:12" x14ac:dyDescent="0.35">
      <c r="A31" s="39" t="s">
        <v>34</v>
      </c>
      <c r="B31" s="40">
        <v>1</v>
      </c>
      <c r="C31" s="40" t="s">
        <v>356</v>
      </c>
      <c r="D31" s="40">
        <v>25</v>
      </c>
      <c r="E31" s="84" t="s">
        <v>1</v>
      </c>
      <c r="F31" s="50"/>
      <c r="G31" s="40">
        <v>38000</v>
      </c>
      <c r="H31" s="80">
        <f t="shared" si="0"/>
        <v>0.83333333333333337</v>
      </c>
      <c r="I31" s="115">
        <v>27.04</v>
      </c>
      <c r="J31" s="97">
        <v>69.53</v>
      </c>
      <c r="K31" s="186" t="s">
        <v>406</v>
      </c>
      <c r="L31" s="199">
        <v>71.16</v>
      </c>
    </row>
    <row r="32" spans="1:12" x14ac:dyDescent="0.35">
      <c r="A32" s="39" t="s">
        <v>35</v>
      </c>
      <c r="B32" s="40">
        <v>3</v>
      </c>
      <c r="C32" s="40" t="s">
        <v>357</v>
      </c>
      <c r="D32" s="40">
        <v>1090</v>
      </c>
      <c r="E32" s="84" t="s">
        <v>1</v>
      </c>
      <c r="F32" s="85">
        <v>36200</v>
      </c>
      <c r="G32" s="40"/>
      <c r="H32" s="80">
        <f t="shared" si="0"/>
        <v>36.333333333333336</v>
      </c>
      <c r="I32" s="114">
        <v>22.46</v>
      </c>
      <c r="J32" s="40">
        <v>101.84</v>
      </c>
      <c r="K32" s="186" t="s">
        <v>406</v>
      </c>
      <c r="L32" s="199">
        <v>97.79</v>
      </c>
    </row>
    <row r="33" spans="1:12" ht="15" thickBot="1" x14ac:dyDescent="0.4">
      <c r="A33" s="42" t="s">
        <v>36</v>
      </c>
      <c r="B33" s="43">
        <v>2</v>
      </c>
      <c r="C33" s="43" t="s">
        <v>357</v>
      </c>
      <c r="D33" s="43">
        <v>332</v>
      </c>
      <c r="E33" s="88" t="s">
        <v>1</v>
      </c>
      <c r="F33" s="91">
        <v>20000</v>
      </c>
      <c r="G33" s="43"/>
      <c r="H33" s="89">
        <f t="shared" si="0"/>
        <v>11.066666666666666</v>
      </c>
      <c r="I33" s="118">
        <v>27.04</v>
      </c>
      <c r="J33" s="189">
        <v>28.9</v>
      </c>
      <c r="K33" s="186" t="s">
        <v>406</v>
      </c>
      <c r="L33" s="199">
        <v>32.729999999999997</v>
      </c>
    </row>
    <row r="34" spans="1:12" x14ac:dyDescent="0.35">
      <c r="A34" s="36" t="s">
        <v>37</v>
      </c>
      <c r="B34" s="37">
        <v>2</v>
      </c>
      <c r="C34" s="37" t="s">
        <v>357</v>
      </c>
      <c r="D34" s="37">
        <v>341</v>
      </c>
      <c r="E34" s="74" t="s">
        <v>1</v>
      </c>
      <c r="F34" s="75">
        <v>114445</v>
      </c>
      <c r="G34" s="37"/>
      <c r="H34" s="45">
        <f t="shared" si="0"/>
        <v>11.366666666666667</v>
      </c>
      <c r="I34" s="94">
        <v>13.38</v>
      </c>
      <c r="J34" s="126">
        <v>15.48</v>
      </c>
      <c r="K34" s="191" t="s">
        <v>406</v>
      </c>
      <c r="L34" s="199">
        <v>32.42</v>
      </c>
    </row>
    <row r="35" spans="1:12" x14ac:dyDescent="0.35">
      <c r="A35" s="95" t="s">
        <v>38</v>
      </c>
      <c r="B35" s="40">
        <v>3</v>
      </c>
      <c r="C35" s="40" t="s">
        <v>357</v>
      </c>
      <c r="D35" s="40">
        <v>697</v>
      </c>
      <c r="E35" s="84" t="s">
        <v>1</v>
      </c>
      <c r="F35" s="85">
        <v>37000</v>
      </c>
      <c r="G35" s="40"/>
      <c r="H35" s="80">
        <f t="shared" si="0"/>
        <v>23.233333333333334</v>
      </c>
      <c r="I35" s="82">
        <v>5.85</v>
      </c>
      <c r="J35" s="97">
        <v>10.56</v>
      </c>
      <c r="K35" s="186" t="s">
        <v>406</v>
      </c>
      <c r="L35" s="199">
        <v>11.94</v>
      </c>
    </row>
    <row r="36" spans="1:12" x14ac:dyDescent="0.35">
      <c r="A36" s="95" t="s">
        <v>39</v>
      </c>
      <c r="B36" s="40">
        <v>1</v>
      </c>
      <c r="C36" s="40" t="s">
        <v>356</v>
      </c>
      <c r="D36" s="40">
        <v>77</v>
      </c>
      <c r="E36" s="84" t="s">
        <v>1</v>
      </c>
      <c r="F36" s="85">
        <v>796000</v>
      </c>
      <c r="G36" s="40"/>
      <c r="H36" s="80">
        <f t="shared" si="0"/>
        <v>2.5666666666666669</v>
      </c>
      <c r="I36" s="82">
        <v>19.03</v>
      </c>
      <c r="J36" s="97">
        <v>31.68</v>
      </c>
      <c r="K36" s="192" t="s">
        <v>408</v>
      </c>
    </row>
    <row r="37" spans="1:12" x14ac:dyDescent="0.35">
      <c r="A37" s="39" t="s">
        <v>40</v>
      </c>
      <c r="B37" s="40">
        <v>3</v>
      </c>
      <c r="C37" s="40" t="s">
        <v>357</v>
      </c>
      <c r="D37" s="40">
        <v>326</v>
      </c>
      <c r="E37" s="84" t="s">
        <v>1</v>
      </c>
      <c r="F37" s="85">
        <v>48947</v>
      </c>
      <c r="G37" s="40"/>
      <c r="H37" s="80">
        <f t="shared" si="0"/>
        <v>10.866666666666667</v>
      </c>
      <c r="I37" s="82">
        <v>12.27</v>
      </c>
      <c r="J37" s="97">
        <v>64.599999999999994</v>
      </c>
      <c r="K37" s="192" t="s">
        <v>409</v>
      </c>
    </row>
    <row r="38" spans="1:12" x14ac:dyDescent="0.35">
      <c r="A38" s="39" t="s">
        <v>41</v>
      </c>
      <c r="B38" s="40">
        <v>2</v>
      </c>
      <c r="C38" s="40" t="s">
        <v>357</v>
      </c>
      <c r="D38" s="40">
        <v>456</v>
      </c>
      <c r="E38" s="84" t="s">
        <v>42</v>
      </c>
      <c r="F38" s="85">
        <v>42210</v>
      </c>
      <c r="G38" s="40"/>
      <c r="H38" s="80">
        <f t="shared" si="0"/>
        <v>15.2</v>
      </c>
      <c r="I38" s="78">
        <v>16.36</v>
      </c>
      <c r="J38" s="40">
        <v>32.31</v>
      </c>
      <c r="K38" s="192" t="s">
        <v>409</v>
      </c>
    </row>
    <row r="39" spans="1:12" x14ac:dyDescent="0.35">
      <c r="A39" s="39" t="s">
        <v>43</v>
      </c>
      <c r="B39" s="40">
        <v>1</v>
      </c>
      <c r="C39" s="40" t="s">
        <v>356</v>
      </c>
      <c r="D39" s="40">
        <v>612</v>
      </c>
      <c r="E39" s="84" t="s">
        <v>1</v>
      </c>
      <c r="F39" s="85">
        <v>25200</v>
      </c>
      <c r="G39" s="40"/>
      <c r="H39" s="80">
        <f t="shared" si="0"/>
        <v>20.399999999999999</v>
      </c>
      <c r="I39" s="82">
        <v>6.01</v>
      </c>
      <c r="J39" s="97">
        <v>10.82</v>
      </c>
      <c r="K39" s="186" t="s">
        <v>406</v>
      </c>
      <c r="L39" s="199">
        <v>12.17</v>
      </c>
    </row>
    <row r="40" spans="1:12" x14ac:dyDescent="0.35">
      <c r="A40" s="39" t="s">
        <v>44</v>
      </c>
      <c r="B40" s="40">
        <v>1</v>
      </c>
      <c r="C40" s="40" t="s">
        <v>356</v>
      </c>
      <c r="D40" s="40">
        <v>8</v>
      </c>
      <c r="E40" s="84" t="s">
        <v>23</v>
      </c>
      <c r="F40" s="50"/>
      <c r="G40" s="40">
        <v>3630000</v>
      </c>
      <c r="H40" s="80">
        <f t="shared" si="0"/>
        <v>0.26666666666666666</v>
      </c>
      <c r="I40" s="78">
        <v>1.46</v>
      </c>
      <c r="J40" s="85">
        <v>8.8000000000000007</v>
      </c>
      <c r="K40" s="192" t="s">
        <v>410</v>
      </c>
    </row>
    <row r="41" spans="1:12" x14ac:dyDescent="0.35">
      <c r="A41" s="39" t="s">
        <v>46</v>
      </c>
      <c r="B41" s="40">
        <v>4</v>
      </c>
      <c r="C41" s="40" t="s">
        <v>357</v>
      </c>
      <c r="D41" s="40">
        <v>1234</v>
      </c>
      <c r="E41" s="84" t="s">
        <v>1</v>
      </c>
      <c r="F41" s="85">
        <v>59246</v>
      </c>
      <c r="G41" s="40"/>
      <c r="H41" s="80">
        <f t="shared" si="0"/>
        <v>41.133333333333333</v>
      </c>
      <c r="I41" s="78">
        <v>26.01</v>
      </c>
      <c r="J41" s="40">
        <v>102.09</v>
      </c>
      <c r="K41" s="192" t="s">
        <v>411</v>
      </c>
    </row>
    <row r="42" spans="1:12" x14ac:dyDescent="0.35">
      <c r="A42" s="39" t="s">
        <v>47</v>
      </c>
      <c r="B42" s="40">
        <v>5</v>
      </c>
      <c r="C42" s="40" t="s">
        <v>357</v>
      </c>
      <c r="D42" s="40">
        <v>200</v>
      </c>
      <c r="E42" s="84" t="s">
        <v>1</v>
      </c>
      <c r="F42" s="50"/>
      <c r="G42" s="40">
        <v>95380</v>
      </c>
      <c r="H42" s="80">
        <f t="shared" si="0"/>
        <v>6.666666666666667</v>
      </c>
      <c r="I42" s="78">
        <v>6.82</v>
      </c>
      <c r="J42" s="97">
        <v>19.39</v>
      </c>
      <c r="K42" s="192" t="s">
        <v>411</v>
      </c>
    </row>
    <row r="43" spans="1:12" x14ac:dyDescent="0.35">
      <c r="A43" s="39" t="s">
        <v>48</v>
      </c>
      <c r="B43" s="40">
        <v>3</v>
      </c>
      <c r="C43" s="40" t="s">
        <v>357</v>
      </c>
      <c r="D43" s="40">
        <v>925</v>
      </c>
      <c r="E43" s="84" t="s">
        <v>1</v>
      </c>
      <c r="F43" s="85">
        <v>10000</v>
      </c>
      <c r="G43" s="40"/>
      <c r="H43" s="80">
        <f t="shared" si="0"/>
        <v>30.833333333333332</v>
      </c>
      <c r="I43" s="78">
        <v>27.07</v>
      </c>
      <c r="J43" s="40">
        <v>28</v>
      </c>
      <c r="K43" s="192" t="s">
        <v>412</v>
      </c>
    </row>
    <row r="44" spans="1:12" x14ac:dyDescent="0.35">
      <c r="A44" s="39" t="s">
        <v>49</v>
      </c>
      <c r="B44" s="40">
        <v>2</v>
      </c>
      <c r="C44" s="40" t="s">
        <v>357</v>
      </c>
      <c r="D44" s="40">
        <v>268</v>
      </c>
      <c r="E44" s="84" t="s">
        <v>1</v>
      </c>
      <c r="F44" s="85">
        <v>98690</v>
      </c>
      <c r="G44" s="40"/>
      <c r="H44" s="80">
        <f t="shared" si="0"/>
        <v>8.9333333333333336</v>
      </c>
      <c r="I44" s="78">
        <v>6.39</v>
      </c>
      <c r="J44" s="97">
        <v>14.42</v>
      </c>
      <c r="K44" s="192" t="s">
        <v>411</v>
      </c>
    </row>
    <row r="45" spans="1:12" x14ac:dyDescent="0.35">
      <c r="A45" s="39" t="s">
        <v>50</v>
      </c>
      <c r="B45" s="40">
        <v>1</v>
      </c>
      <c r="C45" s="40" t="s">
        <v>356</v>
      </c>
      <c r="D45" s="40">
        <v>41</v>
      </c>
      <c r="E45" s="84" t="s">
        <v>1</v>
      </c>
      <c r="F45" s="85">
        <v>60900</v>
      </c>
      <c r="G45" s="40"/>
      <c r="H45" s="80">
        <f t="shared" si="0"/>
        <v>1.3666666666666667</v>
      </c>
      <c r="I45" s="82">
        <v>28.34</v>
      </c>
      <c r="J45" s="97">
        <v>16.14</v>
      </c>
      <c r="K45" s="186" t="s">
        <v>406</v>
      </c>
      <c r="L45" s="199">
        <v>27.51</v>
      </c>
    </row>
    <row r="46" spans="1:12" x14ac:dyDescent="0.35">
      <c r="A46" s="39" t="s">
        <v>52</v>
      </c>
      <c r="B46" s="40">
        <v>3</v>
      </c>
      <c r="C46" s="40" t="s">
        <v>357</v>
      </c>
      <c r="D46" s="40">
        <v>958</v>
      </c>
      <c r="E46" s="84" t="s">
        <v>1</v>
      </c>
      <c r="F46" s="85">
        <v>15200</v>
      </c>
      <c r="G46" s="40"/>
      <c r="H46" s="80">
        <f t="shared" si="0"/>
        <v>31.933333333333334</v>
      </c>
      <c r="I46" s="78">
        <v>12.68</v>
      </c>
      <c r="J46" s="40">
        <v>72.510000000000005</v>
      </c>
      <c r="K46" s="192" t="s">
        <v>409</v>
      </c>
    </row>
    <row r="47" spans="1:12" x14ac:dyDescent="0.35">
      <c r="A47" s="39" t="s">
        <v>54</v>
      </c>
      <c r="B47" s="40">
        <v>4</v>
      </c>
      <c r="C47" s="40" t="s">
        <v>357</v>
      </c>
      <c r="D47" s="40">
        <v>1119</v>
      </c>
      <c r="E47" s="84" t="s">
        <v>1</v>
      </c>
      <c r="F47" s="85">
        <v>251000</v>
      </c>
      <c r="G47" s="40"/>
      <c r="H47" s="80">
        <f t="shared" si="0"/>
        <v>37.299999999999997</v>
      </c>
      <c r="I47" s="40">
        <v>46.83</v>
      </c>
      <c r="J47" s="40">
        <v>67.77</v>
      </c>
      <c r="K47" s="186" t="s">
        <v>406</v>
      </c>
      <c r="L47" s="199">
        <v>100.79</v>
      </c>
    </row>
    <row r="48" spans="1:12" x14ac:dyDescent="0.35">
      <c r="A48" s="39" t="s">
        <v>55</v>
      </c>
      <c r="B48" s="40">
        <v>2</v>
      </c>
      <c r="C48" s="40" t="s">
        <v>357</v>
      </c>
      <c r="D48" s="40">
        <v>464</v>
      </c>
      <c r="E48" s="84" t="s">
        <v>1</v>
      </c>
      <c r="F48" s="85">
        <v>84618</v>
      </c>
      <c r="G48" s="40"/>
      <c r="H48" s="80">
        <f t="shared" si="0"/>
        <v>15.466666666666667</v>
      </c>
      <c r="I48" s="84">
        <v>18.41</v>
      </c>
      <c r="J48" s="40">
        <v>64.81</v>
      </c>
      <c r="K48" s="192" t="s">
        <v>411</v>
      </c>
    </row>
    <row r="49" spans="1:12" x14ac:dyDescent="0.35">
      <c r="A49" s="39" t="s">
        <v>56</v>
      </c>
      <c r="B49" s="40">
        <v>1</v>
      </c>
      <c r="C49" s="40" t="s">
        <v>356</v>
      </c>
      <c r="D49" s="40">
        <v>98</v>
      </c>
      <c r="E49" s="84" t="s">
        <v>1</v>
      </c>
      <c r="F49" s="85">
        <v>185000</v>
      </c>
      <c r="G49" s="40"/>
      <c r="H49" s="80">
        <f t="shared" si="0"/>
        <v>3.2666666666666666</v>
      </c>
      <c r="I49" s="82">
        <v>12.65</v>
      </c>
      <c r="J49" s="97">
        <v>113.93</v>
      </c>
      <c r="K49" s="186" t="s">
        <v>407</v>
      </c>
      <c r="L49" s="199">
        <v>109.54</v>
      </c>
    </row>
    <row r="50" spans="1:12" x14ac:dyDescent="0.35">
      <c r="A50" s="39" t="s">
        <v>57</v>
      </c>
      <c r="B50" s="40">
        <v>5</v>
      </c>
      <c r="C50" s="40" t="s">
        <v>357</v>
      </c>
      <c r="D50" s="40">
        <v>965</v>
      </c>
      <c r="E50" s="84" t="s">
        <v>1</v>
      </c>
      <c r="F50" s="85">
        <v>83500</v>
      </c>
      <c r="G50" s="40"/>
      <c r="H50" s="80">
        <f t="shared" si="0"/>
        <v>32.166666666666664</v>
      </c>
      <c r="I50" s="40">
        <v>24.05</v>
      </c>
      <c r="J50" s="40">
        <v>103.63</v>
      </c>
      <c r="K50" s="192" t="s">
        <v>413</v>
      </c>
    </row>
    <row r="51" spans="1:12" x14ac:dyDescent="0.35">
      <c r="A51" s="39" t="s">
        <v>58</v>
      </c>
      <c r="B51" s="40">
        <v>3</v>
      </c>
      <c r="C51" s="40" t="s">
        <v>357</v>
      </c>
      <c r="D51" s="40">
        <v>910</v>
      </c>
      <c r="E51" s="84" t="s">
        <v>1</v>
      </c>
      <c r="F51" s="85">
        <v>89700</v>
      </c>
      <c r="G51" s="40"/>
      <c r="H51" s="80">
        <f t="shared" si="0"/>
        <v>30.333333333333332</v>
      </c>
      <c r="I51" s="40">
        <v>21.64</v>
      </c>
      <c r="J51" s="40">
        <v>109.37</v>
      </c>
      <c r="K51" s="192" t="s">
        <v>413</v>
      </c>
    </row>
    <row r="52" spans="1:12" x14ac:dyDescent="0.35">
      <c r="A52" s="39" t="s">
        <v>59</v>
      </c>
      <c r="B52" s="40">
        <v>4</v>
      </c>
      <c r="C52" s="40" t="s">
        <v>357</v>
      </c>
      <c r="D52" s="40">
        <v>504</v>
      </c>
      <c r="E52" s="84" t="s">
        <v>1</v>
      </c>
      <c r="F52" s="85">
        <v>16700</v>
      </c>
      <c r="G52" s="40"/>
      <c r="H52" s="80">
        <f t="shared" si="0"/>
        <v>16.8</v>
      </c>
      <c r="I52" s="40">
        <v>19.190000000000001</v>
      </c>
      <c r="J52" s="40">
        <v>21.77</v>
      </c>
      <c r="K52" s="186" t="s">
        <v>407</v>
      </c>
      <c r="L52" s="199">
        <v>32.270000000000003</v>
      </c>
    </row>
    <row r="53" spans="1:12" ht="15" thickBot="1" x14ac:dyDescent="0.4">
      <c r="A53" s="42" t="s">
        <v>60</v>
      </c>
      <c r="B53" s="43">
        <v>3</v>
      </c>
      <c r="C53" s="43" t="s">
        <v>357</v>
      </c>
      <c r="D53" s="43">
        <v>792</v>
      </c>
      <c r="E53" s="88" t="s">
        <v>1</v>
      </c>
      <c r="F53" s="52"/>
      <c r="G53" s="43">
        <v>118000</v>
      </c>
      <c r="H53" s="89">
        <f t="shared" si="0"/>
        <v>26.4</v>
      </c>
      <c r="I53" s="43">
        <v>21.68</v>
      </c>
      <c r="J53" s="43">
        <v>76.16</v>
      </c>
      <c r="K53" s="193" t="s">
        <v>408</v>
      </c>
    </row>
    <row r="54" spans="1:12" x14ac:dyDescent="0.35">
      <c r="A54" s="36" t="s">
        <v>61</v>
      </c>
      <c r="B54" s="37">
        <v>1</v>
      </c>
      <c r="C54" s="37" t="s">
        <v>356</v>
      </c>
      <c r="D54" s="37">
        <v>13</v>
      </c>
      <c r="E54" s="74" t="s">
        <v>62</v>
      </c>
      <c r="F54" s="49"/>
      <c r="G54" s="37">
        <v>920000</v>
      </c>
      <c r="H54" s="45">
        <f t="shared" si="0"/>
        <v>0.43333333333333335</v>
      </c>
      <c r="I54" s="37">
        <v>4.79</v>
      </c>
      <c r="J54" s="38">
        <v>8.48</v>
      </c>
      <c r="K54" s="182" t="s">
        <v>408</v>
      </c>
    </row>
    <row r="55" spans="1:12" x14ac:dyDescent="0.35">
      <c r="A55" s="39" t="s">
        <v>63</v>
      </c>
      <c r="B55" s="40">
        <v>1</v>
      </c>
      <c r="C55" s="40" t="s">
        <v>356</v>
      </c>
      <c r="D55" s="40">
        <v>33</v>
      </c>
      <c r="E55" s="84" t="s">
        <v>1</v>
      </c>
      <c r="F55" s="50"/>
      <c r="G55" s="40">
        <v>400000</v>
      </c>
      <c r="H55" s="80">
        <f t="shared" si="0"/>
        <v>1.1000000000000001</v>
      </c>
      <c r="I55" s="40">
        <v>4.24</v>
      </c>
      <c r="J55" s="41">
        <v>10.4</v>
      </c>
      <c r="K55" s="186" t="s">
        <v>407</v>
      </c>
      <c r="L55" s="199">
        <v>11.96</v>
      </c>
    </row>
    <row r="56" spans="1:12" x14ac:dyDescent="0.35">
      <c r="A56" s="39" t="s">
        <v>64</v>
      </c>
      <c r="B56" s="40">
        <v>2</v>
      </c>
      <c r="C56" s="40" t="s">
        <v>357</v>
      </c>
      <c r="D56" s="40">
        <v>1042</v>
      </c>
      <c r="E56" s="84" t="s">
        <v>1</v>
      </c>
      <c r="F56" s="85">
        <v>23300</v>
      </c>
      <c r="G56" s="40"/>
      <c r="H56" s="80">
        <f t="shared" si="0"/>
        <v>34.733333333333334</v>
      </c>
      <c r="I56" s="40">
        <v>27.49</v>
      </c>
      <c r="J56" s="41">
        <v>27.23</v>
      </c>
      <c r="K56" s="186" t="s">
        <v>407</v>
      </c>
      <c r="L56" s="199">
        <v>44.93</v>
      </c>
    </row>
    <row r="57" spans="1:12" x14ac:dyDescent="0.35">
      <c r="A57" s="39" t="s">
        <v>65</v>
      </c>
      <c r="B57" s="40">
        <v>4</v>
      </c>
      <c r="C57" s="40" t="s">
        <v>357</v>
      </c>
      <c r="D57" s="40">
        <v>1217</v>
      </c>
      <c r="E57" s="84" t="s">
        <v>1</v>
      </c>
      <c r="F57" s="85">
        <v>48000</v>
      </c>
      <c r="G57" s="40"/>
      <c r="H57" s="80">
        <f t="shared" si="0"/>
        <v>40.56666666666667</v>
      </c>
      <c r="I57" s="40">
        <v>34.1</v>
      </c>
      <c r="J57" s="41">
        <v>33.630000000000003</v>
      </c>
      <c r="K57" s="183" t="s">
        <v>409</v>
      </c>
    </row>
    <row r="58" spans="1:12" x14ac:dyDescent="0.35">
      <c r="A58" s="39" t="s">
        <v>66</v>
      </c>
      <c r="B58" s="40">
        <v>3</v>
      </c>
      <c r="C58" s="40" t="s">
        <v>357</v>
      </c>
      <c r="D58" s="40">
        <v>1369</v>
      </c>
      <c r="E58" s="84" t="s">
        <v>1</v>
      </c>
      <c r="F58" s="85">
        <v>274000</v>
      </c>
      <c r="G58" s="40"/>
      <c r="H58" s="80">
        <f t="shared" si="0"/>
        <v>45.633333333333333</v>
      </c>
      <c r="I58" s="40">
        <v>45.29</v>
      </c>
      <c r="J58" s="41">
        <v>86.29</v>
      </c>
      <c r="K58" s="186" t="s">
        <v>407</v>
      </c>
      <c r="L58" s="199">
        <v>29.81</v>
      </c>
    </row>
    <row r="59" spans="1:12" x14ac:dyDescent="0.35">
      <c r="A59" s="39" t="s">
        <v>67</v>
      </c>
      <c r="B59" s="40">
        <v>4</v>
      </c>
      <c r="C59" s="40" t="s">
        <v>357</v>
      </c>
      <c r="D59" s="40">
        <v>1725</v>
      </c>
      <c r="E59" s="84" t="s">
        <v>1</v>
      </c>
      <c r="F59" s="85">
        <v>49300</v>
      </c>
      <c r="G59" s="40"/>
      <c r="H59" s="80">
        <f t="shared" si="0"/>
        <v>57.5</v>
      </c>
      <c r="I59" s="40">
        <v>47.71</v>
      </c>
      <c r="J59" s="41">
        <v>133.24</v>
      </c>
      <c r="K59" s="186" t="s">
        <v>407</v>
      </c>
      <c r="L59" s="199">
        <v>130.5</v>
      </c>
    </row>
    <row r="60" spans="1:12" x14ac:dyDescent="0.35">
      <c r="A60" s="39" t="s">
        <v>68</v>
      </c>
      <c r="B60" s="40">
        <v>3</v>
      </c>
      <c r="C60" s="40" t="s">
        <v>357</v>
      </c>
      <c r="D60" s="40">
        <v>811</v>
      </c>
      <c r="E60" s="84" t="s">
        <v>42</v>
      </c>
      <c r="F60" s="50"/>
      <c r="G60" s="40">
        <v>39883</v>
      </c>
      <c r="H60" s="80">
        <f t="shared" si="0"/>
        <v>27.033333333333335</v>
      </c>
      <c r="I60" s="40">
        <v>30.72</v>
      </c>
      <c r="J60" s="41">
        <v>89.58</v>
      </c>
      <c r="K60" s="183" t="s">
        <v>409</v>
      </c>
    </row>
    <row r="61" spans="1:12" x14ac:dyDescent="0.35">
      <c r="A61" s="39" t="s">
        <v>69</v>
      </c>
      <c r="B61" s="40">
        <v>3</v>
      </c>
      <c r="C61" s="40" t="s">
        <v>357</v>
      </c>
      <c r="D61" s="40">
        <v>912</v>
      </c>
      <c r="E61" s="84" t="s">
        <v>1</v>
      </c>
      <c r="F61" s="85">
        <v>33400</v>
      </c>
      <c r="G61" s="40"/>
      <c r="H61" s="80">
        <f t="shared" si="0"/>
        <v>30.4</v>
      </c>
      <c r="I61" s="40">
        <v>27.79</v>
      </c>
      <c r="J61" s="41">
        <v>58.21</v>
      </c>
      <c r="K61" s="183" t="s">
        <v>409</v>
      </c>
    </row>
    <row r="62" spans="1:12" x14ac:dyDescent="0.35">
      <c r="A62" s="39" t="s">
        <v>70</v>
      </c>
      <c r="B62" s="40">
        <v>1</v>
      </c>
      <c r="C62" s="40" t="s">
        <v>356</v>
      </c>
      <c r="D62" s="40">
        <v>26</v>
      </c>
      <c r="E62" s="84" t="s">
        <v>71</v>
      </c>
      <c r="F62" s="85">
        <v>89000</v>
      </c>
      <c r="G62" s="40"/>
      <c r="H62" s="80">
        <f t="shared" si="0"/>
        <v>0.8666666666666667</v>
      </c>
      <c r="I62" s="78">
        <v>11.66</v>
      </c>
      <c r="J62" s="109">
        <v>70.52</v>
      </c>
      <c r="K62" s="183" t="s">
        <v>413</v>
      </c>
    </row>
    <row r="63" spans="1:12" x14ac:dyDescent="0.35">
      <c r="A63" s="39" t="s">
        <v>72</v>
      </c>
      <c r="B63" s="40">
        <v>2</v>
      </c>
      <c r="C63" s="40" t="s">
        <v>357</v>
      </c>
      <c r="D63" s="40">
        <v>518</v>
      </c>
      <c r="E63" s="84" t="s">
        <v>1</v>
      </c>
      <c r="F63" s="85">
        <v>291900</v>
      </c>
      <c r="G63" s="40"/>
      <c r="H63" s="80">
        <f t="shared" si="0"/>
        <v>17.266666666666666</v>
      </c>
      <c r="I63" s="82">
        <v>9.32</v>
      </c>
      <c r="J63" s="41">
        <v>22.33</v>
      </c>
      <c r="K63" s="183" t="s">
        <v>414</v>
      </c>
    </row>
    <row r="64" spans="1:12" x14ac:dyDescent="0.35">
      <c r="A64" s="39" t="s">
        <v>73</v>
      </c>
      <c r="B64" s="40">
        <v>4</v>
      </c>
      <c r="C64" s="40" t="s">
        <v>357</v>
      </c>
      <c r="D64" s="40">
        <v>1469</v>
      </c>
      <c r="E64" s="84" t="s">
        <v>3</v>
      </c>
      <c r="F64" s="87">
        <f>4.39*1000000</f>
        <v>4390000</v>
      </c>
      <c r="G64" s="40"/>
      <c r="H64" s="80">
        <f t="shared" si="0"/>
        <v>48.966666666666669</v>
      </c>
      <c r="I64" s="40">
        <v>34.28</v>
      </c>
      <c r="J64" s="41">
        <v>89.49</v>
      </c>
      <c r="K64" s="183" t="s">
        <v>414</v>
      </c>
    </row>
    <row r="65" spans="1:12" x14ac:dyDescent="0.35">
      <c r="A65" s="39" t="s">
        <v>74</v>
      </c>
      <c r="B65" s="40">
        <v>2</v>
      </c>
      <c r="C65" s="40" t="s">
        <v>357</v>
      </c>
      <c r="D65" s="40">
        <v>414</v>
      </c>
      <c r="E65" s="84" t="s">
        <v>1</v>
      </c>
      <c r="F65" s="85">
        <v>70000</v>
      </c>
      <c r="G65" s="40"/>
      <c r="H65" s="80">
        <f t="shared" si="0"/>
        <v>13.8</v>
      </c>
      <c r="I65" s="82">
        <v>7.81</v>
      </c>
      <c r="J65" s="41">
        <v>19.53</v>
      </c>
      <c r="K65" s="186" t="s">
        <v>407</v>
      </c>
      <c r="L65" s="199">
        <v>31.32</v>
      </c>
    </row>
    <row r="66" spans="1:12" x14ac:dyDescent="0.35">
      <c r="A66" s="39" t="s">
        <v>75</v>
      </c>
      <c r="B66" s="40">
        <v>2</v>
      </c>
      <c r="C66" s="40" t="s">
        <v>357</v>
      </c>
      <c r="D66" s="40">
        <v>553</v>
      </c>
      <c r="E66" s="84" t="s">
        <v>1</v>
      </c>
      <c r="F66" s="85">
        <v>19498</v>
      </c>
      <c r="G66" s="40"/>
      <c r="H66" s="80">
        <f t="shared" ref="H66:H129" si="1">D66/30</f>
        <v>18.433333333333334</v>
      </c>
      <c r="I66" s="78">
        <v>22.38</v>
      </c>
      <c r="J66" s="41">
        <v>26.09</v>
      </c>
      <c r="K66" s="183" t="s">
        <v>409</v>
      </c>
    </row>
    <row r="67" spans="1:12" x14ac:dyDescent="0.35">
      <c r="A67" s="39" t="s">
        <v>76</v>
      </c>
      <c r="B67" s="40">
        <v>2</v>
      </c>
      <c r="C67" s="40" t="s">
        <v>357</v>
      </c>
      <c r="D67" s="40">
        <v>846</v>
      </c>
      <c r="E67" s="84" t="s">
        <v>1</v>
      </c>
      <c r="F67" s="50"/>
      <c r="G67" s="40">
        <v>43700</v>
      </c>
      <c r="H67" s="80">
        <f t="shared" si="1"/>
        <v>28.2</v>
      </c>
      <c r="I67" s="78">
        <v>32.200000000000003</v>
      </c>
      <c r="J67" s="41">
        <v>44.28</v>
      </c>
      <c r="K67" s="183" t="s">
        <v>409</v>
      </c>
    </row>
    <row r="68" spans="1:12" x14ac:dyDescent="0.35">
      <c r="A68" s="39" t="s">
        <v>77</v>
      </c>
      <c r="B68" s="40">
        <v>4</v>
      </c>
      <c r="C68" s="40" t="s">
        <v>357</v>
      </c>
      <c r="D68" s="40">
        <v>1267</v>
      </c>
      <c r="E68" s="84" t="s">
        <v>1</v>
      </c>
      <c r="F68" s="85">
        <v>37000</v>
      </c>
      <c r="G68" s="40"/>
      <c r="H68" s="80">
        <f t="shared" si="1"/>
        <v>42.233333333333334</v>
      </c>
      <c r="I68" s="40">
        <v>28.58</v>
      </c>
      <c r="J68" s="41">
        <v>21.28</v>
      </c>
      <c r="K68" s="183" t="s">
        <v>409</v>
      </c>
    </row>
    <row r="69" spans="1:12" x14ac:dyDescent="0.35">
      <c r="A69" s="39" t="s">
        <v>78</v>
      </c>
      <c r="B69" s="40">
        <v>1</v>
      </c>
      <c r="C69" s="40" t="s">
        <v>356</v>
      </c>
      <c r="D69" s="40">
        <v>118</v>
      </c>
      <c r="E69" s="84" t="s">
        <v>1</v>
      </c>
      <c r="F69" s="50"/>
      <c r="G69" s="40">
        <v>38200</v>
      </c>
      <c r="H69" s="80">
        <f t="shared" si="1"/>
        <v>3.9333333333333331</v>
      </c>
      <c r="I69" s="82">
        <v>18.23</v>
      </c>
      <c r="J69" s="109">
        <v>22.57</v>
      </c>
      <c r="K69" s="183" t="s">
        <v>409</v>
      </c>
    </row>
    <row r="70" spans="1:12" x14ac:dyDescent="0.35">
      <c r="A70" s="39" t="s">
        <v>79</v>
      </c>
      <c r="B70" s="40">
        <v>4</v>
      </c>
      <c r="C70" s="40" t="s">
        <v>357</v>
      </c>
      <c r="D70" s="40">
        <v>1323</v>
      </c>
      <c r="E70" s="84" t="s">
        <v>1</v>
      </c>
      <c r="F70" s="85">
        <v>10000</v>
      </c>
      <c r="G70" s="40"/>
      <c r="H70" s="80">
        <f t="shared" si="1"/>
        <v>44.1</v>
      </c>
      <c r="I70" s="40">
        <v>26.33</v>
      </c>
      <c r="J70" s="41">
        <v>70.33</v>
      </c>
      <c r="K70" s="186" t="s">
        <v>407</v>
      </c>
      <c r="L70" s="199">
        <v>90.24</v>
      </c>
    </row>
    <row r="71" spans="1:12" x14ac:dyDescent="0.35">
      <c r="A71" s="39" t="s">
        <v>80</v>
      </c>
      <c r="B71" s="40">
        <v>2</v>
      </c>
      <c r="C71" s="40" t="s">
        <v>357</v>
      </c>
      <c r="D71" s="40">
        <v>442</v>
      </c>
      <c r="E71" s="84" t="s">
        <v>1</v>
      </c>
      <c r="F71" s="85">
        <v>37000</v>
      </c>
      <c r="G71" s="40"/>
      <c r="H71" s="80">
        <f t="shared" si="1"/>
        <v>14.733333333333333</v>
      </c>
      <c r="I71" s="40">
        <v>13.29</v>
      </c>
      <c r="J71" s="41">
        <v>19.72</v>
      </c>
      <c r="K71" s="183" t="s">
        <v>593</v>
      </c>
    </row>
    <row r="72" spans="1:12" x14ac:dyDescent="0.35">
      <c r="A72" s="39" t="s">
        <v>81</v>
      </c>
      <c r="B72" s="40">
        <v>4</v>
      </c>
      <c r="C72" s="40" t="s">
        <v>357</v>
      </c>
      <c r="D72" s="40">
        <v>1210</v>
      </c>
      <c r="E72" s="84" t="s">
        <v>1</v>
      </c>
      <c r="F72" s="85">
        <v>29082</v>
      </c>
      <c r="G72" s="40"/>
      <c r="H72" s="80">
        <f t="shared" si="1"/>
        <v>40.333333333333336</v>
      </c>
      <c r="I72" s="40">
        <v>24.97</v>
      </c>
      <c r="J72" s="41">
        <v>93.68</v>
      </c>
      <c r="K72" s="186" t="s">
        <v>407</v>
      </c>
      <c r="L72" s="199">
        <v>98.19</v>
      </c>
    </row>
    <row r="73" spans="1:12" ht="15" thickBot="1" x14ac:dyDescent="0.4">
      <c r="A73" s="42" t="s">
        <v>82</v>
      </c>
      <c r="B73" s="43">
        <v>1</v>
      </c>
      <c r="C73" s="43" t="s">
        <v>356</v>
      </c>
      <c r="D73" s="43">
        <v>136</v>
      </c>
      <c r="E73" s="88" t="s">
        <v>1</v>
      </c>
      <c r="F73" s="52"/>
      <c r="G73" s="43">
        <v>27400</v>
      </c>
      <c r="H73" s="89">
        <f t="shared" si="1"/>
        <v>4.5333333333333332</v>
      </c>
      <c r="I73" s="92">
        <v>19.39</v>
      </c>
      <c r="J73" s="110">
        <v>75.78</v>
      </c>
      <c r="K73" s="194" t="s">
        <v>407</v>
      </c>
      <c r="L73" s="199">
        <v>73.08</v>
      </c>
    </row>
    <row r="74" spans="1:12" x14ac:dyDescent="0.35">
      <c r="A74" s="36" t="s">
        <v>83</v>
      </c>
      <c r="B74" s="37">
        <v>3</v>
      </c>
      <c r="C74" s="37" t="s">
        <v>357</v>
      </c>
      <c r="D74" s="37">
        <v>1241</v>
      </c>
      <c r="E74" s="74" t="s">
        <v>1</v>
      </c>
      <c r="F74" s="75">
        <v>15700</v>
      </c>
      <c r="G74" s="37"/>
      <c r="H74" s="45">
        <f t="shared" si="1"/>
        <v>41.366666666666667</v>
      </c>
      <c r="I74" s="37">
        <v>35.31</v>
      </c>
      <c r="J74" s="38">
        <v>135.13</v>
      </c>
      <c r="K74" s="191" t="s">
        <v>407</v>
      </c>
      <c r="L74" t="s">
        <v>766</v>
      </c>
    </row>
    <row r="75" spans="1:12" x14ac:dyDescent="0.35">
      <c r="A75" s="39" t="s">
        <v>84</v>
      </c>
      <c r="B75" s="40">
        <v>3</v>
      </c>
      <c r="C75" s="40" t="s">
        <v>357</v>
      </c>
      <c r="D75" s="40">
        <v>1068</v>
      </c>
      <c r="E75" s="84" t="s">
        <v>1</v>
      </c>
      <c r="F75" s="85">
        <v>30000</v>
      </c>
      <c r="G75" s="40"/>
      <c r="H75" s="80">
        <f t="shared" si="1"/>
        <v>35.6</v>
      </c>
      <c r="I75" s="40">
        <v>25.01</v>
      </c>
      <c r="J75" s="41">
        <v>77.94</v>
      </c>
      <c r="K75" s="183" t="s">
        <v>593</v>
      </c>
    </row>
    <row r="76" spans="1:12" x14ac:dyDescent="0.35">
      <c r="A76" s="39" t="s">
        <v>85</v>
      </c>
      <c r="B76" s="40">
        <v>4</v>
      </c>
      <c r="C76" s="40" t="s">
        <v>357</v>
      </c>
      <c r="D76" s="40">
        <v>1278</v>
      </c>
      <c r="E76" s="84" t="s">
        <v>3</v>
      </c>
      <c r="F76" s="85">
        <v>364000</v>
      </c>
      <c r="G76" s="40"/>
      <c r="H76" s="80">
        <f t="shared" si="1"/>
        <v>42.6</v>
      </c>
      <c r="I76" s="40">
        <v>32.56</v>
      </c>
      <c r="J76" s="41">
        <v>92.19</v>
      </c>
      <c r="K76" s="183" t="s">
        <v>414</v>
      </c>
    </row>
    <row r="77" spans="1:12" x14ac:dyDescent="0.35">
      <c r="A77" s="39" t="s">
        <v>87</v>
      </c>
      <c r="B77" s="40">
        <v>2</v>
      </c>
      <c r="C77" s="40" t="s">
        <v>357</v>
      </c>
      <c r="D77" s="40">
        <v>323</v>
      </c>
      <c r="E77" s="84" t="s">
        <v>1</v>
      </c>
      <c r="F77" s="50"/>
      <c r="G77" s="40">
        <v>19500</v>
      </c>
      <c r="H77" s="80">
        <f t="shared" si="1"/>
        <v>10.766666666666667</v>
      </c>
      <c r="I77" s="82">
        <v>23.95</v>
      </c>
      <c r="J77" s="109">
        <v>96.99</v>
      </c>
      <c r="K77" s="183" t="s">
        <v>593</v>
      </c>
    </row>
    <row r="78" spans="1:12" x14ac:dyDescent="0.35">
      <c r="A78" s="39" t="s">
        <v>88</v>
      </c>
      <c r="B78" s="40">
        <v>5</v>
      </c>
      <c r="C78" s="40" t="s">
        <v>357</v>
      </c>
      <c r="D78" s="40">
        <v>1134</v>
      </c>
      <c r="E78" s="84" t="s">
        <v>1</v>
      </c>
      <c r="F78" s="50"/>
      <c r="G78" s="40">
        <v>24200</v>
      </c>
      <c r="H78" s="80">
        <f t="shared" si="1"/>
        <v>37.799999999999997</v>
      </c>
      <c r="I78" s="40">
        <v>28.85</v>
      </c>
      <c r="J78" s="41">
        <v>99.9</v>
      </c>
      <c r="K78" s="183" t="s">
        <v>593</v>
      </c>
    </row>
    <row r="79" spans="1:12" x14ac:dyDescent="0.35">
      <c r="A79" s="39" t="s">
        <v>89</v>
      </c>
      <c r="B79" s="40">
        <v>4</v>
      </c>
      <c r="C79" s="40" t="s">
        <v>357</v>
      </c>
      <c r="D79" s="40">
        <v>1543</v>
      </c>
      <c r="E79" s="84" t="s">
        <v>1</v>
      </c>
      <c r="F79" s="85">
        <v>13000</v>
      </c>
      <c r="G79" s="40"/>
      <c r="H79" s="80">
        <f t="shared" si="1"/>
        <v>51.43333333333333</v>
      </c>
      <c r="I79" s="40">
        <v>37.799999999999997</v>
      </c>
      <c r="J79" s="41">
        <v>121.72</v>
      </c>
      <c r="K79" s="183" t="s">
        <v>593</v>
      </c>
    </row>
    <row r="80" spans="1:12" x14ac:dyDescent="0.35">
      <c r="A80" s="39" t="s">
        <v>91</v>
      </c>
      <c r="B80" s="40">
        <v>2</v>
      </c>
      <c r="C80" s="40" t="s">
        <v>357</v>
      </c>
      <c r="D80" s="40">
        <v>721</v>
      </c>
      <c r="E80" s="84" t="s">
        <v>29</v>
      </c>
      <c r="F80" s="85">
        <v>30000</v>
      </c>
      <c r="G80" s="40"/>
      <c r="H80" s="80">
        <f t="shared" si="1"/>
        <v>24.033333333333335</v>
      </c>
      <c r="I80" s="40">
        <v>31.56</v>
      </c>
      <c r="J80" s="41">
        <v>85.89</v>
      </c>
      <c r="K80" s="183" t="s">
        <v>593</v>
      </c>
    </row>
    <row r="81" spans="1:13" x14ac:dyDescent="0.35">
      <c r="A81" s="39" t="s">
        <v>92</v>
      </c>
      <c r="B81" s="40">
        <v>1</v>
      </c>
      <c r="C81" s="40" t="s">
        <v>356</v>
      </c>
      <c r="D81" s="40">
        <v>29</v>
      </c>
      <c r="E81" s="84" t="s">
        <v>29</v>
      </c>
      <c r="F81" s="50"/>
      <c r="G81" s="40">
        <v>57600</v>
      </c>
      <c r="H81" s="80">
        <f t="shared" si="1"/>
        <v>0.96666666666666667</v>
      </c>
      <c r="I81" s="40">
        <v>1.67</v>
      </c>
      <c r="J81" s="41">
        <v>10.48</v>
      </c>
      <c r="K81" s="183" t="s">
        <v>413</v>
      </c>
    </row>
    <row r="82" spans="1:13" x14ac:dyDescent="0.35">
      <c r="A82" s="39" t="s">
        <v>93</v>
      </c>
      <c r="B82" s="40">
        <v>2</v>
      </c>
      <c r="C82" s="40" t="s">
        <v>357</v>
      </c>
      <c r="D82" s="40">
        <v>1912</v>
      </c>
      <c r="E82" s="84" t="s">
        <v>1</v>
      </c>
      <c r="F82" s="85">
        <v>44668</v>
      </c>
      <c r="G82" s="40"/>
      <c r="H82" s="80">
        <f t="shared" si="1"/>
        <v>63.733333333333334</v>
      </c>
      <c r="I82" s="40">
        <v>32.42</v>
      </c>
      <c r="J82" s="41">
        <v>125.25</v>
      </c>
      <c r="K82" s="183" t="s">
        <v>412</v>
      </c>
    </row>
    <row r="83" spans="1:13" x14ac:dyDescent="0.35">
      <c r="A83" s="39" t="s">
        <v>94</v>
      </c>
      <c r="B83" s="40">
        <v>1</v>
      </c>
      <c r="C83" s="40" t="s">
        <v>356</v>
      </c>
      <c r="D83" s="40">
        <v>479</v>
      </c>
      <c r="E83" s="84" t="s">
        <v>1</v>
      </c>
      <c r="F83" s="85">
        <v>58900</v>
      </c>
      <c r="G83" s="40"/>
      <c r="H83" s="80">
        <f t="shared" si="1"/>
        <v>15.966666666666667</v>
      </c>
      <c r="I83" s="40">
        <v>17.13</v>
      </c>
      <c r="J83" s="41">
        <v>38.799999999999997</v>
      </c>
      <c r="K83" s="187" t="s">
        <v>413</v>
      </c>
    </row>
    <row r="84" spans="1:13" x14ac:dyDescent="0.35">
      <c r="A84" s="39" t="s">
        <v>95</v>
      </c>
      <c r="B84" s="40">
        <v>1</v>
      </c>
      <c r="C84" s="40" t="s">
        <v>356</v>
      </c>
      <c r="D84" s="40">
        <v>1472</v>
      </c>
      <c r="E84" s="84" t="s">
        <v>1</v>
      </c>
      <c r="F84" s="85">
        <v>18600</v>
      </c>
      <c r="G84" s="40"/>
      <c r="H84" s="80">
        <f t="shared" si="1"/>
        <v>49.06666666666667</v>
      </c>
      <c r="I84" s="40">
        <v>32.18</v>
      </c>
      <c r="J84" s="41">
        <v>114.95</v>
      </c>
      <c r="K84" s="183" t="s">
        <v>593</v>
      </c>
    </row>
    <row r="85" spans="1:13" x14ac:dyDescent="0.35">
      <c r="A85" s="39" t="s">
        <v>96</v>
      </c>
      <c r="B85" s="40">
        <v>3</v>
      </c>
      <c r="C85" s="40" t="s">
        <v>357</v>
      </c>
      <c r="D85" s="40">
        <v>517</v>
      </c>
      <c r="E85" s="84" t="s">
        <v>1</v>
      </c>
      <c r="F85" s="85">
        <v>325000</v>
      </c>
      <c r="G85" s="40"/>
      <c r="H85" s="80">
        <f t="shared" si="1"/>
        <v>17.233333333333334</v>
      </c>
      <c r="I85" s="40">
        <v>14.27</v>
      </c>
      <c r="J85" s="41">
        <v>45.15</v>
      </c>
      <c r="K85" s="183" t="s">
        <v>414</v>
      </c>
    </row>
    <row r="86" spans="1:13" x14ac:dyDescent="0.35">
      <c r="A86" s="39" t="s">
        <v>98</v>
      </c>
      <c r="B86" s="40">
        <v>3</v>
      </c>
      <c r="C86" s="40" t="s">
        <v>357</v>
      </c>
      <c r="D86" s="40">
        <v>360</v>
      </c>
      <c r="E86" s="84" t="s">
        <v>1</v>
      </c>
      <c r="F86" s="85">
        <v>810000</v>
      </c>
      <c r="G86" s="40"/>
      <c r="H86" s="80">
        <f t="shared" si="1"/>
        <v>12</v>
      </c>
      <c r="I86" s="82">
        <v>51.81</v>
      </c>
      <c r="J86" s="109">
        <v>41.96</v>
      </c>
      <c r="K86" s="183" t="s">
        <v>414</v>
      </c>
    </row>
    <row r="87" spans="1:13" x14ac:dyDescent="0.35">
      <c r="A87" s="39" t="s">
        <v>99</v>
      </c>
      <c r="B87" s="40">
        <v>4</v>
      </c>
      <c r="C87" s="40" t="s">
        <v>357</v>
      </c>
      <c r="D87" s="40">
        <v>1818</v>
      </c>
      <c r="E87" s="84" t="s">
        <v>1</v>
      </c>
      <c r="F87" s="85">
        <v>94200</v>
      </c>
      <c r="G87" s="40"/>
      <c r="H87" s="80">
        <f t="shared" si="1"/>
        <v>60.6</v>
      </c>
      <c r="I87" s="40">
        <v>49.55</v>
      </c>
      <c r="J87" s="41">
        <v>94</v>
      </c>
      <c r="K87" s="186" t="s">
        <v>407</v>
      </c>
      <c r="L87" t="s">
        <v>766</v>
      </c>
    </row>
    <row r="88" spans="1:13" x14ac:dyDescent="0.35">
      <c r="A88" s="95" t="s">
        <v>100</v>
      </c>
      <c r="B88" s="40">
        <v>4</v>
      </c>
      <c r="C88" s="40" t="s">
        <v>357</v>
      </c>
      <c r="D88" s="40">
        <v>1641</v>
      </c>
      <c r="E88" s="84" t="s">
        <v>1</v>
      </c>
      <c r="F88" s="50"/>
      <c r="G88" s="40">
        <v>17700</v>
      </c>
      <c r="H88" s="80">
        <f t="shared" si="1"/>
        <v>54.7</v>
      </c>
      <c r="I88" s="40">
        <v>34.54</v>
      </c>
      <c r="J88" s="41">
        <v>81.150000000000006</v>
      </c>
      <c r="K88" s="186" t="s">
        <v>407</v>
      </c>
      <c r="L88" s="84" t="s">
        <v>766</v>
      </c>
    </row>
    <row r="89" spans="1:13" x14ac:dyDescent="0.35">
      <c r="A89" s="39" t="s">
        <v>101</v>
      </c>
      <c r="B89" s="40">
        <v>1</v>
      </c>
      <c r="C89" s="40" t="s">
        <v>356</v>
      </c>
      <c r="D89" s="40">
        <v>130</v>
      </c>
      <c r="E89" s="84" t="s">
        <v>1</v>
      </c>
      <c r="F89" s="50"/>
      <c r="G89" s="40">
        <v>24000</v>
      </c>
      <c r="H89" s="80">
        <f t="shared" si="1"/>
        <v>4.333333333333333</v>
      </c>
      <c r="I89" s="82">
        <v>31.78</v>
      </c>
      <c r="J89" s="109">
        <v>79.510000000000005</v>
      </c>
      <c r="K89" s="186" t="s">
        <v>407</v>
      </c>
      <c r="L89" t="s">
        <v>766</v>
      </c>
    </row>
    <row r="90" spans="1:13" x14ac:dyDescent="0.35">
      <c r="A90" s="39" t="s">
        <v>102</v>
      </c>
      <c r="B90" s="40">
        <v>1</v>
      </c>
      <c r="C90" s="40" t="s">
        <v>356</v>
      </c>
      <c r="D90" s="40">
        <v>167</v>
      </c>
      <c r="E90" s="84" t="s">
        <v>1</v>
      </c>
      <c r="F90" s="50"/>
      <c r="G90" s="40">
        <v>79000</v>
      </c>
      <c r="H90" s="80">
        <f t="shared" si="1"/>
        <v>5.5666666666666664</v>
      </c>
      <c r="I90" s="82">
        <v>14.06</v>
      </c>
      <c r="J90" s="109">
        <v>60.48</v>
      </c>
      <c r="K90" s="192" t="s">
        <v>413</v>
      </c>
    </row>
    <row r="91" spans="1:13" x14ac:dyDescent="0.35">
      <c r="A91" s="39" t="s">
        <v>103</v>
      </c>
      <c r="B91" s="40">
        <v>1</v>
      </c>
      <c r="C91" s="40" t="s">
        <v>356</v>
      </c>
      <c r="D91" s="40">
        <v>66</v>
      </c>
      <c r="E91" s="84" t="s">
        <v>1</v>
      </c>
      <c r="F91" s="85">
        <v>126000</v>
      </c>
      <c r="G91" s="40"/>
      <c r="H91" s="80">
        <f t="shared" si="1"/>
        <v>2.2000000000000002</v>
      </c>
      <c r="I91" s="82">
        <v>13.89</v>
      </c>
      <c r="J91" s="109">
        <v>81.99</v>
      </c>
      <c r="K91" s="183" t="s">
        <v>596</v>
      </c>
    </row>
    <row r="92" spans="1:13" x14ac:dyDescent="0.35">
      <c r="A92" s="39" t="s">
        <v>104</v>
      </c>
      <c r="B92" s="40">
        <v>4</v>
      </c>
      <c r="C92" s="40" t="s">
        <v>357</v>
      </c>
      <c r="D92" s="40">
        <v>1340</v>
      </c>
      <c r="E92" s="84" t="s">
        <v>1</v>
      </c>
      <c r="F92" s="85">
        <v>45700</v>
      </c>
      <c r="G92" s="40"/>
      <c r="H92" s="80">
        <f t="shared" si="1"/>
        <v>44.666666666666664</v>
      </c>
      <c r="I92" s="78">
        <v>32.08</v>
      </c>
      <c r="J92" s="41">
        <v>42.79</v>
      </c>
      <c r="K92" s="187" t="s">
        <v>417</v>
      </c>
    </row>
    <row r="93" spans="1:13" ht="15" thickBot="1" x14ac:dyDescent="0.4">
      <c r="A93" s="42" t="s">
        <v>105</v>
      </c>
      <c r="B93" s="43">
        <v>2</v>
      </c>
      <c r="C93" s="43" t="s">
        <v>357</v>
      </c>
      <c r="D93" s="43">
        <v>891</v>
      </c>
      <c r="E93" s="88" t="s">
        <v>1</v>
      </c>
      <c r="F93" s="91">
        <v>218000</v>
      </c>
      <c r="G93" s="43"/>
      <c r="H93" s="89">
        <f t="shared" si="1"/>
        <v>29.7</v>
      </c>
      <c r="I93" s="107">
        <v>32.69</v>
      </c>
      <c r="J93" s="44">
        <v>108.21</v>
      </c>
      <c r="K93" s="183" t="s">
        <v>596</v>
      </c>
    </row>
    <row r="94" spans="1:13" x14ac:dyDescent="0.35">
      <c r="A94" s="36" t="s">
        <v>106</v>
      </c>
      <c r="B94" s="37">
        <v>2</v>
      </c>
      <c r="C94" s="37" t="s">
        <v>357</v>
      </c>
      <c r="D94" s="37">
        <v>666</v>
      </c>
      <c r="E94" s="74" t="s">
        <v>1</v>
      </c>
      <c r="F94" s="75">
        <v>58000</v>
      </c>
      <c r="G94" s="37"/>
      <c r="H94" s="45">
        <f t="shared" si="1"/>
        <v>22.2</v>
      </c>
      <c r="I94" s="124">
        <v>19.920000000000002</v>
      </c>
      <c r="J94" s="38">
        <v>32.39</v>
      </c>
      <c r="K94" s="174" t="s">
        <v>413</v>
      </c>
      <c r="L94" s="3"/>
      <c r="M94" s="3"/>
    </row>
    <row r="95" spans="1:13" x14ac:dyDescent="0.35">
      <c r="A95" s="39" t="s">
        <v>107</v>
      </c>
      <c r="B95" s="40">
        <v>4</v>
      </c>
      <c r="C95" s="40" t="s">
        <v>357</v>
      </c>
      <c r="D95" s="40">
        <v>1319</v>
      </c>
      <c r="E95" s="84" t="s">
        <v>1</v>
      </c>
      <c r="F95" s="85">
        <v>93400</v>
      </c>
      <c r="G95" s="40"/>
      <c r="H95" s="80">
        <f t="shared" si="1"/>
        <v>43.966666666666669</v>
      </c>
      <c r="I95" s="79">
        <v>40.18</v>
      </c>
      <c r="J95" s="41">
        <v>91.57</v>
      </c>
      <c r="K95" s="175" t="s">
        <v>417</v>
      </c>
    </row>
    <row r="96" spans="1:13" x14ac:dyDescent="0.35">
      <c r="A96" s="39" t="s">
        <v>108</v>
      </c>
      <c r="B96" s="40">
        <v>1</v>
      </c>
      <c r="C96" s="40" t="s">
        <v>356</v>
      </c>
      <c r="D96" s="40">
        <v>47</v>
      </c>
      <c r="E96" s="84" t="s">
        <v>1</v>
      </c>
      <c r="F96" s="85">
        <v>817000</v>
      </c>
      <c r="G96" s="40"/>
      <c r="H96" s="80">
        <f t="shared" si="1"/>
        <v>1.5666666666666667</v>
      </c>
      <c r="I96" s="97">
        <v>19.59</v>
      </c>
      <c r="J96" s="109">
        <v>44.33</v>
      </c>
      <c r="K96" s="175" t="s">
        <v>414</v>
      </c>
    </row>
    <row r="97" spans="1:12" x14ac:dyDescent="0.35">
      <c r="A97" s="39" t="s">
        <v>109</v>
      </c>
      <c r="B97" s="40">
        <v>1</v>
      </c>
      <c r="C97" s="40" t="s">
        <v>356</v>
      </c>
      <c r="D97" s="40">
        <v>55</v>
      </c>
      <c r="E97" s="84" t="s">
        <v>1</v>
      </c>
      <c r="F97" s="85">
        <v>131000</v>
      </c>
      <c r="G97" s="40"/>
      <c r="H97" s="80">
        <f t="shared" si="1"/>
        <v>1.8333333333333333</v>
      </c>
      <c r="I97" s="79">
        <v>8.09</v>
      </c>
      <c r="J97" s="109">
        <v>31.17</v>
      </c>
      <c r="K97" s="175" t="s">
        <v>414</v>
      </c>
    </row>
    <row r="98" spans="1:12" x14ac:dyDescent="0.35">
      <c r="A98" s="39" t="s">
        <v>110</v>
      </c>
      <c r="B98" s="40">
        <v>5</v>
      </c>
      <c r="C98" s="40" t="s">
        <v>357</v>
      </c>
      <c r="D98" s="40">
        <v>1558</v>
      </c>
      <c r="E98" s="84" t="s">
        <v>1</v>
      </c>
      <c r="F98" s="85">
        <v>52433</v>
      </c>
      <c r="G98" s="40"/>
      <c r="H98" s="80">
        <f t="shared" si="1"/>
        <v>51.93333333333333</v>
      </c>
      <c r="I98" s="79">
        <v>28.57</v>
      </c>
      <c r="J98" s="41">
        <v>88.94</v>
      </c>
      <c r="K98" s="175" t="s">
        <v>417</v>
      </c>
    </row>
    <row r="99" spans="1:12" x14ac:dyDescent="0.35">
      <c r="A99" s="39" t="s">
        <v>111</v>
      </c>
      <c r="B99" s="40">
        <v>2</v>
      </c>
      <c r="C99" s="40" t="s">
        <v>357</v>
      </c>
      <c r="D99" s="40">
        <v>490</v>
      </c>
      <c r="E99" s="84" t="s">
        <v>1</v>
      </c>
      <c r="F99" s="50"/>
      <c r="G99" s="40">
        <v>327864</v>
      </c>
      <c r="H99" s="80">
        <f t="shared" si="1"/>
        <v>16.333333333333332</v>
      </c>
      <c r="I99" s="97">
        <v>5.66</v>
      </c>
      <c r="J99" s="41">
        <v>29.61</v>
      </c>
      <c r="K99" s="175" t="s">
        <v>600</v>
      </c>
    </row>
    <row r="100" spans="1:12" x14ac:dyDescent="0.35">
      <c r="A100" s="39" t="s">
        <v>112</v>
      </c>
      <c r="B100" s="40">
        <v>1</v>
      </c>
      <c r="C100" s="40" t="s">
        <v>356</v>
      </c>
      <c r="D100" s="40">
        <v>13</v>
      </c>
      <c r="E100" s="84" t="s">
        <v>1</v>
      </c>
      <c r="F100" s="85">
        <v>420000</v>
      </c>
      <c r="G100" s="40"/>
      <c r="H100" s="80">
        <f t="shared" si="1"/>
        <v>0.43333333333333335</v>
      </c>
      <c r="I100" s="79">
        <v>2.0299999999999998</v>
      </c>
      <c r="J100" s="41">
        <v>10.31</v>
      </c>
      <c r="K100" s="175" t="s">
        <v>600</v>
      </c>
    </row>
    <row r="101" spans="1:12" x14ac:dyDescent="0.35">
      <c r="A101" s="39" t="s">
        <v>113</v>
      </c>
      <c r="B101" s="40">
        <v>1</v>
      </c>
      <c r="C101" s="40" t="s">
        <v>356</v>
      </c>
      <c r="D101" s="40">
        <v>1099</v>
      </c>
      <c r="E101" s="84" t="s">
        <v>1</v>
      </c>
      <c r="F101" s="50"/>
      <c r="G101" s="40">
        <v>27100</v>
      </c>
      <c r="H101" s="80">
        <f t="shared" si="1"/>
        <v>36.633333333333333</v>
      </c>
      <c r="I101" s="79">
        <v>38.82</v>
      </c>
      <c r="J101" s="41">
        <v>77.37</v>
      </c>
      <c r="K101" s="175" t="s">
        <v>417</v>
      </c>
    </row>
    <row r="102" spans="1:12" x14ac:dyDescent="0.35">
      <c r="A102" s="39" t="s">
        <v>114</v>
      </c>
      <c r="B102" s="40">
        <v>4</v>
      </c>
      <c r="C102" s="40" t="s">
        <v>357</v>
      </c>
      <c r="D102" s="40">
        <v>1190</v>
      </c>
      <c r="E102" s="84" t="s">
        <v>1</v>
      </c>
      <c r="F102" s="85">
        <v>30900</v>
      </c>
      <c r="G102" s="40"/>
      <c r="H102" s="80">
        <f t="shared" si="1"/>
        <v>39.666666666666664</v>
      </c>
      <c r="I102" s="79">
        <v>36.880000000000003</v>
      </c>
      <c r="J102" s="41">
        <v>114.12</v>
      </c>
      <c r="K102" s="175" t="s">
        <v>417</v>
      </c>
    </row>
    <row r="103" spans="1:12" ht="15" thickBot="1" x14ac:dyDescent="0.4">
      <c r="A103" s="42" t="s">
        <v>115</v>
      </c>
      <c r="B103" s="43">
        <v>2</v>
      </c>
      <c r="C103" s="43" t="s">
        <v>357</v>
      </c>
      <c r="D103" s="43">
        <v>1618</v>
      </c>
      <c r="E103" s="88" t="s">
        <v>1</v>
      </c>
      <c r="F103" s="91">
        <v>34100</v>
      </c>
      <c r="G103" s="43"/>
      <c r="H103" s="89">
        <f t="shared" si="1"/>
        <v>53.93333333333333</v>
      </c>
      <c r="I103" s="189">
        <v>6.85</v>
      </c>
      <c r="J103" s="44">
        <v>41.04</v>
      </c>
      <c r="K103" s="176" t="s">
        <v>417</v>
      </c>
    </row>
    <row r="104" spans="1:12" x14ac:dyDescent="0.35">
      <c r="A104" s="39" t="s">
        <v>116</v>
      </c>
      <c r="B104" s="40">
        <v>7</v>
      </c>
      <c r="C104" s="40" t="s">
        <v>357</v>
      </c>
      <c r="D104" s="40">
        <v>1004</v>
      </c>
      <c r="E104" s="84" t="s">
        <v>1</v>
      </c>
      <c r="F104" s="85">
        <v>86824</v>
      </c>
      <c r="G104" s="40"/>
      <c r="H104" s="80">
        <f t="shared" si="1"/>
        <v>33.466666666666669</v>
      </c>
      <c r="I104" s="79">
        <v>25.33</v>
      </c>
      <c r="J104" s="41">
        <v>108.02</v>
      </c>
      <c r="K104" s="175" t="s">
        <v>419</v>
      </c>
      <c r="L104" s="3"/>
    </row>
    <row r="105" spans="1:12" x14ac:dyDescent="0.35">
      <c r="A105" s="39" t="s">
        <v>117</v>
      </c>
      <c r="B105" s="40">
        <v>3</v>
      </c>
      <c r="C105" s="40" t="s">
        <v>357</v>
      </c>
      <c r="D105" s="40">
        <v>771</v>
      </c>
      <c r="E105" s="84" t="s">
        <v>1</v>
      </c>
      <c r="F105" s="85">
        <v>30000</v>
      </c>
      <c r="G105" s="40"/>
      <c r="H105" s="80">
        <f t="shared" si="1"/>
        <v>25.7</v>
      </c>
      <c r="I105" s="79">
        <v>31.97</v>
      </c>
      <c r="J105" s="41">
        <v>105.34</v>
      </c>
      <c r="K105" s="175" t="s">
        <v>593</v>
      </c>
    </row>
    <row r="106" spans="1:12" x14ac:dyDescent="0.35">
      <c r="A106" s="39" t="s">
        <v>118</v>
      </c>
      <c r="B106" s="40">
        <v>2</v>
      </c>
      <c r="C106" s="40" t="s">
        <v>357</v>
      </c>
      <c r="D106" s="40">
        <v>1078</v>
      </c>
      <c r="E106" s="84" t="s">
        <v>1</v>
      </c>
      <c r="F106" s="85">
        <v>31974</v>
      </c>
      <c r="G106" s="40"/>
      <c r="H106" s="80">
        <f t="shared" si="1"/>
        <v>35.93333333333333</v>
      </c>
      <c r="I106" s="79">
        <v>41</v>
      </c>
      <c r="J106" s="41">
        <v>113.91</v>
      </c>
      <c r="K106" s="179" t="s">
        <v>417</v>
      </c>
    </row>
    <row r="107" spans="1:12" x14ac:dyDescent="0.35">
      <c r="A107" s="39" t="s">
        <v>119</v>
      </c>
      <c r="B107" s="40">
        <v>3</v>
      </c>
      <c r="C107" s="40" t="s">
        <v>357</v>
      </c>
      <c r="D107" s="40">
        <v>1099</v>
      </c>
      <c r="E107" s="84" t="s">
        <v>29</v>
      </c>
      <c r="F107" s="85">
        <v>974000</v>
      </c>
      <c r="G107" s="40"/>
      <c r="H107" s="80">
        <f t="shared" si="1"/>
        <v>36.633333333333333</v>
      </c>
      <c r="I107" s="79">
        <v>32.619999999999997</v>
      </c>
      <c r="J107" s="41">
        <v>82.47</v>
      </c>
      <c r="K107" s="175" t="s">
        <v>600</v>
      </c>
    </row>
    <row r="108" spans="1:12" x14ac:dyDescent="0.35">
      <c r="A108" s="39" t="s">
        <v>120</v>
      </c>
      <c r="B108" s="40">
        <v>4</v>
      </c>
      <c r="C108" s="40" t="s">
        <v>357</v>
      </c>
      <c r="D108" s="40">
        <v>1328</v>
      </c>
      <c r="E108" s="84" t="s">
        <v>1</v>
      </c>
      <c r="F108" s="85">
        <v>10900</v>
      </c>
      <c r="G108" s="40"/>
      <c r="H108" s="80">
        <f t="shared" si="1"/>
        <v>44.266666666666666</v>
      </c>
      <c r="I108" s="79">
        <v>34.33</v>
      </c>
      <c r="J108" s="41">
        <v>62.39</v>
      </c>
      <c r="K108" s="175" t="s">
        <v>417</v>
      </c>
    </row>
    <row r="109" spans="1:12" x14ac:dyDescent="0.35">
      <c r="A109" s="39" t="s">
        <v>121</v>
      </c>
      <c r="B109" s="40">
        <v>3</v>
      </c>
      <c r="C109" s="40" t="s">
        <v>357</v>
      </c>
      <c r="D109" s="40">
        <v>1665</v>
      </c>
      <c r="E109" s="84" t="s">
        <v>1</v>
      </c>
      <c r="F109" s="85">
        <v>23000</v>
      </c>
      <c r="G109" s="40"/>
      <c r="H109" s="80">
        <f t="shared" si="1"/>
        <v>55.5</v>
      </c>
      <c r="I109" s="79">
        <v>32.869999999999997</v>
      </c>
      <c r="J109" s="41">
        <v>101.95</v>
      </c>
      <c r="K109" s="175" t="s">
        <v>412</v>
      </c>
    </row>
    <row r="110" spans="1:12" x14ac:dyDescent="0.35">
      <c r="A110" s="39" t="s">
        <v>122</v>
      </c>
      <c r="B110" s="40">
        <v>3</v>
      </c>
      <c r="C110" s="40" t="s">
        <v>357</v>
      </c>
      <c r="D110" s="40">
        <v>793</v>
      </c>
      <c r="E110" s="84" t="s">
        <v>1</v>
      </c>
      <c r="F110" s="85">
        <v>29000</v>
      </c>
      <c r="G110" s="40"/>
      <c r="H110" s="80">
        <f t="shared" si="1"/>
        <v>26.433333333333334</v>
      </c>
      <c r="I110" s="84">
        <v>23.1</v>
      </c>
      <c r="J110" s="41">
        <v>123.59</v>
      </c>
      <c r="K110" s="175" t="s">
        <v>593</v>
      </c>
    </row>
    <row r="111" spans="1:12" x14ac:dyDescent="0.35">
      <c r="A111" s="39" t="s">
        <v>123</v>
      </c>
      <c r="B111" s="40">
        <v>4</v>
      </c>
      <c r="C111" s="40" t="s">
        <v>357</v>
      </c>
      <c r="D111" s="40">
        <v>1789</v>
      </c>
      <c r="E111" s="84" t="s">
        <v>1</v>
      </c>
      <c r="F111" s="85">
        <v>16300</v>
      </c>
      <c r="G111" s="40"/>
      <c r="H111" s="80">
        <f t="shared" si="1"/>
        <v>59.633333333333333</v>
      </c>
      <c r="I111" s="79">
        <v>39.76</v>
      </c>
      <c r="J111" s="41">
        <v>123.92</v>
      </c>
      <c r="K111" s="175" t="s">
        <v>412</v>
      </c>
    </row>
    <row r="112" spans="1:12" x14ac:dyDescent="0.35">
      <c r="A112" s="39" t="s">
        <v>124</v>
      </c>
      <c r="B112" s="40">
        <v>3</v>
      </c>
      <c r="C112" s="40" t="s">
        <v>357</v>
      </c>
      <c r="D112" s="40">
        <v>699</v>
      </c>
      <c r="E112" s="84" t="s">
        <v>1</v>
      </c>
      <c r="F112" s="85">
        <v>19700</v>
      </c>
      <c r="G112" s="40"/>
      <c r="H112" s="80">
        <f t="shared" si="1"/>
        <v>23.3</v>
      </c>
      <c r="I112" s="79">
        <v>15.02</v>
      </c>
      <c r="J112" s="41">
        <v>91.68</v>
      </c>
      <c r="K112" s="175" t="s">
        <v>412</v>
      </c>
    </row>
    <row r="113" spans="1:11" ht="15" thickBot="1" x14ac:dyDescent="0.4">
      <c r="A113" s="42" t="s">
        <v>125</v>
      </c>
      <c r="B113" s="43">
        <v>2</v>
      </c>
      <c r="C113" s="43" t="s">
        <v>357</v>
      </c>
      <c r="D113" s="43">
        <v>394</v>
      </c>
      <c r="E113" s="88" t="s">
        <v>1</v>
      </c>
      <c r="F113" s="91">
        <v>92001</v>
      </c>
      <c r="G113" s="43"/>
      <c r="H113" s="89">
        <f t="shared" si="1"/>
        <v>13.133333333333333</v>
      </c>
      <c r="I113" s="162">
        <v>12.27</v>
      </c>
      <c r="J113" s="44">
        <v>31.6</v>
      </c>
      <c r="K113" s="175" t="s">
        <v>412</v>
      </c>
    </row>
    <row r="114" spans="1:11" x14ac:dyDescent="0.35">
      <c r="A114" s="36" t="s">
        <v>126</v>
      </c>
      <c r="B114" s="37">
        <v>1</v>
      </c>
      <c r="C114" s="37" t="s">
        <v>356</v>
      </c>
      <c r="D114" s="37">
        <v>18</v>
      </c>
      <c r="E114" s="74" t="s">
        <v>1</v>
      </c>
      <c r="F114" s="75">
        <v>220000</v>
      </c>
      <c r="G114" s="37"/>
      <c r="H114" s="54">
        <f t="shared" si="1"/>
        <v>0.6</v>
      </c>
      <c r="I114" s="94">
        <v>22.84</v>
      </c>
      <c r="J114" s="111">
        <v>109.3</v>
      </c>
      <c r="K114" s="174" t="s">
        <v>596</v>
      </c>
    </row>
    <row r="115" spans="1:11" x14ac:dyDescent="0.35">
      <c r="A115" s="39" t="s">
        <v>127</v>
      </c>
      <c r="B115" s="40">
        <v>2</v>
      </c>
      <c r="C115" s="40" t="s">
        <v>357</v>
      </c>
      <c r="D115" s="40">
        <v>424</v>
      </c>
      <c r="E115" s="84" t="s">
        <v>1</v>
      </c>
      <c r="F115" s="85">
        <v>22100</v>
      </c>
      <c r="G115" s="40"/>
      <c r="H115" s="58">
        <f t="shared" si="1"/>
        <v>14.133333333333333</v>
      </c>
      <c r="I115" s="82">
        <v>7.49</v>
      </c>
      <c r="J115" s="166">
        <v>39.86</v>
      </c>
      <c r="K115" s="175" t="s">
        <v>412</v>
      </c>
    </row>
    <row r="116" spans="1:11" x14ac:dyDescent="0.35">
      <c r="A116" s="39" t="s">
        <v>128</v>
      </c>
      <c r="B116" s="40">
        <v>3</v>
      </c>
      <c r="C116" s="40" t="s">
        <v>357</v>
      </c>
      <c r="D116" s="40">
        <v>729</v>
      </c>
      <c r="E116" s="84" t="s">
        <v>1</v>
      </c>
      <c r="F116" s="85">
        <v>39210</v>
      </c>
      <c r="G116" s="40"/>
      <c r="H116" s="80">
        <f t="shared" si="1"/>
        <v>24.3</v>
      </c>
      <c r="I116" s="40">
        <v>32.76</v>
      </c>
      <c r="J116" s="41">
        <v>39.619999999999997</v>
      </c>
      <c r="K116" s="175" t="s">
        <v>593</v>
      </c>
    </row>
    <row r="117" spans="1:11" x14ac:dyDescent="0.35">
      <c r="A117" s="39" t="s">
        <v>129</v>
      </c>
      <c r="B117" s="40">
        <v>1</v>
      </c>
      <c r="C117" s="40" t="s">
        <v>356</v>
      </c>
      <c r="D117" s="40">
        <v>68</v>
      </c>
      <c r="E117" s="84" t="s">
        <v>42</v>
      </c>
      <c r="F117" s="85">
        <v>25970</v>
      </c>
      <c r="G117" s="40"/>
      <c r="H117" s="80">
        <f t="shared" si="1"/>
        <v>2.2666666666666666</v>
      </c>
      <c r="I117" s="40">
        <v>2.73</v>
      </c>
      <c r="J117" s="41">
        <v>10.19</v>
      </c>
      <c r="K117" s="175" t="s">
        <v>602</v>
      </c>
    </row>
    <row r="118" spans="1:11" x14ac:dyDescent="0.35">
      <c r="A118" s="39" t="s">
        <v>130</v>
      </c>
      <c r="B118" s="40">
        <v>2</v>
      </c>
      <c r="C118" s="40" t="s">
        <v>357</v>
      </c>
      <c r="D118" s="40">
        <v>275</v>
      </c>
      <c r="E118" s="84" t="s">
        <v>1</v>
      </c>
      <c r="F118" s="85">
        <v>72900</v>
      </c>
      <c r="G118" s="40"/>
      <c r="H118" s="80">
        <f t="shared" si="1"/>
        <v>9.1666666666666661</v>
      </c>
      <c r="I118" s="78">
        <v>11.63</v>
      </c>
      <c r="J118" s="109">
        <v>59.91</v>
      </c>
      <c r="K118" s="175" t="s">
        <v>419</v>
      </c>
    </row>
    <row r="119" spans="1:11" x14ac:dyDescent="0.35">
      <c r="A119" s="39" t="s">
        <v>131</v>
      </c>
      <c r="B119" s="40">
        <v>3</v>
      </c>
      <c r="C119" s="40" t="s">
        <v>357</v>
      </c>
      <c r="D119" s="40">
        <v>1661</v>
      </c>
      <c r="E119" s="84" t="s">
        <v>1</v>
      </c>
      <c r="F119" s="85">
        <v>13000</v>
      </c>
      <c r="G119" s="40"/>
      <c r="H119" s="80">
        <f t="shared" si="1"/>
        <v>55.366666666666667</v>
      </c>
      <c r="I119" s="78">
        <v>32.96</v>
      </c>
      <c r="J119" s="41">
        <v>111.32</v>
      </c>
      <c r="K119" s="175" t="s">
        <v>602</v>
      </c>
    </row>
    <row r="120" spans="1:11" x14ac:dyDescent="0.35">
      <c r="A120" s="39" t="s">
        <v>132</v>
      </c>
      <c r="B120" s="40">
        <v>2</v>
      </c>
      <c r="C120" s="40" t="s">
        <v>357</v>
      </c>
      <c r="D120" s="40">
        <v>706</v>
      </c>
      <c r="E120" s="84" t="s">
        <v>1</v>
      </c>
      <c r="F120" s="85">
        <v>40700</v>
      </c>
      <c r="G120" s="40"/>
      <c r="H120" s="80">
        <f t="shared" si="1"/>
        <v>23.533333333333335</v>
      </c>
      <c r="I120" s="40">
        <v>36.28</v>
      </c>
      <c r="J120" s="41">
        <v>76.849999999999994</v>
      </c>
      <c r="K120" s="175" t="s">
        <v>602</v>
      </c>
    </row>
    <row r="121" spans="1:11" x14ac:dyDescent="0.35">
      <c r="A121" s="39" t="s">
        <v>133</v>
      </c>
      <c r="B121" s="40">
        <v>5</v>
      </c>
      <c r="C121" s="40" t="s">
        <v>357</v>
      </c>
      <c r="D121" s="40">
        <v>1860</v>
      </c>
      <c r="E121" s="84" t="s">
        <v>1</v>
      </c>
      <c r="F121" s="85">
        <v>21000</v>
      </c>
      <c r="G121" s="40"/>
      <c r="H121" s="80">
        <f t="shared" si="1"/>
        <v>62</v>
      </c>
      <c r="I121" s="40">
        <v>90.69</v>
      </c>
      <c r="J121" s="41">
        <v>35.93</v>
      </c>
      <c r="K121" s="179" t="s">
        <v>602</v>
      </c>
    </row>
    <row r="122" spans="1:11" x14ac:dyDescent="0.35">
      <c r="A122" s="39" t="s">
        <v>134</v>
      </c>
      <c r="B122" s="40">
        <v>2</v>
      </c>
      <c r="C122" s="40" t="s">
        <v>357</v>
      </c>
      <c r="D122" s="40">
        <v>434</v>
      </c>
      <c r="E122" s="84" t="s">
        <v>1</v>
      </c>
      <c r="F122" s="50"/>
      <c r="G122" s="40">
        <v>250000</v>
      </c>
      <c r="H122" s="80">
        <f t="shared" si="1"/>
        <v>14.466666666666667</v>
      </c>
      <c r="I122" s="40">
        <v>29.21</v>
      </c>
      <c r="J122" s="41">
        <v>88.34</v>
      </c>
      <c r="K122" s="175" t="s">
        <v>596</v>
      </c>
    </row>
    <row r="123" spans="1:11" x14ac:dyDescent="0.35">
      <c r="A123" s="39" t="s">
        <v>135</v>
      </c>
      <c r="B123" s="40">
        <v>2</v>
      </c>
      <c r="C123" s="40" t="s">
        <v>357</v>
      </c>
      <c r="D123" s="40">
        <v>1177</v>
      </c>
      <c r="E123" s="84" t="s">
        <v>1</v>
      </c>
      <c r="F123" s="85">
        <v>58200</v>
      </c>
      <c r="G123" s="40"/>
      <c r="H123" s="80">
        <f t="shared" si="1"/>
        <v>39.233333333333334</v>
      </c>
      <c r="I123" s="40">
        <v>37.35</v>
      </c>
      <c r="J123" s="41">
        <v>123.1</v>
      </c>
      <c r="K123" s="175" t="s">
        <v>412</v>
      </c>
    </row>
    <row r="124" spans="1:11" x14ac:dyDescent="0.35">
      <c r="A124" s="39" t="s">
        <v>136</v>
      </c>
      <c r="B124" s="40">
        <v>2</v>
      </c>
      <c r="C124" s="40" t="s">
        <v>357</v>
      </c>
      <c r="D124" s="40">
        <v>280</v>
      </c>
      <c r="E124" s="84" t="s">
        <v>1</v>
      </c>
      <c r="F124" s="85">
        <v>56977</v>
      </c>
      <c r="G124" s="40"/>
      <c r="H124" s="58">
        <f t="shared" si="1"/>
        <v>9.3333333333333339</v>
      </c>
      <c r="I124" s="82">
        <v>17.78</v>
      </c>
      <c r="J124" s="109">
        <v>87.2</v>
      </c>
      <c r="K124" s="175" t="s">
        <v>419</v>
      </c>
    </row>
    <row r="125" spans="1:11" x14ac:dyDescent="0.35">
      <c r="A125" s="39" t="s">
        <v>137</v>
      </c>
      <c r="B125" s="40">
        <v>2</v>
      </c>
      <c r="C125" s="40" t="s">
        <v>357</v>
      </c>
      <c r="D125" s="40">
        <v>587</v>
      </c>
      <c r="E125" s="84" t="s">
        <v>1</v>
      </c>
      <c r="F125" s="85">
        <v>11000</v>
      </c>
      <c r="G125" s="40"/>
      <c r="H125" s="80">
        <f t="shared" si="1"/>
        <v>19.566666666666666</v>
      </c>
      <c r="I125" s="40">
        <v>20.22</v>
      </c>
      <c r="J125" s="41">
        <v>53.97</v>
      </c>
      <c r="K125" s="175" t="s">
        <v>412</v>
      </c>
    </row>
    <row r="126" spans="1:11" x14ac:dyDescent="0.35">
      <c r="A126" s="39" t="s">
        <v>138</v>
      </c>
      <c r="B126" s="40">
        <v>1</v>
      </c>
      <c r="C126" s="40" t="s">
        <v>356</v>
      </c>
      <c r="D126" s="40">
        <v>114</v>
      </c>
      <c r="E126" s="84" t="s">
        <v>1</v>
      </c>
      <c r="F126" s="50"/>
      <c r="G126" s="40">
        <v>44000</v>
      </c>
      <c r="H126" s="80">
        <f t="shared" si="1"/>
        <v>3.8</v>
      </c>
      <c r="I126" s="40">
        <v>3.01</v>
      </c>
      <c r="J126" s="41">
        <v>10.11</v>
      </c>
      <c r="K126" s="175" t="s">
        <v>418</v>
      </c>
    </row>
    <row r="127" spans="1:11" x14ac:dyDescent="0.35">
      <c r="A127" s="39" t="s">
        <v>139</v>
      </c>
      <c r="B127" s="40">
        <v>4</v>
      </c>
      <c r="C127" s="40" t="s">
        <v>357</v>
      </c>
      <c r="D127" s="40">
        <v>1546</v>
      </c>
      <c r="E127" s="84" t="s">
        <v>1</v>
      </c>
      <c r="F127" s="85">
        <v>30200</v>
      </c>
      <c r="G127" s="40"/>
      <c r="H127" s="80">
        <f t="shared" si="1"/>
        <v>51.533333333333331</v>
      </c>
      <c r="I127" s="40">
        <v>27.77</v>
      </c>
      <c r="J127" s="41">
        <v>108.69</v>
      </c>
      <c r="K127" s="175" t="s">
        <v>418</v>
      </c>
    </row>
    <row r="128" spans="1:11" ht="15" thickBot="1" x14ac:dyDescent="0.4">
      <c r="A128" s="42" t="s">
        <v>140</v>
      </c>
      <c r="B128" s="43">
        <v>2</v>
      </c>
      <c r="C128" s="43" t="s">
        <v>357</v>
      </c>
      <c r="D128" s="43">
        <v>853</v>
      </c>
      <c r="E128" s="88" t="s">
        <v>1</v>
      </c>
      <c r="F128" s="52"/>
      <c r="G128" s="43">
        <v>315811</v>
      </c>
      <c r="H128" s="89">
        <f t="shared" si="1"/>
        <v>28.433333333333334</v>
      </c>
      <c r="I128" s="43">
        <v>24.39</v>
      </c>
      <c r="J128" s="44">
        <v>132.1</v>
      </c>
      <c r="K128" s="176" t="s">
        <v>596</v>
      </c>
    </row>
    <row r="129" spans="1:11" x14ac:dyDescent="0.35">
      <c r="A129" s="36" t="s">
        <v>141</v>
      </c>
      <c r="B129" s="37">
        <v>2</v>
      </c>
      <c r="C129" s="37" t="s">
        <v>357</v>
      </c>
      <c r="D129" s="37">
        <v>389</v>
      </c>
      <c r="E129" s="74" t="s">
        <v>1</v>
      </c>
      <c r="F129" s="75">
        <v>91000</v>
      </c>
      <c r="G129" s="37"/>
      <c r="H129" s="45">
        <f t="shared" si="1"/>
        <v>12.966666666666667</v>
      </c>
      <c r="I129" s="94">
        <v>11.77</v>
      </c>
      <c r="J129" s="38">
        <v>32.22</v>
      </c>
      <c r="K129" s="175" t="s">
        <v>418</v>
      </c>
    </row>
    <row r="130" spans="1:11" x14ac:dyDescent="0.35">
      <c r="A130" s="39" t="s">
        <v>142</v>
      </c>
      <c r="B130" s="40">
        <v>3</v>
      </c>
      <c r="C130" s="40" t="s">
        <v>357</v>
      </c>
      <c r="D130" s="40">
        <v>731</v>
      </c>
      <c r="E130" s="84" t="s">
        <v>1</v>
      </c>
      <c r="F130" s="85">
        <v>32200</v>
      </c>
      <c r="G130" s="40"/>
      <c r="H130" s="80">
        <f t="shared" ref="H130:H193" si="2">D130/30</f>
        <v>24.366666666666667</v>
      </c>
      <c r="I130" s="40">
        <v>14.15</v>
      </c>
      <c r="J130" s="41">
        <v>35.69</v>
      </c>
      <c r="K130" s="175" t="s">
        <v>418</v>
      </c>
    </row>
    <row r="131" spans="1:11" x14ac:dyDescent="0.35">
      <c r="A131" s="95" t="s">
        <v>143</v>
      </c>
      <c r="B131" s="40">
        <v>5</v>
      </c>
      <c r="C131" s="40" t="s">
        <v>357</v>
      </c>
      <c r="D131" s="40">
        <v>1758</v>
      </c>
      <c r="E131" s="84" t="s">
        <v>1</v>
      </c>
      <c r="F131" s="50"/>
      <c r="G131" s="40">
        <v>34000</v>
      </c>
      <c r="H131" s="80">
        <f t="shared" si="2"/>
        <v>58.6</v>
      </c>
      <c r="I131" s="40">
        <v>33.9</v>
      </c>
      <c r="J131" s="41">
        <v>92.75</v>
      </c>
      <c r="K131" s="175" t="s">
        <v>418</v>
      </c>
    </row>
    <row r="132" spans="1:11" x14ac:dyDescent="0.35">
      <c r="A132" s="39" t="s">
        <v>144</v>
      </c>
      <c r="B132" s="40">
        <v>4</v>
      </c>
      <c r="C132" s="40" t="s">
        <v>357</v>
      </c>
      <c r="D132" s="40">
        <v>1135</v>
      </c>
      <c r="E132" s="84" t="s">
        <v>1</v>
      </c>
      <c r="F132" s="85">
        <v>16726</v>
      </c>
      <c r="G132" s="40"/>
      <c r="H132" s="80">
        <f t="shared" si="2"/>
        <v>37.833333333333336</v>
      </c>
      <c r="I132" s="40">
        <v>33</v>
      </c>
      <c r="J132" s="41">
        <v>27.92</v>
      </c>
      <c r="K132" s="175" t="s">
        <v>418</v>
      </c>
    </row>
    <row r="133" spans="1:11" x14ac:dyDescent="0.35">
      <c r="A133" s="39" t="s">
        <v>145</v>
      </c>
      <c r="B133" s="40">
        <v>2</v>
      </c>
      <c r="C133" s="40" t="s">
        <v>357</v>
      </c>
      <c r="D133" s="40">
        <v>415</v>
      </c>
      <c r="E133" s="84" t="s">
        <v>1</v>
      </c>
      <c r="F133" s="87">
        <f>1.41*1000000</f>
        <v>1410000</v>
      </c>
      <c r="G133" s="40"/>
      <c r="H133" s="80">
        <f t="shared" si="2"/>
        <v>13.833333333333334</v>
      </c>
      <c r="I133" s="40">
        <v>31.92</v>
      </c>
      <c r="J133" s="41">
        <v>91.5</v>
      </c>
      <c r="K133" s="175" t="s">
        <v>596</v>
      </c>
    </row>
    <row r="134" spans="1:11" x14ac:dyDescent="0.35">
      <c r="A134" s="39" t="s">
        <v>146</v>
      </c>
      <c r="B134" s="40">
        <v>3</v>
      </c>
      <c r="C134" s="40" t="s">
        <v>357</v>
      </c>
      <c r="D134" s="40">
        <v>1111</v>
      </c>
      <c r="E134" s="84" t="s">
        <v>1</v>
      </c>
      <c r="F134" s="85">
        <v>32000</v>
      </c>
      <c r="G134" s="40"/>
      <c r="H134" s="80">
        <f t="shared" si="2"/>
        <v>37.033333333333331</v>
      </c>
      <c r="I134" s="40">
        <v>28.09</v>
      </c>
      <c r="J134" s="41">
        <v>80.86</v>
      </c>
      <c r="K134" s="175" t="s">
        <v>602</v>
      </c>
    </row>
    <row r="135" spans="1:11" x14ac:dyDescent="0.35">
      <c r="A135" s="39" t="s">
        <v>147</v>
      </c>
      <c r="B135" s="40">
        <v>5</v>
      </c>
      <c r="C135" s="40" t="s">
        <v>357</v>
      </c>
      <c r="D135" s="40">
        <v>2023</v>
      </c>
      <c r="E135" s="84" t="s">
        <v>1</v>
      </c>
      <c r="F135" s="85">
        <v>10000</v>
      </c>
      <c r="G135" s="40"/>
      <c r="H135" s="80">
        <f t="shared" si="2"/>
        <v>67.433333333333337</v>
      </c>
      <c r="I135" s="40">
        <v>43.41</v>
      </c>
      <c r="J135" s="41">
        <v>49.64</v>
      </c>
      <c r="K135" s="175" t="s">
        <v>418</v>
      </c>
    </row>
    <row r="136" spans="1:11" x14ac:dyDescent="0.35">
      <c r="A136" s="39" t="s">
        <v>148</v>
      </c>
      <c r="B136" s="40">
        <v>2</v>
      </c>
      <c r="C136" s="40" t="s">
        <v>357</v>
      </c>
      <c r="D136" s="40">
        <v>851</v>
      </c>
      <c r="E136" s="84" t="s">
        <v>1</v>
      </c>
      <c r="F136" s="85">
        <v>10800</v>
      </c>
      <c r="G136" s="40"/>
      <c r="H136" s="80">
        <f t="shared" si="2"/>
        <v>28.366666666666667</v>
      </c>
      <c r="I136" s="40">
        <v>22.41</v>
      </c>
      <c r="J136" s="41">
        <v>80.92</v>
      </c>
      <c r="K136" s="175" t="s">
        <v>602</v>
      </c>
    </row>
    <row r="137" spans="1:11" x14ac:dyDescent="0.35">
      <c r="A137" s="39" t="s">
        <v>149</v>
      </c>
      <c r="B137" s="40">
        <v>6</v>
      </c>
      <c r="C137" s="40" t="s">
        <v>357</v>
      </c>
      <c r="D137" s="40">
        <v>1915</v>
      </c>
      <c r="E137" s="84" t="s">
        <v>1</v>
      </c>
      <c r="F137" s="50"/>
      <c r="G137" s="40">
        <v>37817</v>
      </c>
      <c r="H137" s="80">
        <f t="shared" si="2"/>
        <v>63.833333333333336</v>
      </c>
      <c r="I137" s="40">
        <v>37.630000000000003</v>
      </c>
      <c r="J137" s="41">
        <v>85.32</v>
      </c>
      <c r="K137" s="175" t="s">
        <v>418</v>
      </c>
    </row>
    <row r="138" spans="1:11" x14ac:dyDescent="0.35">
      <c r="A138" s="39" t="s">
        <v>150</v>
      </c>
      <c r="B138" s="40">
        <v>3</v>
      </c>
      <c r="C138" s="40" t="s">
        <v>357</v>
      </c>
      <c r="D138" s="40">
        <v>787</v>
      </c>
      <c r="E138" s="84" t="s">
        <v>23</v>
      </c>
      <c r="F138" s="85">
        <v>19600</v>
      </c>
      <c r="G138" s="40"/>
      <c r="H138" s="80">
        <f t="shared" si="2"/>
        <v>26.233333333333334</v>
      </c>
      <c r="I138" s="40">
        <v>18.36</v>
      </c>
      <c r="J138" s="41">
        <v>38.840000000000003</v>
      </c>
      <c r="K138" s="175" t="s">
        <v>602</v>
      </c>
    </row>
    <row r="139" spans="1:11" x14ac:dyDescent="0.35">
      <c r="A139" s="39" t="s">
        <v>151</v>
      </c>
      <c r="B139" s="40">
        <v>2</v>
      </c>
      <c r="C139" s="40" t="s">
        <v>357</v>
      </c>
      <c r="D139" s="40">
        <v>850</v>
      </c>
      <c r="E139" s="84" t="s">
        <v>1</v>
      </c>
      <c r="F139" s="85">
        <v>16000</v>
      </c>
      <c r="G139" s="40"/>
      <c r="H139" s="80">
        <f t="shared" si="2"/>
        <v>28.333333333333332</v>
      </c>
      <c r="I139" s="40">
        <v>21.84</v>
      </c>
      <c r="J139" s="41">
        <v>41.86</v>
      </c>
      <c r="K139" s="175" t="s">
        <v>610</v>
      </c>
    </row>
    <row r="140" spans="1:11" x14ac:dyDescent="0.35">
      <c r="A140" s="39" t="s">
        <v>152</v>
      </c>
      <c r="B140" s="40">
        <v>3</v>
      </c>
      <c r="C140" s="40" t="s">
        <v>357</v>
      </c>
      <c r="D140" s="40">
        <v>1037</v>
      </c>
      <c r="E140" s="84" t="s">
        <v>1</v>
      </c>
      <c r="F140" s="85">
        <v>23700</v>
      </c>
      <c r="G140" s="40"/>
      <c r="H140" s="80">
        <f t="shared" si="2"/>
        <v>34.56666666666667</v>
      </c>
      <c r="I140" s="82">
        <v>6.77</v>
      </c>
      <c r="J140" s="41">
        <v>109.01</v>
      </c>
      <c r="K140" s="175" t="s">
        <v>610</v>
      </c>
    </row>
    <row r="141" spans="1:11" x14ac:dyDescent="0.35">
      <c r="A141" s="39" t="s">
        <v>153</v>
      </c>
      <c r="B141" s="40">
        <v>5</v>
      </c>
      <c r="C141" s="40" t="s">
        <v>357</v>
      </c>
      <c r="D141" s="40">
        <v>1503</v>
      </c>
      <c r="E141" s="84" t="s">
        <v>1</v>
      </c>
      <c r="F141" s="85">
        <v>24000</v>
      </c>
      <c r="G141" s="40"/>
      <c r="H141" s="80">
        <f t="shared" si="2"/>
        <v>50.1</v>
      </c>
      <c r="I141" s="40">
        <v>24.1</v>
      </c>
      <c r="J141" s="41">
        <v>90.78</v>
      </c>
      <c r="K141" s="175" t="s">
        <v>602</v>
      </c>
    </row>
    <row r="142" spans="1:11" x14ac:dyDescent="0.35">
      <c r="A142" s="39" t="s">
        <v>154</v>
      </c>
      <c r="B142" s="40">
        <v>2</v>
      </c>
      <c r="C142" s="40" t="s">
        <v>357</v>
      </c>
      <c r="D142" s="40">
        <v>777</v>
      </c>
      <c r="E142" s="84" t="s">
        <v>1</v>
      </c>
      <c r="F142" s="85">
        <v>142000</v>
      </c>
      <c r="G142" s="40"/>
      <c r="H142" s="80">
        <f t="shared" si="2"/>
        <v>25.9</v>
      </c>
      <c r="I142" s="40">
        <v>34.89</v>
      </c>
      <c r="J142" s="41">
        <v>95.76</v>
      </c>
      <c r="K142" s="175" t="s">
        <v>600</v>
      </c>
    </row>
    <row r="143" spans="1:11" ht="15" thickBot="1" x14ac:dyDescent="0.4">
      <c r="A143" s="42" t="s">
        <v>155</v>
      </c>
      <c r="B143" s="43">
        <v>2</v>
      </c>
      <c r="C143" s="43" t="s">
        <v>357</v>
      </c>
      <c r="D143" s="43">
        <v>409</v>
      </c>
      <c r="E143" s="88" t="s">
        <v>1</v>
      </c>
      <c r="F143" s="91">
        <v>403000</v>
      </c>
      <c r="G143" s="43"/>
      <c r="H143" s="89">
        <f t="shared" si="2"/>
        <v>13.633333333333333</v>
      </c>
      <c r="I143" s="43">
        <v>22.13</v>
      </c>
      <c r="J143" s="44">
        <v>108.26</v>
      </c>
      <c r="K143" s="176" t="s">
        <v>596</v>
      </c>
    </row>
    <row r="144" spans="1:11" x14ac:dyDescent="0.35">
      <c r="A144" s="36" t="s">
        <v>156</v>
      </c>
      <c r="B144" s="37">
        <v>4</v>
      </c>
      <c r="C144" s="37" t="s">
        <v>357</v>
      </c>
      <c r="D144" s="37">
        <v>1639</v>
      </c>
      <c r="E144" s="74" t="s">
        <v>1</v>
      </c>
      <c r="F144" s="75">
        <v>101000</v>
      </c>
      <c r="G144" s="37"/>
      <c r="H144" s="45">
        <f t="shared" si="2"/>
        <v>54.633333333333333</v>
      </c>
      <c r="I144" s="45">
        <v>36.24</v>
      </c>
      <c r="J144" s="38">
        <v>69.900000000000006</v>
      </c>
      <c r="K144" s="174" t="s">
        <v>596</v>
      </c>
    </row>
    <row r="145" spans="1:11" x14ac:dyDescent="0.35">
      <c r="A145" s="39" t="s">
        <v>157</v>
      </c>
      <c r="B145" s="40">
        <v>4</v>
      </c>
      <c r="C145" s="40" t="s">
        <v>357</v>
      </c>
      <c r="D145" s="40">
        <v>1286</v>
      </c>
      <c r="E145" s="84" t="s">
        <v>1</v>
      </c>
      <c r="F145" s="50"/>
      <c r="G145" s="40">
        <v>32100</v>
      </c>
      <c r="H145" s="80">
        <f t="shared" si="2"/>
        <v>42.866666666666667</v>
      </c>
      <c r="I145" s="80">
        <v>31.25</v>
      </c>
      <c r="J145" s="41">
        <v>106.36</v>
      </c>
      <c r="K145" s="175" t="s">
        <v>610</v>
      </c>
    </row>
    <row r="146" spans="1:11" x14ac:dyDescent="0.35">
      <c r="A146" s="143" t="s">
        <v>158</v>
      </c>
      <c r="B146" s="40">
        <v>1</v>
      </c>
      <c r="C146" s="40" t="s">
        <v>356</v>
      </c>
      <c r="D146" s="40">
        <v>16</v>
      </c>
      <c r="E146" s="84" t="s">
        <v>23</v>
      </c>
      <c r="F146" s="85">
        <v>17500</v>
      </c>
      <c r="G146" s="40"/>
      <c r="H146" s="58">
        <f t="shared" si="2"/>
        <v>0.53333333333333333</v>
      </c>
      <c r="I146" s="86">
        <v>34.03</v>
      </c>
      <c r="J146" s="109">
        <v>98.5</v>
      </c>
      <c r="K146" s="175" t="s">
        <v>602</v>
      </c>
    </row>
    <row r="147" spans="1:11" x14ac:dyDescent="0.35">
      <c r="A147" s="39" t="s">
        <v>159</v>
      </c>
      <c r="B147" s="40">
        <v>4</v>
      </c>
      <c r="C147" s="40" t="s">
        <v>357</v>
      </c>
      <c r="D147" s="40">
        <v>984</v>
      </c>
      <c r="E147" s="84" t="s">
        <v>1</v>
      </c>
      <c r="F147" s="50"/>
      <c r="G147" s="40">
        <v>21000</v>
      </c>
      <c r="H147" s="80">
        <f t="shared" si="2"/>
        <v>32.799999999999997</v>
      </c>
      <c r="I147" s="80">
        <v>32.17</v>
      </c>
      <c r="J147" s="41">
        <v>106.45</v>
      </c>
      <c r="K147" s="175" t="s">
        <v>602</v>
      </c>
    </row>
    <row r="148" spans="1:11" x14ac:dyDescent="0.35">
      <c r="A148" s="39" t="s">
        <v>160</v>
      </c>
      <c r="B148" s="40">
        <v>1</v>
      </c>
      <c r="C148" s="40" t="s">
        <v>356</v>
      </c>
      <c r="D148" s="40">
        <v>182</v>
      </c>
      <c r="E148" s="84" t="s">
        <v>1</v>
      </c>
      <c r="F148" s="50"/>
      <c r="G148" s="40">
        <v>256000</v>
      </c>
      <c r="H148" s="80">
        <f t="shared" si="2"/>
        <v>6.0666666666666664</v>
      </c>
      <c r="I148" s="80">
        <v>6.57</v>
      </c>
      <c r="J148" s="109">
        <v>27.32</v>
      </c>
      <c r="K148" s="175" t="s">
        <v>426</v>
      </c>
    </row>
    <row r="149" spans="1:11" x14ac:dyDescent="0.35">
      <c r="A149" s="143" t="s">
        <v>161</v>
      </c>
      <c r="B149" s="40">
        <v>3</v>
      </c>
      <c r="C149" s="40" t="s">
        <v>357</v>
      </c>
      <c r="D149" s="40">
        <v>1973</v>
      </c>
      <c r="E149" s="84" t="s">
        <v>1</v>
      </c>
      <c r="F149" s="85">
        <v>60500</v>
      </c>
      <c r="G149" s="40"/>
      <c r="H149" s="58">
        <f t="shared" si="2"/>
        <v>65.766666666666666</v>
      </c>
      <c r="I149" s="86">
        <v>8.1999999999999993</v>
      </c>
      <c r="J149" s="41">
        <v>119.83</v>
      </c>
      <c r="K149" s="175" t="s">
        <v>610</v>
      </c>
    </row>
    <row r="150" spans="1:11" x14ac:dyDescent="0.35">
      <c r="A150" s="143" t="s">
        <v>162</v>
      </c>
      <c r="B150" s="40">
        <v>2</v>
      </c>
      <c r="C150" s="40" t="s">
        <v>357</v>
      </c>
      <c r="D150" s="40">
        <v>215</v>
      </c>
      <c r="E150" s="84" t="s">
        <v>3</v>
      </c>
      <c r="F150" s="85">
        <v>85700</v>
      </c>
      <c r="G150" s="40"/>
      <c r="H150" s="58">
        <f t="shared" si="2"/>
        <v>7.166666666666667</v>
      </c>
      <c r="I150" s="86">
        <v>67.88</v>
      </c>
      <c r="J150" s="109">
        <v>44.83</v>
      </c>
      <c r="K150" s="175" t="s">
        <v>419</v>
      </c>
    </row>
    <row r="151" spans="1:11" x14ac:dyDescent="0.35">
      <c r="A151" s="39" t="s">
        <v>163</v>
      </c>
      <c r="B151" s="40">
        <v>1</v>
      </c>
      <c r="C151" s="40" t="s">
        <v>356</v>
      </c>
      <c r="D151" s="40">
        <v>14</v>
      </c>
      <c r="E151" s="84" t="s">
        <v>164</v>
      </c>
      <c r="F151" s="50"/>
      <c r="G151" s="40">
        <v>474000</v>
      </c>
      <c r="H151" s="80">
        <f t="shared" si="2"/>
        <v>0.46666666666666667</v>
      </c>
      <c r="I151" s="80">
        <v>4.4800000000000004</v>
      </c>
      <c r="J151" s="41">
        <v>10.47</v>
      </c>
      <c r="K151" s="175" t="s">
        <v>410</v>
      </c>
    </row>
    <row r="152" spans="1:11" x14ac:dyDescent="0.35">
      <c r="A152" s="39" t="s">
        <v>165</v>
      </c>
      <c r="B152" s="40">
        <v>5</v>
      </c>
      <c r="C152" s="40" t="s">
        <v>357</v>
      </c>
      <c r="D152" s="40">
        <v>1274</v>
      </c>
      <c r="E152" s="84" t="s">
        <v>1</v>
      </c>
      <c r="F152" s="85">
        <v>45589</v>
      </c>
      <c r="G152" s="40"/>
      <c r="H152" s="80">
        <f t="shared" si="2"/>
        <v>42.466666666666669</v>
      </c>
      <c r="I152" s="80">
        <v>32.82</v>
      </c>
      <c r="J152" s="41">
        <v>94.93</v>
      </c>
      <c r="K152" s="175" t="s">
        <v>610</v>
      </c>
    </row>
    <row r="153" spans="1:11" x14ac:dyDescent="0.35">
      <c r="A153" s="143" t="s">
        <v>166</v>
      </c>
      <c r="B153" s="40">
        <v>6</v>
      </c>
      <c r="C153" s="40" t="s">
        <v>357</v>
      </c>
      <c r="D153" s="40">
        <v>1906</v>
      </c>
      <c r="E153" s="84" t="s">
        <v>1</v>
      </c>
      <c r="F153" s="85">
        <v>28630</v>
      </c>
      <c r="G153" s="40"/>
      <c r="H153" s="58">
        <f t="shared" si="2"/>
        <v>63.533333333333331</v>
      </c>
      <c r="I153" s="86">
        <v>6.85</v>
      </c>
      <c r="J153" s="60">
        <v>41.17</v>
      </c>
      <c r="K153" s="175" t="s">
        <v>610</v>
      </c>
    </row>
    <row r="154" spans="1:11" x14ac:dyDescent="0.35">
      <c r="A154" s="39" t="s">
        <v>167</v>
      </c>
      <c r="B154" s="40">
        <v>4</v>
      </c>
      <c r="C154" s="40" t="s">
        <v>357</v>
      </c>
      <c r="D154" s="40">
        <v>1039</v>
      </c>
      <c r="E154" s="84" t="s">
        <v>1</v>
      </c>
      <c r="F154" s="85">
        <v>19236</v>
      </c>
      <c r="G154" s="40"/>
      <c r="H154" s="80">
        <f t="shared" si="2"/>
        <v>34.633333333333333</v>
      </c>
      <c r="I154" s="80">
        <v>20.77</v>
      </c>
      <c r="J154" s="41">
        <v>89.84</v>
      </c>
      <c r="K154" s="175" t="s">
        <v>610</v>
      </c>
    </row>
    <row r="155" spans="1:11" x14ac:dyDescent="0.35">
      <c r="A155" s="39" t="s">
        <v>168</v>
      </c>
      <c r="B155" s="40">
        <v>3</v>
      </c>
      <c r="C155" s="40" t="s">
        <v>357</v>
      </c>
      <c r="D155" s="40">
        <v>1001</v>
      </c>
      <c r="E155" s="84" t="s">
        <v>1</v>
      </c>
      <c r="F155" s="85">
        <v>62600</v>
      </c>
      <c r="G155" s="40"/>
      <c r="H155" s="80">
        <f t="shared" si="2"/>
        <v>33.366666666666667</v>
      </c>
      <c r="I155" s="80">
        <v>22.6</v>
      </c>
      <c r="J155" s="41">
        <v>94.7</v>
      </c>
      <c r="K155" s="175" t="s">
        <v>419</v>
      </c>
    </row>
    <row r="156" spans="1:11" x14ac:dyDescent="0.35">
      <c r="A156" s="39" t="s">
        <v>169</v>
      </c>
      <c r="B156" s="40">
        <v>2</v>
      </c>
      <c r="C156" s="40" t="s">
        <v>357</v>
      </c>
      <c r="D156" s="40">
        <v>1057</v>
      </c>
      <c r="E156" s="84" t="s">
        <v>1</v>
      </c>
      <c r="F156" s="85">
        <v>31200</v>
      </c>
      <c r="G156" s="40"/>
      <c r="H156" s="80">
        <f t="shared" si="2"/>
        <v>35.233333333333334</v>
      </c>
      <c r="I156" s="80">
        <v>23.81</v>
      </c>
      <c r="J156" s="41">
        <v>80.33</v>
      </c>
      <c r="K156" s="175" t="s">
        <v>421</v>
      </c>
    </row>
    <row r="157" spans="1:11" x14ac:dyDescent="0.35">
      <c r="A157" s="39" t="s">
        <v>170</v>
      </c>
      <c r="B157" s="40">
        <v>2</v>
      </c>
      <c r="C157" s="40" t="s">
        <v>357</v>
      </c>
      <c r="D157" s="40">
        <v>201</v>
      </c>
      <c r="E157" s="84" t="s">
        <v>1</v>
      </c>
      <c r="F157" s="85">
        <v>25884</v>
      </c>
      <c r="G157" s="40"/>
      <c r="H157" s="80">
        <f t="shared" si="2"/>
        <v>6.7</v>
      </c>
      <c r="I157" s="80">
        <v>7.67</v>
      </c>
      <c r="J157" s="109">
        <v>26.5</v>
      </c>
      <c r="K157" s="175" t="s">
        <v>421</v>
      </c>
    </row>
    <row r="158" spans="1:11" ht="15" thickBot="1" x14ac:dyDescent="0.4">
      <c r="A158" s="42" t="s">
        <v>171</v>
      </c>
      <c r="B158" s="43">
        <v>4</v>
      </c>
      <c r="C158" s="43" t="s">
        <v>357</v>
      </c>
      <c r="D158" s="43">
        <v>1774</v>
      </c>
      <c r="E158" s="88" t="s">
        <v>1</v>
      </c>
      <c r="F158" s="91">
        <v>10700</v>
      </c>
      <c r="G158" s="43"/>
      <c r="H158" s="89">
        <f t="shared" si="2"/>
        <v>59.133333333333333</v>
      </c>
      <c r="I158" s="89">
        <v>33.56</v>
      </c>
      <c r="J158" s="44">
        <v>76.17</v>
      </c>
      <c r="K158" s="180" t="s">
        <v>610</v>
      </c>
    </row>
    <row r="159" spans="1:11" x14ac:dyDescent="0.35">
      <c r="A159" s="36" t="s">
        <v>172</v>
      </c>
      <c r="B159" s="37">
        <v>3</v>
      </c>
      <c r="C159" s="37" t="s">
        <v>357</v>
      </c>
      <c r="D159" s="37">
        <v>1418</v>
      </c>
      <c r="E159" s="74" t="s">
        <v>1</v>
      </c>
      <c r="F159" s="75">
        <v>32600</v>
      </c>
      <c r="G159" s="37"/>
      <c r="H159" s="45">
        <f t="shared" si="2"/>
        <v>47.266666666666666</v>
      </c>
      <c r="I159" s="80">
        <v>43.03</v>
      </c>
      <c r="J159" s="38">
        <v>121.17</v>
      </c>
      <c r="K159" s="174" t="s">
        <v>610</v>
      </c>
    </row>
    <row r="160" spans="1:11" x14ac:dyDescent="0.35">
      <c r="A160" s="39" t="s">
        <v>173</v>
      </c>
      <c r="B160" s="40">
        <v>1</v>
      </c>
      <c r="C160" s="40" t="s">
        <v>356</v>
      </c>
      <c r="D160" s="40">
        <v>651</v>
      </c>
      <c r="E160" s="84" t="s">
        <v>1</v>
      </c>
      <c r="F160" s="85">
        <v>100000</v>
      </c>
      <c r="G160" s="40"/>
      <c r="H160" s="80">
        <f t="shared" si="2"/>
        <v>21.7</v>
      </c>
      <c r="I160" s="80">
        <v>30.05</v>
      </c>
      <c r="J160" s="41">
        <v>125.92</v>
      </c>
      <c r="K160" s="175" t="s">
        <v>426</v>
      </c>
    </row>
    <row r="161" spans="1:11" x14ac:dyDescent="0.35">
      <c r="A161" s="39" t="s">
        <v>174</v>
      </c>
      <c r="B161" s="40">
        <v>1</v>
      </c>
      <c r="C161" s="40" t="s">
        <v>356</v>
      </c>
      <c r="D161" s="40">
        <v>70</v>
      </c>
      <c r="E161" s="84" t="s">
        <v>1</v>
      </c>
      <c r="F161" s="85">
        <v>25354</v>
      </c>
      <c r="G161" s="40"/>
      <c r="H161" s="80">
        <f t="shared" si="2"/>
        <v>2.3333333333333335</v>
      </c>
      <c r="I161" s="80">
        <v>8.51</v>
      </c>
      <c r="J161" s="109">
        <v>40.54</v>
      </c>
      <c r="K161" s="175" t="s">
        <v>421</v>
      </c>
    </row>
    <row r="162" spans="1:11" x14ac:dyDescent="0.35">
      <c r="A162" s="39" t="s">
        <v>175</v>
      </c>
      <c r="B162" s="40">
        <v>2</v>
      </c>
      <c r="C162" s="40" t="s">
        <v>357</v>
      </c>
      <c r="D162" s="40">
        <v>570</v>
      </c>
      <c r="E162" s="84" t="s">
        <v>1</v>
      </c>
      <c r="F162" s="85">
        <v>364000</v>
      </c>
      <c r="G162" s="40"/>
      <c r="H162" s="80">
        <f t="shared" si="2"/>
        <v>19</v>
      </c>
      <c r="I162" s="80">
        <v>14.72</v>
      </c>
      <c r="J162" s="41">
        <v>36.659999999999997</v>
      </c>
      <c r="K162" s="175" t="s">
        <v>422</v>
      </c>
    </row>
    <row r="163" spans="1:11" x14ac:dyDescent="0.35">
      <c r="A163" s="39" t="s">
        <v>176</v>
      </c>
      <c r="B163" s="40">
        <v>4</v>
      </c>
      <c r="C163" s="40" t="s">
        <v>357</v>
      </c>
      <c r="D163" s="40">
        <v>2026</v>
      </c>
      <c r="E163" s="84" t="s">
        <v>1</v>
      </c>
      <c r="F163" s="85">
        <v>43000</v>
      </c>
      <c r="G163" s="40"/>
      <c r="H163" s="80">
        <f t="shared" si="2"/>
        <v>67.533333333333331</v>
      </c>
      <c r="I163" s="80">
        <v>31.26</v>
      </c>
      <c r="J163" s="41">
        <v>100.16</v>
      </c>
      <c r="K163" s="175" t="s">
        <v>610</v>
      </c>
    </row>
    <row r="164" spans="1:11" x14ac:dyDescent="0.35">
      <c r="A164" s="39" t="s">
        <v>177</v>
      </c>
      <c r="B164" s="40">
        <v>4</v>
      </c>
      <c r="C164" s="40" t="s">
        <v>357</v>
      </c>
      <c r="D164" s="40">
        <v>1497</v>
      </c>
      <c r="E164" s="84" t="s">
        <v>1</v>
      </c>
      <c r="F164" s="50"/>
      <c r="G164" s="40">
        <v>28377</v>
      </c>
      <c r="H164" s="80">
        <f t="shared" si="2"/>
        <v>49.9</v>
      </c>
      <c r="I164" s="86">
        <v>7.54</v>
      </c>
      <c r="J164" s="41">
        <v>121.68</v>
      </c>
      <c r="K164" s="175" t="s">
        <v>612</v>
      </c>
    </row>
    <row r="165" spans="1:11" x14ac:dyDescent="0.35">
      <c r="A165" s="39" t="s">
        <v>178</v>
      </c>
      <c r="B165" s="40">
        <v>4</v>
      </c>
      <c r="C165" s="40" t="s">
        <v>357</v>
      </c>
      <c r="D165" s="40">
        <v>1141</v>
      </c>
      <c r="E165" s="84" t="s">
        <v>1</v>
      </c>
      <c r="F165" s="85">
        <v>53000</v>
      </c>
      <c r="G165" s="40"/>
      <c r="H165" s="80">
        <f t="shared" si="2"/>
        <v>38.033333333333331</v>
      </c>
      <c r="I165" s="80">
        <v>36.79</v>
      </c>
      <c r="J165" s="41">
        <v>110.46</v>
      </c>
      <c r="K165" s="175" t="s">
        <v>419</v>
      </c>
    </row>
    <row r="166" spans="1:11" x14ac:dyDescent="0.35">
      <c r="A166" s="39" t="s">
        <v>179</v>
      </c>
      <c r="B166" s="40">
        <v>1</v>
      </c>
      <c r="C166" s="40" t="s">
        <v>356</v>
      </c>
      <c r="D166" s="40">
        <v>43</v>
      </c>
      <c r="E166" s="84" t="s">
        <v>1</v>
      </c>
      <c r="F166" s="87">
        <f>1.96*1000000</f>
        <v>1960000</v>
      </c>
      <c r="G166" s="40"/>
      <c r="H166" s="80">
        <f t="shared" si="2"/>
        <v>1.4333333333333333</v>
      </c>
      <c r="I166" s="80">
        <v>1.75</v>
      </c>
      <c r="J166" s="41">
        <v>10.18</v>
      </c>
      <c r="K166" s="175" t="s">
        <v>600</v>
      </c>
    </row>
    <row r="167" spans="1:11" x14ac:dyDescent="0.35">
      <c r="A167" s="39" t="s">
        <v>180</v>
      </c>
      <c r="B167" s="40">
        <v>3</v>
      </c>
      <c r="C167" s="40" t="s">
        <v>357</v>
      </c>
      <c r="D167" s="40">
        <v>768</v>
      </c>
      <c r="E167" s="84" t="s">
        <v>1</v>
      </c>
      <c r="F167" s="85">
        <v>64967</v>
      </c>
      <c r="G167" s="40"/>
      <c r="H167" s="80">
        <f t="shared" si="2"/>
        <v>25.6</v>
      </c>
      <c r="I167" s="80">
        <v>25.51</v>
      </c>
      <c r="J167" s="41">
        <v>70.78</v>
      </c>
      <c r="K167" s="175" t="s">
        <v>612</v>
      </c>
    </row>
    <row r="168" spans="1:11" x14ac:dyDescent="0.35">
      <c r="A168" s="39" t="s">
        <v>181</v>
      </c>
      <c r="B168" s="40">
        <v>3</v>
      </c>
      <c r="C168" s="40" t="s">
        <v>357</v>
      </c>
      <c r="D168" s="40">
        <v>944</v>
      </c>
      <c r="E168" s="84" t="s">
        <v>1</v>
      </c>
      <c r="F168" s="50"/>
      <c r="G168" s="40">
        <v>53200</v>
      </c>
      <c r="H168" s="80">
        <f t="shared" si="2"/>
        <v>31.466666666666665</v>
      </c>
      <c r="I168" s="80">
        <v>34.119999999999997</v>
      </c>
      <c r="J168" s="41">
        <v>53.05</v>
      </c>
      <c r="K168" s="175" t="s">
        <v>419</v>
      </c>
    </row>
    <row r="169" spans="1:11" x14ac:dyDescent="0.35">
      <c r="A169" s="39" t="s">
        <v>182</v>
      </c>
      <c r="B169" s="40">
        <v>3</v>
      </c>
      <c r="C169" s="40" t="s">
        <v>357</v>
      </c>
      <c r="D169" s="40">
        <v>1198</v>
      </c>
      <c r="E169" s="84" t="s">
        <v>1</v>
      </c>
      <c r="F169" s="85">
        <v>141000</v>
      </c>
      <c r="G169" s="40"/>
      <c r="H169" s="80">
        <f t="shared" si="2"/>
        <v>39.93333333333333</v>
      </c>
      <c r="I169" s="80">
        <v>80.55</v>
      </c>
      <c r="J169" s="41">
        <v>129.72999999999999</v>
      </c>
      <c r="K169" s="175" t="s">
        <v>422</v>
      </c>
    </row>
    <row r="170" spans="1:11" x14ac:dyDescent="0.35">
      <c r="A170" s="39" t="s">
        <v>183</v>
      </c>
      <c r="B170" s="40">
        <v>2</v>
      </c>
      <c r="C170" s="40" t="s">
        <v>357</v>
      </c>
      <c r="D170" s="40">
        <v>460</v>
      </c>
      <c r="E170" s="84" t="s">
        <v>1</v>
      </c>
      <c r="F170" s="50"/>
      <c r="G170" s="40">
        <v>141000</v>
      </c>
      <c r="H170" s="80">
        <f t="shared" si="2"/>
        <v>15.333333333333334</v>
      </c>
      <c r="I170" s="80">
        <v>14.38</v>
      </c>
      <c r="J170" s="41">
        <v>28.21</v>
      </c>
      <c r="K170" s="175" t="s">
        <v>422</v>
      </c>
    </row>
    <row r="171" spans="1:11" x14ac:dyDescent="0.35">
      <c r="A171" s="39" t="s">
        <v>184</v>
      </c>
      <c r="B171" s="40">
        <v>3</v>
      </c>
      <c r="C171" s="40" t="s">
        <v>357</v>
      </c>
      <c r="D171" s="40">
        <v>789</v>
      </c>
      <c r="E171" s="84" t="s">
        <v>1</v>
      </c>
      <c r="F171" s="85">
        <v>18235</v>
      </c>
      <c r="G171" s="40"/>
      <c r="H171" s="80">
        <f t="shared" si="2"/>
        <v>26.3</v>
      </c>
      <c r="I171" s="80">
        <v>32.97</v>
      </c>
      <c r="J171" s="41">
        <v>81.92</v>
      </c>
      <c r="K171" s="175" t="s">
        <v>421</v>
      </c>
    </row>
    <row r="172" spans="1:11" x14ac:dyDescent="0.35">
      <c r="A172" s="39" t="s">
        <v>185</v>
      </c>
      <c r="B172" s="40">
        <v>1</v>
      </c>
      <c r="C172" s="40" t="s">
        <v>356</v>
      </c>
      <c r="D172" s="40">
        <v>22</v>
      </c>
      <c r="E172" s="84" t="s">
        <v>1</v>
      </c>
      <c r="F172" s="85">
        <v>74000</v>
      </c>
      <c r="G172" s="40"/>
      <c r="H172" s="80">
        <f t="shared" si="2"/>
        <v>0.73333333333333328</v>
      </c>
      <c r="I172" s="86">
        <v>25.18</v>
      </c>
      <c r="J172" s="109">
        <v>28.69</v>
      </c>
      <c r="K172" s="179" t="s">
        <v>419</v>
      </c>
    </row>
    <row r="173" spans="1:11" ht="15" thickBot="1" x14ac:dyDescent="0.4">
      <c r="A173" s="42" t="s">
        <v>186</v>
      </c>
      <c r="B173" s="43">
        <v>2</v>
      </c>
      <c r="C173" s="43" t="s">
        <v>357</v>
      </c>
      <c r="D173" s="43">
        <v>584</v>
      </c>
      <c r="E173" s="88" t="s">
        <v>1</v>
      </c>
      <c r="F173" s="91">
        <v>16000</v>
      </c>
      <c r="G173" s="43"/>
      <c r="H173" s="89">
        <f t="shared" si="2"/>
        <v>19.466666666666665</v>
      </c>
      <c r="I173" s="89">
        <v>29.78</v>
      </c>
      <c r="J173" s="44">
        <v>95.54</v>
      </c>
      <c r="K173" s="176" t="s">
        <v>612</v>
      </c>
    </row>
    <row r="174" spans="1:11" x14ac:dyDescent="0.35">
      <c r="A174" s="36" t="s">
        <v>187</v>
      </c>
      <c r="B174" s="37">
        <v>5</v>
      </c>
      <c r="C174" s="37" t="s">
        <v>357</v>
      </c>
      <c r="D174" s="37">
        <v>1872</v>
      </c>
      <c r="E174" s="74" t="s">
        <v>1</v>
      </c>
      <c r="F174" s="75">
        <v>59400</v>
      </c>
      <c r="G174" s="37"/>
      <c r="H174" s="45">
        <f t="shared" si="2"/>
        <v>62.4</v>
      </c>
      <c r="I174" s="37">
        <v>44.66</v>
      </c>
      <c r="J174" s="38">
        <v>73.13</v>
      </c>
      <c r="K174" s="174" t="s">
        <v>612</v>
      </c>
    </row>
    <row r="175" spans="1:11" x14ac:dyDescent="0.35">
      <c r="A175" s="39" t="s">
        <v>188</v>
      </c>
      <c r="B175" s="40">
        <v>2</v>
      </c>
      <c r="C175" s="40" t="s">
        <v>357</v>
      </c>
      <c r="D175" s="40">
        <v>567</v>
      </c>
      <c r="E175" s="84" t="s">
        <v>1</v>
      </c>
      <c r="F175" s="87">
        <f>1.1*1000000</f>
        <v>1100000</v>
      </c>
      <c r="G175" s="40"/>
      <c r="H175" s="80">
        <f t="shared" si="2"/>
        <v>18.899999999999999</v>
      </c>
      <c r="I175" s="40">
        <v>33.17</v>
      </c>
      <c r="J175" s="41">
        <v>94.53</v>
      </c>
      <c r="K175" s="175" t="s">
        <v>422</v>
      </c>
    </row>
    <row r="176" spans="1:11" x14ac:dyDescent="0.35">
      <c r="A176" s="95" t="s">
        <v>189</v>
      </c>
      <c r="B176" s="40">
        <v>6</v>
      </c>
      <c r="C176" s="40" t="s">
        <v>357</v>
      </c>
      <c r="D176" s="40">
        <v>2121</v>
      </c>
      <c r="E176" s="84" t="s">
        <v>1</v>
      </c>
      <c r="F176" s="85">
        <v>152000</v>
      </c>
      <c r="G176" s="40"/>
      <c r="H176" s="80">
        <f t="shared" si="2"/>
        <v>70.7</v>
      </c>
      <c r="I176" s="40">
        <v>32.56</v>
      </c>
      <c r="J176" s="41">
        <v>68.3</v>
      </c>
      <c r="K176" s="187" t="s">
        <v>422</v>
      </c>
    </row>
    <row r="177" spans="1:12" x14ac:dyDescent="0.35">
      <c r="A177" s="39" t="s">
        <v>190</v>
      </c>
      <c r="B177" s="40">
        <v>1</v>
      </c>
      <c r="C177" s="40" t="s">
        <v>356</v>
      </c>
      <c r="D177" s="40">
        <v>32</v>
      </c>
      <c r="E177" s="84" t="s">
        <v>1</v>
      </c>
      <c r="F177" s="85">
        <v>472000</v>
      </c>
      <c r="G177" s="40"/>
      <c r="H177" s="80">
        <f t="shared" si="2"/>
        <v>1.0666666666666667</v>
      </c>
      <c r="I177" s="40">
        <v>1.55</v>
      </c>
      <c r="J177" s="41">
        <v>9.91</v>
      </c>
      <c r="K177" s="175" t="s">
        <v>600</v>
      </c>
    </row>
    <row r="178" spans="1:12" x14ac:dyDescent="0.35">
      <c r="A178" s="39" t="s">
        <v>191</v>
      </c>
      <c r="B178" s="40">
        <v>2</v>
      </c>
      <c r="C178" s="40" t="s">
        <v>357</v>
      </c>
      <c r="D178" s="40">
        <v>1106</v>
      </c>
      <c r="E178" s="84" t="s">
        <v>1</v>
      </c>
      <c r="F178" s="85">
        <v>40288</v>
      </c>
      <c r="G178" s="40"/>
      <c r="H178" s="80">
        <f t="shared" si="2"/>
        <v>36.866666666666667</v>
      </c>
      <c r="I178" s="40">
        <v>39.68</v>
      </c>
      <c r="J178" s="41">
        <v>54.24</v>
      </c>
      <c r="K178" s="175" t="s">
        <v>612</v>
      </c>
    </row>
    <row r="179" spans="1:12" x14ac:dyDescent="0.35">
      <c r="A179" s="39" t="s">
        <v>192</v>
      </c>
      <c r="B179" s="40">
        <v>3</v>
      </c>
      <c r="C179" s="40" t="s">
        <v>357</v>
      </c>
      <c r="D179" s="40">
        <v>1308</v>
      </c>
      <c r="E179" s="84" t="s">
        <v>1</v>
      </c>
      <c r="F179" s="85">
        <v>20853</v>
      </c>
      <c r="G179" s="40"/>
      <c r="H179" s="80">
        <f t="shared" si="2"/>
        <v>43.6</v>
      </c>
      <c r="I179" s="40">
        <v>32.82</v>
      </c>
      <c r="J179" s="41">
        <v>41.13</v>
      </c>
      <c r="K179" s="175" t="s">
        <v>612</v>
      </c>
    </row>
    <row r="180" spans="1:12" x14ac:dyDescent="0.35">
      <c r="A180" s="39" t="s">
        <v>193</v>
      </c>
      <c r="B180" s="40">
        <v>1</v>
      </c>
      <c r="C180" s="40" t="s">
        <v>356</v>
      </c>
      <c r="D180" s="40">
        <v>78</v>
      </c>
      <c r="E180" s="84" t="s">
        <v>42</v>
      </c>
      <c r="F180" s="85">
        <v>16354</v>
      </c>
      <c r="G180" s="40"/>
      <c r="H180" s="80">
        <f t="shared" si="2"/>
        <v>2.6</v>
      </c>
      <c r="I180" s="40">
        <v>5.14</v>
      </c>
      <c r="J180" s="41">
        <v>11.4</v>
      </c>
      <c r="K180" s="181" t="s">
        <v>420</v>
      </c>
      <c r="L180">
        <v>25.65</v>
      </c>
    </row>
    <row r="181" spans="1:12" x14ac:dyDescent="0.35">
      <c r="A181" s="39" t="s">
        <v>194</v>
      </c>
      <c r="B181" s="40">
        <v>3</v>
      </c>
      <c r="C181" s="40" t="s">
        <v>357</v>
      </c>
      <c r="D181" s="40">
        <v>2001</v>
      </c>
      <c r="E181" s="84" t="s">
        <v>1</v>
      </c>
      <c r="F181" s="85">
        <v>22700</v>
      </c>
      <c r="G181" s="40"/>
      <c r="H181" s="80">
        <f t="shared" si="2"/>
        <v>66.7</v>
      </c>
      <c r="I181" s="40">
        <v>71.3</v>
      </c>
      <c r="J181" s="41">
        <v>90.33</v>
      </c>
      <c r="K181" s="175" t="s">
        <v>612</v>
      </c>
    </row>
    <row r="182" spans="1:12" x14ac:dyDescent="0.35">
      <c r="A182" s="39" t="s">
        <v>195</v>
      </c>
      <c r="B182" s="40">
        <v>4</v>
      </c>
      <c r="C182" s="40" t="s">
        <v>357</v>
      </c>
      <c r="D182" s="40">
        <v>1412</v>
      </c>
      <c r="E182" s="84" t="s">
        <v>1</v>
      </c>
      <c r="F182" s="85">
        <v>18400</v>
      </c>
      <c r="G182" s="40"/>
      <c r="H182" s="80">
        <f t="shared" si="2"/>
        <v>47.06666666666667</v>
      </c>
      <c r="I182" s="40">
        <v>25.82</v>
      </c>
      <c r="J182" s="41">
        <v>30.01</v>
      </c>
      <c r="K182" s="175" t="s">
        <v>612</v>
      </c>
    </row>
    <row r="183" spans="1:12" ht="15" thickBot="1" x14ac:dyDescent="0.4">
      <c r="A183" s="196" t="s">
        <v>196</v>
      </c>
      <c r="B183" s="43">
        <v>2</v>
      </c>
      <c r="C183" s="43" t="s">
        <v>357</v>
      </c>
      <c r="D183" s="43">
        <v>1523</v>
      </c>
      <c r="E183" s="88" t="s">
        <v>1</v>
      </c>
      <c r="F183" s="91">
        <v>51700</v>
      </c>
      <c r="G183" s="43"/>
      <c r="H183" s="89">
        <f t="shared" si="2"/>
        <v>50.766666666666666</v>
      </c>
      <c r="I183" s="43">
        <v>32.74</v>
      </c>
      <c r="J183" s="44">
        <v>89.87</v>
      </c>
      <c r="K183" s="176" t="s">
        <v>612</v>
      </c>
    </row>
    <row r="184" spans="1:12" x14ac:dyDescent="0.35">
      <c r="A184" s="36" t="s">
        <v>197</v>
      </c>
      <c r="B184" s="37">
        <v>3</v>
      </c>
      <c r="C184" s="37" t="s">
        <v>357</v>
      </c>
      <c r="D184" s="37">
        <v>1845</v>
      </c>
      <c r="E184" s="74" t="s">
        <v>1</v>
      </c>
      <c r="F184" s="75">
        <v>96500</v>
      </c>
      <c r="G184" s="37"/>
      <c r="H184" s="45">
        <f t="shared" si="2"/>
        <v>61.5</v>
      </c>
      <c r="I184" s="37">
        <v>37.89</v>
      </c>
      <c r="J184" s="38">
        <v>119.5</v>
      </c>
      <c r="K184" s="174" t="s">
        <v>612</v>
      </c>
    </row>
    <row r="185" spans="1:12" x14ac:dyDescent="0.35">
      <c r="A185" s="39" t="s">
        <v>198</v>
      </c>
      <c r="B185" s="40">
        <v>5</v>
      </c>
      <c r="C185" s="40" t="s">
        <v>357</v>
      </c>
      <c r="D185" s="40">
        <v>1052</v>
      </c>
      <c r="E185" s="84" t="s">
        <v>1</v>
      </c>
      <c r="F185" s="85">
        <v>35200</v>
      </c>
      <c r="G185" s="40"/>
      <c r="H185" s="80">
        <f t="shared" si="2"/>
        <v>35.06666666666667</v>
      </c>
      <c r="I185" s="40">
        <v>23.98</v>
      </c>
      <c r="J185" s="41">
        <v>63.47</v>
      </c>
      <c r="K185" s="175" t="s">
        <v>617</v>
      </c>
    </row>
    <row r="186" spans="1:12" x14ac:dyDescent="0.35">
      <c r="A186" s="39" t="s">
        <v>199</v>
      </c>
      <c r="B186" s="40">
        <v>4</v>
      </c>
      <c r="C186" s="40" t="s">
        <v>357</v>
      </c>
      <c r="D186" s="40">
        <v>1379</v>
      </c>
      <c r="E186" s="84" t="s">
        <v>1</v>
      </c>
      <c r="F186" s="85">
        <v>47100</v>
      </c>
      <c r="G186" s="40"/>
      <c r="H186" s="80">
        <f t="shared" si="2"/>
        <v>45.966666666666669</v>
      </c>
      <c r="I186" s="40">
        <v>32.26</v>
      </c>
      <c r="J186" s="41">
        <v>35.67</v>
      </c>
      <c r="K186" s="175" t="s">
        <v>421</v>
      </c>
    </row>
    <row r="187" spans="1:12" x14ac:dyDescent="0.35">
      <c r="A187" s="39" t="s">
        <v>200</v>
      </c>
      <c r="B187" s="40">
        <v>3</v>
      </c>
      <c r="C187" s="40" t="s">
        <v>357</v>
      </c>
      <c r="D187" s="40">
        <v>740</v>
      </c>
      <c r="E187" s="84" t="s">
        <v>1</v>
      </c>
      <c r="F187" s="85">
        <v>15000</v>
      </c>
      <c r="G187" s="40"/>
      <c r="H187" s="80">
        <f t="shared" si="2"/>
        <v>24.666666666666668</v>
      </c>
      <c r="I187" s="40">
        <v>31.8</v>
      </c>
      <c r="J187" s="41">
        <v>70.42</v>
      </c>
      <c r="K187" s="175" t="s">
        <v>421</v>
      </c>
    </row>
    <row r="188" spans="1:12" x14ac:dyDescent="0.35">
      <c r="A188" s="39" t="s">
        <v>201</v>
      </c>
      <c r="B188" s="40">
        <v>3</v>
      </c>
      <c r="C188" s="40" t="s">
        <v>357</v>
      </c>
      <c r="D188" s="40">
        <v>152</v>
      </c>
      <c r="E188" s="84" t="s">
        <v>1</v>
      </c>
      <c r="F188" s="85">
        <v>16000</v>
      </c>
      <c r="G188" s="40"/>
      <c r="H188" s="80">
        <f t="shared" si="2"/>
        <v>5.0666666666666664</v>
      </c>
      <c r="I188" s="78">
        <v>6.79</v>
      </c>
      <c r="J188" s="109">
        <v>24.38</v>
      </c>
      <c r="K188" s="175" t="s">
        <v>412</v>
      </c>
    </row>
    <row r="189" spans="1:12" x14ac:dyDescent="0.35">
      <c r="A189" s="39" t="s">
        <v>202</v>
      </c>
      <c r="B189" s="40">
        <v>3</v>
      </c>
      <c r="C189" s="40" t="s">
        <v>357</v>
      </c>
      <c r="D189" s="40">
        <v>797</v>
      </c>
      <c r="E189" s="84" t="s">
        <v>1</v>
      </c>
      <c r="F189" s="85">
        <v>38400</v>
      </c>
      <c r="G189" s="40"/>
      <c r="H189" s="80">
        <f t="shared" si="2"/>
        <v>26.566666666666666</v>
      </c>
      <c r="I189" s="40">
        <v>25.29</v>
      </c>
      <c r="J189" s="41">
        <v>88.78</v>
      </c>
      <c r="K189" s="175" t="s">
        <v>421</v>
      </c>
    </row>
    <row r="190" spans="1:12" x14ac:dyDescent="0.35">
      <c r="A190" s="39" t="s">
        <v>203</v>
      </c>
      <c r="B190" s="40">
        <v>5</v>
      </c>
      <c r="C190" s="40" t="s">
        <v>357</v>
      </c>
      <c r="D190" s="40">
        <v>1861</v>
      </c>
      <c r="E190" s="84" t="s">
        <v>29</v>
      </c>
      <c r="F190" s="85">
        <v>26500</v>
      </c>
      <c r="G190" s="40"/>
      <c r="H190" s="80">
        <f t="shared" si="2"/>
        <v>62.033333333333331</v>
      </c>
      <c r="I190" s="40">
        <v>75.459999999999994</v>
      </c>
      <c r="J190" s="41">
        <v>109.15</v>
      </c>
      <c r="K190" s="175" t="s">
        <v>421</v>
      </c>
    </row>
    <row r="191" spans="1:12" x14ac:dyDescent="0.35">
      <c r="A191" s="39" t="s">
        <v>204</v>
      </c>
      <c r="B191" s="40">
        <v>4</v>
      </c>
      <c r="C191" s="40" t="s">
        <v>357</v>
      </c>
      <c r="D191" s="40">
        <v>921</v>
      </c>
      <c r="E191" s="84" t="s">
        <v>1</v>
      </c>
      <c r="F191" s="85">
        <v>76800</v>
      </c>
      <c r="G191" s="40"/>
      <c r="H191" s="80">
        <f t="shared" si="2"/>
        <v>30.7</v>
      </c>
      <c r="I191" s="40">
        <v>28.75</v>
      </c>
      <c r="J191" s="41">
        <v>129.91</v>
      </c>
      <c r="K191" s="175" t="s">
        <v>419</v>
      </c>
    </row>
    <row r="192" spans="1:12" x14ac:dyDescent="0.35">
      <c r="A192" s="39" t="s">
        <v>205</v>
      </c>
      <c r="B192" s="40">
        <v>4</v>
      </c>
      <c r="C192" s="40" t="s">
        <v>357</v>
      </c>
      <c r="D192" s="40">
        <v>890</v>
      </c>
      <c r="E192" s="84" t="s">
        <v>1</v>
      </c>
      <c r="F192" s="85">
        <v>74100</v>
      </c>
      <c r="G192" s="40"/>
      <c r="H192" s="80">
        <f t="shared" si="2"/>
        <v>29.666666666666668</v>
      </c>
      <c r="I192" s="40">
        <v>34.51</v>
      </c>
      <c r="J192" s="41">
        <v>90.35</v>
      </c>
      <c r="K192" s="175" t="s">
        <v>419</v>
      </c>
    </row>
    <row r="193" spans="1:11" ht="15" thickBot="1" x14ac:dyDescent="0.4">
      <c r="A193" s="42" t="s">
        <v>206</v>
      </c>
      <c r="B193" s="43">
        <v>1</v>
      </c>
      <c r="C193" s="43" t="s">
        <v>356</v>
      </c>
      <c r="D193" s="43">
        <v>29</v>
      </c>
      <c r="E193" s="88" t="s">
        <v>1</v>
      </c>
      <c r="F193" s="167">
        <f>1.34*1000000</f>
        <v>1340000</v>
      </c>
      <c r="G193" s="43"/>
      <c r="H193" s="89">
        <f t="shared" si="2"/>
        <v>0.96666666666666667</v>
      </c>
      <c r="I193" s="43">
        <v>1.53</v>
      </c>
      <c r="J193" s="44">
        <v>9.7799999999999994</v>
      </c>
      <c r="K193" s="176" t="s">
        <v>600</v>
      </c>
    </row>
    <row r="194" spans="1:11" x14ac:dyDescent="0.35">
      <c r="A194" s="36" t="s">
        <v>207</v>
      </c>
      <c r="B194" s="37">
        <v>5</v>
      </c>
      <c r="C194" s="37" t="s">
        <v>357</v>
      </c>
      <c r="D194" s="37">
        <v>2142</v>
      </c>
      <c r="E194" s="74" t="s">
        <v>1</v>
      </c>
      <c r="F194" s="75">
        <v>20200</v>
      </c>
      <c r="G194" s="37"/>
      <c r="H194" s="45">
        <f t="shared" ref="H194:H257" si="3">D194/30</f>
        <v>71.400000000000006</v>
      </c>
      <c r="I194" s="37">
        <v>35.020000000000003</v>
      </c>
      <c r="J194" s="38">
        <v>77.400000000000006</v>
      </c>
      <c r="K194" s="175" t="s">
        <v>617</v>
      </c>
    </row>
    <row r="195" spans="1:11" x14ac:dyDescent="0.35">
      <c r="A195" s="39" t="s">
        <v>208</v>
      </c>
      <c r="B195" s="40">
        <v>3</v>
      </c>
      <c r="C195" s="40" t="s">
        <v>357</v>
      </c>
      <c r="D195" s="40">
        <v>981</v>
      </c>
      <c r="E195" s="84" t="s">
        <v>1</v>
      </c>
      <c r="F195" s="85">
        <v>71300</v>
      </c>
      <c r="G195" s="40"/>
      <c r="H195" s="80">
        <f t="shared" si="3"/>
        <v>32.700000000000003</v>
      </c>
      <c r="I195" s="40">
        <v>24.93</v>
      </c>
      <c r="J195" s="41">
        <v>87.71</v>
      </c>
      <c r="K195" s="175" t="s">
        <v>423</v>
      </c>
    </row>
    <row r="196" spans="1:11" x14ac:dyDescent="0.35">
      <c r="A196" s="39" t="s">
        <v>209</v>
      </c>
      <c r="B196" s="40">
        <v>1</v>
      </c>
      <c r="C196" s="40" t="s">
        <v>356</v>
      </c>
      <c r="D196" s="40">
        <v>35</v>
      </c>
      <c r="E196" s="84" t="s">
        <v>1</v>
      </c>
      <c r="F196" s="85">
        <v>34700</v>
      </c>
      <c r="G196" s="40"/>
      <c r="H196" s="80">
        <f t="shared" si="3"/>
        <v>1.1666666666666667</v>
      </c>
      <c r="I196" s="82">
        <v>12.89</v>
      </c>
      <c r="J196" s="41">
        <v>11.08</v>
      </c>
      <c r="K196" s="175" t="s">
        <v>617</v>
      </c>
    </row>
    <row r="197" spans="1:11" x14ac:dyDescent="0.35">
      <c r="A197" s="39" t="s">
        <v>210</v>
      </c>
      <c r="B197" s="40">
        <v>3</v>
      </c>
      <c r="C197" s="40" t="s">
        <v>357</v>
      </c>
      <c r="D197" s="40">
        <v>788</v>
      </c>
      <c r="E197" s="84" t="s">
        <v>1</v>
      </c>
      <c r="F197" s="85">
        <v>21826</v>
      </c>
      <c r="G197" s="40"/>
      <c r="H197" s="80">
        <f t="shared" si="3"/>
        <v>26.266666666666666</v>
      </c>
      <c r="I197" s="40">
        <v>32.119999999999997</v>
      </c>
      <c r="J197" s="41">
        <v>88.16</v>
      </c>
      <c r="K197" s="175" t="s">
        <v>617</v>
      </c>
    </row>
    <row r="198" spans="1:11" x14ac:dyDescent="0.35">
      <c r="A198" s="39" t="s">
        <v>211</v>
      </c>
      <c r="B198" s="40">
        <v>6</v>
      </c>
      <c r="C198" s="40" t="s">
        <v>357</v>
      </c>
      <c r="D198" s="40">
        <v>1865</v>
      </c>
      <c r="E198" s="84" t="s">
        <v>1</v>
      </c>
      <c r="F198" s="85">
        <v>28254</v>
      </c>
      <c r="G198" s="40"/>
      <c r="H198" s="80">
        <f t="shared" si="3"/>
        <v>62.166666666666664</v>
      </c>
      <c r="I198" s="82">
        <v>8.07</v>
      </c>
      <c r="J198" s="41">
        <v>39.78</v>
      </c>
      <c r="K198" s="175" t="s">
        <v>617</v>
      </c>
    </row>
    <row r="199" spans="1:11" x14ac:dyDescent="0.35">
      <c r="A199" s="39" t="s">
        <v>212</v>
      </c>
      <c r="B199" s="40">
        <v>5</v>
      </c>
      <c r="C199" s="40" t="s">
        <v>357</v>
      </c>
      <c r="D199" s="40">
        <v>1457</v>
      </c>
      <c r="E199" s="84" t="s">
        <v>1</v>
      </c>
      <c r="F199" s="85">
        <v>317000</v>
      </c>
      <c r="G199" s="40"/>
      <c r="H199" s="80">
        <f t="shared" si="3"/>
        <v>48.56666666666667</v>
      </c>
      <c r="I199" s="40">
        <v>34.1</v>
      </c>
      <c r="J199" s="41">
        <v>121.24</v>
      </c>
      <c r="K199" s="175" t="s">
        <v>600</v>
      </c>
    </row>
    <row r="200" spans="1:11" x14ac:dyDescent="0.35">
      <c r="A200" s="39" t="s">
        <v>213</v>
      </c>
      <c r="B200" s="40">
        <v>6</v>
      </c>
      <c r="C200" s="40" t="s">
        <v>357</v>
      </c>
      <c r="D200" s="40">
        <v>2140</v>
      </c>
      <c r="E200" s="84" t="s">
        <v>1</v>
      </c>
      <c r="F200" s="85">
        <v>84300</v>
      </c>
      <c r="G200" s="40"/>
      <c r="H200" s="80">
        <f t="shared" si="3"/>
        <v>71.333333333333329</v>
      </c>
      <c r="I200" s="78">
        <v>37.99</v>
      </c>
      <c r="J200" s="41">
        <v>55.93</v>
      </c>
      <c r="K200" s="175" t="s">
        <v>617</v>
      </c>
    </row>
    <row r="201" spans="1:11" x14ac:dyDescent="0.35">
      <c r="A201" s="39" t="s">
        <v>214</v>
      </c>
      <c r="B201" s="40">
        <v>3</v>
      </c>
      <c r="C201" s="40" t="s">
        <v>357</v>
      </c>
      <c r="D201" s="40">
        <v>1057</v>
      </c>
      <c r="E201" s="84" t="s">
        <v>1</v>
      </c>
      <c r="F201" s="85">
        <v>149389</v>
      </c>
      <c r="G201" s="40"/>
      <c r="H201" s="80">
        <f t="shared" si="3"/>
        <v>35.233333333333334</v>
      </c>
      <c r="I201" s="40">
        <v>32.24</v>
      </c>
      <c r="J201" s="41">
        <v>106.1</v>
      </c>
      <c r="K201" s="175" t="s">
        <v>422</v>
      </c>
    </row>
    <row r="202" spans="1:11" x14ac:dyDescent="0.35">
      <c r="A202" s="39" t="s">
        <v>215</v>
      </c>
      <c r="B202" s="40">
        <v>2</v>
      </c>
      <c r="C202" s="40" t="s">
        <v>357</v>
      </c>
      <c r="D202" s="40">
        <v>386</v>
      </c>
      <c r="E202" s="84" t="s">
        <v>1</v>
      </c>
      <c r="F202" s="85">
        <v>62000</v>
      </c>
      <c r="G202" s="40"/>
      <c r="H202" s="80">
        <f t="shared" si="3"/>
        <v>12.866666666666667</v>
      </c>
      <c r="I202" s="82">
        <v>10.66</v>
      </c>
      <c r="J202" s="41">
        <v>27.23</v>
      </c>
      <c r="K202" s="175" t="s">
        <v>617</v>
      </c>
    </row>
    <row r="203" spans="1:11" ht="15" thickBot="1" x14ac:dyDescent="0.4">
      <c r="A203" s="42" t="s">
        <v>216</v>
      </c>
      <c r="B203" s="43">
        <v>4</v>
      </c>
      <c r="C203" s="43" t="s">
        <v>357</v>
      </c>
      <c r="D203" s="43">
        <v>1604</v>
      </c>
      <c r="E203" s="88" t="s">
        <v>1</v>
      </c>
      <c r="F203" s="91">
        <v>35500</v>
      </c>
      <c r="G203" s="43"/>
      <c r="H203" s="89">
        <f t="shared" si="3"/>
        <v>53.466666666666669</v>
      </c>
      <c r="I203" s="43">
        <v>25.12</v>
      </c>
      <c r="J203" s="44">
        <v>88.32</v>
      </c>
      <c r="K203" s="176" t="s">
        <v>617</v>
      </c>
    </row>
    <row r="204" spans="1:11" x14ac:dyDescent="0.35">
      <c r="A204" s="36" t="s">
        <v>217</v>
      </c>
      <c r="B204" s="37">
        <v>1</v>
      </c>
      <c r="C204" s="37" t="s">
        <v>356</v>
      </c>
      <c r="D204" s="37">
        <v>54</v>
      </c>
      <c r="E204" s="74" t="s">
        <v>218</v>
      </c>
      <c r="F204" s="75">
        <v>220000</v>
      </c>
      <c r="G204" s="37"/>
      <c r="H204" s="45">
        <f t="shared" si="3"/>
        <v>1.8</v>
      </c>
      <c r="I204" s="37">
        <v>1.9</v>
      </c>
      <c r="J204" s="38">
        <v>10.1</v>
      </c>
      <c r="K204" s="174" t="s">
        <v>600</v>
      </c>
    </row>
    <row r="205" spans="1:11" x14ac:dyDescent="0.35">
      <c r="A205" s="39" t="s">
        <v>219</v>
      </c>
      <c r="B205" s="40">
        <v>1</v>
      </c>
      <c r="C205" s="40" t="s">
        <v>356</v>
      </c>
      <c r="D205" s="40">
        <v>93</v>
      </c>
      <c r="E205" s="84" t="s">
        <v>1</v>
      </c>
      <c r="F205" s="50"/>
      <c r="G205" s="40">
        <v>112000</v>
      </c>
      <c r="H205" s="80">
        <f t="shared" si="3"/>
        <v>3.1</v>
      </c>
      <c r="I205" s="40">
        <v>2.23</v>
      </c>
      <c r="J205" s="109">
        <v>28.28</v>
      </c>
      <c r="K205" s="175" t="s">
        <v>422</v>
      </c>
    </row>
    <row r="206" spans="1:11" x14ac:dyDescent="0.35">
      <c r="A206" s="39" t="s">
        <v>220</v>
      </c>
      <c r="B206" s="40">
        <v>1</v>
      </c>
      <c r="C206" s="40" t="s">
        <v>356</v>
      </c>
      <c r="D206" s="40">
        <v>9</v>
      </c>
      <c r="E206" s="84" t="s">
        <v>221</v>
      </c>
      <c r="F206" s="50"/>
      <c r="G206" s="40">
        <v>7070000</v>
      </c>
      <c r="H206" s="80">
        <f t="shared" si="3"/>
        <v>0.3</v>
      </c>
      <c r="I206" s="59">
        <v>11.13</v>
      </c>
      <c r="J206" s="109">
        <v>29.3</v>
      </c>
      <c r="K206" s="175" t="s">
        <v>623</v>
      </c>
    </row>
    <row r="207" spans="1:11" x14ac:dyDescent="0.35">
      <c r="A207" s="39" t="s">
        <v>222</v>
      </c>
      <c r="B207" s="40">
        <v>2</v>
      </c>
      <c r="C207" s="40" t="s">
        <v>357</v>
      </c>
      <c r="D207" s="40">
        <v>463</v>
      </c>
      <c r="E207" s="84" t="s">
        <v>1</v>
      </c>
      <c r="F207" s="85">
        <v>65000</v>
      </c>
      <c r="G207" s="40"/>
      <c r="H207" s="80">
        <f t="shared" si="3"/>
        <v>15.433333333333334</v>
      </c>
      <c r="I207" s="40">
        <v>21.88</v>
      </c>
      <c r="J207" s="41">
        <v>31.88</v>
      </c>
      <c r="K207" s="175" t="s">
        <v>423</v>
      </c>
    </row>
    <row r="208" spans="1:11" x14ac:dyDescent="0.35">
      <c r="A208" s="39" t="s">
        <v>223</v>
      </c>
      <c r="B208" s="40">
        <v>4</v>
      </c>
      <c r="C208" s="40" t="s">
        <v>357</v>
      </c>
      <c r="D208" s="40">
        <v>1396</v>
      </c>
      <c r="E208" s="84" t="s">
        <v>23</v>
      </c>
      <c r="F208" s="85">
        <v>47100</v>
      </c>
      <c r="G208" s="40"/>
      <c r="H208" s="80">
        <f t="shared" si="3"/>
        <v>46.533333333333331</v>
      </c>
      <c r="I208" s="40">
        <v>34.76</v>
      </c>
      <c r="J208" s="41">
        <v>87.43</v>
      </c>
      <c r="K208" s="175" t="s">
        <v>421</v>
      </c>
    </row>
    <row r="209" spans="1:12" x14ac:dyDescent="0.35">
      <c r="A209" s="39" t="s">
        <v>224</v>
      </c>
      <c r="B209" s="40">
        <v>4</v>
      </c>
      <c r="C209" s="40" t="s">
        <v>357</v>
      </c>
      <c r="D209" s="40">
        <v>1134</v>
      </c>
      <c r="E209" s="84" t="s">
        <v>1</v>
      </c>
      <c r="F209" s="50"/>
      <c r="G209" s="40">
        <v>41560</v>
      </c>
      <c r="H209" s="80">
        <f t="shared" si="3"/>
        <v>37.799999999999997</v>
      </c>
      <c r="I209" s="40">
        <v>31.53</v>
      </c>
      <c r="J209" s="41">
        <v>80.989999999999995</v>
      </c>
      <c r="K209" s="175" t="s">
        <v>617</v>
      </c>
    </row>
    <row r="210" spans="1:12" x14ac:dyDescent="0.35">
      <c r="A210" s="39" t="s">
        <v>225</v>
      </c>
      <c r="B210" s="40">
        <v>3</v>
      </c>
      <c r="C210" s="40" t="s">
        <v>357</v>
      </c>
      <c r="D210" s="40">
        <v>1337</v>
      </c>
      <c r="E210" s="84" t="s">
        <v>1</v>
      </c>
      <c r="F210" s="85">
        <v>19300</v>
      </c>
      <c r="G210" s="40"/>
      <c r="H210" s="80">
        <f t="shared" si="3"/>
        <v>44.56666666666667</v>
      </c>
      <c r="I210" s="40">
        <v>38.83</v>
      </c>
      <c r="J210" s="41">
        <v>39.78</v>
      </c>
      <c r="K210" s="175" t="s">
        <v>421</v>
      </c>
    </row>
    <row r="211" spans="1:12" x14ac:dyDescent="0.35">
      <c r="A211" s="39" t="s">
        <v>226</v>
      </c>
      <c r="B211" s="40">
        <v>3</v>
      </c>
      <c r="C211" s="40" t="s">
        <v>357</v>
      </c>
      <c r="D211" s="40">
        <v>1145</v>
      </c>
      <c r="E211" s="84" t="s">
        <v>1</v>
      </c>
      <c r="F211" s="50"/>
      <c r="G211" s="40">
        <v>10249</v>
      </c>
      <c r="H211" s="80">
        <f t="shared" si="3"/>
        <v>38.166666666666664</v>
      </c>
      <c r="I211" s="40">
        <v>31.58</v>
      </c>
      <c r="J211" s="41">
        <v>32.909999999999997</v>
      </c>
      <c r="K211" s="175" t="s">
        <v>424</v>
      </c>
    </row>
    <row r="212" spans="1:12" x14ac:dyDescent="0.35">
      <c r="A212" s="143" t="s">
        <v>227</v>
      </c>
      <c r="B212" s="84">
        <v>4</v>
      </c>
      <c r="C212" s="84" t="s">
        <v>357</v>
      </c>
      <c r="D212" s="84">
        <v>1123</v>
      </c>
      <c r="E212" s="84" t="s">
        <v>1</v>
      </c>
      <c r="F212" s="148">
        <v>99000</v>
      </c>
      <c r="G212" s="84"/>
      <c r="H212" s="149">
        <f t="shared" si="3"/>
        <v>37.43333333333333</v>
      </c>
      <c r="I212" s="84">
        <v>48.03</v>
      </c>
      <c r="J212" s="41">
        <v>84.04</v>
      </c>
      <c r="K212" s="183" t="s">
        <v>621</v>
      </c>
    </row>
    <row r="213" spans="1:12" ht="15" thickBot="1" x14ac:dyDescent="0.4">
      <c r="A213" s="42" t="s">
        <v>228</v>
      </c>
      <c r="B213" s="43">
        <v>6</v>
      </c>
      <c r="C213" s="43" t="s">
        <v>357</v>
      </c>
      <c r="D213" s="43">
        <v>1883</v>
      </c>
      <c r="E213" s="88" t="s">
        <v>1</v>
      </c>
      <c r="F213" s="91">
        <v>45828</v>
      </c>
      <c r="G213" s="43"/>
      <c r="H213" s="89">
        <f t="shared" si="3"/>
        <v>62.766666666666666</v>
      </c>
      <c r="I213" s="43">
        <v>34.380000000000003</v>
      </c>
      <c r="J213" s="44">
        <v>89.87</v>
      </c>
      <c r="K213" s="176" t="s">
        <v>622</v>
      </c>
    </row>
    <row r="214" spans="1:12" x14ac:dyDescent="0.35">
      <c r="A214" s="36" t="s">
        <v>229</v>
      </c>
      <c r="B214" s="37">
        <v>2</v>
      </c>
      <c r="C214" s="37" t="s">
        <v>357</v>
      </c>
      <c r="D214" s="37">
        <v>448</v>
      </c>
      <c r="E214" s="74" t="s">
        <v>1</v>
      </c>
      <c r="F214" s="75">
        <v>112000</v>
      </c>
      <c r="G214" s="37"/>
      <c r="H214" s="45">
        <f t="shared" si="3"/>
        <v>14.933333333333334</v>
      </c>
      <c r="I214" s="94">
        <v>9.6300000000000008</v>
      </c>
      <c r="J214" s="38">
        <v>32.31</v>
      </c>
      <c r="K214" s="174" t="s">
        <v>422</v>
      </c>
    </row>
    <row r="215" spans="1:12" x14ac:dyDescent="0.35">
      <c r="A215" s="143" t="s">
        <v>230</v>
      </c>
      <c r="B215" s="84">
        <v>4</v>
      </c>
      <c r="C215" s="84" t="s">
        <v>357</v>
      </c>
      <c r="D215" s="84">
        <v>1269</v>
      </c>
      <c r="E215" s="84" t="s">
        <v>1</v>
      </c>
      <c r="F215" s="148">
        <v>27300</v>
      </c>
      <c r="G215" s="84"/>
      <c r="H215" s="149">
        <f t="shared" si="3"/>
        <v>42.3</v>
      </c>
      <c r="I215" s="79">
        <v>57.1</v>
      </c>
      <c r="J215" s="41">
        <v>28.39</v>
      </c>
      <c r="K215" s="183" t="s">
        <v>621</v>
      </c>
    </row>
    <row r="216" spans="1:12" x14ac:dyDescent="0.35">
      <c r="A216" s="143" t="s">
        <v>231</v>
      </c>
      <c r="B216" s="84">
        <v>2</v>
      </c>
      <c r="C216" s="84" t="s">
        <v>357</v>
      </c>
      <c r="D216" s="84">
        <v>402</v>
      </c>
      <c r="E216" s="84" t="s">
        <v>1</v>
      </c>
      <c r="F216" s="148">
        <v>17600</v>
      </c>
      <c r="G216" s="84"/>
      <c r="H216" s="149">
        <f t="shared" si="3"/>
        <v>13.4</v>
      </c>
      <c r="I216" s="97">
        <v>11.18</v>
      </c>
      <c r="J216" s="41">
        <v>80.739999999999995</v>
      </c>
      <c r="K216" s="183" t="s">
        <v>621</v>
      </c>
    </row>
    <row r="217" spans="1:12" x14ac:dyDescent="0.35">
      <c r="A217" s="143" t="s">
        <v>232</v>
      </c>
      <c r="B217" s="84">
        <v>3</v>
      </c>
      <c r="C217" s="84" t="s">
        <v>357</v>
      </c>
      <c r="D217" s="84">
        <v>1410</v>
      </c>
      <c r="E217" s="84" t="s">
        <v>1</v>
      </c>
      <c r="F217" s="148">
        <v>21700</v>
      </c>
      <c r="G217" s="84"/>
      <c r="H217" s="149">
        <f t="shared" si="3"/>
        <v>47</v>
      </c>
      <c r="I217" s="79">
        <v>31.35</v>
      </c>
      <c r="J217" s="41">
        <v>39.85</v>
      </c>
      <c r="K217" s="183" t="s">
        <v>621</v>
      </c>
    </row>
    <row r="218" spans="1:12" x14ac:dyDescent="0.35">
      <c r="A218" s="39" t="s">
        <v>233</v>
      </c>
      <c r="B218" s="40">
        <v>2</v>
      </c>
      <c r="C218" s="40" t="s">
        <v>357</v>
      </c>
      <c r="D218" s="40">
        <v>2029</v>
      </c>
      <c r="E218" s="84" t="s">
        <v>1</v>
      </c>
      <c r="F218" s="85">
        <v>22600</v>
      </c>
      <c r="G218" s="40"/>
      <c r="H218" s="80">
        <f t="shared" si="3"/>
        <v>67.63333333333334</v>
      </c>
      <c r="I218" s="82">
        <v>6.41</v>
      </c>
      <c r="J218" s="41">
        <v>41.15</v>
      </c>
      <c r="K218" s="183" t="s">
        <v>622</v>
      </c>
    </row>
    <row r="219" spans="1:12" x14ac:dyDescent="0.35">
      <c r="A219" s="39" t="s">
        <v>234</v>
      </c>
      <c r="B219" s="40">
        <v>4</v>
      </c>
      <c r="C219" s="40" t="s">
        <v>357</v>
      </c>
      <c r="D219" s="40">
        <v>1063</v>
      </c>
      <c r="E219" s="84" t="s">
        <v>1</v>
      </c>
      <c r="F219" s="85">
        <v>17200</v>
      </c>
      <c r="G219" s="40"/>
      <c r="H219" s="80">
        <f t="shared" si="3"/>
        <v>35.43333333333333</v>
      </c>
      <c r="I219" s="40">
        <v>55.21</v>
      </c>
      <c r="J219" s="41">
        <v>66.63</v>
      </c>
      <c r="K219" s="186" t="s">
        <v>624</v>
      </c>
      <c r="L219">
        <v>77.75</v>
      </c>
    </row>
    <row r="220" spans="1:12" x14ac:dyDescent="0.35">
      <c r="A220" s="143" t="s">
        <v>235</v>
      </c>
      <c r="B220" s="84">
        <v>5</v>
      </c>
      <c r="C220" s="84" t="s">
        <v>357</v>
      </c>
      <c r="D220" s="84">
        <v>1684</v>
      </c>
      <c r="E220" s="84" t="s">
        <v>1</v>
      </c>
      <c r="F220" s="140"/>
      <c r="G220" s="84">
        <v>41000</v>
      </c>
      <c r="H220" s="149">
        <f t="shared" si="3"/>
        <v>56.133333333333333</v>
      </c>
      <c r="I220" s="84">
        <v>39.68</v>
      </c>
      <c r="J220" s="41">
        <v>47.15</v>
      </c>
      <c r="K220" s="183" t="s">
        <v>621</v>
      </c>
    </row>
    <row r="221" spans="1:12" x14ac:dyDescent="0.35">
      <c r="A221" s="143" t="s">
        <v>236</v>
      </c>
      <c r="B221" s="84">
        <v>2</v>
      </c>
      <c r="C221" s="84" t="s">
        <v>357</v>
      </c>
      <c r="D221" s="84">
        <v>495</v>
      </c>
      <c r="E221" s="84" t="s">
        <v>1</v>
      </c>
      <c r="F221" s="148">
        <v>68072</v>
      </c>
      <c r="G221" s="84"/>
      <c r="H221" s="149">
        <f t="shared" si="3"/>
        <v>16.5</v>
      </c>
      <c r="I221" s="84">
        <v>16.149999999999999</v>
      </c>
      <c r="J221" s="109">
        <v>11.65</v>
      </c>
      <c r="K221" s="183" t="s">
        <v>621</v>
      </c>
    </row>
    <row r="222" spans="1:12" x14ac:dyDescent="0.35">
      <c r="A222" s="39" t="s">
        <v>237</v>
      </c>
      <c r="B222" s="40">
        <v>1</v>
      </c>
      <c r="C222" s="40" t="s">
        <v>356</v>
      </c>
      <c r="D222" s="40">
        <v>0</v>
      </c>
      <c r="E222" s="84" t="s">
        <v>1</v>
      </c>
      <c r="F222" s="87">
        <f>1.29*1000000</f>
        <v>1290000</v>
      </c>
      <c r="G222" s="40"/>
      <c r="H222" s="80">
        <f t="shared" si="3"/>
        <v>0</v>
      </c>
      <c r="I222" s="59">
        <v>10.24</v>
      </c>
      <c r="J222" s="41">
        <v>9.75</v>
      </c>
      <c r="K222" s="183" t="s">
        <v>623</v>
      </c>
    </row>
    <row r="223" spans="1:12" ht="15" thickBot="1" x14ac:dyDescent="0.4">
      <c r="A223" s="42" t="s">
        <v>238</v>
      </c>
      <c r="B223" s="43">
        <v>3</v>
      </c>
      <c r="C223" s="43" t="s">
        <v>357</v>
      </c>
      <c r="D223" s="43">
        <v>1575</v>
      </c>
      <c r="E223" s="88" t="s">
        <v>1</v>
      </c>
      <c r="F223" s="91">
        <v>152010</v>
      </c>
      <c r="G223" s="43"/>
      <c r="H223" s="89">
        <f t="shared" si="3"/>
        <v>52.5</v>
      </c>
      <c r="I223" s="43">
        <v>37.340000000000003</v>
      </c>
      <c r="J223" s="44">
        <v>95.5</v>
      </c>
      <c r="K223" s="176" t="s">
        <v>422</v>
      </c>
    </row>
    <row r="224" spans="1:12" x14ac:dyDescent="0.35">
      <c r="A224" s="36" t="s">
        <v>239</v>
      </c>
      <c r="B224" s="37">
        <v>4</v>
      </c>
      <c r="C224" s="37" t="s">
        <v>357</v>
      </c>
      <c r="D224" s="37">
        <v>1978</v>
      </c>
      <c r="E224" s="74" t="s">
        <v>1</v>
      </c>
      <c r="F224" s="75">
        <v>38300</v>
      </c>
      <c r="G224" s="37"/>
      <c r="H224" s="45">
        <f t="shared" si="3"/>
        <v>65.933333333333337</v>
      </c>
      <c r="I224" s="171">
        <v>34.729999999999997</v>
      </c>
      <c r="J224" s="38">
        <v>102.31</v>
      </c>
      <c r="K224" s="174" t="s">
        <v>424</v>
      </c>
    </row>
    <row r="225" spans="1:12" x14ac:dyDescent="0.35">
      <c r="A225" s="39" t="s">
        <v>240</v>
      </c>
      <c r="B225" s="40">
        <v>3</v>
      </c>
      <c r="C225" s="40" t="s">
        <v>357</v>
      </c>
      <c r="D225" s="40">
        <v>1151</v>
      </c>
      <c r="E225" s="84" t="s">
        <v>1</v>
      </c>
      <c r="F225" s="85">
        <v>19154</v>
      </c>
      <c r="G225" s="40"/>
      <c r="H225" s="80">
        <f t="shared" si="3"/>
        <v>38.366666666666667</v>
      </c>
      <c r="I225" s="40">
        <v>34.200000000000003</v>
      </c>
      <c r="J225" s="41">
        <v>28.02</v>
      </c>
      <c r="K225" s="175" t="s">
        <v>424</v>
      </c>
    </row>
    <row r="226" spans="1:12" x14ac:dyDescent="0.35">
      <c r="A226" s="39" t="s">
        <v>241</v>
      </c>
      <c r="B226" s="40">
        <v>1</v>
      </c>
      <c r="C226" s="40" t="s">
        <v>356</v>
      </c>
      <c r="D226" s="40">
        <v>58</v>
      </c>
      <c r="E226" s="84" t="s">
        <v>1</v>
      </c>
      <c r="F226" s="50"/>
      <c r="G226" s="40">
        <v>84600</v>
      </c>
      <c r="H226" s="80">
        <f t="shared" si="3"/>
        <v>1.9333333333333333</v>
      </c>
      <c r="I226" s="40">
        <v>3.71</v>
      </c>
      <c r="J226" s="109">
        <v>25.25</v>
      </c>
      <c r="K226" s="175" t="s">
        <v>423</v>
      </c>
    </row>
    <row r="227" spans="1:12" x14ac:dyDescent="0.35">
      <c r="A227" s="39" t="s">
        <v>242</v>
      </c>
      <c r="B227" s="40">
        <v>2</v>
      </c>
      <c r="C227" s="40" t="s">
        <v>357</v>
      </c>
      <c r="D227" s="40">
        <v>682</v>
      </c>
      <c r="E227" s="84" t="s">
        <v>1</v>
      </c>
      <c r="F227" s="85">
        <v>61100</v>
      </c>
      <c r="G227" s="40"/>
      <c r="H227" s="80">
        <f t="shared" si="3"/>
        <v>22.733333333333334</v>
      </c>
      <c r="I227" s="40">
        <v>21.98</v>
      </c>
      <c r="J227" s="41">
        <v>35.71</v>
      </c>
      <c r="K227" s="175" t="s">
        <v>423</v>
      </c>
    </row>
    <row r="228" spans="1:12" x14ac:dyDescent="0.35">
      <c r="A228" s="39" t="s">
        <v>243</v>
      </c>
      <c r="B228" s="40">
        <v>4</v>
      </c>
      <c r="C228" s="40" t="s">
        <v>357</v>
      </c>
      <c r="D228" s="40">
        <v>820</v>
      </c>
      <c r="E228" s="84" t="s">
        <v>1</v>
      </c>
      <c r="F228" s="85">
        <v>18000</v>
      </c>
      <c r="G228" s="40"/>
      <c r="H228" s="80">
        <f t="shared" si="3"/>
        <v>27.333333333333332</v>
      </c>
      <c r="I228" s="40">
        <v>21.3</v>
      </c>
      <c r="J228" s="41">
        <v>62.77</v>
      </c>
      <c r="K228" s="175" t="s">
        <v>424</v>
      </c>
    </row>
    <row r="229" spans="1:12" x14ac:dyDescent="0.35">
      <c r="A229" s="95" t="s">
        <v>244</v>
      </c>
      <c r="B229" s="40">
        <v>3</v>
      </c>
      <c r="C229" s="40" t="s">
        <v>357</v>
      </c>
      <c r="D229" s="40">
        <v>2001</v>
      </c>
      <c r="E229" s="84" t="s">
        <v>1</v>
      </c>
      <c r="F229" s="50"/>
      <c r="G229" s="40">
        <v>254000</v>
      </c>
      <c r="H229" s="80">
        <f t="shared" si="3"/>
        <v>66.7</v>
      </c>
      <c r="I229" s="78">
        <v>16.28</v>
      </c>
      <c r="J229" s="41">
        <v>95.58</v>
      </c>
      <c r="K229" s="175" t="s">
        <v>422</v>
      </c>
    </row>
    <row r="230" spans="1:12" x14ac:dyDescent="0.35">
      <c r="A230" s="39" t="s">
        <v>245</v>
      </c>
      <c r="B230" s="40">
        <v>3</v>
      </c>
      <c r="C230" s="40" t="s">
        <v>357</v>
      </c>
      <c r="D230" s="40">
        <v>1085</v>
      </c>
      <c r="E230" s="84" t="s">
        <v>1</v>
      </c>
      <c r="F230" s="85">
        <v>14898</v>
      </c>
      <c r="G230" s="40"/>
      <c r="H230" s="80">
        <f t="shared" si="3"/>
        <v>36.166666666666664</v>
      </c>
      <c r="I230" s="40">
        <v>30.65</v>
      </c>
      <c r="J230" s="41">
        <v>90.35</v>
      </c>
      <c r="K230" s="175" t="s">
        <v>424</v>
      </c>
    </row>
    <row r="231" spans="1:12" x14ac:dyDescent="0.35">
      <c r="A231" s="39" t="s">
        <v>246</v>
      </c>
      <c r="B231" s="40">
        <v>3</v>
      </c>
      <c r="C231" s="40" t="s">
        <v>357</v>
      </c>
      <c r="D231" s="40">
        <v>1141</v>
      </c>
      <c r="E231" s="84" t="s">
        <v>1</v>
      </c>
      <c r="F231" s="50"/>
      <c r="G231" s="40">
        <v>11900</v>
      </c>
      <c r="H231" s="80">
        <f t="shared" si="3"/>
        <v>38.033333333333331</v>
      </c>
      <c r="I231" s="40">
        <v>51.99</v>
      </c>
      <c r="J231" s="41">
        <v>37.08</v>
      </c>
      <c r="K231" s="175" t="s">
        <v>424</v>
      </c>
    </row>
    <row r="232" spans="1:12" x14ac:dyDescent="0.35">
      <c r="A232" s="143" t="s">
        <v>247</v>
      </c>
      <c r="B232" s="84">
        <v>1</v>
      </c>
      <c r="C232" s="84" t="s">
        <v>356</v>
      </c>
      <c r="D232" s="84">
        <v>4</v>
      </c>
      <c r="E232" s="84" t="s">
        <v>1</v>
      </c>
      <c r="F232" s="148">
        <v>51831</v>
      </c>
      <c r="G232" s="84"/>
      <c r="H232" s="149">
        <f t="shared" si="3"/>
        <v>0.13333333333333333</v>
      </c>
      <c r="I232" s="84">
        <v>3.78</v>
      </c>
      <c r="J232" s="41">
        <v>10.19</v>
      </c>
      <c r="K232" s="183" t="s">
        <v>621</v>
      </c>
    </row>
    <row r="233" spans="1:12" ht="15" thickBot="1" x14ac:dyDescent="0.4">
      <c r="A233" s="42" t="s">
        <v>248</v>
      </c>
      <c r="B233" s="43">
        <v>1</v>
      </c>
      <c r="C233" s="43" t="s">
        <v>356</v>
      </c>
      <c r="D233" s="43">
        <v>5</v>
      </c>
      <c r="E233" s="88" t="s">
        <v>3</v>
      </c>
      <c r="F233" s="52"/>
      <c r="G233" s="43">
        <v>10000000</v>
      </c>
      <c r="H233" s="89">
        <f t="shared" si="3"/>
        <v>0.16666666666666666</v>
      </c>
      <c r="I233" s="43">
        <v>3.13</v>
      </c>
      <c r="J233" s="44">
        <v>11.71</v>
      </c>
      <c r="K233" s="184" t="s">
        <v>625</v>
      </c>
      <c r="L233" s="84">
        <v>11.72</v>
      </c>
    </row>
    <row r="234" spans="1:12" x14ac:dyDescent="0.35">
      <c r="A234" s="36" t="s">
        <v>249</v>
      </c>
      <c r="B234" s="37">
        <v>3</v>
      </c>
      <c r="C234" s="37" t="s">
        <v>357</v>
      </c>
      <c r="D234" s="37">
        <v>625</v>
      </c>
      <c r="E234" s="74" t="s">
        <v>23</v>
      </c>
      <c r="F234" s="75">
        <v>158000</v>
      </c>
      <c r="G234" s="37"/>
      <c r="H234" s="45">
        <f t="shared" si="3"/>
        <v>20.833333333333332</v>
      </c>
      <c r="I234" s="94">
        <v>7.18</v>
      </c>
      <c r="J234" s="38">
        <v>35.56</v>
      </c>
      <c r="K234" s="174" t="s">
        <v>623</v>
      </c>
    </row>
    <row r="235" spans="1:12" x14ac:dyDescent="0.35">
      <c r="A235" s="39" t="s">
        <v>250</v>
      </c>
      <c r="B235" s="40">
        <v>3</v>
      </c>
      <c r="C235" s="40" t="s">
        <v>357</v>
      </c>
      <c r="D235" s="40">
        <v>1307</v>
      </c>
      <c r="E235" s="84" t="s">
        <v>1</v>
      </c>
      <c r="F235" s="85">
        <v>11300</v>
      </c>
      <c r="G235" s="40"/>
      <c r="H235" s="80">
        <f t="shared" si="3"/>
        <v>43.56666666666667</v>
      </c>
      <c r="I235" s="40">
        <v>25.97</v>
      </c>
      <c r="J235" s="41">
        <v>91.82</v>
      </c>
      <c r="K235" s="175" t="s">
        <v>424</v>
      </c>
    </row>
    <row r="236" spans="1:12" x14ac:dyDescent="0.35">
      <c r="A236" s="39" t="s">
        <v>251</v>
      </c>
      <c r="B236" s="40">
        <v>4</v>
      </c>
      <c r="C236" s="40" t="s">
        <v>357</v>
      </c>
      <c r="D236" s="40">
        <v>1109</v>
      </c>
      <c r="E236" s="84" t="s">
        <v>1</v>
      </c>
      <c r="F236" s="85">
        <v>14000</v>
      </c>
      <c r="G236" s="40"/>
      <c r="H236" s="80">
        <f t="shared" si="3"/>
        <v>36.966666666666669</v>
      </c>
      <c r="I236" s="40">
        <v>35.409999999999997</v>
      </c>
      <c r="J236" s="41">
        <v>113.7</v>
      </c>
      <c r="K236" s="175" t="s">
        <v>424</v>
      </c>
    </row>
    <row r="237" spans="1:12" x14ac:dyDescent="0.35">
      <c r="A237" s="39" t="s">
        <v>252</v>
      </c>
      <c r="B237" s="40">
        <v>1</v>
      </c>
      <c r="C237" s="40" t="s">
        <v>356</v>
      </c>
      <c r="D237" s="40">
        <v>26</v>
      </c>
      <c r="E237" s="84" t="s">
        <v>3</v>
      </c>
      <c r="F237" s="85">
        <v>331278</v>
      </c>
      <c r="G237" s="40"/>
      <c r="H237" s="80">
        <f t="shared" si="3"/>
        <v>0.8666666666666667</v>
      </c>
      <c r="I237" s="82">
        <v>22.71</v>
      </c>
      <c r="J237" s="109">
        <v>25.94</v>
      </c>
      <c r="K237" s="175" t="s">
        <v>423</v>
      </c>
    </row>
    <row r="238" spans="1:12" x14ac:dyDescent="0.35">
      <c r="A238" s="39" t="s">
        <v>253</v>
      </c>
      <c r="B238" s="40">
        <v>1</v>
      </c>
      <c r="C238" s="40" t="s">
        <v>356</v>
      </c>
      <c r="D238" s="40">
        <v>87</v>
      </c>
      <c r="E238" s="84" t="s">
        <v>1</v>
      </c>
      <c r="F238" s="85">
        <v>107000</v>
      </c>
      <c r="G238" s="40"/>
      <c r="H238" s="80">
        <f t="shared" si="3"/>
        <v>2.9</v>
      </c>
      <c r="I238" s="40">
        <v>5.43</v>
      </c>
      <c r="J238" s="109">
        <v>23.06</v>
      </c>
      <c r="K238" s="175" t="s">
        <v>627</v>
      </c>
    </row>
    <row r="239" spans="1:12" x14ac:dyDescent="0.35">
      <c r="A239" s="143" t="s">
        <v>254</v>
      </c>
      <c r="B239" s="84">
        <v>2</v>
      </c>
      <c r="C239" s="84" t="s">
        <v>357</v>
      </c>
      <c r="D239" s="84">
        <v>690</v>
      </c>
      <c r="E239" s="84" t="s">
        <v>1</v>
      </c>
      <c r="F239" s="148">
        <v>12500</v>
      </c>
      <c r="G239" s="84"/>
      <c r="H239" s="149">
        <f t="shared" si="3"/>
        <v>23</v>
      </c>
      <c r="I239" s="84">
        <v>18.899999999999999</v>
      </c>
      <c r="J239" s="41">
        <v>35.31</v>
      </c>
      <c r="K239" s="183" t="s">
        <v>621</v>
      </c>
    </row>
    <row r="240" spans="1:12" x14ac:dyDescent="0.35">
      <c r="A240" s="39" t="s">
        <v>255</v>
      </c>
      <c r="B240" s="40">
        <v>5</v>
      </c>
      <c r="C240" s="40" t="s">
        <v>357</v>
      </c>
      <c r="D240" s="40">
        <v>1513</v>
      </c>
      <c r="E240" s="84" t="s">
        <v>1</v>
      </c>
      <c r="F240" s="85">
        <v>159213</v>
      </c>
      <c r="G240" s="40"/>
      <c r="H240" s="80">
        <f t="shared" si="3"/>
        <v>50.43333333333333</v>
      </c>
      <c r="I240" s="59">
        <v>17.09</v>
      </c>
      <c r="J240" s="41">
        <v>29.75</v>
      </c>
      <c r="K240" s="175" t="s">
        <v>627</v>
      </c>
    </row>
    <row r="241" spans="1:11" x14ac:dyDescent="0.35">
      <c r="A241" s="95" t="s">
        <v>256</v>
      </c>
      <c r="B241" s="40">
        <v>4</v>
      </c>
      <c r="C241" s="40" t="s">
        <v>357</v>
      </c>
      <c r="D241" s="40">
        <v>2108</v>
      </c>
      <c r="E241" s="84" t="s">
        <v>1</v>
      </c>
      <c r="F241" s="85">
        <v>57400</v>
      </c>
      <c r="G241" s="40"/>
      <c r="H241" s="80">
        <f t="shared" si="3"/>
        <v>70.266666666666666</v>
      </c>
      <c r="I241" s="82">
        <v>8.23</v>
      </c>
      <c r="J241" s="41">
        <v>82.4</v>
      </c>
      <c r="K241" s="175" t="s">
        <v>423</v>
      </c>
    </row>
    <row r="242" spans="1:11" x14ac:dyDescent="0.35">
      <c r="A242" s="39" t="s">
        <v>257</v>
      </c>
      <c r="B242" s="40">
        <v>4</v>
      </c>
      <c r="C242" s="40" t="s">
        <v>357</v>
      </c>
      <c r="D242" s="40">
        <v>1448</v>
      </c>
      <c r="E242" s="84" t="s">
        <v>1</v>
      </c>
      <c r="F242" s="85">
        <v>134000</v>
      </c>
      <c r="G242" s="40"/>
      <c r="H242" s="80">
        <f t="shared" si="3"/>
        <v>48.266666666666666</v>
      </c>
      <c r="I242" s="40">
        <v>33.630000000000003</v>
      </c>
      <c r="J242" s="41">
        <v>80.680000000000007</v>
      </c>
      <c r="K242" s="175" t="s">
        <v>623</v>
      </c>
    </row>
    <row r="243" spans="1:11" ht="15" thickBot="1" x14ac:dyDescent="0.4">
      <c r="A243" s="155" t="s">
        <v>258</v>
      </c>
      <c r="B243" s="88">
        <v>4</v>
      </c>
      <c r="C243" s="88" t="s">
        <v>357</v>
      </c>
      <c r="D243" s="88">
        <v>1714</v>
      </c>
      <c r="E243" s="88" t="s">
        <v>1</v>
      </c>
      <c r="F243" s="156">
        <v>41000</v>
      </c>
      <c r="G243" s="88"/>
      <c r="H243" s="157">
        <f t="shared" si="3"/>
        <v>57.133333333333333</v>
      </c>
      <c r="I243" s="88">
        <v>34.76</v>
      </c>
      <c r="J243" s="44">
        <v>94.03</v>
      </c>
      <c r="K243" s="185" t="s">
        <v>621</v>
      </c>
    </row>
    <row r="244" spans="1:11" x14ac:dyDescent="0.35">
      <c r="A244" s="159" t="s">
        <v>259</v>
      </c>
      <c r="B244" s="74">
        <v>4</v>
      </c>
      <c r="C244" s="74" t="s">
        <v>357</v>
      </c>
      <c r="D244" s="74">
        <v>1504</v>
      </c>
      <c r="E244" s="74" t="s">
        <v>1</v>
      </c>
      <c r="F244" s="168"/>
      <c r="G244" s="74">
        <v>29526</v>
      </c>
      <c r="H244" s="160">
        <f t="shared" si="3"/>
        <v>50.133333333333333</v>
      </c>
      <c r="I244" s="37">
        <v>83.91</v>
      </c>
      <c r="J244" s="38">
        <v>41.9</v>
      </c>
      <c r="K244" s="182" t="s">
        <v>621</v>
      </c>
    </row>
    <row r="245" spans="1:11" x14ac:dyDescent="0.35">
      <c r="A245" s="39" t="s">
        <v>260</v>
      </c>
      <c r="B245" s="40">
        <v>5</v>
      </c>
      <c r="C245" s="40" t="s">
        <v>357</v>
      </c>
      <c r="D245" s="40">
        <v>2180</v>
      </c>
      <c r="E245" s="84" t="s">
        <v>1</v>
      </c>
      <c r="F245" s="85">
        <v>39200</v>
      </c>
      <c r="G245" s="40"/>
      <c r="H245" s="80">
        <f t="shared" si="3"/>
        <v>72.666666666666671</v>
      </c>
      <c r="I245" s="82">
        <v>6.99</v>
      </c>
      <c r="J245" s="41">
        <v>97.98</v>
      </c>
      <c r="K245" s="175" t="s">
        <v>622</v>
      </c>
    </row>
    <row r="246" spans="1:11" x14ac:dyDescent="0.35">
      <c r="A246" s="39" t="s">
        <v>261</v>
      </c>
      <c r="B246" s="40">
        <v>4</v>
      </c>
      <c r="C246" s="40" t="s">
        <v>357</v>
      </c>
      <c r="D246" s="40">
        <v>1466</v>
      </c>
      <c r="E246" s="84" t="s">
        <v>1</v>
      </c>
      <c r="F246" s="85">
        <v>29000</v>
      </c>
      <c r="G246" s="40"/>
      <c r="H246" s="80">
        <f t="shared" si="3"/>
        <v>48.866666666666667</v>
      </c>
      <c r="I246" s="40">
        <v>19.579999999999998</v>
      </c>
      <c r="J246" s="41">
        <v>38.01</v>
      </c>
      <c r="K246" s="175" t="s">
        <v>424</v>
      </c>
    </row>
    <row r="247" spans="1:11" s="3" customFormat="1" x14ac:dyDescent="0.35">
      <c r="A247" s="95" t="s">
        <v>262</v>
      </c>
      <c r="B247" s="84">
        <v>2</v>
      </c>
      <c r="C247" s="84" t="s">
        <v>357</v>
      </c>
      <c r="D247" s="84">
        <v>1693</v>
      </c>
      <c r="E247" s="84" t="s">
        <v>1</v>
      </c>
      <c r="F247" s="148">
        <v>26000</v>
      </c>
      <c r="G247" s="84"/>
      <c r="H247" s="149">
        <f t="shared" si="3"/>
        <v>56.43333333333333</v>
      </c>
      <c r="I247" s="84">
        <v>77.92</v>
      </c>
      <c r="J247" s="166">
        <v>89.91</v>
      </c>
      <c r="K247" s="183" t="s">
        <v>424</v>
      </c>
    </row>
    <row r="248" spans="1:11" x14ac:dyDescent="0.35">
      <c r="A248" s="39" t="s">
        <v>263</v>
      </c>
      <c r="B248" s="40">
        <v>1</v>
      </c>
      <c r="C248" s="40" t="s">
        <v>356</v>
      </c>
      <c r="D248" s="40">
        <v>13</v>
      </c>
      <c r="E248" s="84" t="s">
        <v>3</v>
      </c>
      <c r="F248" s="50"/>
      <c r="G248" s="40">
        <v>4800000</v>
      </c>
      <c r="H248" s="80">
        <f t="shared" si="3"/>
        <v>0.43333333333333335</v>
      </c>
      <c r="I248" s="40">
        <v>1.9</v>
      </c>
      <c r="J248" s="41">
        <v>9.8000000000000007</v>
      </c>
      <c r="K248" s="175" t="s">
        <v>623</v>
      </c>
    </row>
    <row r="249" spans="1:11" x14ac:dyDescent="0.35">
      <c r="A249" s="39" t="s">
        <v>264</v>
      </c>
      <c r="B249" s="40">
        <v>1</v>
      </c>
      <c r="C249" s="40" t="s">
        <v>356</v>
      </c>
      <c r="D249" s="40">
        <v>468</v>
      </c>
      <c r="E249" s="84" t="s">
        <v>62</v>
      </c>
      <c r="F249" s="50"/>
      <c r="G249" s="40">
        <v>40800</v>
      </c>
      <c r="H249" s="80">
        <f t="shared" si="3"/>
        <v>15.6</v>
      </c>
      <c r="I249" s="82">
        <v>8.1</v>
      </c>
      <c r="J249" s="41">
        <v>26.64</v>
      </c>
      <c r="K249" s="175" t="s">
        <v>425</v>
      </c>
    </row>
    <row r="250" spans="1:11" x14ac:dyDescent="0.35">
      <c r="A250" s="39" t="s">
        <v>265</v>
      </c>
      <c r="B250" s="40">
        <v>2</v>
      </c>
      <c r="C250" s="40" t="s">
        <v>357</v>
      </c>
      <c r="D250" s="40">
        <v>226</v>
      </c>
      <c r="E250" s="84" t="s">
        <v>1</v>
      </c>
      <c r="F250" s="85">
        <v>170000</v>
      </c>
      <c r="G250" s="40"/>
      <c r="H250" s="80">
        <f t="shared" si="3"/>
        <v>7.5333333333333332</v>
      </c>
      <c r="I250" s="82">
        <v>16.05</v>
      </c>
      <c r="J250" s="109">
        <v>69.260000000000005</v>
      </c>
      <c r="K250" s="175" t="s">
        <v>623</v>
      </c>
    </row>
    <row r="251" spans="1:11" x14ac:dyDescent="0.35">
      <c r="A251" s="39" t="s">
        <v>266</v>
      </c>
      <c r="B251" s="40">
        <v>1</v>
      </c>
      <c r="C251" s="40" t="s">
        <v>356</v>
      </c>
      <c r="D251" s="40">
        <v>7</v>
      </c>
      <c r="E251" s="84" t="s">
        <v>1</v>
      </c>
      <c r="F251" s="85">
        <v>143310</v>
      </c>
      <c r="G251" s="40"/>
      <c r="H251" s="80">
        <f t="shared" si="3"/>
        <v>0.23333333333333334</v>
      </c>
      <c r="I251" s="82">
        <v>41.24</v>
      </c>
      <c r="J251" s="109">
        <v>106.86</v>
      </c>
      <c r="K251" s="175" t="s">
        <v>627</v>
      </c>
    </row>
    <row r="252" spans="1:11" x14ac:dyDescent="0.35">
      <c r="A252" s="39" t="s">
        <v>267</v>
      </c>
      <c r="B252" s="40">
        <v>3</v>
      </c>
      <c r="C252" s="40" t="s">
        <v>357</v>
      </c>
      <c r="D252" s="40">
        <v>1160</v>
      </c>
      <c r="E252" s="84" t="s">
        <v>3</v>
      </c>
      <c r="F252" s="85">
        <v>21400</v>
      </c>
      <c r="G252" s="40"/>
      <c r="H252" s="80">
        <f t="shared" si="3"/>
        <v>38.666666666666664</v>
      </c>
      <c r="I252" s="82">
        <v>7.23</v>
      </c>
      <c r="J252" s="41">
        <v>41.24</v>
      </c>
      <c r="K252" s="175" t="s">
        <v>425</v>
      </c>
    </row>
    <row r="253" spans="1:11" ht="15" thickBot="1" x14ac:dyDescent="0.4">
      <c r="A253" s="42" t="s">
        <v>268</v>
      </c>
      <c r="B253" s="43">
        <v>4</v>
      </c>
      <c r="C253" s="43" t="s">
        <v>357</v>
      </c>
      <c r="D253" s="43">
        <v>1830</v>
      </c>
      <c r="E253" s="88" t="s">
        <v>1</v>
      </c>
      <c r="F253" s="91">
        <v>25400</v>
      </c>
      <c r="G253" s="43"/>
      <c r="H253" s="89">
        <f t="shared" si="3"/>
        <v>61</v>
      </c>
      <c r="I253" s="92">
        <v>7.67</v>
      </c>
      <c r="J253" s="44">
        <v>39.97</v>
      </c>
      <c r="K253" s="176" t="s">
        <v>425</v>
      </c>
    </row>
    <row r="254" spans="1:11" x14ac:dyDescent="0.35">
      <c r="A254" s="36" t="s">
        <v>269</v>
      </c>
      <c r="B254" s="37">
        <v>4</v>
      </c>
      <c r="C254" s="37" t="s">
        <v>357</v>
      </c>
      <c r="D254" s="37">
        <v>1526</v>
      </c>
      <c r="E254" s="74" t="s">
        <v>1</v>
      </c>
      <c r="F254" s="49"/>
      <c r="G254" s="37">
        <v>14672</v>
      </c>
      <c r="H254" s="45">
        <f t="shared" si="3"/>
        <v>50.866666666666667</v>
      </c>
      <c r="I254" s="37">
        <v>33.89</v>
      </c>
      <c r="J254" s="38">
        <v>31.27</v>
      </c>
      <c r="K254" s="174" t="s">
        <v>622</v>
      </c>
    </row>
    <row r="255" spans="1:11" x14ac:dyDescent="0.35">
      <c r="A255" s="39" t="s">
        <v>270</v>
      </c>
      <c r="B255" s="40">
        <v>5</v>
      </c>
      <c r="C255" s="40" t="s">
        <v>357</v>
      </c>
      <c r="D255" s="40">
        <v>1609</v>
      </c>
      <c r="E255" s="84" t="s">
        <v>1</v>
      </c>
      <c r="F255" s="85">
        <v>12200</v>
      </c>
      <c r="G255" s="40"/>
      <c r="H255" s="80">
        <f t="shared" si="3"/>
        <v>53.633333333333333</v>
      </c>
      <c r="I255" s="40">
        <v>29.53</v>
      </c>
      <c r="J255" s="41">
        <v>95.07</v>
      </c>
      <c r="K255" s="175" t="s">
        <v>425</v>
      </c>
    </row>
    <row r="256" spans="1:11" x14ac:dyDescent="0.35">
      <c r="A256" s="39" t="s">
        <v>271</v>
      </c>
      <c r="B256" s="40">
        <v>1</v>
      </c>
      <c r="C256" s="40" t="s">
        <v>356</v>
      </c>
      <c r="D256" s="40">
        <v>1</v>
      </c>
      <c r="E256" s="84" t="s">
        <v>1</v>
      </c>
      <c r="F256" s="85">
        <v>550523</v>
      </c>
      <c r="G256" s="40"/>
      <c r="H256" s="80">
        <f t="shared" si="3"/>
        <v>3.3333333333333333E-2</v>
      </c>
      <c r="I256" s="82">
        <v>13.62</v>
      </c>
      <c r="J256" s="109">
        <v>24.05</v>
      </c>
      <c r="K256" s="175" t="s">
        <v>627</v>
      </c>
    </row>
    <row r="257" spans="1:11" x14ac:dyDescent="0.35">
      <c r="A257" s="39" t="s">
        <v>272</v>
      </c>
      <c r="B257" s="40">
        <v>5</v>
      </c>
      <c r="C257" s="40" t="s">
        <v>357</v>
      </c>
      <c r="D257" s="40">
        <v>1789</v>
      </c>
      <c r="E257" s="84" t="s">
        <v>1</v>
      </c>
      <c r="F257" s="85">
        <v>19006</v>
      </c>
      <c r="G257" s="40"/>
      <c r="H257" s="80">
        <f t="shared" si="3"/>
        <v>59.633333333333333</v>
      </c>
      <c r="I257" s="40">
        <v>34.18</v>
      </c>
      <c r="J257" s="41">
        <v>71.33</v>
      </c>
      <c r="K257" s="175" t="s">
        <v>425</v>
      </c>
    </row>
    <row r="258" spans="1:11" x14ac:dyDescent="0.35">
      <c r="A258" s="39" t="s">
        <v>273</v>
      </c>
      <c r="B258" s="40">
        <v>1</v>
      </c>
      <c r="C258" s="40" t="s">
        <v>356</v>
      </c>
      <c r="D258" s="40">
        <v>56</v>
      </c>
      <c r="E258" s="84" t="s">
        <v>274</v>
      </c>
      <c r="F258" s="85">
        <v>36700</v>
      </c>
      <c r="G258" s="40"/>
      <c r="H258" s="80">
        <f t="shared" ref="H258:H283" si="4">D258/30</f>
        <v>1.8666666666666667</v>
      </c>
      <c r="I258" s="82">
        <v>18.61</v>
      </c>
      <c r="J258" s="109">
        <v>29.88</v>
      </c>
      <c r="K258" s="175" t="s">
        <v>628</v>
      </c>
    </row>
    <row r="259" spans="1:11" x14ac:dyDescent="0.35">
      <c r="A259" s="39" t="s">
        <v>275</v>
      </c>
      <c r="B259" s="40">
        <v>6</v>
      </c>
      <c r="C259" s="40" t="s">
        <v>357</v>
      </c>
      <c r="D259" s="40">
        <v>1989</v>
      </c>
      <c r="E259" s="84" t="s">
        <v>1</v>
      </c>
      <c r="F259" s="85">
        <v>12500</v>
      </c>
      <c r="G259" s="40"/>
      <c r="H259" s="80">
        <f t="shared" si="4"/>
        <v>66.3</v>
      </c>
      <c r="I259" s="40">
        <v>29.4</v>
      </c>
      <c r="J259" s="41">
        <v>125.9</v>
      </c>
      <c r="K259" s="175" t="s">
        <v>425</v>
      </c>
    </row>
    <row r="260" spans="1:11" x14ac:dyDescent="0.35">
      <c r="A260" s="39" t="s">
        <v>276</v>
      </c>
      <c r="B260" s="40">
        <v>6</v>
      </c>
      <c r="C260" s="40" t="s">
        <v>357</v>
      </c>
      <c r="D260" s="40">
        <v>1874</v>
      </c>
      <c r="E260" s="84" t="s">
        <v>1</v>
      </c>
      <c r="F260" s="50"/>
      <c r="G260" s="40">
        <v>116409</v>
      </c>
      <c r="H260" s="80">
        <f t="shared" si="4"/>
        <v>62.466666666666669</v>
      </c>
      <c r="I260" s="40">
        <v>33.409999999999997</v>
      </c>
      <c r="J260" s="41">
        <v>64.989999999999995</v>
      </c>
      <c r="K260" s="175" t="s">
        <v>627</v>
      </c>
    </row>
    <row r="261" spans="1:11" x14ac:dyDescent="0.35">
      <c r="A261" s="39" t="s">
        <v>277</v>
      </c>
      <c r="B261" s="40">
        <v>1</v>
      </c>
      <c r="C261" s="40" t="s">
        <v>356</v>
      </c>
      <c r="D261" s="40">
        <v>6</v>
      </c>
      <c r="E261" s="84" t="s">
        <v>274</v>
      </c>
      <c r="F261" s="87">
        <f>1.99*1000000</f>
        <v>1990000</v>
      </c>
      <c r="G261" s="40"/>
      <c r="H261" s="80">
        <f t="shared" si="4"/>
        <v>0.2</v>
      </c>
      <c r="I261" s="40">
        <v>1.62</v>
      </c>
      <c r="J261" s="41">
        <v>11.41</v>
      </c>
      <c r="K261" s="175" t="s">
        <v>623</v>
      </c>
    </row>
    <row r="262" spans="1:11" x14ac:dyDescent="0.35">
      <c r="A262" s="39" t="s">
        <v>278</v>
      </c>
      <c r="B262" s="40">
        <v>5</v>
      </c>
      <c r="C262" s="40" t="s">
        <v>357</v>
      </c>
      <c r="D262" s="40">
        <v>1918</v>
      </c>
      <c r="E262" s="84" t="s">
        <v>1</v>
      </c>
      <c r="F262" s="85">
        <v>290000</v>
      </c>
      <c r="G262" s="40"/>
      <c r="H262" s="80">
        <f t="shared" si="4"/>
        <v>63.93333333333333</v>
      </c>
      <c r="I262" s="40">
        <v>33.700000000000003</v>
      </c>
      <c r="J262" s="41">
        <v>33.93</v>
      </c>
      <c r="K262" s="175" t="s">
        <v>627</v>
      </c>
    </row>
    <row r="263" spans="1:11" ht="15" thickBot="1" x14ac:dyDescent="0.4">
      <c r="A263" s="42" t="s">
        <v>279</v>
      </c>
      <c r="B263" s="43">
        <v>2</v>
      </c>
      <c r="C263" s="43" t="s">
        <v>357</v>
      </c>
      <c r="D263" s="43">
        <v>454</v>
      </c>
      <c r="E263" s="88" t="s">
        <v>1</v>
      </c>
      <c r="F263" s="52"/>
      <c r="G263" s="43">
        <v>27614</v>
      </c>
      <c r="H263" s="89">
        <f t="shared" si="4"/>
        <v>15.133333333333333</v>
      </c>
      <c r="I263" s="43">
        <v>19.489999999999998</v>
      </c>
      <c r="J263" s="44">
        <v>85.48</v>
      </c>
      <c r="K263" s="176" t="s">
        <v>425</v>
      </c>
    </row>
    <row r="264" spans="1:11" x14ac:dyDescent="0.35">
      <c r="A264" s="36" t="s">
        <v>280</v>
      </c>
      <c r="B264" s="37">
        <v>2</v>
      </c>
      <c r="C264" s="37" t="s">
        <v>357</v>
      </c>
      <c r="D264" s="37">
        <v>764</v>
      </c>
      <c r="E264" s="74" t="s">
        <v>1</v>
      </c>
      <c r="F264" s="75">
        <v>27000</v>
      </c>
      <c r="G264" s="37"/>
      <c r="H264" s="45">
        <f t="shared" si="4"/>
        <v>25.466666666666665</v>
      </c>
      <c r="I264" s="132">
        <v>30.76</v>
      </c>
      <c r="J264" s="38">
        <v>78.45</v>
      </c>
      <c r="K264" s="174" t="s">
        <v>425</v>
      </c>
    </row>
    <row r="265" spans="1:11" x14ac:dyDescent="0.35">
      <c r="A265" s="39" t="s">
        <v>281</v>
      </c>
      <c r="B265" s="40">
        <v>5</v>
      </c>
      <c r="C265" s="40" t="s">
        <v>357</v>
      </c>
      <c r="D265" s="40">
        <v>2106</v>
      </c>
      <c r="E265" s="84" t="s">
        <v>1</v>
      </c>
      <c r="F265" s="85">
        <v>17000</v>
      </c>
      <c r="G265" s="40"/>
      <c r="H265" s="80">
        <f t="shared" si="4"/>
        <v>70.2</v>
      </c>
      <c r="I265" s="108">
        <v>32.06</v>
      </c>
      <c r="J265" s="41">
        <v>105.97</v>
      </c>
      <c r="K265" s="175" t="s">
        <v>622</v>
      </c>
    </row>
    <row r="266" spans="1:11" x14ac:dyDescent="0.35">
      <c r="A266" s="39" t="s">
        <v>282</v>
      </c>
      <c r="B266" s="40">
        <v>1</v>
      </c>
      <c r="C266" s="40" t="s">
        <v>356</v>
      </c>
      <c r="D266" s="40">
        <v>0</v>
      </c>
      <c r="E266" s="84" t="s">
        <v>1</v>
      </c>
      <c r="F266" s="85">
        <v>34100</v>
      </c>
      <c r="G266" s="40"/>
      <c r="H266" s="80">
        <f t="shared" si="4"/>
        <v>0</v>
      </c>
      <c r="I266" s="123">
        <v>13.83</v>
      </c>
      <c r="J266" s="109">
        <v>28.21</v>
      </c>
      <c r="K266" s="175" t="s">
        <v>623</v>
      </c>
    </row>
    <row r="267" spans="1:11" x14ac:dyDescent="0.35">
      <c r="A267" s="39" t="s">
        <v>283</v>
      </c>
      <c r="B267" s="40">
        <v>1</v>
      </c>
      <c r="C267" s="40" t="s">
        <v>356</v>
      </c>
      <c r="D267" s="40">
        <v>38</v>
      </c>
      <c r="E267" s="84" t="s">
        <v>284</v>
      </c>
      <c r="F267" s="50"/>
      <c r="G267" s="40">
        <v>800000</v>
      </c>
      <c r="H267" s="80">
        <f t="shared" si="4"/>
        <v>1.2666666666666666</v>
      </c>
      <c r="I267" s="108">
        <v>8.98</v>
      </c>
      <c r="J267" s="109">
        <v>32</v>
      </c>
      <c r="K267" s="175" t="s">
        <v>628</v>
      </c>
    </row>
    <row r="268" spans="1:11" x14ac:dyDescent="0.35">
      <c r="A268" s="39" t="s">
        <v>285</v>
      </c>
      <c r="B268" s="40">
        <v>4</v>
      </c>
      <c r="C268" s="40" t="s">
        <v>357</v>
      </c>
      <c r="D268" s="40">
        <v>1499</v>
      </c>
      <c r="E268" s="84" t="s">
        <v>3</v>
      </c>
      <c r="F268" s="85">
        <v>14300</v>
      </c>
      <c r="G268" s="40"/>
      <c r="H268" s="80">
        <f t="shared" si="4"/>
        <v>49.966666666666669</v>
      </c>
      <c r="I268" s="123">
        <v>6.88</v>
      </c>
      <c r="J268" s="41">
        <v>39.81</v>
      </c>
      <c r="K268" s="175" t="s">
        <v>425</v>
      </c>
    </row>
    <row r="269" spans="1:11" x14ac:dyDescent="0.35">
      <c r="A269" s="39" t="s">
        <v>286</v>
      </c>
      <c r="B269" s="40">
        <v>6</v>
      </c>
      <c r="C269" s="40" t="s">
        <v>357</v>
      </c>
      <c r="D269" s="40">
        <v>1875</v>
      </c>
      <c r="E269" s="84" t="s">
        <v>1</v>
      </c>
      <c r="F269" s="85">
        <v>11982</v>
      </c>
      <c r="G269" s="40"/>
      <c r="H269" s="80">
        <f t="shared" si="4"/>
        <v>62.5</v>
      </c>
      <c r="I269" s="108">
        <v>53.23</v>
      </c>
      <c r="J269" s="41">
        <v>65.64</v>
      </c>
      <c r="K269" s="179" t="s">
        <v>622</v>
      </c>
    </row>
    <row r="270" spans="1:11" x14ac:dyDescent="0.35">
      <c r="A270" s="39" t="s">
        <v>287</v>
      </c>
      <c r="B270" s="40">
        <v>2</v>
      </c>
      <c r="C270" s="40" t="s">
        <v>357</v>
      </c>
      <c r="D270" s="40">
        <v>470</v>
      </c>
      <c r="E270" s="84" t="s">
        <v>1</v>
      </c>
      <c r="F270" s="85">
        <v>44676</v>
      </c>
      <c r="G270" s="40"/>
      <c r="H270" s="80">
        <f t="shared" si="4"/>
        <v>15.666666666666666</v>
      </c>
      <c r="I270" s="108">
        <v>14.35</v>
      </c>
      <c r="J270" s="41">
        <v>58.24</v>
      </c>
      <c r="K270" s="175" t="s">
        <v>622</v>
      </c>
    </row>
    <row r="271" spans="1:11" x14ac:dyDescent="0.35">
      <c r="A271" s="39" t="s">
        <v>288</v>
      </c>
      <c r="B271" s="40">
        <v>5</v>
      </c>
      <c r="C271" s="40" t="s">
        <v>357</v>
      </c>
      <c r="D271" s="40">
        <v>2050</v>
      </c>
      <c r="E271" s="84" t="s">
        <v>1</v>
      </c>
      <c r="F271" s="85">
        <v>105243</v>
      </c>
      <c r="G271" s="40"/>
      <c r="H271" s="80">
        <f t="shared" si="4"/>
        <v>68.333333333333329</v>
      </c>
      <c r="I271" s="108">
        <v>29.79</v>
      </c>
      <c r="J271" s="41">
        <v>31.84</v>
      </c>
      <c r="K271" s="175" t="s">
        <v>627</v>
      </c>
    </row>
    <row r="272" spans="1:11" x14ac:dyDescent="0.35">
      <c r="A272" s="39" t="s">
        <v>289</v>
      </c>
      <c r="B272" s="40">
        <v>3</v>
      </c>
      <c r="C272" s="40" t="s">
        <v>357</v>
      </c>
      <c r="D272" s="40">
        <v>883</v>
      </c>
      <c r="E272" s="84" t="s">
        <v>1</v>
      </c>
      <c r="F272" s="85">
        <v>17000</v>
      </c>
      <c r="G272" s="40"/>
      <c r="H272" s="80">
        <f t="shared" si="4"/>
        <v>29.433333333333334</v>
      </c>
      <c r="I272" s="103">
        <v>23.9</v>
      </c>
      <c r="J272" s="41">
        <v>91.26</v>
      </c>
      <c r="K272" s="175" t="s">
        <v>622</v>
      </c>
    </row>
    <row r="273" spans="1:12" ht="15" thickBot="1" x14ac:dyDescent="0.4">
      <c r="A273" s="42" t="s">
        <v>290</v>
      </c>
      <c r="B273" s="43">
        <v>3</v>
      </c>
      <c r="C273" s="43" t="s">
        <v>357</v>
      </c>
      <c r="D273" s="43">
        <v>1196</v>
      </c>
      <c r="E273" s="88" t="s">
        <v>1</v>
      </c>
      <c r="F273" s="91">
        <v>18800</v>
      </c>
      <c r="G273" s="43"/>
      <c r="H273" s="89">
        <f t="shared" si="4"/>
        <v>39.866666666666667</v>
      </c>
      <c r="I273" s="43">
        <v>58.13</v>
      </c>
      <c r="J273" s="44">
        <v>109.28</v>
      </c>
      <c r="K273" s="176" t="s">
        <v>622</v>
      </c>
    </row>
    <row r="274" spans="1:12" x14ac:dyDescent="0.35">
      <c r="A274" s="36" t="s">
        <v>291</v>
      </c>
      <c r="B274" s="37">
        <v>1</v>
      </c>
      <c r="C274" s="37" t="s">
        <v>356</v>
      </c>
      <c r="D274" s="37">
        <v>2</v>
      </c>
      <c r="E274" s="74" t="s">
        <v>292</v>
      </c>
      <c r="F274" s="161">
        <f>1*10000000</f>
        <v>10000000</v>
      </c>
      <c r="G274" s="37"/>
      <c r="H274" s="45">
        <f t="shared" si="4"/>
        <v>6.6666666666666666E-2</v>
      </c>
      <c r="I274" s="37">
        <v>2.11</v>
      </c>
      <c r="J274" s="38">
        <v>11.47</v>
      </c>
      <c r="K274" s="174" t="s">
        <v>623</v>
      </c>
    </row>
    <row r="275" spans="1:12" x14ac:dyDescent="0.35">
      <c r="A275" s="39" t="s">
        <v>293</v>
      </c>
      <c r="B275" s="40">
        <v>1</v>
      </c>
      <c r="C275" s="40" t="s">
        <v>356</v>
      </c>
      <c r="D275" s="40">
        <v>373</v>
      </c>
      <c r="E275" s="84" t="s">
        <v>1</v>
      </c>
      <c r="F275" s="50"/>
      <c r="G275" s="40">
        <v>1000000</v>
      </c>
      <c r="H275" s="80">
        <f t="shared" si="4"/>
        <v>12.433333333333334</v>
      </c>
      <c r="I275" s="82">
        <v>1.55</v>
      </c>
      <c r="J275" s="41">
        <v>27.15</v>
      </c>
      <c r="K275" s="175" t="s">
        <v>627</v>
      </c>
    </row>
    <row r="276" spans="1:12" x14ac:dyDescent="0.35">
      <c r="A276" s="39" t="s">
        <v>294</v>
      </c>
      <c r="B276" s="40">
        <v>2</v>
      </c>
      <c r="C276" s="40" t="s">
        <v>357</v>
      </c>
      <c r="D276" s="40">
        <v>587</v>
      </c>
      <c r="E276" s="84" t="s">
        <v>42</v>
      </c>
      <c r="F276" s="85">
        <v>900000</v>
      </c>
      <c r="G276" s="40"/>
      <c r="H276" s="80">
        <f t="shared" si="4"/>
        <v>19.566666666666666</v>
      </c>
      <c r="I276" s="40">
        <v>30.83</v>
      </c>
      <c r="J276" s="41">
        <v>41.99</v>
      </c>
      <c r="K276" s="175" t="s">
        <v>623</v>
      </c>
    </row>
    <row r="277" spans="1:12" x14ac:dyDescent="0.35">
      <c r="A277" s="39" t="s">
        <v>295</v>
      </c>
      <c r="B277" s="40">
        <v>4</v>
      </c>
      <c r="C277" s="40" t="s">
        <v>357</v>
      </c>
      <c r="D277" s="40">
        <v>1367</v>
      </c>
      <c r="E277" s="84" t="s">
        <v>1</v>
      </c>
      <c r="F277" s="85">
        <v>36500</v>
      </c>
      <c r="G277" s="40"/>
      <c r="H277" s="80">
        <f t="shared" si="4"/>
        <v>45.56666666666667</v>
      </c>
      <c r="I277" s="40">
        <v>36.270000000000003</v>
      </c>
      <c r="J277" s="41">
        <v>78.2</v>
      </c>
      <c r="K277" s="175" t="s">
        <v>622</v>
      </c>
    </row>
    <row r="278" spans="1:12" x14ac:dyDescent="0.35">
      <c r="A278" s="39" t="s">
        <v>296</v>
      </c>
      <c r="B278" s="40">
        <v>3</v>
      </c>
      <c r="C278" s="40" t="s">
        <v>357</v>
      </c>
      <c r="D278" s="40">
        <v>2491</v>
      </c>
      <c r="E278" s="84" t="s">
        <v>1</v>
      </c>
      <c r="F278" s="85">
        <v>10000</v>
      </c>
      <c r="G278" s="40"/>
      <c r="H278" s="80">
        <f t="shared" si="4"/>
        <v>83.033333333333331</v>
      </c>
      <c r="I278" s="40">
        <v>13.16</v>
      </c>
      <c r="J278" s="41">
        <v>105.27</v>
      </c>
      <c r="K278" s="181" t="s">
        <v>629</v>
      </c>
      <c r="L278">
        <v>55.89</v>
      </c>
    </row>
    <row r="279" spans="1:12" x14ac:dyDescent="0.35">
      <c r="A279" s="39" t="s">
        <v>297</v>
      </c>
      <c r="B279" s="40">
        <v>4</v>
      </c>
      <c r="C279" s="40" t="s">
        <v>357</v>
      </c>
      <c r="D279" s="40">
        <v>1108</v>
      </c>
      <c r="E279" s="84" t="s">
        <v>1</v>
      </c>
      <c r="F279" s="85">
        <v>177295</v>
      </c>
      <c r="G279" s="40"/>
      <c r="H279" s="80">
        <f t="shared" si="4"/>
        <v>36.93333333333333</v>
      </c>
      <c r="I279" s="40">
        <v>34.380000000000003</v>
      </c>
      <c r="J279" s="41">
        <v>85.28</v>
      </c>
      <c r="K279" s="175" t="s">
        <v>627</v>
      </c>
    </row>
    <row r="280" spans="1:12" x14ac:dyDescent="0.35">
      <c r="A280" s="39" t="s">
        <v>298</v>
      </c>
      <c r="B280" s="40">
        <v>5</v>
      </c>
      <c r="C280" s="40" t="s">
        <v>357</v>
      </c>
      <c r="D280" s="40">
        <v>1417</v>
      </c>
      <c r="E280" s="84" t="s">
        <v>1</v>
      </c>
      <c r="F280" s="85">
        <v>41500</v>
      </c>
      <c r="G280" s="40"/>
      <c r="H280" s="80">
        <f t="shared" si="4"/>
        <v>47.233333333333334</v>
      </c>
      <c r="I280" s="40">
        <v>34.08</v>
      </c>
      <c r="J280" s="41">
        <v>31.64</v>
      </c>
      <c r="K280" s="175" t="s">
        <v>416</v>
      </c>
    </row>
    <row r="281" spans="1:12" x14ac:dyDescent="0.35">
      <c r="A281" s="39" t="s">
        <v>299</v>
      </c>
      <c r="B281" s="40">
        <v>6</v>
      </c>
      <c r="C281" s="40" t="s">
        <v>357</v>
      </c>
      <c r="D281" s="40">
        <v>2066</v>
      </c>
      <c r="E281" s="84" t="s">
        <v>1</v>
      </c>
      <c r="F281" s="85">
        <v>15700</v>
      </c>
      <c r="G281" s="40"/>
      <c r="H281" s="80">
        <f t="shared" si="4"/>
        <v>68.86666666666666</v>
      </c>
      <c r="I281" s="82">
        <v>6.09</v>
      </c>
      <c r="J281" s="41">
        <v>95.86</v>
      </c>
      <c r="K281" s="175" t="s">
        <v>416</v>
      </c>
    </row>
    <row r="282" spans="1:12" x14ac:dyDescent="0.35">
      <c r="A282" s="39" t="s">
        <v>300</v>
      </c>
      <c r="B282" s="40">
        <v>2</v>
      </c>
      <c r="C282" s="40" t="s">
        <v>357</v>
      </c>
      <c r="D282" s="40">
        <v>1838</v>
      </c>
      <c r="E282" s="84" t="s">
        <v>1</v>
      </c>
      <c r="F282" s="85">
        <v>18300</v>
      </c>
      <c r="G282" s="40"/>
      <c r="H282" s="80">
        <f t="shared" si="4"/>
        <v>61.266666666666666</v>
      </c>
      <c r="I282" s="40">
        <v>33.94</v>
      </c>
      <c r="J282" s="41">
        <v>90.1</v>
      </c>
      <c r="K282" s="175" t="s">
        <v>425</v>
      </c>
    </row>
    <row r="283" spans="1:12" ht="15" thickBot="1" x14ac:dyDescent="0.4">
      <c r="A283" s="42" t="s">
        <v>301</v>
      </c>
      <c r="B283" s="43">
        <v>2</v>
      </c>
      <c r="C283" s="43" t="s">
        <v>357</v>
      </c>
      <c r="D283" s="43">
        <v>1857</v>
      </c>
      <c r="E283" s="88" t="s">
        <v>1</v>
      </c>
      <c r="F283" s="91">
        <v>11000</v>
      </c>
      <c r="G283" s="43"/>
      <c r="H283" s="89">
        <f t="shared" si="4"/>
        <v>61.9</v>
      </c>
      <c r="I283" s="43">
        <v>54.83</v>
      </c>
      <c r="J283" s="44">
        <v>52.71</v>
      </c>
      <c r="K283" s="176" t="s">
        <v>416</v>
      </c>
    </row>
    <row r="284" spans="1:12" x14ac:dyDescent="0.35">
      <c r="A284" s="36" t="s">
        <v>302</v>
      </c>
      <c r="B284" s="37">
        <v>1</v>
      </c>
      <c r="C284" s="37" t="s">
        <v>356</v>
      </c>
      <c r="D284" s="37">
        <v>8</v>
      </c>
      <c r="E284" s="74" t="s">
        <v>303</v>
      </c>
      <c r="F284" s="161">
        <f>5.55*1000000</f>
        <v>5550000</v>
      </c>
      <c r="G284" s="37"/>
      <c r="H284" s="45">
        <v>0.26666666666666666</v>
      </c>
      <c r="I284" s="37">
        <v>1.56</v>
      </c>
      <c r="J284" s="38">
        <v>10.32</v>
      </c>
      <c r="K284" s="178" t="s">
        <v>426</v>
      </c>
    </row>
    <row r="285" spans="1:12" x14ac:dyDescent="0.35">
      <c r="A285" s="39" t="s">
        <v>304</v>
      </c>
      <c r="B285" s="40">
        <v>1</v>
      </c>
      <c r="C285" s="40" t="s">
        <v>356</v>
      </c>
      <c r="D285" s="40">
        <v>1</v>
      </c>
      <c r="E285" s="84" t="s">
        <v>29</v>
      </c>
      <c r="F285" s="50"/>
      <c r="G285" s="40">
        <v>1100000</v>
      </c>
      <c r="H285" s="80">
        <v>3.3333333333333333E-2</v>
      </c>
      <c r="I285" s="40">
        <v>3.43</v>
      </c>
      <c r="J285" s="41">
        <v>10.19</v>
      </c>
      <c r="K285" s="179" t="s">
        <v>628</v>
      </c>
    </row>
    <row r="286" spans="1:12" x14ac:dyDescent="0.35">
      <c r="A286" s="39" t="s">
        <v>305</v>
      </c>
      <c r="B286" s="40">
        <v>3</v>
      </c>
      <c r="C286" s="40" t="s">
        <v>357</v>
      </c>
      <c r="D286" s="40">
        <v>2041</v>
      </c>
      <c r="E286" s="84" t="s">
        <v>1</v>
      </c>
      <c r="F286" s="85">
        <v>21000</v>
      </c>
      <c r="G286" s="40"/>
      <c r="H286" s="80">
        <v>68.033333333333331</v>
      </c>
      <c r="I286" s="40">
        <v>53.67</v>
      </c>
      <c r="J286" s="41">
        <v>39.42</v>
      </c>
      <c r="K286" s="179" t="s">
        <v>416</v>
      </c>
    </row>
    <row r="287" spans="1:12" x14ac:dyDescent="0.35">
      <c r="A287" s="39" t="s">
        <v>306</v>
      </c>
      <c r="B287" s="40">
        <v>1</v>
      </c>
      <c r="C287" s="40" t="s">
        <v>356</v>
      </c>
      <c r="D287" s="40">
        <v>7</v>
      </c>
      <c r="E287" s="84" t="s">
        <v>307</v>
      </c>
      <c r="F287" s="87">
        <f>1.91088*10000000</f>
        <v>19108800</v>
      </c>
      <c r="G287" s="40"/>
      <c r="H287" s="80">
        <v>0.23333333333333334</v>
      </c>
      <c r="I287" s="40">
        <v>1.54</v>
      </c>
      <c r="J287" s="41">
        <v>11.06</v>
      </c>
      <c r="K287" s="179" t="s">
        <v>426</v>
      </c>
    </row>
    <row r="288" spans="1:12" x14ac:dyDescent="0.35">
      <c r="A288" s="39" t="s">
        <v>308</v>
      </c>
      <c r="B288" s="40">
        <v>4</v>
      </c>
      <c r="C288" s="40" t="s">
        <v>357</v>
      </c>
      <c r="D288" s="40">
        <v>1035</v>
      </c>
      <c r="E288" s="84" t="s">
        <v>1</v>
      </c>
      <c r="F288" s="85">
        <v>13475</v>
      </c>
      <c r="G288" s="40"/>
      <c r="H288" s="80">
        <v>34.5</v>
      </c>
      <c r="I288" s="40">
        <v>25.33</v>
      </c>
      <c r="J288" s="41">
        <v>41.53</v>
      </c>
      <c r="K288" s="179" t="s">
        <v>416</v>
      </c>
    </row>
    <row r="289" spans="1:12" x14ac:dyDescent="0.35">
      <c r="A289" s="39" t="s">
        <v>309</v>
      </c>
      <c r="B289" s="40">
        <v>3</v>
      </c>
      <c r="C289" s="40" t="s">
        <v>357</v>
      </c>
      <c r="D289" s="40">
        <v>1333</v>
      </c>
      <c r="E289" s="84" t="s">
        <v>1</v>
      </c>
      <c r="F289" s="85">
        <v>13000</v>
      </c>
      <c r="G289" s="40"/>
      <c r="H289" s="80">
        <v>44.43333333333333</v>
      </c>
      <c r="I289" s="78">
        <v>17.18</v>
      </c>
      <c r="J289" s="41">
        <v>24.92</v>
      </c>
      <c r="K289" s="179" t="s">
        <v>416</v>
      </c>
    </row>
    <row r="290" spans="1:12" x14ac:dyDescent="0.35">
      <c r="A290" s="39" t="s">
        <v>310</v>
      </c>
      <c r="B290" s="40">
        <v>1</v>
      </c>
      <c r="C290" s="40" t="s">
        <v>356</v>
      </c>
      <c r="D290" s="40">
        <v>0</v>
      </c>
      <c r="E290" s="84" t="s">
        <v>311</v>
      </c>
      <c r="F290" s="87">
        <f>1.86*1000000</f>
        <v>1860000</v>
      </c>
      <c r="G290" s="40"/>
      <c r="H290" s="80">
        <v>0</v>
      </c>
      <c r="I290" s="40">
        <v>2.06</v>
      </c>
      <c r="J290" s="41">
        <v>10.5</v>
      </c>
      <c r="K290" s="179" t="s">
        <v>426</v>
      </c>
    </row>
    <row r="291" spans="1:12" x14ac:dyDescent="0.35">
      <c r="A291" s="39" t="s">
        <v>312</v>
      </c>
      <c r="B291" s="40">
        <v>5</v>
      </c>
      <c r="C291" s="40" t="s">
        <v>357</v>
      </c>
      <c r="D291" s="40">
        <v>3228</v>
      </c>
      <c r="E291" s="84" t="s">
        <v>1</v>
      </c>
      <c r="F291" s="85">
        <v>35000</v>
      </c>
      <c r="G291" s="40"/>
      <c r="H291" s="80">
        <v>107.6</v>
      </c>
      <c r="I291" s="40">
        <v>43.52</v>
      </c>
      <c r="J291" s="41">
        <v>35.44</v>
      </c>
      <c r="K291" s="181" t="s">
        <v>629</v>
      </c>
      <c r="L291" s="84">
        <v>96.52</v>
      </c>
    </row>
    <row r="292" spans="1:12" x14ac:dyDescent="0.35">
      <c r="A292" s="39" t="s">
        <v>313</v>
      </c>
      <c r="B292" s="40">
        <v>1</v>
      </c>
      <c r="C292" s="40" t="s">
        <v>356</v>
      </c>
      <c r="D292" s="40">
        <v>1</v>
      </c>
      <c r="E292" s="84" t="s">
        <v>314</v>
      </c>
      <c r="F292" s="50"/>
      <c r="G292" s="40">
        <v>1990000</v>
      </c>
      <c r="H292" s="80">
        <v>3.3333333333333333E-2</v>
      </c>
      <c r="I292" s="40">
        <v>1.48</v>
      </c>
      <c r="J292" s="41">
        <v>11.17</v>
      </c>
      <c r="K292" s="175" t="s">
        <v>426</v>
      </c>
    </row>
    <row r="293" spans="1:12" ht="15" thickBot="1" x14ac:dyDescent="0.4">
      <c r="A293" s="42" t="s">
        <v>315</v>
      </c>
      <c r="B293" s="43">
        <v>1</v>
      </c>
      <c r="C293" s="43" t="s">
        <v>356</v>
      </c>
      <c r="D293" s="43">
        <v>12</v>
      </c>
      <c r="E293" s="88" t="s">
        <v>218</v>
      </c>
      <c r="F293" s="167">
        <f>1.14916*1000000</f>
        <v>1149160</v>
      </c>
      <c r="G293" s="43"/>
      <c r="H293" s="89">
        <v>0.4</v>
      </c>
      <c r="I293" s="107">
        <v>8.6999999999999993</v>
      </c>
      <c r="J293" s="110">
        <v>36.64</v>
      </c>
      <c r="K293" s="180" t="s">
        <v>426</v>
      </c>
    </row>
    <row r="294" spans="1:12" x14ac:dyDescent="0.35">
      <c r="A294" s="36" t="s">
        <v>316</v>
      </c>
      <c r="B294" s="37">
        <v>1</v>
      </c>
      <c r="C294" s="37" t="s">
        <v>356</v>
      </c>
      <c r="D294" s="37">
        <v>13</v>
      </c>
      <c r="E294" s="74" t="s">
        <v>311</v>
      </c>
      <c r="F294" s="49"/>
      <c r="G294" s="37">
        <v>156000</v>
      </c>
      <c r="H294" s="160">
        <v>0.43333333333333335</v>
      </c>
      <c r="I294" s="126">
        <v>23.23</v>
      </c>
      <c r="J294" s="111">
        <v>80.17</v>
      </c>
      <c r="K294" s="178" t="s">
        <v>426</v>
      </c>
    </row>
    <row r="295" spans="1:12" x14ac:dyDescent="0.35">
      <c r="A295" s="39" t="s">
        <v>317</v>
      </c>
      <c r="B295" s="40">
        <v>1</v>
      </c>
      <c r="C295" s="40" t="s">
        <v>356</v>
      </c>
      <c r="D295" s="40">
        <v>4</v>
      </c>
      <c r="E295" s="84" t="s">
        <v>274</v>
      </c>
      <c r="F295" s="50"/>
      <c r="G295" s="40">
        <v>661000</v>
      </c>
      <c r="H295" s="149">
        <v>0.13333333333333333</v>
      </c>
      <c r="I295" s="97">
        <v>14.75</v>
      </c>
      <c r="J295" s="112">
        <v>35.99</v>
      </c>
      <c r="K295" s="179" t="s">
        <v>630</v>
      </c>
    </row>
    <row r="296" spans="1:12" ht="15" thickBot="1" x14ac:dyDescent="0.4">
      <c r="A296" s="42" t="s">
        <v>318</v>
      </c>
      <c r="B296" s="43">
        <v>1</v>
      </c>
      <c r="C296" s="43" t="s">
        <v>356</v>
      </c>
      <c r="D296" s="43">
        <v>1</v>
      </c>
      <c r="E296" s="88" t="s">
        <v>42</v>
      </c>
      <c r="F296" s="167">
        <f>1.50692*1000000</f>
        <v>1506920</v>
      </c>
      <c r="G296" s="43"/>
      <c r="H296" s="89">
        <v>3.3333333333333333E-2</v>
      </c>
      <c r="I296" s="162">
        <v>1.68</v>
      </c>
      <c r="J296" s="44">
        <v>10.17</v>
      </c>
      <c r="K296" s="180" t="s">
        <v>630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183F-409C-4EE7-8B76-E3A7C711B681}">
  <dimension ref="A1:E5"/>
  <sheetViews>
    <sheetView workbookViewId="0">
      <selection activeCell="C9" sqref="C9"/>
    </sheetView>
  </sheetViews>
  <sheetFormatPr defaultRowHeight="14.5" x14ac:dyDescent="0.35"/>
  <cols>
    <col min="3" max="3" width="27.453125" bestFit="1" customWidth="1"/>
    <col min="4" max="4" width="12" bestFit="1" customWidth="1"/>
    <col min="5" max="5" width="14.1796875" bestFit="1" customWidth="1"/>
  </cols>
  <sheetData>
    <row r="1" spans="1:5" x14ac:dyDescent="0.35">
      <c r="A1" s="1" t="s">
        <v>349</v>
      </c>
      <c r="B1" s="7" t="s">
        <v>371</v>
      </c>
      <c r="C1" s="7" t="s">
        <v>390</v>
      </c>
      <c r="D1" t="s">
        <v>396</v>
      </c>
      <c r="E1" t="s">
        <v>395</v>
      </c>
    </row>
    <row r="2" spans="1:5" x14ac:dyDescent="0.35">
      <c r="A2" s="7" t="s">
        <v>316</v>
      </c>
      <c r="B2" s="32">
        <v>0.43333333333333335</v>
      </c>
      <c r="C2" s="66">
        <v>24.59</v>
      </c>
      <c r="D2" t="s">
        <v>397</v>
      </c>
      <c r="E2">
        <v>80.61</v>
      </c>
    </row>
    <row r="3" spans="1:5" x14ac:dyDescent="0.35">
      <c r="A3" s="7" t="s">
        <v>317</v>
      </c>
      <c r="B3" s="32">
        <v>0.13333333333333333</v>
      </c>
      <c r="C3" s="66">
        <v>15.24</v>
      </c>
      <c r="D3" s="7" t="s">
        <v>397</v>
      </c>
      <c r="E3">
        <v>17.38</v>
      </c>
    </row>
    <row r="4" spans="1:5" x14ac:dyDescent="0.35">
      <c r="A4" s="7" t="s">
        <v>318</v>
      </c>
      <c r="B4" s="32">
        <v>3.3333333333333333E-2</v>
      </c>
      <c r="C4" s="13">
        <v>1.57</v>
      </c>
      <c r="D4" s="7" t="s">
        <v>397</v>
      </c>
      <c r="E4">
        <v>8.92</v>
      </c>
    </row>
    <row r="5" spans="1:5" x14ac:dyDescent="0.35">
      <c r="A5" s="67" t="s">
        <v>229</v>
      </c>
      <c r="B5" s="32">
        <v>14.95</v>
      </c>
      <c r="C5">
        <v>8.2200000000000006</v>
      </c>
      <c r="D5" t="s">
        <v>399</v>
      </c>
      <c r="E5">
        <v>10.119999999999999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610F-5DDD-4525-9378-81C65168AD1E}">
  <dimension ref="A1:AM151"/>
  <sheetViews>
    <sheetView topLeftCell="A112" zoomScale="70" zoomScaleNormal="70" workbookViewId="0">
      <selection activeCell="A33" sqref="A33:XFD33"/>
    </sheetView>
  </sheetViews>
  <sheetFormatPr defaultRowHeight="14.5" x14ac:dyDescent="0.35"/>
  <cols>
    <col min="1" max="1" width="9.81640625" bestFit="1" customWidth="1"/>
    <col min="2" max="2" width="13.7265625" hidden="1" customWidth="1"/>
    <col min="3" max="3" width="13" style="7" hidden="1" customWidth="1"/>
    <col min="4" max="4" width="26.26953125" style="7" hidden="1" customWidth="1"/>
    <col min="5" max="6" width="23.7265625" style="7" hidden="1" customWidth="1"/>
    <col min="7" max="8" width="38.1796875" style="7" hidden="1" customWidth="1"/>
    <col min="9" max="9" width="7.1796875" style="7" hidden="1" customWidth="1"/>
    <col min="10" max="10" width="5.7265625" style="7" hidden="1" customWidth="1"/>
    <col min="11" max="11" width="10.54296875" hidden="1" customWidth="1"/>
    <col min="12" max="12" width="17.81640625" bestFit="1" customWidth="1"/>
    <col min="13" max="13" width="18.81640625" hidden="1" customWidth="1"/>
    <col min="14" max="14" width="28.26953125" hidden="1" customWidth="1"/>
    <col min="15" max="15" width="21.81640625" bestFit="1" customWidth="1"/>
    <col min="16" max="16" width="16.1796875" hidden="1" customWidth="1"/>
    <col min="17" max="17" width="16.81640625" hidden="1" customWidth="1"/>
    <col min="18" max="18" width="7.54296875" customWidth="1"/>
    <col min="19" max="19" width="6.453125" hidden="1" customWidth="1"/>
    <col min="20" max="20" width="6.7265625" customWidth="1"/>
    <col min="21" max="21" width="10.7265625" customWidth="1"/>
    <col min="22" max="22" width="12.1796875" customWidth="1"/>
    <col min="23" max="23" width="8" hidden="1" customWidth="1"/>
    <col min="24" max="24" width="17.453125" hidden="1" customWidth="1"/>
    <col min="26" max="26" width="16.453125" bestFit="1" customWidth="1"/>
    <col min="27" max="27" width="18.7265625" hidden="1" customWidth="1"/>
    <col min="28" max="28" width="23.453125" hidden="1" customWidth="1"/>
    <col min="29" max="30" width="18.453125" hidden="1" customWidth="1"/>
    <col min="31" max="31" width="9.453125" customWidth="1"/>
    <col min="34" max="34" width="11.54296875" bestFit="1" customWidth="1"/>
    <col min="35" max="35" width="15" bestFit="1" customWidth="1"/>
    <col min="37" max="37" width="12.453125" bestFit="1" customWidth="1"/>
    <col min="38" max="38" width="12.1796875" bestFit="1" customWidth="1"/>
    <col min="39" max="39" width="38.26953125" bestFit="1" customWidth="1"/>
  </cols>
  <sheetData>
    <row r="1" spans="1:39" ht="15" thickBot="1" x14ac:dyDescent="0.4">
      <c r="A1" s="100" t="s">
        <v>349</v>
      </c>
      <c r="B1" s="99" t="s">
        <v>433</v>
      </c>
      <c r="C1" s="99" t="s">
        <v>434</v>
      </c>
      <c r="D1" s="99" t="s">
        <v>1357</v>
      </c>
      <c r="E1" s="99" t="s">
        <v>1034</v>
      </c>
      <c r="F1" s="99" t="s">
        <v>1035</v>
      </c>
      <c r="G1" s="99" t="s">
        <v>1028</v>
      </c>
      <c r="H1" s="99" t="s">
        <v>1033</v>
      </c>
      <c r="I1" s="99" t="s">
        <v>1020</v>
      </c>
      <c r="J1" s="99" t="s">
        <v>1021</v>
      </c>
      <c r="K1" s="99" t="s">
        <v>1022</v>
      </c>
      <c r="L1" s="101" t="s">
        <v>345</v>
      </c>
      <c r="M1" s="99" t="s">
        <v>346</v>
      </c>
      <c r="N1" s="40" t="s">
        <v>344</v>
      </c>
      <c r="O1" s="100" t="s">
        <v>362</v>
      </c>
      <c r="P1" s="100" t="s">
        <v>640</v>
      </c>
      <c r="Q1" s="100" t="s">
        <v>639</v>
      </c>
      <c r="R1" s="99" t="s">
        <v>347</v>
      </c>
      <c r="S1" s="1" t="s">
        <v>581</v>
      </c>
      <c r="T1" s="1" t="s">
        <v>363</v>
      </c>
      <c r="U1" s="1" t="s">
        <v>404</v>
      </c>
      <c r="V1" s="1" t="s">
        <v>405</v>
      </c>
      <c r="W1" s="1" t="s">
        <v>582</v>
      </c>
      <c r="X1" s="215" t="s">
        <v>637</v>
      </c>
      <c r="Y1" s="215" t="s">
        <v>773</v>
      </c>
      <c r="Z1" s="215" t="s">
        <v>1090</v>
      </c>
      <c r="AA1" s="215" t="s">
        <v>649</v>
      </c>
      <c r="AB1" s="215" t="s">
        <v>634</v>
      </c>
      <c r="AC1" s="215" t="s">
        <v>650</v>
      </c>
      <c r="AD1" s="215" t="s">
        <v>651</v>
      </c>
      <c r="AE1" s="216" t="s">
        <v>1171</v>
      </c>
      <c r="AF1" s="217" t="s">
        <v>1047</v>
      </c>
      <c r="AG1" s="217" t="s">
        <v>1063</v>
      </c>
      <c r="AH1" s="217" t="s">
        <v>1062</v>
      </c>
      <c r="AI1" s="217" t="s">
        <v>1064</v>
      </c>
      <c r="AJ1" s="216" t="s">
        <v>648</v>
      </c>
      <c r="AK1" s="218" t="s">
        <v>1049</v>
      </c>
      <c r="AL1" s="1" t="s">
        <v>1169</v>
      </c>
      <c r="AM1" s="1" t="s">
        <v>1172</v>
      </c>
    </row>
    <row r="2" spans="1:39" x14ac:dyDescent="0.35">
      <c r="A2" s="200" t="s">
        <v>436</v>
      </c>
      <c r="B2" s="201" t="str">
        <f>VLOOKUP(A2,'[1]Zuordnung BEEHIVE N=361'!H:K,4,FALSE)</f>
        <v>BEE2479</v>
      </c>
      <c r="C2" s="201" t="s">
        <v>898</v>
      </c>
      <c r="D2" s="201" t="str">
        <f>_xlfn.CONCAT(Table1[[#This Row],[seq_id]],"_HIV",Table1[[#This Row],[scount]])</f>
        <v>19960_3_43_HIV05-00490</v>
      </c>
      <c r="E2" s="201" t="str">
        <f>_xlfn.CONCAT(Table1[[#This Row],[seq_id]],"_1.fastq.gz")</f>
        <v>19960_3_43_1.fastq.gz</v>
      </c>
      <c r="F2" s="201" t="str">
        <f>_xlfn.CONCAT(Table1[[#This Row],[seq_id]],"_2.fastq.gz")</f>
        <v>19960_3_43_2.fastq.gz</v>
      </c>
      <c r="G2" s="201" t="str">
        <f>_xlfn.CONCAT(Table1[[#This Row],[file_name_renamed]],"_R1.fastq.gz")</f>
        <v>19960_3_43_HIV05-00490_R1.fastq.gz</v>
      </c>
      <c r="H2" s="201" t="str">
        <f>_xlfn.CONCAT(Table1[[#This Row],[file_name_renamed]],"_R2.fastq.gz")</f>
        <v>19960_3_43_HIV05-00490_R2.fastq.gz</v>
      </c>
      <c r="I2" s="201">
        <v>19960</v>
      </c>
      <c r="J2" s="201">
        <v>3</v>
      </c>
      <c r="K2" s="201">
        <v>43</v>
      </c>
      <c r="L2" s="201">
        <v>1</v>
      </c>
      <c r="M2" s="201" t="s">
        <v>356</v>
      </c>
      <c r="N2" s="37">
        <v>170</v>
      </c>
      <c r="O2" s="219" t="s">
        <v>23</v>
      </c>
      <c r="P2" s="224"/>
      <c r="Q2" s="229">
        <v>14700</v>
      </c>
      <c r="R2" s="49">
        <f t="shared" ref="R2:R33" si="0">N2/30</f>
        <v>5.666666666666667</v>
      </c>
      <c r="S2" s="37"/>
      <c r="T2" s="37">
        <v>1</v>
      </c>
      <c r="U2" s="37">
        <v>1.6</v>
      </c>
      <c r="V2" s="37">
        <v>1.3</v>
      </c>
      <c r="W2" s="37"/>
      <c r="X2" s="37"/>
      <c r="Y2" s="37" t="s">
        <v>772</v>
      </c>
      <c r="Z2" s="37" t="s">
        <v>772</v>
      </c>
      <c r="AA2" s="37" t="s">
        <v>62</v>
      </c>
      <c r="AB2" s="37"/>
      <c r="AC2" s="37">
        <v>166</v>
      </c>
      <c r="AD2" s="37">
        <v>194</v>
      </c>
      <c r="AE2" s="37" t="s">
        <v>1119</v>
      </c>
      <c r="AF2" s="37" t="s">
        <v>332</v>
      </c>
      <c r="AG2" s="37"/>
      <c r="AH2" s="37" t="s">
        <v>332</v>
      </c>
      <c r="AI2" s="37"/>
      <c r="AJ2" s="94">
        <v>15.18</v>
      </c>
      <c r="AK2" s="37" t="s">
        <v>1138</v>
      </c>
      <c r="AL2" s="37" t="s">
        <v>332</v>
      </c>
      <c r="AM2" s="38"/>
    </row>
    <row r="3" spans="1:39" x14ac:dyDescent="0.35">
      <c r="A3" s="202" t="s">
        <v>438</v>
      </c>
      <c r="B3" s="203" t="str">
        <f>VLOOKUP(A3,'[1]Zuordnung BEEHIVE N=361'!H:K,4,FALSE)</f>
        <v>BEE2480</v>
      </c>
      <c r="C3" s="203" t="s">
        <v>899</v>
      </c>
      <c r="D3" s="203" t="str">
        <f>_xlfn.CONCAT(Table1[[#This Row],[seq_id]],"_HIV",Table1[[#This Row],[scount]])</f>
        <v>19960_3_44_HIV05-00856</v>
      </c>
      <c r="E3" s="203" t="str">
        <f>_xlfn.CONCAT(Table1[[#This Row],[seq_id]],"_1.fastq.gz")</f>
        <v>19960_3_44_1.fastq.gz</v>
      </c>
      <c r="F3" s="203" t="str">
        <f>_xlfn.CONCAT(Table1[[#This Row],[seq_id]],"_2.fastq.gz")</f>
        <v>19960_3_44_2.fastq.gz</v>
      </c>
      <c r="G3" s="203" t="str">
        <f>_xlfn.CONCAT(Table1[[#This Row],[file_name_renamed]],"_R1.fastq.gz")</f>
        <v>19960_3_44_HIV05-00856_R1.fastq.gz</v>
      </c>
      <c r="H3" s="203" t="str">
        <f>_xlfn.CONCAT(Table1[[#This Row],[file_name_renamed]],"_R2.fastq.gz")</f>
        <v>19960_3_44_HIV05-00856_R2.fastq.gz</v>
      </c>
      <c r="I3" s="203">
        <v>19960</v>
      </c>
      <c r="J3" s="203">
        <v>3</v>
      </c>
      <c r="K3" s="203">
        <v>44</v>
      </c>
      <c r="L3" s="203">
        <v>1</v>
      </c>
      <c r="M3" s="203" t="s">
        <v>356</v>
      </c>
      <c r="N3" s="40">
        <v>199</v>
      </c>
      <c r="O3" s="203" t="s">
        <v>1</v>
      </c>
      <c r="P3" s="225"/>
      <c r="Q3" s="230">
        <v>53000</v>
      </c>
      <c r="R3" s="50">
        <f t="shared" si="0"/>
        <v>6.6333333333333337</v>
      </c>
      <c r="S3" s="40"/>
      <c r="T3" s="40">
        <v>1</v>
      </c>
      <c r="U3" s="40">
        <v>1.4</v>
      </c>
      <c r="V3" s="40">
        <v>1.2</v>
      </c>
      <c r="W3" s="40"/>
      <c r="X3" s="40"/>
      <c r="Y3" s="40" t="s">
        <v>772</v>
      </c>
      <c r="Z3" s="40" t="s">
        <v>772</v>
      </c>
      <c r="AA3" s="40" t="s">
        <v>1</v>
      </c>
      <c r="AB3" s="40"/>
      <c r="AC3" s="40">
        <v>144</v>
      </c>
      <c r="AD3" s="40">
        <v>168</v>
      </c>
      <c r="AE3" s="40" t="s">
        <v>1120</v>
      </c>
      <c r="AF3" s="40" t="s">
        <v>332</v>
      </c>
      <c r="AG3" s="40"/>
      <c r="AH3" s="40" t="s">
        <v>332</v>
      </c>
      <c r="AI3" s="40"/>
      <c r="AJ3" s="40">
        <v>8.32</v>
      </c>
      <c r="AK3" s="40" t="s">
        <v>1138</v>
      </c>
      <c r="AL3" s="40" t="s">
        <v>332</v>
      </c>
      <c r="AM3" s="41"/>
    </row>
    <row r="4" spans="1:39" x14ac:dyDescent="0.35">
      <c r="A4" s="202" t="s">
        <v>439</v>
      </c>
      <c r="B4" s="203" t="str">
        <f>VLOOKUP(A4,'[1]Zuordnung BEEHIVE N=361'!H:K,4,FALSE)</f>
        <v>BEE2482</v>
      </c>
      <c r="C4" s="203" t="s">
        <v>900</v>
      </c>
      <c r="D4" s="203" t="str">
        <f>_xlfn.CONCAT(Table1[[#This Row],[seq_id]],"_HIV",Table1[[#This Row],[scount]])</f>
        <v>19960_3_46_HIV05-00967</v>
      </c>
      <c r="E4" s="203" t="str">
        <f>_xlfn.CONCAT(Table1[[#This Row],[seq_id]],"_1.fastq.gz")</f>
        <v>19960_3_46_1.fastq.gz</v>
      </c>
      <c r="F4" s="203" t="str">
        <f>_xlfn.CONCAT(Table1[[#This Row],[seq_id]],"_2.fastq.gz")</f>
        <v>19960_3_46_2.fastq.gz</v>
      </c>
      <c r="G4" s="203" t="str">
        <f>_xlfn.CONCAT(Table1[[#This Row],[file_name_renamed]],"_R1.fastq.gz")</f>
        <v>19960_3_46_HIV05-00967_R1.fastq.gz</v>
      </c>
      <c r="H4" s="203" t="str">
        <f>_xlfn.CONCAT(Table1[[#This Row],[file_name_renamed]],"_R2.fastq.gz")</f>
        <v>19960_3_46_HIV05-00967_R2.fastq.gz</v>
      </c>
      <c r="I4" s="203">
        <v>19960</v>
      </c>
      <c r="J4" s="203">
        <v>3</v>
      </c>
      <c r="K4" s="203">
        <v>46</v>
      </c>
      <c r="L4" s="203">
        <v>1</v>
      </c>
      <c r="M4" s="203" t="s">
        <v>356</v>
      </c>
      <c r="N4" s="40">
        <v>185</v>
      </c>
      <c r="O4" s="203" t="s">
        <v>1</v>
      </c>
      <c r="P4" s="225"/>
      <c r="Q4" s="230">
        <v>163</v>
      </c>
      <c r="R4" s="50">
        <f t="shared" si="0"/>
        <v>6.166666666666667</v>
      </c>
      <c r="S4" s="40"/>
      <c r="T4" s="40">
        <v>1</v>
      </c>
      <c r="U4" s="40">
        <v>0.7</v>
      </c>
      <c r="V4" s="78">
        <v>0.1</v>
      </c>
      <c r="W4" s="40"/>
      <c r="X4" s="40"/>
      <c r="Y4" s="82" t="s">
        <v>646</v>
      </c>
      <c r="Z4" s="40" t="s">
        <v>772</v>
      </c>
      <c r="AA4" s="40" t="s">
        <v>1</v>
      </c>
      <c r="AB4" s="40"/>
      <c r="AC4" s="40">
        <v>85</v>
      </c>
      <c r="AD4" s="40">
        <v>95</v>
      </c>
      <c r="AE4" s="40" t="s">
        <v>1121</v>
      </c>
      <c r="AF4" s="82" t="s">
        <v>1048</v>
      </c>
      <c r="AG4" s="82" t="s">
        <v>402</v>
      </c>
      <c r="AH4" s="40" t="s">
        <v>332</v>
      </c>
      <c r="AI4" s="40"/>
      <c r="AJ4" s="40"/>
      <c r="AK4" s="40" t="s">
        <v>1138</v>
      </c>
      <c r="AL4" s="40" t="s">
        <v>332</v>
      </c>
      <c r="AM4" s="109" t="s">
        <v>1105</v>
      </c>
    </row>
    <row r="5" spans="1:39" x14ac:dyDescent="0.35">
      <c r="A5" s="202" t="s">
        <v>442</v>
      </c>
      <c r="B5" s="203" t="str">
        <f>VLOOKUP(A5,'[1]Zuordnung BEEHIVE N=361'!H:K,4,FALSE)</f>
        <v>BEE2484</v>
      </c>
      <c r="C5" s="203" t="s">
        <v>901</v>
      </c>
      <c r="D5" s="203" t="str">
        <f>_xlfn.CONCAT(Table1[[#This Row],[seq_id]],"_HIV",Table1[[#This Row],[scount]])</f>
        <v>19960_3_48_HIV05-01179</v>
      </c>
      <c r="E5" s="203" t="str">
        <f>_xlfn.CONCAT(Table1[[#This Row],[seq_id]],"_1.fastq.gz")</f>
        <v>19960_3_48_1.fastq.gz</v>
      </c>
      <c r="F5" s="203" t="str">
        <f>_xlfn.CONCAT(Table1[[#This Row],[seq_id]],"_2.fastq.gz")</f>
        <v>19960_3_48_2.fastq.gz</v>
      </c>
      <c r="G5" s="203" t="str">
        <f>_xlfn.CONCAT(Table1[[#This Row],[file_name_renamed]],"_R1.fastq.gz")</f>
        <v>19960_3_48_HIV05-01179_R1.fastq.gz</v>
      </c>
      <c r="H5" s="203" t="str">
        <f>_xlfn.CONCAT(Table1[[#This Row],[file_name_renamed]],"_R2.fastq.gz")</f>
        <v>19960_3_48_HIV05-01179_R2.fastq.gz</v>
      </c>
      <c r="I5" s="203">
        <v>19960</v>
      </c>
      <c r="J5" s="203">
        <v>3</v>
      </c>
      <c r="K5" s="203">
        <v>48</v>
      </c>
      <c r="L5" s="203">
        <v>1</v>
      </c>
      <c r="M5" s="203" t="s">
        <v>356</v>
      </c>
      <c r="N5" s="40">
        <v>273</v>
      </c>
      <c r="O5" s="220" t="s">
        <v>3</v>
      </c>
      <c r="P5" s="225"/>
      <c r="Q5" s="230">
        <v>747000</v>
      </c>
      <c r="R5" s="50">
        <f t="shared" si="0"/>
        <v>9.1</v>
      </c>
      <c r="S5" s="40"/>
      <c r="T5" s="40">
        <v>1</v>
      </c>
      <c r="U5" s="40">
        <v>2.1</v>
      </c>
      <c r="V5" s="40">
        <v>1.8</v>
      </c>
      <c r="W5" s="40"/>
      <c r="X5" s="40"/>
      <c r="Y5" s="40" t="s">
        <v>772</v>
      </c>
      <c r="Z5" s="40" t="s">
        <v>772</v>
      </c>
      <c r="AA5" s="40" t="s">
        <v>3</v>
      </c>
      <c r="AB5" s="40"/>
      <c r="AC5" s="40">
        <v>212</v>
      </c>
      <c r="AD5" s="40">
        <v>246</v>
      </c>
      <c r="AE5" s="40" t="s">
        <v>1122</v>
      </c>
      <c r="AF5" s="40" t="s">
        <v>332</v>
      </c>
      <c r="AG5" s="40"/>
      <c r="AH5" s="40" t="s">
        <v>332</v>
      </c>
      <c r="AI5" s="40"/>
      <c r="AJ5" s="82">
        <v>14</v>
      </c>
      <c r="AK5" s="40" t="s">
        <v>1138</v>
      </c>
      <c r="AL5" s="40" t="s">
        <v>332</v>
      </c>
      <c r="AM5" s="41"/>
    </row>
    <row r="6" spans="1:39" x14ac:dyDescent="0.35">
      <c r="A6" s="202" t="s">
        <v>448</v>
      </c>
      <c r="B6" s="203" t="str">
        <f>VLOOKUP(A6,'[1]Zuordnung BEEHIVE N=361'!H:K,4,FALSE)</f>
        <v>BEE2485</v>
      </c>
      <c r="C6" s="203" t="s">
        <v>902</v>
      </c>
      <c r="D6" s="203" t="str">
        <f>_xlfn.CONCAT(Table1[[#This Row],[seq_id]],"_HIV",Table1[[#This Row],[scount]])</f>
        <v>19960_3_49_HIV06-00041</v>
      </c>
      <c r="E6" s="203" t="str">
        <f>_xlfn.CONCAT(Table1[[#This Row],[seq_id]],"_1.fastq.gz")</f>
        <v>19960_3_49_1.fastq.gz</v>
      </c>
      <c r="F6" s="203" t="str">
        <f>_xlfn.CONCAT(Table1[[#This Row],[seq_id]],"_2.fastq.gz")</f>
        <v>19960_3_49_2.fastq.gz</v>
      </c>
      <c r="G6" s="203" t="str">
        <f>_xlfn.CONCAT(Table1[[#This Row],[file_name_renamed]],"_R1.fastq.gz")</f>
        <v>19960_3_49_HIV06-00041_R1.fastq.gz</v>
      </c>
      <c r="H6" s="203" t="str">
        <f>_xlfn.CONCAT(Table1[[#This Row],[file_name_renamed]],"_R2.fastq.gz")</f>
        <v>19960_3_49_HIV06-00041_R2.fastq.gz</v>
      </c>
      <c r="I6" s="203">
        <v>19960</v>
      </c>
      <c r="J6" s="203">
        <v>3</v>
      </c>
      <c r="K6" s="203">
        <v>49</v>
      </c>
      <c r="L6" s="203">
        <v>1</v>
      </c>
      <c r="M6" s="203" t="s">
        <v>356</v>
      </c>
      <c r="N6" s="40">
        <v>321</v>
      </c>
      <c r="O6" s="203" t="s">
        <v>1</v>
      </c>
      <c r="P6" s="227">
        <v>48221</v>
      </c>
      <c r="Q6" s="230"/>
      <c r="R6" s="50">
        <f t="shared" si="0"/>
        <v>10.7</v>
      </c>
      <c r="S6" s="40"/>
      <c r="T6" s="40">
        <v>1</v>
      </c>
      <c r="U6" s="40">
        <v>1.4</v>
      </c>
      <c r="V6" s="40">
        <v>1</v>
      </c>
      <c r="W6" s="40"/>
      <c r="X6" s="40"/>
      <c r="Y6" s="40" t="s">
        <v>772</v>
      </c>
      <c r="Z6" s="40" t="s">
        <v>772</v>
      </c>
      <c r="AA6" s="40" t="s">
        <v>1112</v>
      </c>
      <c r="AB6" s="40"/>
      <c r="AC6" s="40">
        <v>144</v>
      </c>
      <c r="AD6" s="40">
        <v>166</v>
      </c>
      <c r="AE6" s="40" t="s">
        <v>1123</v>
      </c>
      <c r="AF6" s="40" t="s">
        <v>332</v>
      </c>
      <c r="AG6" s="40"/>
      <c r="AH6" s="40" t="s">
        <v>332</v>
      </c>
      <c r="AI6" s="40"/>
      <c r="AJ6" s="82">
        <v>28.75</v>
      </c>
      <c r="AK6" s="40" t="s">
        <v>1138</v>
      </c>
      <c r="AL6" s="40" t="s">
        <v>332</v>
      </c>
      <c r="AM6" s="41"/>
    </row>
    <row r="7" spans="1:39" x14ac:dyDescent="0.35">
      <c r="A7" s="222" t="s">
        <v>452</v>
      </c>
      <c r="B7" s="203" t="str">
        <f>VLOOKUP(A7,'[1]Zuordnung BEEHIVE N=361'!H:K,4,FALSE)</f>
        <v>BEE2488</v>
      </c>
      <c r="C7" s="203" t="s">
        <v>903</v>
      </c>
      <c r="D7" s="203" t="str">
        <f>_xlfn.CONCAT(Table1[[#This Row],[seq_id]],"_HIV",Table1[[#This Row],[scount]])</f>
        <v>19960_3_52_HIV06-00187</v>
      </c>
      <c r="E7" s="203" t="str">
        <f>_xlfn.CONCAT(Table1[[#This Row],[seq_id]],"_1.fastq.gz")</f>
        <v>19960_3_52_1.fastq.gz</v>
      </c>
      <c r="F7" s="203" t="str">
        <f>_xlfn.CONCAT(Table1[[#This Row],[seq_id]],"_2.fastq.gz")</f>
        <v>19960_3_52_2.fastq.gz</v>
      </c>
      <c r="G7" s="203" t="str">
        <f>_xlfn.CONCAT(Table1[[#This Row],[file_name_renamed]],"_R1.fastq.gz")</f>
        <v>19960_3_52_HIV06-00187_R1.fastq.gz</v>
      </c>
      <c r="H7" s="203" t="str">
        <f>_xlfn.CONCAT(Table1[[#This Row],[file_name_renamed]],"_R2.fastq.gz")</f>
        <v>19960_3_52_HIV06-00187_R2.fastq.gz</v>
      </c>
      <c r="I7" s="203">
        <v>19960</v>
      </c>
      <c r="J7" s="203">
        <v>3</v>
      </c>
      <c r="K7" s="203">
        <v>52</v>
      </c>
      <c r="L7" s="203">
        <v>1</v>
      </c>
      <c r="M7" s="203" t="s">
        <v>356</v>
      </c>
      <c r="N7" s="40">
        <v>637</v>
      </c>
      <c r="O7" s="203" t="s">
        <v>1</v>
      </c>
      <c r="P7" s="225"/>
      <c r="Q7" s="230">
        <v>19400</v>
      </c>
      <c r="R7" s="50">
        <f t="shared" si="0"/>
        <v>21.233333333333334</v>
      </c>
      <c r="S7" s="40"/>
      <c r="T7" s="82">
        <v>2</v>
      </c>
      <c r="U7" s="40">
        <v>1.2</v>
      </c>
      <c r="V7" s="40">
        <v>0.7</v>
      </c>
      <c r="W7" s="40"/>
      <c r="X7" s="40"/>
      <c r="Y7" s="82" t="s">
        <v>646</v>
      </c>
      <c r="Z7" s="40" t="s">
        <v>772</v>
      </c>
      <c r="AA7" s="40" t="s">
        <v>1</v>
      </c>
      <c r="AB7" s="40"/>
      <c r="AC7" s="40">
        <v>136</v>
      </c>
      <c r="AD7" s="40">
        <v>159</v>
      </c>
      <c r="AE7" s="40" t="s">
        <v>1124</v>
      </c>
      <c r="AF7" s="82" t="s">
        <v>1048</v>
      </c>
      <c r="AG7" s="82" t="s">
        <v>403</v>
      </c>
      <c r="AH7" s="40" t="s">
        <v>332</v>
      </c>
      <c r="AI7" s="40"/>
      <c r="AJ7" s="78">
        <v>46.95</v>
      </c>
      <c r="AK7" s="208" t="s">
        <v>1050</v>
      </c>
      <c r="AL7" s="40" t="s">
        <v>332</v>
      </c>
      <c r="AM7" s="41" t="s">
        <v>1330</v>
      </c>
    </row>
    <row r="8" spans="1:39" x14ac:dyDescent="0.35">
      <c r="A8" s="202" t="s">
        <v>459</v>
      </c>
      <c r="B8" s="203" t="str">
        <f>VLOOKUP(A8,'[1]Zuordnung BEEHIVE N=361'!H:K,4,FALSE)</f>
        <v>BEE2489</v>
      </c>
      <c r="C8" s="203" t="s">
        <v>904</v>
      </c>
      <c r="D8" s="203" t="str">
        <f>_xlfn.CONCAT(Table1[[#This Row],[seq_id]],"_HIV",Table1[[#This Row],[scount]])</f>
        <v>19960_3_53_HIV06-00800</v>
      </c>
      <c r="E8" s="203" t="str">
        <f>_xlfn.CONCAT(Table1[[#This Row],[seq_id]],"_1.fastq.gz")</f>
        <v>19960_3_53_1.fastq.gz</v>
      </c>
      <c r="F8" s="203" t="str">
        <f>_xlfn.CONCAT(Table1[[#This Row],[seq_id]],"_2.fastq.gz")</f>
        <v>19960_3_53_2.fastq.gz</v>
      </c>
      <c r="G8" s="203" t="str">
        <f>_xlfn.CONCAT(Table1[[#This Row],[file_name_renamed]],"_R1.fastq.gz")</f>
        <v>19960_3_53_HIV06-00800_R1.fastq.gz</v>
      </c>
      <c r="H8" s="203" t="str">
        <f>_xlfn.CONCAT(Table1[[#This Row],[file_name_renamed]],"_R2.fastq.gz")</f>
        <v>19960_3_53_HIV06-00800_R2.fastq.gz</v>
      </c>
      <c r="I8" s="203">
        <v>19960</v>
      </c>
      <c r="J8" s="203">
        <v>3</v>
      </c>
      <c r="K8" s="203">
        <v>53</v>
      </c>
      <c r="L8" s="203">
        <v>1</v>
      </c>
      <c r="M8" s="203" t="s">
        <v>356</v>
      </c>
      <c r="N8" s="40">
        <v>195</v>
      </c>
      <c r="O8" s="203" t="s">
        <v>1</v>
      </c>
      <c r="P8" s="225"/>
      <c r="Q8" s="230">
        <v>32205</v>
      </c>
      <c r="R8" s="50">
        <f t="shared" si="0"/>
        <v>6.5</v>
      </c>
      <c r="S8" s="40"/>
      <c r="T8" s="40">
        <v>1</v>
      </c>
      <c r="U8" s="40">
        <v>1.4</v>
      </c>
      <c r="V8" s="40">
        <v>0.9</v>
      </c>
      <c r="W8" s="40"/>
      <c r="X8" s="40"/>
      <c r="Y8" s="40" t="s">
        <v>772</v>
      </c>
      <c r="Z8" s="40" t="s">
        <v>772</v>
      </c>
      <c r="AA8" s="40" t="s">
        <v>1</v>
      </c>
      <c r="AB8" s="40"/>
      <c r="AC8" s="40">
        <v>152</v>
      </c>
      <c r="AD8" s="40">
        <v>176</v>
      </c>
      <c r="AE8" s="40" t="s">
        <v>1125</v>
      </c>
      <c r="AF8" s="40" t="s">
        <v>332</v>
      </c>
      <c r="AG8" s="40"/>
      <c r="AH8" s="40" t="s">
        <v>332</v>
      </c>
      <c r="AI8" s="40"/>
      <c r="AJ8" s="82">
        <v>18.78</v>
      </c>
      <c r="AK8" s="40" t="s">
        <v>1138</v>
      </c>
      <c r="AL8" s="40" t="s">
        <v>332</v>
      </c>
      <c r="AM8" s="41"/>
    </row>
    <row r="9" spans="1:39" x14ac:dyDescent="0.35">
      <c r="A9" s="202" t="s">
        <v>464</v>
      </c>
      <c r="B9" s="203" t="str">
        <f>VLOOKUP(A9,'[1]Zuordnung BEEHIVE N=361'!H:K,4,FALSE)</f>
        <v>BEE2607</v>
      </c>
      <c r="C9" s="203" t="s">
        <v>914</v>
      </c>
      <c r="D9" s="203" t="str">
        <f>_xlfn.CONCAT(Table1[[#This Row],[seq_id]],"_HIV",Table1[[#This Row],[scount]])</f>
        <v>19960_3_84_HIV07-00490</v>
      </c>
      <c r="E9" s="203" t="str">
        <f>_xlfn.CONCAT(Table1[[#This Row],[seq_id]],"_1.fastq.gz")</f>
        <v>19960_3_84_1.fastq.gz</v>
      </c>
      <c r="F9" s="203" t="str">
        <f>_xlfn.CONCAT(Table1[[#This Row],[seq_id]],"_2.fastq.gz")</f>
        <v>19960_3_84_2.fastq.gz</v>
      </c>
      <c r="G9" s="203" t="str">
        <f>_xlfn.CONCAT(Table1[[#This Row],[file_name_renamed]],"_R1.fastq.gz")</f>
        <v>19960_3_84_HIV07-00490_R1.fastq.gz</v>
      </c>
      <c r="H9" s="203" t="str">
        <f>_xlfn.CONCAT(Table1[[#This Row],[file_name_renamed]],"_R2.fastq.gz")</f>
        <v>19960_3_84_HIV07-00490_R2.fastq.gz</v>
      </c>
      <c r="I9" s="203">
        <v>19960</v>
      </c>
      <c r="J9" s="203">
        <v>3</v>
      </c>
      <c r="K9" s="203">
        <v>84</v>
      </c>
      <c r="L9" s="203">
        <v>2</v>
      </c>
      <c r="M9" s="203" t="s">
        <v>357</v>
      </c>
      <c r="N9" s="40">
        <v>373</v>
      </c>
      <c r="O9" s="203" t="s">
        <v>579</v>
      </c>
      <c r="P9" s="227">
        <v>40</v>
      </c>
      <c r="Q9" s="230"/>
      <c r="R9" s="50">
        <f t="shared" si="0"/>
        <v>12.433333333333334</v>
      </c>
      <c r="S9" s="40"/>
      <c r="T9" s="82">
        <v>2</v>
      </c>
      <c r="U9" s="40">
        <v>0.6</v>
      </c>
      <c r="V9" s="78">
        <v>0</v>
      </c>
      <c r="W9" s="82"/>
      <c r="X9" s="82"/>
      <c r="Y9" s="82" t="s">
        <v>646</v>
      </c>
      <c r="Z9" s="82" t="s">
        <v>646</v>
      </c>
      <c r="AA9" s="40" t="s">
        <v>1</v>
      </c>
      <c r="AB9" s="40"/>
      <c r="AC9" s="40">
        <v>80</v>
      </c>
      <c r="AD9" s="40">
        <v>90</v>
      </c>
      <c r="AE9" s="40" t="s">
        <v>1126</v>
      </c>
      <c r="AF9" s="82" t="s">
        <v>1048</v>
      </c>
      <c r="AG9" s="82" t="s">
        <v>402</v>
      </c>
      <c r="AH9" s="82" t="s">
        <v>1048</v>
      </c>
      <c r="AI9" s="82" t="s">
        <v>402</v>
      </c>
      <c r="AJ9" s="40"/>
      <c r="AK9" s="206" t="s">
        <v>1050</v>
      </c>
      <c r="AL9" s="40" t="s">
        <v>332</v>
      </c>
      <c r="AM9" s="109" t="s">
        <v>1105</v>
      </c>
    </row>
    <row r="10" spans="1:39" x14ac:dyDescent="0.35">
      <c r="A10" s="202" t="s">
        <v>465</v>
      </c>
      <c r="B10" s="203" t="str">
        <f>VLOOKUP(A10,'[1]Zuordnung BEEHIVE N=361'!H:K,4,FALSE)</f>
        <v>BEE2608</v>
      </c>
      <c r="C10" s="203" t="s">
        <v>915</v>
      </c>
      <c r="D10" s="203" t="str">
        <f>_xlfn.CONCAT(Table1[[#This Row],[seq_id]],"_HIV",Table1[[#This Row],[scount]])</f>
        <v>19960_3_85_HIV07-00511</v>
      </c>
      <c r="E10" s="203" t="str">
        <f>_xlfn.CONCAT(Table1[[#This Row],[seq_id]],"_1.fastq.gz")</f>
        <v>19960_3_85_1.fastq.gz</v>
      </c>
      <c r="F10" s="203" t="str">
        <f>_xlfn.CONCAT(Table1[[#This Row],[seq_id]],"_2.fastq.gz")</f>
        <v>19960_3_85_2.fastq.gz</v>
      </c>
      <c r="G10" s="203" t="str">
        <f>_xlfn.CONCAT(Table1[[#This Row],[file_name_renamed]],"_R1.fastq.gz")</f>
        <v>19960_3_85_HIV07-00511_R1.fastq.gz</v>
      </c>
      <c r="H10" s="203" t="str">
        <f>_xlfn.CONCAT(Table1[[#This Row],[file_name_renamed]],"_R2.fastq.gz")</f>
        <v>19960_3_85_HIV07-00511_R2.fastq.gz</v>
      </c>
      <c r="I10" s="203">
        <v>19960</v>
      </c>
      <c r="J10" s="203">
        <v>3</v>
      </c>
      <c r="K10" s="203">
        <v>85</v>
      </c>
      <c r="L10" s="203">
        <v>4</v>
      </c>
      <c r="M10" s="203" t="s">
        <v>357</v>
      </c>
      <c r="N10" s="40">
        <v>335</v>
      </c>
      <c r="O10" s="203" t="s">
        <v>1</v>
      </c>
      <c r="P10" s="227">
        <v>26681</v>
      </c>
      <c r="Q10" s="230"/>
      <c r="R10" s="50">
        <f t="shared" si="0"/>
        <v>11.166666666666666</v>
      </c>
      <c r="S10" s="40"/>
      <c r="T10" s="40">
        <v>1</v>
      </c>
      <c r="U10" s="40">
        <v>1.8</v>
      </c>
      <c r="V10" s="40">
        <v>1.3</v>
      </c>
      <c r="W10" s="40"/>
      <c r="X10" s="40"/>
      <c r="Y10" s="82" t="s">
        <v>646</v>
      </c>
      <c r="Z10" s="40" t="s">
        <v>772</v>
      </c>
      <c r="AA10" s="40" t="s">
        <v>588</v>
      </c>
      <c r="AB10" s="40"/>
      <c r="AC10" s="40">
        <v>182</v>
      </c>
      <c r="AD10" s="40">
        <v>213</v>
      </c>
      <c r="AE10" s="40" t="s">
        <v>1127</v>
      </c>
      <c r="AF10" s="82" t="s">
        <v>1048</v>
      </c>
      <c r="AG10" s="82" t="s">
        <v>401</v>
      </c>
      <c r="AH10" s="40" t="s">
        <v>332</v>
      </c>
      <c r="AI10" s="40"/>
      <c r="AJ10" s="82">
        <v>18.760000000000002</v>
      </c>
      <c r="AK10" s="40" t="s">
        <v>1138</v>
      </c>
      <c r="AL10" s="40" t="s">
        <v>332</v>
      </c>
      <c r="AM10" s="41" t="s">
        <v>1331</v>
      </c>
    </row>
    <row r="11" spans="1:39" x14ac:dyDescent="0.35">
      <c r="A11" s="202" t="s">
        <v>466</v>
      </c>
      <c r="B11" s="203" t="str">
        <f>VLOOKUP(A11,'[1]Zuordnung BEEHIVE N=361'!H:K,4,FALSE)</f>
        <v>BEE2610</v>
      </c>
      <c r="C11" s="203" t="s">
        <v>916</v>
      </c>
      <c r="D11" s="203" t="str">
        <f>_xlfn.CONCAT(Table1[[#This Row],[seq_id]],"_HIV",Table1[[#This Row],[scount]])</f>
        <v>19960_3_87_HIV07-00519</v>
      </c>
      <c r="E11" s="203" t="str">
        <f>_xlfn.CONCAT(Table1[[#This Row],[seq_id]],"_1.fastq.gz")</f>
        <v>19960_3_87_1.fastq.gz</v>
      </c>
      <c r="F11" s="203" t="str">
        <f>_xlfn.CONCAT(Table1[[#This Row],[seq_id]],"_2.fastq.gz")</f>
        <v>19960_3_87_2.fastq.gz</v>
      </c>
      <c r="G11" s="203" t="str">
        <f>_xlfn.CONCAT(Table1[[#This Row],[file_name_renamed]],"_R1.fastq.gz")</f>
        <v>19960_3_87_HIV07-00519_R1.fastq.gz</v>
      </c>
      <c r="H11" s="203" t="str">
        <f>_xlfn.CONCAT(Table1[[#This Row],[file_name_renamed]],"_R2.fastq.gz")</f>
        <v>19960_3_87_HIV07-00519_R2.fastq.gz</v>
      </c>
      <c r="I11" s="203">
        <v>19960</v>
      </c>
      <c r="J11" s="203">
        <v>3</v>
      </c>
      <c r="K11" s="203">
        <v>87</v>
      </c>
      <c r="L11" s="203">
        <v>2</v>
      </c>
      <c r="M11" s="203" t="s">
        <v>357</v>
      </c>
      <c r="N11" s="40">
        <v>376</v>
      </c>
      <c r="O11" s="203" t="s">
        <v>1</v>
      </c>
      <c r="P11" s="225"/>
      <c r="Q11" s="230">
        <v>204000</v>
      </c>
      <c r="R11" s="50">
        <f t="shared" si="0"/>
        <v>12.533333333333333</v>
      </c>
      <c r="S11" s="40"/>
      <c r="T11" s="40">
        <v>1</v>
      </c>
      <c r="U11" s="40">
        <v>1.6</v>
      </c>
      <c r="V11" s="40">
        <v>1.1000000000000001</v>
      </c>
      <c r="W11" s="40"/>
      <c r="X11" s="40"/>
      <c r="Y11" s="40" t="s">
        <v>772</v>
      </c>
      <c r="Z11" s="40" t="s">
        <v>772</v>
      </c>
      <c r="AA11" s="40" t="s">
        <v>1</v>
      </c>
      <c r="AB11" s="40"/>
      <c r="AC11" s="40">
        <v>167</v>
      </c>
      <c r="AD11" s="40">
        <v>195</v>
      </c>
      <c r="AE11" s="40" t="s">
        <v>1128</v>
      </c>
      <c r="AF11" s="40" t="s">
        <v>332</v>
      </c>
      <c r="AG11" s="40"/>
      <c r="AH11" s="40" t="s">
        <v>332</v>
      </c>
      <c r="AI11" s="40"/>
      <c r="AJ11" s="40">
        <v>29.54</v>
      </c>
      <c r="AK11" s="40" t="s">
        <v>1138</v>
      </c>
      <c r="AL11" s="40" t="s">
        <v>332</v>
      </c>
      <c r="AM11" s="41"/>
    </row>
    <row r="12" spans="1:39" x14ac:dyDescent="0.35">
      <c r="A12" s="202" t="s">
        <v>467</v>
      </c>
      <c r="B12" s="203" t="str">
        <f>VLOOKUP(A12,'[1]Zuordnung BEEHIVE N=361'!H:K,4,FALSE)</f>
        <v>BEE2611</v>
      </c>
      <c r="C12" s="203" t="s">
        <v>917</v>
      </c>
      <c r="D12" s="203" t="str">
        <f>_xlfn.CONCAT(Table1[[#This Row],[seq_id]],"_HIV",Table1[[#This Row],[scount]])</f>
        <v>19960_3_88_HIV07-00597</v>
      </c>
      <c r="E12" s="203" t="str">
        <f>_xlfn.CONCAT(Table1[[#This Row],[seq_id]],"_1.fastq.gz")</f>
        <v>19960_3_88_1.fastq.gz</v>
      </c>
      <c r="F12" s="203" t="str">
        <f>_xlfn.CONCAT(Table1[[#This Row],[seq_id]],"_2.fastq.gz")</f>
        <v>19960_3_88_2.fastq.gz</v>
      </c>
      <c r="G12" s="203" t="str">
        <f>_xlfn.CONCAT(Table1[[#This Row],[file_name_renamed]],"_R1.fastq.gz")</f>
        <v>19960_3_88_HIV07-00597_R1.fastq.gz</v>
      </c>
      <c r="H12" s="203" t="str">
        <f>_xlfn.CONCAT(Table1[[#This Row],[file_name_renamed]],"_R2.fastq.gz")</f>
        <v>19960_3_88_HIV07-00597_R2.fastq.gz</v>
      </c>
      <c r="I12" s="203">
        <v>19960</v>
      </c>
      <c r="J12" s="203">
        <v>3</v>
      </c>
      <c r="K12" s="203">
        <v>88</v>
      </c>
      <c r="L12" s="203">
        <v>2</v>
      </c>
      <c r="M12" s="203" t="s">
        <v>357</v>
      </c>
      <c r="N12" s="40">
        <v>343</v>
      </c>
      <c r="O12" s="203" t="s">
        <v>1</v>
      </c>
      <c r="P12" s="225"/>
      <c r="Q12" s="230">
        <v>140000</v>
      </c>
      <c r="R12" s="50">
        <f t="shared" si="0"/>
        <v>11.433333333333334</v>
      </c>
      <c r="S12" s="40"/>
      <c r="T12" s="40">
        <v>1</v>
      </c>
      <c r="U12" s="40">
        <v>1.2</v>
      </c>
      <c r="V12" s="40">
        <v>0.8</v>
      </c>
      <c r="W12" s="40"/>
      <c r="X12" s="40"/>
      <c r="Y12" s="40" t="s">
        <v>772</v>
      </c>
      <c r="Z12" s="40" t="s">
        <v>772</v>
      </c>
      <c r="AA12" s="40" t="s">
        <v>1</v>
      </c>
      <c r="AB12" s="40"/>
      <c r="AC12" s="40">
        <v>126</v>
      </c>
      <c r="AD12" s="40">
        <v>148</v>
      </c>
      <c r="AE12" s="40" t="s">
        <v>1129</v>
      </c>
      <c r="AF12" s="40" t="s">
        <v>332</v>
      </c>
      <c r="AG12" s="40"/>
      <c r="AH12" s="40" t="s">
        <v>332</v>
      </c>
      <c r="AI12" s="40"/>
      <c r="AJ12" s="82">
        <v>17.25</v>
      </c>
      <c r="AK12" s="40" t="s">
        <v>1138</v>
      </c>
      <c r="AL12" s="40" t="s">
        <v>332</v>
      </c>
      <c r="AM12" s="41"/>
    </row>
    <row r="13" spans="1:39" x14ac:dyDescent="0.35">
      <c r="A13" s="222" t="s">
        <v>468</v>
      </c>
      <c r="B13" s="203" t="str">
        <f>VLOOKUP(A13,'[1]Zuordnung BEEHIVE N=361'!H:K,4,FALSE)</f>
        <v>BEE2612</v>
      </c>
      <c r="C13" s="203" t="s">
        <v>918</v>
      </c>
      <c r="D13" s="203" t="str">
        <f>_xlfn.CONCAT(Table1[[#This Row],[seq_id]],"_HIV",Table1[[#This Row],[scount]])</f>
        <v>19960_3_89_HIV07-00609</v>
      </c>
      <c r="E13" s="203" t="str">
        <f>_xlfn.CONCAT(Table1[[#This Row],[seq_id]],"_1.fastq.gz")</f>
        <v>19960_3_89_1.fastq.gz</v>
      </c>
      <c r="F13" s="203" t="str">
        <f>_xlfn.CONCAT(Table1[[#This Row],[seq_id]],"_2.fastq.gz")</f>
        <v>19960_3_89_2.fastq.gz</v>
      </c>
      <c r="G13" s="203" t="str">
        <f>_xlfn.CONCAT(Table1[[#This Row],[file_name_renamed]],"_R1.fastq.gz")</f>
        <v>19960_3_89_HIV07-00609_R1.fastq.gz</v>
      </c>
      <c r="H13" s="203" t="str">
        <f>_xlfn.CONCAT(Table1[[#This Row],[file_name_renamed]],"_R2.fastq.gz")</f>
        <v>19960_3_89_HIV07-00609_R2.fastq.gz</v>
      </c>
      <c r="I13" s="203">
        <v>19960</v>
      </c>
      <c r="J13" s="203">
        <v>3</v>
      </c>
      <c r="K13" s="203">
        <v>89</v>
      </c>
      <c r="L13" s="203">
        <v>2</v>
      </c>
      <c r="M13" s="203" t="s">
        <v>357</v>
      </c>
      <c r="N13" s="40">
        <v>258</v>
      </c>
      <c r="O13" s="203" t="s">
        <v>1</v>
      </c>
      <c r="P13" s="225"/>
      <c r="Q13" s="230">
        <v>1600</v>
      </c>
      <c r="R13" s="50">
        <f t="shared" si="0"/>
        <v>8.6</v>
      </c>
      <c r="S13" s="40"/>
      <c r="T13" s="40">
        <v>1</v>
      </c>
      <c r="U13" s="40">
        <v>1</v>
      </c>
      <c r="V13" s="78">
        <v>0.3</v>
      </c>
      <c r="W13" s="40"/>
      <c r="X13" s="40"/>
      <c r="Y13" s="82" t="s">
        <v>646</v>
      </c>
      <c r="Z13" s="40" t="s">
        <v>772</v>
      </c>
      <c r="AA13" s="40" t="s">
        <v>62</v>
      </c>
      <c r="AB13" s="40"/>
      <c r="AC13" s="40">
        <v>128</v>
      </c>
      <c r="AD13" s="40">
        <v>147</v>
      </c>
      <c r="AE13" s="40" t="s">
        <v>1196</v>
      </c>
      <c r="AF13" s="82" t="s">
        <v>1048</v>
      </c>
      <c r="AG13" s="82" t="s">
        <v>401</v>
      </c>
      <c r="AH13" s="40" t="s">
        <v>332</v>
      </c>
      <c r="AI13" s="40"/>
      <c r="AJ13" s="82">
        <v>19.73</v>
      </c>
      <c r="AK13" s="40" t="s">
        <v>1138</v>
      </c>
      <c r="AL13" s="40" t="s">
        <v>332</v>
      </c>
      <c r="AM13" s="41" t="s">
        <v>1331</v>
      </c>
    </row>
    <row r="14" spans="1:39" x14ac:dyDescent="0.35">
      <c r="A14" s="202" t="s">
        <v>469</v>
      </c>
      <c r="B14" s="203" t="str">
        <f>VLOOKUP(A14,'[1]Zuordnung BEEHIVE N=361'!H:K,4,FALSE)</f>
        <v>BEE2613</v>
      </c>
      <c r="C14" s="203" t="s">
        <v>919</v>
      </c>
      <c r="D14" s="203" t="str">
        <f>_xlfn.CONCAT(Table1[[#This Row],[seq_id]],"_HIV",Table1[[#This Row],[scount]])</f>
        <v>19960_3_90_HIV07-00838</v>
      </c>
      <c r="E14" s="203" t="str">
        <f>_xlfn.CONCAT(Table1[[#This Row],[seq_id]],"_1.fastq.gz")</f>
        <v>19960_3_90_1.fastq.gz</v>
      </c>
      <c r="F14" s="203" t="str">
        <f>_xlfn.CONCAT(Table1[[#This Row],[seq_id]],"_2.fastq.gz")</f>
        <v>19960_3_90_2.fastq.gz</v>
      </c>
      <c r="G14" s="203" t="str">
        <f>_xlfn.CONCAT(Table1[[#This Row],[file_name_renamed]],"_R1.fastq.gz")</f>
        <v>19960_3_90_HIV07-00838_R1.fastq.gz</v>
      </c>
      <c r="H14" s="203" t="str">
        <f>_xlfn.CONCAT(Table1[[#This Row],[file_name_renamed]],"_R2.fastq.gz")</f>
        <v>19960_3_90_HIV07-00838_R2.fastq.gz</v>
      </c>
      <c r="I14" s="203">
        <v>19960</v>
      </c>
      <c r="J14" s="203">
        <v>3</v>
      </c>
      <c r="K14" s="203">
        <v>90</v>
      </c>
      <c r="L14" s="203">
        <v>2</v>
      </c>
      <c r="M14" s="203" t="s">
        <v>357</v>
      </c>
      <c r="N14" s="40">
        <v>470</v>
      </c>
      <c r="O14" s="203" t="s">
        <v>1</v>
      </c>
      <c r="P14" s="225"/>
      <c r="Q14" s="230">
        <v>12000</v>
      </c>
      <c r="R14" s="50">
        <f t="shared" si="0"/>
        <v>15.666666666666666</v>
      </c>
      <c r="S14" s="40"/>
      <c r="T14" s="82">
        <v>2</v>
      </c>
      <c r="U14" s="40">
        <v>1</v>
      </c>
      <c r="V14" s="40">
        <v>0.6</v>
      </c>
      <c r="W14" s="40"/>
      <c r="X14" s="40"/>
      <c r="Y14" s="82" t="s">
        <v>646</v>
      </c>
      <c r="Z14" s="40" t="s">
        <v>772</v>
      </c>
      <c r="AA14" s="40" t="s">
        <v>1</v>
      </c>
      <c r="AB14" s="40"/>
      <c r="AC14" s="40">
        <v>113</v>
      </c>
      <c r="AD14" s="40">
        <v>131</v>
      </c>
      <c r="AE14" s="40" t="s">
        <v>1130</v>
      </c>
      <c r="AF14" s="82" t="s">
        <v>1048</v>
      </c>
      <c r="AG14" s="82" t="s">
        <v>401</v>
      </c>
      <c r="AH14" s="40" t="s">
        <v>332</v>
      </c>
      <c r="AI14" s="40"/>
      <c r="AJ14" s="40">
        <v>13.77</v>
      </c>
      <c r="AK14" s="214" t="s">
        <v>1050</v>
      </c>
      <c r="AL14" s="40" t="s">
        <v>332</v>
      </c>
      <c r="AM14" s="41" t="s">
        <v>1332</v>
      </c>
    </row>
    <row r="15" spans="1:39" x14ac:dyDescent="0.35">
      <c r="A15" s="202" t="s">
        <v>470</v>
      </c>
      <c r="B15" s="203" t="str">
        <f>VLOOKUP(A15,'[1]Zuordnung BEEHIVE N=361'!H:K,4,FALSE)</f>
        <v>BEE2619</v>
      </c>
      <c r="C15" s="203" t="s">
        <v>920</v>
      </c>
      <c r="D15" s="203" t="str">
        <f>_xlfn.CONCAT(Table1[[#This Row],[seq_id]],"_HIV",Table1[[#This Row],[scount]])</f>
        <v>19960_3_96_HIV07-01049</v>
      </c>
      <c r="E15" s="203" t="str">
        <f>_xlfn.CONCAT(Table1[[#This Row],[seq_id]],"_1.fastq.gz")</f>
        <v>19960_3_96_1.fastq.gz</v>
      </c>
      <c r="F15" s="203" t="str">
        <f>_xlfn.CONCAT(Table1[[#This Row],[seq_id]],"_2.fastq.gz")</f>
        <v>19960_3_96_2.fastq.gz</v>
      </c>
      <c r="G15" s="203" t="str">
        <f>_xlfn.CONCAT(Table1[[#This Row],[file_name_renamed]],"_R1.fastq.gz")</f>
        <v>19960_3_96_HIV07-01049_R1.fastq.gz</v>
      </c>
      <c r="H15" s="203" t="str">
        <f>_xlfn.CONCAT(Table1[[#This Row],[file_name_renamed]],"_R2.fastq.gz")</f>
        <v>19960_3_96_HIV07-01049_R2.fastq.gz</v>
      </c>
      <c r="I15" s="203">
        <v>19960</v>
      </c>
      <c r="J15" s="203">
        <v>3</v>
      </c>
      <c r="K15" s="203">
        <v>96</v>
      </c>
      <c r="L15" s="203">
        <v>2</v>
      </c>
      <c r="M15" s="203" t="s">
        <v>357</v>
      </c>
      <c r="N15" s="40">
        <v>392</v>
      </c>
      <c r="O15" s="203" t="s">
        <v>1</v>
      </c>
      <c r="P15" s="227">
        <v>2449</v>
      </c>
      <c r="Q15" s="230"/>
      <c r="R15" s="50">
        <f t="shared" si="0"/>
        <v>13.066666666666666</v>
      </c>
      <c r="S15" s="40"/>
      <c r="T15" s="40">
        <v>1</v>
      </c>
      <c r="U15" s="40">
        <v>1.5</v>
      </c>
      <c r="V15" s="40">
        <v>1.1000000000000001</v>
      </c>
      <c r="W15" s="40"/>
      <c r="X15" s="40"/>
      <c r="Y15" s="82" t="s">
        <v>646</v>
      </c>
      <c r="Z15" s="40" t="s">
        <v>772</v>
      </c>
      <c r="AA15" s="40" t="s">
        <v>1</v>
      </c>
      <c r="AB15" s="40"/>
      <c r="AC15" s="40">
        <v>157</v>
      </c>
      <c r="AD15" s="40">
        <v>183</v>
      </c>
      <c r="AE15" s="40" t="s">
        <v>1131</v>
      </c>
      <c r="AF15" s="82" t="s">
        <v>1048</v>
      </c>
      <c r="AG15" s="82" t="s">
        <v>402</v>
      </c>
      <c r="AH15" s="40" t="s">
        <v>332</v>
      </c>
      <c r="AI15" s="40"/>
      <c r="AJ15" s="82">
        <v>10.68</v>
      </c>
      <c r="AK15" s="40" t="s">
        <v>1138</v>
      </c>
      <c r="AL15" s="40" t="s">
        <v>332</v>
      </c>
      <c r="AM15" s="41" t="s">
        <v>1097</v>
      </c>
    </row>
    <row r="16" spans="1:39" x14ac:dyDescent="0.35">
      <c r="A16" s="202" t="s">
        <v>471</v>
      </c>
      <c r="B16" s="203" t="str">
        <f>VLOOKUP(A16,'[1]Zuordnung BEEHIVE N=361'!H:K,4,FALSE)</f>
        <v>BEE2621</v>
      </c>
      <c r="C16" s="203" t="s">
        <v>921</v>
      </c>
      <c r="D16" s="203" t="str">
        <f>_xlfn.CONCAT(Table1[[#This Row],[seq_id]],"_HIV",Table1[[#This Row],[scount]])</f>
        <v>19960_3_98_HIV07-01142</v>
      </c>
      <c r="E16" s="203" t="str">
        <f>_xlfn.CONCAT(Table1[[#This Row],[seq_id]],"_1.fastq.gz")</f>
        <v>19960_3_98_1.fastq.gz</v>
      </c>
      <c r="F16" s="203" t="str">
        <f>_xlfn.CONCAT(Table1[[#This Row],[seq_id]],"_2.fastq.gz")</f>
        <v>19960_3_98_2.fastq.gz</v>
      </c>
      <c r="G16" s="203" t="str">
        <f>_xlfn.CONCAT(Table1[[#This Row],[file_name_renamed]],"_R1.fastq.gz")</f>
        <v>19960_3_98_HIV07-01142_R1.fastq.gz</v>
      </c>
      <c r="H16" s="203" t="str">
        <f>_xlfn.CONCAT(Table1[[#This Row],[file_name_renamed]],"_R2.fastq.gz")</f>
        <v>19960_3_98_HIV07-01142_R2.fastq.gz</v>
      </c>
      <c r="I16" s="203">
        <v>19960</v>
      </c>
      <c r="J16" s="203">
        <v>3</v>
      </c>
      <c r="K16" s="203">
        <v>98</v>
      </c>
      <c r="L16" s="203">
        <v>2</v>
      </c>
      <c r="M16" s="203" t="s">
        <v>357</v>
      </c>
      <c r="N16" s="40">
        <v>375</v>
      </c>
      <c r="O16" s="203" t="s">
        <v>1</v>
      </c>
      <c r="P16" s="225"/>
      <c r="Q16" s="230">
        <v>442</v>
      </c>
      <c r="R16" s="50">
        <f t="shared" si="0"/>
        <v>12.5</v>
      </c>
      <c r="S16" s="40"/>
      <c r="T16" s="40">
        <v>1</v>
      </c>
      <c r="U16" s="40">
        <v>1.5</v>
      </c>
      <c r="V16" s="40">
        <v>1.1000000000000001</v>
      </c>
      <c r="W16" s="40"/>
      <c r="X16" s="40"/>
      <c r="Y16" s="82" t="s">
        <v>646</v>
      </c>
      <c r="Z16" s="40" t="s">
        <v>772</v>
      </c>
      <c r="AA16" s="40" t="s">
        <v>1</v>
      </c>
      <c r="AB16" s="40"/>
      <c r="AC16" s="40">
        <v>152</v>
      </c>
      <c r="AD16" s="40">
        <v>179</v>
      </c>
      <c r="AE16" s="40" t="s">
        <v>1132</v>
      </c>
      <c r="AF16" s="40" t="s">
        <v>332</v>
      </c>
      <c r="AG16" s="40"/>
      <c r="AH16" s="40" t="s">
        <v>332</v>
      </c>
      <c r="AI16" s="40"/>
      <c r="AJ16" s="40">
        <v>61.02</v>
      </c>
      <c r="AK16" s="40" t="s">
        <v>1138</v>
      </c>
      <c r="AL16" s="40" t="s">
        <v>332</v>
      </c>
      <c r="AM16" s="41"/>
    </row>
    <row r="17" spans="1:39" x14ac:dyDescent="0.35">
      <c r="A17" s="202" t="s">
        <v>472</v>
      </c>
      <c r="B17" s="203" t="str">
        <f>VLOOKUP(A17,'[1]Zuordnung BEEHIVE N=361'!H:K,4,FALSE)</f>
        <v>BEE2624</v>
      </c>
      <c r="C17" s="203" t="s">
        <v>870</v>
      </c>
      <c r="D17" s="203" t="str">
        <f>_xlfn.CONCAT(Table1[[#This Row],[seq_id]],"_HIV",Table1[[#This Row],[scount]])</f>
        <v>19960_3_101_HIV08-00006</v>
      </c>
      <c r="E17" s="203" t="str">
        <f>_xlfn.CONCAT(Table1[[#This Row],[seq_id]],"_1.fastq.gz")</f>
        <v>19960_3_101_1.fastq.gz</v>
      </c>
      <c r="F17" s="203" t="str">
        <f>_xlfn.CONCAT(Table1[[#This Row],[seq_id]],"_2.fastq.gz")</f>
        <v>19960_3_101_2.fastq.gz</v>
      </c>
      <c r="G17" s="203" t="str">
        <f>_xlfn.CONCAT(Table1[[#This Row],[file_name_renamed]],"_R1.fastq.gz")</f>
        <v>19960_3_101_HIV08-00006_R1.fastq.gz</v>
      </c>
      <c r="H17" s="203" t="str">
        <f>_xlfn.CONCAT(Table1[[#This Row],[file_name_renamed]],"_R2.fastq.gz")</f>
        <v>19960_3_101_HIV08-00006_R2.fastq.gz</v>
      </c>
      <c r="I17" s="203">
        <v>19960</v>
      </c>
      <c r="J17" s="203">
        <v>3</v>
      </c>
      <c r="K17" s="203">
        <v>101</v>
      </c>
      <c r="L17" s="203">
        <v>3</v>
      </c>
      <c r="M17" s="203" t="s">
        <v>357</v>
      </c>
      <c r="N17" s="40">
        <v>496</v>
      </c>
      <c r="O17" s="203" t="s">
        <v>1</v>
      </c>
      <c r="P17" s="227">
        <v>156488</v>
      </c>
      <c r="Q17" s="230"/>
      <c r="R17" s="50">
        <f t="shared" si="0"/>
        <v>16.533333333333335</v>
      </c>
      <c r="S17" s="40"/>
      <c r="T17" s="82">
        <v>2</v>
      </c>
      <c r="U17" s="40">
        <v>1.8</v>
      </c>
      <c r="V17" s="40">
        <v>1.5</v>
      </c>
      <c r="W17" s="40"/>
      <c r="X17" s="40"/>
      <c r="Y17" s="40" t="s">
        <v>772</v>
      </c>
      <c r="Z17" s="40" t="s">
        <v>772</v>
      </c>
      <c r="AA17" s="40" t="s">
        <v>591</v>
      </c>
      <c r="AB17" s="40"/>
      <c r="AC17" s="40">
        <v>187</v>
      </c>
      <c r="AD17" s="40">
        <v>220</v>
      </c>
      <c r="AE17" s="40" t="s">
        <v>1133</v>
      </c>
      <c r="AF17" s="40" t="s">
        <v>332</v>
      </c>
      <c r="AG17" s="40"/>
      <c r="AH17" s="40" t="s">
        <v>332</v>
      </c>
      <c r="AI17" s="40"/>
      <c r="AJ17" s="40">
        <v>15.83</v>
      </c>
      <c r="AK17" s="206" t="s">
        <v>1050</v>
      </c>
      <c r="AL17" s="40" t="s">
        <v>1048</v>
      </c>
      <c r="AM17" s="41" t="s">
        <v>1333</v>
      </c>
    </row>
    <row r="18" spans="1:39" x14ac:dyDescent="0.35">
      <c r="A18" s="202" t="s">
        <v>473</v>
      </c>
      <c r="B18" s="203" t="str">
        <f>VLOOKUP(A18,'[1]Zuordnung BEEHIVE N=361'!H:K,4,FALSE)</f>
        <v>BEE2625</v>
      </c>
      <c r="C18" s="203" t="s">
        <v>871</v>
      </c>
      <c r="D18" s="203" t="str">
        <f>_xlfn.CONCAT(Table1[[#This Row],[seq_id]],"_HIV",Table1[[#This Row],[scount]])</f>
        <v>19960_3_102_HIV08-00029</v>
      </c>
      <c r="E18" s="203" t="str">
        <f>_xlfn.CONCAT(Table1[[#This Row],[seq_id]],"_1.fastq.gz")</f>
        <v>19960_3_102_1.fastq.gz</v>
      </c>
      <c r="F18" s="203" t="str">
        <f>_xlfn.CONCAT(Table1[[#This Row],[seq_id]],"_2.fastq.gz")</f>
        <v>19960_3_102_2.fastq.gz</v>
      </c>
      <c r="G18" s="203" t="str">
        <f>_xlfn.CONCAT(Table1[[#This Row],[file_name_renamed]],"_R1.fastq.gz")</f>
        <v>19960_3_102_HIV08-00029_R1.fastq.gz</v>
      </c>
      <c r="H18" s="203" t="str">
        <f>_xlfn.CONCAT(Table1[[#This Row],[file_name_renamed]],"_R2.fastq.gz")</f>
        <v>19960_3_102_HIV08-00029_R2.fastq.gz</v>
      </c>
      <c r="I18" s="203">
        <v>19960</v>
      </c>
      <c r="J18" s="203">
        <v>3</v>
      </c>
      <c r="K18" s="203">
        <v>102</v>
      </c>
      <c r="L18" s="203">
        <v>2</v>
      </c>
      <c r="M18" s="203" t="s">
        <v>357</v>
      </c>
      <c r="N18" s="40">
        <v>547</v>
      </c>
      <c r="O18" s="203" t="s">
        <v>1</v>
      </c>
      <c r="P18" s="227">
        <v>66591</v>
      </c>
      <c r="Q18" s="230"/>
      <c r="R18" s="50">
        <f t="shared" si="0"/>
        <v>18.233333333333334</v>
      </c>
      <c r="S18" s="40"/>
      <c r="T18" s="40">
        <v>1</v>
      </c>
      <c r="U18" s="40">
        <v>1.4</v>
      </c>
      <c r="V18" s="40">
        <v>1.1000000000000001</v>
      </c>
      <c r="W18" s="40"/>
      <c r="X18" s="40"/>
      <c r="Y18" s="82" t="s">
        <v>646</v>
      </c>
      <c r="Z18" s="40" t="s">
        <v>772</v>
      </c>
      <c r="AA18" s="40" t="s">
        <v>583</v>
      </c>
      <c r="AB18" s="40"/>
      <c r="AC18" s="40">
        <v>154</v>
      </c>
      <c r="AD18" s="40">
        <v>181</v>
      </c>
      <c r="AE18" s="40" t="s">
        <v>1134</v>
      </c>
      <c r="AF18" s="40" t="s">
        <v>332</v>
      </c>
      <c r="AG18" s="40"/>
      <c r="AH18" s="40" t="s">
        <v>332</v>
      </c>
      <c r="AI18" s="40"/>
      <c r="AJ18" s="40">
        <v>12.94</v>
      </c>
      <c r="AK18" s="40" t="s">
        <v>1138</v>
      </c>
      <c r="AL18" s="40" t="s">
        <v>332</v>
      </c>
      <c r="AM18" s="41" t="s">
        <v>1249</v>
      </c>
    </row>
    <row r="19" spans="1:39" x14ac:dyDescent="0.35">
      <c r="A19" s="202" t="s">
        <v>474</v>
      </c>
      <c r="B19" s="203" t="str">
        <f>VLOOKUP(A19,'[1]Zuordnung BEEHIVE N=361'!H:K,4,FALSE)</f>
        <v>BEE2626</v>
      </c>
      <c r="C19" s="203" t="s">
        <v>872</v>
      </c>
      <c r="D19" s="203" t="str">
        <f>_xlfn.CONCAT(Table1[[#This Row],[seq_id]],"_HIV",Table1[[#This Row],[scount]])</f>
        <v>19960_3_103_HIV08-00145</v>
      </c>
      <c r="E19" s="203" t="str">
        <f>_xlfn.CONCAT(Table1[[#This Row],[seq_id]],"_1.fastq.gz")</f>
        <v>19960_3_103_1.fastq.gz</v>
      </c>
      <c r="F19" s="203" t="str">
        <f>_xlfn.CONCAT(Table1[[#This Row],[seq_id]],"_2.fastq.gz")</f>
        <v>19960_3_103_2.fastq.gz</v>
      </c>
      <c r="G19" s="203" t="str">
        <f>_xlfn.CONCAT(Table1[[#This Row],[file_name_renamed]],"_R1.fastq.gz")</f>
        <v>19960_3_103_HIV08-00145_R1.fastq.gz</v>
      </c>
      <c r="H19" s="203" t="str">
        <f>_xlfn.CONCAT(Table1[[#This Row],[file_name_renamed]],"_R2.fastq.gz")</f>
        <v>19960_3_103_HIV08-00145_R2.fastq.gz</v>
      </c>
      <c r="I19" s="203">
        <v>19960</v>
      </c>
      <c r="J19" s="203">
        <v>3</v>
      </c>
      <c r="K19" s="203">
        <v>103</v>
      </c>
      <c r="L19" s="203">
        <v>2</v>
      </c>
      <c r="M19" s="203" t="s">
        <v>357</v>
      </c>
      <c r="N19" s="40">
        <v>622</v>
      </c>
      <c r="O19" s="203" t="s">
        <v>1</v>
      </c>
      <c r="P19" s="225"/>
      <c r="Q19" s="230">
        <v>468</v>
      </c>
      <c r="R19" s="50">
        <f t="shared" si="0"/>
        <v>20.733333333333334</v>
      </c>
      <c r="S19" s="40"/>
      <c r="T19" s="82">
        <v>2</v>
      </c>
      <c r="U19" s="40">
        <v>1</v>
      </c>
      <c r="V19" s="78">
        <v>0.1</v>
      </c>
      <c r="W19" s="40"/>
      <c r="X19" s="40"/>
      <c r="Y19" s="82" t="s">
        <v>646</v>
      </c>
      <c r="Z19" s="59" t="s">
        <v>772</v>
      </c>
      <c r="AA19" s="40" t="s">
        <v>1115</v>
      </c>
      <c r="AB19" s="40"/>
      <c r="AC19" s="40">
        <v>130</v>
      </c>
      <c r="AD19" s="40">
        <v>148</v>
      </c>
      <c r="AE19" s="40" t="s">
        <v>1135</v>
      </c>
      <c r="AF19" s="82" t="s">
        <v>1048</v>
      </c>
      <c r="AG19" s="82" t="s">
        <v>401</v>
      </c>
      <c r="AH19" s="40" t="s">
        <v>332</v>
      </c>
      <c r="AI19" s="40"/>
      <c r="AJ19" s="40">
        <v>37.909999999999997</v>
      </c>
      <c r="AK19" s="206" t="s">
        <v>1050</v>
      </c>
      <c r="AL19" s="40" t="s">
        <v>332</v>
      </c>
      <c r="AM19" s="41" t="s">
        <v>1334</v>
      </c>
    </row>
    <row r="20" spans="1:39" x14ac:dyDescent="0.35">
      <c r="A20" s="202" t="s">
        <v>475</v>
      </c>
      <c r="B20" s="203" t="str">
        <f>VLOOKUP(A20,'[1]Zuordnung BEEHIVE N=361'!H:K,4,FALSE)</f>
        <v>BEE2500</v>
      </c>
      <c r="C20" s="203" t="s">
        <v>905</v>
      </c>
      <c r="D20" s="203" t="str">
        <f>_xlfn.CONCAT(Table1[[#This Row],[seq_id]],"_HIV",Table1[[#This Row],[scount]])</f>
        <v>19960_3_62_HIV08-00347</v>
      </c>
      <c r="E20" s="203" t="str">
        <f>_xlfn.CONCAT(Table1[[#This Row],[seq_id]],"_1.fastq.gz")</f>
        <v>19960_3_62_1.fastq.gz</v>
      </c>
      <c r="F20" s="203" t="str">
        <f>_xlfn.CONCAT(Table1[[#This Row],[seq_id]],"_2.fastq.gz")</f>
        <v>19960_3_62_2.fastq.gz</v>
      </c>
      <c r="G20" s="203" t="str">
        <f>_xlfn.CONCAT(Table1[[#This Row],[file_name_renamed]],"_R1.fastq.gz")</f>
        <v>19960_3_62_HIV08-00347_R1.fastq.gz</v>
      </c>
      <c r="H20" s="203" t="str">
        <f>_xlfn.CONCAT(Table1[[#This Row],[file_name_renamed]],"_R2.fastq.gz")</f>
        <v>19960_3_62_HIV08-00347_R2.fastq.gz</v>
      </c>
      <c r="I20" s="203">
        <v>19960</v>
      </c>
      <c r="J20" s="203">
        <v>3</v>
      </c>
      <c r="K20" s="203">
        <v>62</v>
      </c>
      <c r="L20" s="203">
        <v>1</v>
      </c>
      <c r="M20" s="203" t="s">
        <v>356</v>
      </c>
      <c r="N20" s="40">
        <v>623</v>
      </c>
      <c r="O20" s="203" t="s">
        <v>1</v>
      </c>
      <c r="P20" s="227">
        <v>68500</v>
      </c>
      <c r="Q20" s="230"/>
      <c r="R20" s="50">
        <f t="shared" si="0"/>
        <v>20.766666666666666</v>
      </c>
      <c r="S20" s="40"/>
      <c r="T20" s="40">
        <v>1</v>
      </c>
      <c r="U20" s="40">
        <v>2</v>
      </c>
      <c r="V20" s="78">
        <v>1.7</v>
      </c>
      <c r="W20" s="40"/>
      <c r="X20" s="40"/>
      <c r="Y20" s="40" t="s">
        <v>772</v>
      </c>
      <c r="Z20" s="40" t="s">
        <v>772</v>
      </c>
      <c r="AA20" s="40" t="s">
        <v>1144</v>
      </c>
      <c r="AB20" s="40"/>
      <c r="AC20" s="40">
        <v>201</v>
      </c>
      <c r="AD20" s="40">
        <v>238</v>
      </c>
      <c r="AE20" s="40" t="s">
        <v>1137</v>
      </c>
      <c r="AF20" s="40" t="s">
        <v>332</v>
      </c>
      <c r="AG20" s="40"/>
      <c r="AH20" s="40" t="s">
        <v>332</v>
      </c>
      <c r="AI20" s="40"/>
      <c r="AJ20" s="40">
        <v>32.880000000000003</v>
      </c>
      <c r="AK20" s="40" t="s">
        <v>1138</v>
      </c>
      <c r="AL20" s="40" t="s">
        <v>332</v>
      </c>
      <c r="AM20" s="41"/>
    </row>
    <row r="21" spans="1:39" x14ac:dyDescent="0.35">
      <c r="A21" s="202" t="s">
        <v>476</v>
      </c>
      <c r="B21" s="203" t="str">
        <f>VLOOKUP(A21,'[1]Zuordnung BEEHIVE N=361'!H:K,4,FALSE)</f>
        <v>BEE2633</v>
      </c>
      <c r="C21" s="203" t="s">
        <v>873</v>
      </c>
      <c r="D21" s="203" t="str">
        <f>_xlfn.CONCAT(Table1[[#This Row],[seq_id]],"_HIV",Table1[[#This Row],[scount]])</f>
        <v>19960_3_110_HIV08-00426</v>
      </c>
      <c r="E21" s="203" t="str">
        <f>_xlfn.CONCAT(Table1[[#This Row],[seq_id]],"_1.fastq.gz")</f>
        <v>19960_3_110_1.fastq.gz</v>
      </c>
      <c r="F21" s="203" t="str">
        <f>_xlfn.CONCAT(Table1[[#This Row],[seq_id]],"_2.fastq.gz")</f>
        <v>19960_3_110_2.fastq.gz</v>
      </c>
      <c r="G21" s="203" t="str">
        <f>_xlfn.CONCAT(Table1[[#This Row],[file_name_renamed]],"_R1.fastq.gz")</f>
        <v>19960_3_110_HIV08-00426_R1.fastq.gz</v>
      </c>
      <c r="H21" s="203" t="str">
        <f>_xlfn.CONCAT(Table1[[#This Row],[file_name_renamed]],"_R2.fastq.gz")</f>
        <v>19960_3_110_HIV08-00426_R2.fastq.gz</v>
      </c>
      <c r="I21" s="203">
        <v>19960</v>
      </c>
      <c r="J21" s="203">
        <v>3</v>
      </c>
      <c r="K21" s="203">
        <v>110</v>
      </c>
      <c r="L21" s="203">
        <v>2</v>
      </c>
      <c r="M21" s="203" t="s">
        <v>357</v>
      </c>
      <c r="N21" s="40">
        <v>453</v>
      </c>
      <c r="O21" s="203" t="s">
        <v>1</v>
      </c>
      <c r="P21" s="227">
        <v>5701</v>
      </c>
      <c r="Q21" s="230"/>
      <c r="R21" s="50">
        <f t="shared" si="0"/>
        <v>15.1</v>
      </c>
      <c r="S21" s="40"/>
      <c r="T21" s="40">
        <v>1</v>
      </c>
      <c r="U21" s="40">
        <v>1.1000000000000001</v>
      </c>
      <c r="V21" s="78">
        <v>0.3</v>
      </c>
      <c r="W21" s="82"/>
      <c r="X21" s="82"/>
      <c r="Y21" s="82" t="s">
        <v>646</v>
      </c>
      <c r="Z21" s="82" t="s">
        <v>646</v>
      </c>
      <c r="AA21" s="40" t="s">
        <v>23</v>
      </c>
      <c r="AB21" s="40"/>
      <c r="AC21" s="40">
        <v>137</v>
      </c>
      <c r="AD21" s="40">
        <v>158</v>
      </c>
      <c r="AE21" s="40" t="s">
        <v>1139</v>
      </c>
      <c r="AF21" s="40" t="s">
        <v>332</v>
      </c>
      <c r="AG21" s="40"/>
      <c r="AH21" s="40" t="s">
        <v>332</v>
      </c>
      <c r="AI21" s="40"/>
      <c r="AJ21" s="40"/>
      <c r="AK21" s="40" t="s">
        <v>1138</v>
      </c>
      <c r="AL21" s="40" t="s">
        <v>332</v>
      </c>
      <c r="AM21" s="41" t="s">
        <v>1335</v>
      </c>
    </row>
    <row r="22" spans="1:39" x14ac:dyDescent="0.35">
      <c r="A22" s="202" t="s">
        <v>477</v>
      </c>
      <c r="B22" s="203" t="str">
        <f>VLOOKUP(A22,'[1]Zuordnung BEEHIVE N=361'!H:K,4,FALSE)</f>
        <v>BEE2501</v>
      </c>
      <c r="C22" s="203" t="s">
        <v>906</v>
      </c>
      <c r="D22" s="203" t="str">
        <f>_xlfn.CONCAT(Table1[[#This Row],[seq_id]],"_HIV",Table1[[#This Row],[scount]])</f>
        <v>19960_3_63_HIV08-00597</v>
      </c>
      <c r="E22" s="203" t="str">
        <f>_xlfn.CONCAT(Table1[[#This Row],[seq_id]],"_1.fastq.gz")</f>
        <v>19960_3_63_1.fastq.gz</v>
      </c>
      <c r="F22" s="203" t="str">
        <f>_xlfn.CONCAT(Table1[[#This Row],[seq_id]],"_2.fastq.gz")</f>
        <v>19960_3_63_2.fastq.gz</v>
      </c>
      <c r="G22" s="203" t="str">
        <f>_xlfn.CONCAT(Table1[[#This Row],[file_name_renamed]],"_R1.fastq.gz")</f>
        <v>19960_3_63_HIV08-00597_R1.fastq.gz</v>
      </c>
      <c r="H22" s="203" t="str">
        <f>_xlfn.CONCAT(Table1[[#This Row],[file_name_renamed]],"_R2.fastq.gz")</f>
        <v>19960_3_63_HIV08-00597_R2.fastq.gz</v>
      </c>
      <c r="I22" s="203">
        <v>19960</v>
      </c>
      <c r="J22" s="203">
        <v>3</v>
      </c>
      <c r="K22" s="203">
        <v>63</v>
      </c>
      <c r="L22" s="203">
        <v>1</v>
      </c>
      <c r="M22" s="203" t="s">
        <v>356</v>
      </c>
      <c r="N22" s="40">
        <v>657</v>
      </c>
      <c r="O22" s="203" t="s">
        <v>1</v>
      </c>
      <c r="P22" s="227">
        <v>3030</v>
      </c>
      <c r="Q22" s="230"/>
      <c r="R22" s="50">
        <f t="shared" si="0"/>
        <v>21.9</v>
      </c>
      <c r="S22" s="40"/>
      <c r="T22" s="40">
        <v>1</v>
      </c>
      <c r="U22" s="40">
        <v>1.8</v>
      </c>
      <c r="V22" s="78">
        <v>1.4</v>
      </c>
      <c r="W22" s="40"/>
      <c r="X22" s="40"/>
      <c r="Y22" s="40" t="s">
        <v>772</v>
      </c>
      <c r="Z22" s="40" t="s">
        <v>772</v>
      </c>
      <c r="AA22" s="40" t="s">
        <v>1</v>
      </c>
      <c r="AB22" s="40"/>
      <c r="AC22" s="40">
        <v>180</v>
      </c>
      <c r="AD22" s="40">
        <v>211</v>
      </c>
      <c r="AE22" s="40" t="s">
        <v>1140</v>
      </c>
      <c r="AF22" s="40" t="s">
        <v>332</v>
      </c>
      <c r="AG22" s="40"/>
      <c r="AH22" s="40" t="s">
        <v>332</v>
      </c>
      <c r="AI22" s="40"/>
      <c r="AJ22" s="40">
        <v>24.91</v>
      </c>
      <c r="AK22" s="40" t="s">
        <v>1138</v>
      </c>
      <c r="AL22" s="40" t="s">
        <v>332</v>
      </c>
      <c r="AM22" s="41"/>
    </row>
    <row r="23" spans="1:39" x14ac:dyDescent="0.35">
      <c r="A23" s="202" t="s">
        <v>478</v>
      </c>
      <c r="B23" s="203" t="str">
        <f>VLOOKUP(A23,'[1]Zuordnung BEEHIVE N=361'!H:K,4,FALSE)</f>
        <v>BEE2637</v>
      </c>
      <c r="C23" s="203" t="s">
        <v>874</v>
      </c>
      <c r="D23" s="203" t="str">
        <f>_xlfn.CONCAT(Table1[[#This Row],[seq_id]],"_HIV",Table1[[#This Row],[scount]])</f>
        <v>19960_3_114_HIV08-01212</v>
      </c>
      <c r="E23" s="203" t="str">
        <f>_xlfn.CONCAT(Table1[[#This Row],[seq_id]],"_1.fastq.gz")</f>
        <v>19960_3_114_1.fastq.gz</v>
      </c>
      <c r="F23" s="203" t="str">
        <f>_xlfn.CONCAT(Table1[[#This Row],[seq_id]],"_2.fastq.gz")</f>
        <v>19960_3_114_2.fastq.gz</v>
      </c>
      <c r="G23" s="203" t="str">
        <f>_xlfn.CONCAT(Table1[[#This Row],[file_name_renamed]],"_R1.fastq.gz")</f>
        <v>19960_3_114_HIV08-01212_R1.fastq.gz</v>
      </c>
      <c r="H23" s="203" t="str">
        <f>_xlfn.CONCAT(Table1[[#This Row],[file_name_renamed]],"_R2.fastq.gz")</f>
        <v>19960_3_114_HIV08-01212_R2.fastq.gz</v>
      </c>
      <c r="I23" s="203">
        <v>19960</v>
      </c>
      <c r="J23" s="203">
        <v>3</v>
      </c>
      <c r="K23" s="203">
        <v>114</v>
      </c>
      <c r="L23" s="203">
        <v>2</v>
      </c>
      <c r="M23" s="203" t="s">
        <v>357</v>
      </c>
      <c r="N23" s="40">
        <v>392</v>
      </c>
      <c r="O23" s="203" t="s">
        <v>1</v>
      </c>
      <c r="P23" s="225"/>
      <c r="Q23" s="230">
        <v>12302</v>
      </c>
      <c r="R23" s="50">
        <f t="shared" si="0"/>
        <v>13.066666666666666</v>
      </c>
      <c r="S23" s="40"/>
      <c r="T23" s="40">
        <v>1</v>
      </c>
      <c r="U23" s="40">
        <v>1.2</v>
      </c>
      <c r="V23" s="78">
        <v>0.8</v>
      </c>
      <c r="W23" s="40"/>
      <c r="X23" s="40"/>
      <c r="Y23" s="82" t="s">
        <v>646</v>
      </c>
      <c r="Z23" s="40" t="s">
        <v>772</v>
      </c>
      <c r="AA23" s="40" t="s">
        <v>1147</v>
      </c>
      <c r="AB23" s="40"/>
      <c r="AC23" s="40">
        <v>126</v>
      </c>
      <c r="AD23" s="40">
        <v>146</v>
      </c>
      <c r="AE23" s="40" t="s">
        <v>1141</v>
      </c>
      <c r="AF23" s="40" t="s">
        <v>332</v>
      </c>
      <c r="AG23" s="40"/>
      <c r="AH23" s="40" t="s">
        <v>332</v>
      </c>
      <c r="AI23" s="40"/>
      <c r="AJ23" s="40">
        <v>12.4</v>
      </c>
      <c r="AK23" s="40" t="s">
        <v>1138</v>
      </c>
      <c r="AL23" s="40" t="s">
        <v>332</v>
      </c>
      <c r="AM23" s="41" t="s">
        <v>1249</v>
      </c>
    </row>
    <row r="24" spans="1:39" x14ac:dyDescent="0.35">
      <c r="A24" s="202" t="s">
        <v>479</v>
      </c>
      <c r="B24" s="203" t="str">
        <f>VLOOKUP(A24,'[1]Zuordnung BEEHIVE N=361'!H:K,4,FALSE)</f>
        <v>BEE2502</v>
      </c>
      <c r="C24" s="203" t="s">
        <v>907</v>
      </c>
      <c r="D24" s="203" t="str">
        <f>_xlfn.CONCAT(Table1[[#This Row],[seq_id]],"_HIV",Table1[[#This Row],[scount]])</f>
        <v>19960_3_64_HIV08-01232</v>
      </c>
      <c r="E24" s="203" t="str">
        <f>_xlfn.CONCAT(Table1[[#This Row],[seq_id]],"_1.fastq.gz")</f>
        <v>19960_3_64_1.fastq.gz</v>
      </c>
      <c r="F24" s="203" t="str">
        <f>_xlfn.CONCAT(Table1[[#This Row],[seq_id]],"_2.fastq.gz")</f>
        <v>19960_3_64_2.fastq.gz</v>
      </c>
      <c r="G24" s="203" t="str">
        <f>_xlfn.CONCAT(Table1[[#This Row],[file_name_renamed]],"_R1.fastq.gz")</f>
        <v>19960_3_64_HIV08-01232_R1.fastq.gz</v>
      </c>
      <c r="H24" s="203" t="str">
        <f>_xlfn.CONCAT(Table1[[#This Row],[file_name_renamed]],"_R2.fastq.gz")</f>
        <v>19960_3_64_HIV08-01232_R2.fastq.gz</v>
      </c>
      <c r="I24" s="203">
        <v>19960</v>
      </c>
      <c r="J24" s="203">
        <v>3</v>
      </c>
      <c r="K24" s="203">
        <v>64</v>
      </c>
      <c r="L24" s="203">
        <v>1</v>
      </c>
      <c r="M24" s="203" t="s">
        <v>356</v>
      </c>
      <c r="N24" s="40">
        <v>284</v>
      </c>
      <c r="O24" s="203" t="s">
        <v>1</v>
      </c>
      <c r="P24" s="227">
        <v>9390</v>
      </c>
      <c r="Q24" s="230"/>
      <c r="R24" s="50">
        <f t="shared" si="0"/>
        <v>9.4666666666666668</v>
      </c>
      <c r="S24" s="40"/>
      <c r="T24" s="82">
        <v>2</v>
      </c>
      <c r="U24" s="40">
        <v>1.7</v>
      </c>
      <c r="V24" s="78">
        <v>1.3</v>
      </c>
      <c r="W24" s="40"/>
      <c r="X24" s="40"/>
      <c r="Y24" s="82" t="s">
        <v>646</v>
      </c>
      <c r="Z24" s="40" t="s">
        <v>772</v>
      </c>
      <c r="AA24" s="40" t="s">
        <v>1</v>
      </c>
      <c r="AB24" s="40"/>
      <c r="AC24" s="40">
        <v>175</v>
      </c>
      <c r="AD24" s="40">
        <v>203</v>
      </c>
      <c r="AE24" s="40" t="s">
        <v>1142</v>
      </c>
      <c r="AF24" s="82" t="s">
        <v>1048</v>
      </c>
      <c r="AG24" s="82" t="s">
        <v>402</v>
      </c>
      <c r="AH24" s="40" t="s">
        <v>332</v>
      </c>
      <c r="AI24" s="40"/>
      <c r="AJ24" s="82">
        <v>13.46</v>
      </c>
      <c r="AK24" s="206" t="s">
        <v>1050</v>
      </c>
      <c r="AL24" s="40" t="s">
        <v>332</v>
      </c>
      <c r="AM24" s="41" t="s">
        <v>1336</v>
      </c>
    </row>
    <row r="25" spans="1:39" x14ac:dyDescent="0.35">
      <c r="A25" s="202" t="s">
        <v>480</v>
      </c>
      <c r="B25" s="203" t="str">
        <f>VLOOKUP(A25,'[1]Zuordnung BEEHIVE N=361'!H:K,4,FALSE)</f>
        <v>BEE2638</v>
      </c>
      <c r="C25" s="203" t="s">
        <v>875</v>
      </c>
      <c r="D25" s="203" t="str">
        <f>_xlfn.CONCAT(Table1[[#This Row],[seq_id]],"_HIV",Table1[[#This Row],[scount]])</f>
        <v>19960_3_115_HIV08-01506</v>
      </c>
      <c r="E25" s="203" t="str">
        <f>_xlfn.CONCAT(Table1[[#This Row],[seq_id]],"_1.fastq.gz")</f>
        <v>19960_3_115_1.fastq.gz</v>
      </c>
      <c r="F25" s="203" t="str">
        <f>_xlfn.CONCAT(Table1[[#This Row],[seq_id]],"_2.fastq.gz")</f>
        <v>19960_3_115_2.fastq.gz</v>
      </c>
      <c r="G25" s="203" t="str">
        <f>_xlfn.CONCAT(Table1[[#This Row],[file_name_renamed]],"_R1.fastq.gz")</f>
        <v>19960_3_115_HIV08-01506_R1.fastq.gz</v>
      </c>
      <c r="H25" s="203" t="str">
        <f>_xlfn.CONCAT(Table1[[#This Row],[file_name_renamed]],"_R2.fastq.gz")</f>
        <v>19960_3_115_HIV08-01506_R2.fastq.gz</v>
      </c>
      <c r="I25" s="203">
        <v>19960</v>
      </c>
      <c r="J25" s="203">
        <v>3</v>
      </c>
      <c r="K25" s="203">
        <v>115</v>
      </c>
      <c r="L25" s="203">
        <v>2</v>
      </c>
      <c r="M25" s="203" t="s">
        <v>357</v>
      </c>
      <c r="N25" s="40">
        <v>337</v>
      </c>
      <c r="O25" s="203" t="s">
        <v>1</v>
      </c>
      <c r="P25" s="225"/>
      <c r="Q25" s="230">
        <v>25100</v>
      </c>
      <c r="R25" s="50">
        <f t="shared" si="0"/>
        <v>11.233333333333333</v>
      </c>
      <c r="S25" s="40"/>
      <c r="T25" s="40">
        <v>1</v>
      </c>
      <c r="U25" s="40">
        <v>1.9</v>
      </c>
      <c r="V25" s="78">
        <v>1.4</v>
      </c>
      <c r="W25" s="40"/>
      <c r="X25" s="40"/>
      <c r="Y25" s="40" t="s">
        <v>772</v>
      </c>
      <c r="Z25" s="40" t="s">
        <v>772</v>
      </c>
      <c r="AA25" s="40" t="s">
        <v>1</v>
      </c>
      <c r="AB25" s="40"/>
      <c r="AC25" s="40">
        <v>193</v>
      </c>
      <c r="AD25" s="40">
        <v>227</v>
      </c>
      <c r="AE25" s="40" t="s">
        <v>1143</v>
      </c>
      <c r="AF25" s="40" t="s">
        <v>332</v>
      </c>
      <c r="AG25" s="40"/>
      <c r="AH25" s="40" t="s">
        <v>332</v>
      </c>
      <c r="AI25" s="40"/>
      <c r="AJ25" s="82">
        <v>26.39</v>
      </c>
      <c r="AK25" s="40" t="s">
        <v>1138</v>
      </c>
      <c r="AL25" s="40" t="s">
        <v>332</v>
      </c>
      <c r="AM25" s="41"/>
    </row>
    <row r="26" spans="1:39" x14ac:dyDescent="0.35">
      <c r="A26" s="202" t="s">
        <v>481</v>
      </c>
      <c r="B26" s="203" t="str">
        <f>VLOOKUP(A26,'[1]Zuordnung BEEHIVE N=361'!H:K,4,FALSE)</f>
        <v>BEE2639</v>
      </c>
      <c r="C26" s="203" t="s">
        <v>876</v>
      </c>
      <c r="D26" s="203" t="str">
        <f>_xlfn.CONCAT(Table1[[#This Row],[seq_id]],"_HIV",Table1[[#This Row],[scount]])</f>
        <v>19960_3_116_HIV08-01553</v>
      </c>
      <c r="E26" s="203" t="str">
        <f>_xlfn.CONCAT(Table1[[#This Row],[seq_id]],"_1.fastq.gz")</f>
        <v>19960_3_116_1.fastq.gz</v>
      </c>
      <c r="F26" s="203" t="str">
        <f>_xlfn.CONCAT(Table1[[#This Row],[seq_id]],"_2.fastq.gz")</f>
        <v>19960_3_116_2.fastq.gz</v>
      </c>
      <c r="G26" s="203" t="str">
        <f>_xlfn.CONCAT(Table1[[#This Row],[file_name_renamed]],"_R1.fastq.gz")</f>
        <v>19960_3_116_HIV08-01553_R1.fastq.gz</v>
      </c>
      <c r="H26" s="203" t="str">
        <f>_xlfn.CONCAT(Table1[[#This Row],[file_name_renamed]],"_R2.fastq.gz")</f>
        <v>19960_3_116_HIV08-01553_R2.fastq.gz</v>
      </c>
      <c r="I26" s="203">
        <v>19960</v>
      </c>
      <c r="J26" s="203">
        <v>3</v>
      </c>
      <c r="K26" s="203">
        <v>116</v>
      </c>
      <c r="L26" s="203">
        <v>2</v>
      </c>
      <c r="M26" s="203" t="s">
        <v>357</v>
      </c>
      <c r="N26" s="40">
        <v>391</v>
      </c>
      <c r="O26" s="203" t="s">
        <v>1</v>
      </c>
      <c r="P26" s="225"/>
      <c r="Q26" s="230">
        <v>3220</v>
      </c>
      <c r="R26" s="50">
        <f t="shared" si="0"/>
        <v>13.033333333333333</v>
      </c>
      <c r="S26" s="40"/>
      <c r="T26" s="40">
        <v>1</v>
      </c>
      <c r="U26" s="40">
        <v>0.9</v>
      </c>
      <c r="V26" s="78">
        <v>0.3</v>
      </c>
      <c r="W26" s="40"/>
      <c r="X26" s="40"/>
      <c r="Y26" s="82" t="s">
        <v>646</v>
      </c>
      <c r="Z26" s="40" t="s">
        <v>772</v>
      </c>
      <c r="AA26" s="40" t="s">
        <v>274</v>
      </c>
      <c r="AB26" s="40"/>
      <c r="AC26" s="40">
        <v>110</v>
      </c>
      <c r="AD26" s="40">
        <v>127</v>
      </c>
      <c r="AE26" s="40" t="s">
        <v>1146</v>
      </c>
      <c r="AF26" s="40" t="s">
        <v>332</v>
      </c>
      <c r="AG26" s="40"/>
      <c r="AH26" s="40" t="s">
        <v>332</v>
      </c>
      <c r="AI26" s="40"/>
      <c r="AJ26" s="40">
        <v>14.89</v>
      </c>
      <c r="AK26" s="40" t="s">
        <v>1138</v>
      </c>
      <c r="AL26" s="40" t="s">
        <v>332</v>
      </c>
      <c r="AM26" s="41" t="s">
        <v>1292</v>
      </c>
    </row>
    <row r="27" spans="1:39" x14ac:dyDescent="0.35">
      <c r="A27" s="202" t="s">
        <v>482</v>
      </c>
      <c r="B27" s="203" t="str">
        <f>VLOOKUP(A27,'[1]Zuordnung BEEHIVE N=361'!H:K,4,FALSE)</f>
        <v>BEE2641</v>
      </c>
      <c r="C27" s="203" t="s">
        <v>877</v>
      </c>
      <c r="D27" s="203" t="str">
        <f>_xlfn.CONCAT(Table1[[#This Row],[seq_id]],"_HIV",Table1[[#This Row],[scount]])</f>
        <v>19960_3_118_HIV08-01626</v>
      </c>
      <c r="E27" s="203" t="str">
        <f>_xlfn.CONCAT(Table1[[#This Row],[seq_id]],"_1.fastq.gz")</f>
        <v>19960_3_118_1.fastq.gz</v>
      </c>
      <c r="F27" s="203" t="str">
        <f>_xlfn.CONCAT(Table1[[#This Row],[seq_id]],"_2.fastq.gz")</f>
        <v>19960_3_118_2.fastq.gz</v>
      </c>
      <c r="G27" s="203" t="str">
        <f>_xlfn.CONCAT(Table1[[#This Row],[file_name_renamed]],"_R1.fastq.gz")</f>
        <v>19960_3_118_HIV08-01626_R1.fastq.gz</v>
      </c>
      <c r="H27" s="203" t="str">
        <f>_xlfn.CONCAT(Table1[[#This Row],[file_name_renamed]],"_R2.fastq.gz")</f>
        <v>19960_3_118_HIV08-01626_R2.fastq.gz</v>
      </c>
      <c r="I27" s="203">
        <v>19960</v>
      </c>
      <c r="J27" s="203">
        <v>3</v>
      </c>
      <c r="K27" s="203">
        <v>118</v>
      </c>
      <c r="L27" s="203">
        <v>2</v>
      </c>
      <c r="M27" s="203" t="s">
        <v>357</v>
      </c>
      <c r="N27" s="40">
        <v>454</v>
      </c>
      <c r="O27" s="203" t="s">
        <v>1</v>
      </c>
      <c r="P27" s="227">
        <v>6850</v>
      </c>
      <c r="Q27" s="230"/>
      <c r="R27" s="50">
        <f t="shared" si="0"/>
        <v>15.133333333333333</v>
      </c>
      <c r="S27" s="40"/>
      <c r="T27" s="82">
        <v>2</v>
      </c>
      <c r="U27" s="40">
        <v>1.5</v>
      </c>
      <c r="V27" s="78">
        <v>0.7</v>
      </c>
      <c r="W27" s="40"/>
      <c r="X27" s="40"/>
      <c r="Y27" s="82" t="s">
        <v>646</v>
      </c>
      <c r="Z27" s="40" t="s">
        <v>772</v>
      </c>
      <c r="AA27" s="40" t="s">
        <v>1112</v>
      </c>
      <c r="AB27" s="40"/>
      <c r="AC27" s="40">
        <v>160</v>
      </c>
      <c r="AD27" s="40">
        <v>188</v>
      </c>
      <c r="AE27" s="40" t="s">
        <v>1148</v>
      </c>
      <c r="AF27" s="40" t="s">
        <v>332</v>
      </c>
      <c r="AG27" s="40"/>
      <c r="AH27" s="40" t="s">
        <v>332</v>
      </c>
      <c r="AI27" s="40"/>
      <c r="AJ27" s="40">
        <v>12.89</v>
      </c>
      <c r="AK27" s="206" t="s">
        <v>1050</v>
      </c>
      <c r="AL27" s="40" t="s">
        <v>332</v>
      </c>
      <c r="AM27" s="41"/>
    </row>
    <row r="28" spans="1:39" x14ac:dyDescent="0.35">
      <c r="A28" s="202" t="s">
        <v>483</v>
      </c>
      <c r="B28" s="203" t="str">
        <f>VLOOKUP(A28,'[1]Zuordnung BEEHIVE N=361'!H:K,4,FALSE)</f>
        <v>BEE2646</v>
      </c>
      <c r="C28" s="203" t="s">
        <v>878</v>
      </c>
      <c r="D28" s="203" t="str">
        <f>_xlfn.CONCAT(Table1[[#This Row],[seq_id]],"_HIV",Table1[[#This Row],[scount]])</f>
        <v>19960_3_123_HIV08-02106</v>
      </c>
      <c r="E28" s="203" t="str">
        <f>_xlfn.CONCAT(Table1[[#This Row],[seq_id]],"_1.fastq.gz")</f>
        <v>19960_3_123_1.fastq.gz</v>
      </c>
      <c r="F28" s="203" t="str">
        <f>_xlfn.CONCAT(Table1[[#This Row],[seq_id]],"_2.fastq.gz")</f>
        <v>19960_3_123_2.fastq.gz</v>
      </c>
      <c r="G28" s="203" t="str">
        <f>_xlfn.CONCAT(Table1[[#This Row],[file_name_renamed]],"_R1.fastq.gz")</f>
        <v>19960_3_123_HIV08-02106_R1.fastq.gz</v>
      </c>
      <c r="H28" s="203" t="str">
        <f>_xlfn.CONCAT(Table1[[#This Row],[file_name_renamed]],"_R2.fastq.gz")</f>
        <v>19960_3_123_HIV08-02106_R2.fastq.gz</v>
      </c>
      <c r="I28" s="203">
        <v>19960</v>
      </c>
      <c r="J28" s="203">
        <v>3</v>
      </c>
      <c r="K28" s="203">
        <v>123</v>
      </c>
      <c r="L28" s="203">
        <v>2</v>
      </c>
      <c r="M28" s="203" t="s">
        <v>357</v>
      </c>
      <c r="N28" s="40">
        <v>364</v>
      </c>
      <c r="O28" s="203" t="s">
        <v>1</v>
      </c>
      <c r="P28" s="227">
        <v>271000</v>
      </c>
      <c r="Q28" s="230"/>
      <c r="R28" s="50">
        <f t="shared" si="0"/>
        <v>12.133333333333333</v>
      </c>
      <c r="S28" s="40"/>
      <c r="T28" s="40">
        <v>1</v>
      </c>
      <c r="U28" s="40">
        <v>1.7</v>
      </c>
      <c r="V28" s="78">
        <v>1.4</v>
      </c>
      <c r="W28" s="40"/>
      <c r="X28" s="40"/>
      <c r="Y28" s="40" t="s">
        <v>772</v>
      </c>
      <c r="Z28" s="40" t="s">
        <v>772</v>
      </c>
      <c r="AA28" s="40" t="s">
        <v>587</v>
      </c>
      <c r="AB28" s="40"/>
      <c r="AC28" s="40">
        <v>168</v>
      </c>
      <c r="AD28" s="40">
        <v>193</v>
      </c>
      <c r="AE28" s="40" t="s">
        <v>1149</v>
      </c>
      <c r="AF28" s="40" t="s">
        <v>332</v>
      </c>
      <c r="AG28" s="40"/>
      <c r="AH28" s="40" t="s">
        <v>332</v>
      </c>
      <c r="AI28" s="40"/>
      <c r="AJ28" s="82">
        <v>10.79</v>
      </c>
      <c r="AK28" s="40" t="s">
        <v>1138</v>
      </c>
      <c r="AL28" s="40" t="s">
        <v>332</v>
      </c>
      <c r="AM28" s="41"/>
    </row>
    <row r="29" spans="1:39" x14ac:dyDescent="0.35">
      <c r="A29" s="202" t="s">
        <v>484</v>
      </c>
      <c r="B29" s="203" t="str">
        <f>VLOOKUP(A29,'[1]Zuordnung BEEHIVE N=361'!H:K,4,FALSE)</f>
        <v>BEE2649</v>
      </c>
      <c r="C29" s="203" t="s">
        <v>879</v>
      </c>
      <c r="D29" s="203" t="str">
        <f>_xlfn.CONCAT(Table1[[#This Row],[seq_id]],"_HIV",Table1[[#This Row],[scount]])</f>
        <v>19960_3_126_HIV08-02262</v>
      </c>
      <c r="E29" s="203" t="str">
        <f>_xlfn.CONCAT(Table1[[#This Row],[seq_id]],"_1.fastq.gz")</f>
        <v>19960_3_126_1.fastq.gz</v>
      </c>
      <c r="F29" s="203" t="str">
        <f>_xlfn.CONCAT(Table1[[#This Row],[seq_id]],"_2.fastq.gz")</f>
        <v>19960_3_126_2.fastq.gz</v>
      </c>
      <c r="G29" s="203" t="str">
        <f>_xlfn.CONCAT(Table1[[#This Row],[file_name_renamed]],"_R1.fastq.gz")</f>
        <v>19960_3_126_HIV08-02262_R1.fastq.gz</v>
      </c>
      <c r="H29" s="203" t="str">
        <f>_xlfn.CONCAT(Table1[[#This Row],[file_name_renamed]],"_R2.fastq.gz")</f>
        <v>19960_3_126_HIV08-02262_R2.fastq.gz</v>
      </c>
      <c r="I29" s="203">
        <v>19960</v>
      </c>
      <c r="J29" s="203">
        <v>3</v>
      </c>
      <c r="K29" s="203">
        <v>126</v>
      </c>
      <c r="L29" s="203">
        <v>2</v>
      </c>
      <c r="M29" s="203" t="s">
        <v>357</v>
      </c>
      <c r="N29" s="40">
        <v>483</v>
      </c>
      <c r="O29" s="203" t="s">
        <v>1</v>
      </c>
      <c r="P29" s="227">
        <v>746</v>
      </c>
      <c r="Q29" s="230"/>
      <c r="R29" s="50">
        <f t="shared" si="0"/>
        <v>16.100000000000001</v>
      </c>
      <c r="S29" s="40"/>
      <c r="T29" s="40">
        <v>1</v>
      </c>
      <c r="U29" s="40">
        <v>1.3</v>
      </c>
      <c r="V29" s="78">
        <v>0.9</v>
      </c>
      <c r="W29" s="40"/>
      <c r="X29" s="40"/>
      <c r="Y29" s="82" t="s">
        <v>646</v>
      </c>
      <c r="Z29" s="40" t="s">
        <v>772</v>
      </c>
      <c r="AA29" s="40" t="s">
        <v>42</v>
      </c>
      <c r="AB29" s="40"/>
      <c r="AC29" s="40">
        <v>137</v>
      </c>
      <c r="AD29" s="40">
        <v>159</v>
      </c>
      <c r="AE29" s="40" t="s">
        <v>1197</v>
      </c>
      <c r="AF29" s="40" t="s">
        <v>332</v>
      </c>
      <c r="AG29" s="40"/>
      <c r="AH29" s="40" t="s">
        <v>332</v>
      </c>
      <c r="AI29" s="40"/>
      <c r="AJ29" s="82">
        <v>8.32</v>
      </c>
      <c r="AK29" s="40" t="s">
        <v>1138</v>
      </c>
      <c r="AL29" s="40" t="s">
        <v>332</v>
      </c>
      <c r="AM29" s="41" t="s">
        <v>1249</v>
      </c>
    </row>
    <row r="30" spans="1:39" x14ac:dyDescent="0.35">
      <c r="A30" s="202" t="s">
        <v>485</v>
      </c>
      <c r="B30" s="203" t="str">
        <f>VLOOKUP(A30,'[1]Zuordnung BEEHIVE N=361'!H:K,4,FALSE)</f>
        <v>BEE2650</v>
      </c>
      <c r="C30" s="203" t="s">
        <v>880</v>
      </c>
      <c r="D30" s="203" t="str">
        <f>_xlfn.CONCAT(Table1[[#This Row],[seq_id]],"_HIV",Table1[[#This Row],[scount]])</f>
        <v>19960_3_127_HIV08-02469</v>
      </c>
      <c r="E30" s="203" t="str">
        <f>_xlfn.CONCAT(Table1[[#This Row],[seq_id]],"_1.fastq.gz")</f>
        <v>19960_3_127_1.fastq.gz</v>
      </c>
      <c r="F30" s="203" t="str">
        <f>_xlfn.CONCAT(Table1[[#This Row],[seq_id]],"_2.fastq.gz")</f>
        <v>19960_3_127_2.fastq.gz</v>
      </c>
      <c r="G30" s="203" t="str">
        <f>_xlfn.CONCAT(Table1[[#This Row],[file_name_renamed]],"_R1.fastq.gz")</f>
        <v>19960_3_127_HIV08-02469_R1.fastq.gz</v>
      </c>
      <c r="H30" s="203" t="str">
        <f>_xlfn.CONCAT(Table1[[#This Row],[file_name_renamed]],"_R2.fastq.gz")</f>
        <v>19960_3_127_HIV08-02469_R2.fastq.gz</v>
      </c>
      <c r="I30" s="203">
        <v>19960</v>
      </c>
      <c r="J30" s="203">
        <v>3</v>
      </c>
      <c r="K30" s="203">
        <v>127</v>
      </c>
      <c r="L30" s="203">
        <v>2</v>
      </c>
      <c r="M30" s="203" t="s">
        <v>357</v>
      </c>
      <c r="N30" s="40">
        <v>645</v>
      </c>
      <c r="O30" s="220" t="s">
        <v>3</v>
      </c>
      <c r="P30" s="225"/>
      <c r="Q30" s="230">
        <v>8170</v>
      </c>
      <c r="R30" s="50">
        <f t="shared" si="0"/>
        <v>21.5</v>
      </c>
      <c r="S30" s="40"/>
      <c r="T30" s="40">
        <v>1</v>
      </c>
      <c r="U30" s="40">
        <v>1.1000000000000001</v>
      </c>
      <c r="V30" s="78">
        <v>0.6</v>
      </c>
      <c r="W30" s="40"/>
      <c r="X30" s="40"/>
      <c r="Y30" s="82" t="s">
        <v>646</v>
      </c>
      <c r="Z30" s="40" t="s">
        <v>772</v>
      </c>
      <c r="AA30" s="40" t="s">
        <v>3</v>
      </c>
      <c r="AB30" s="40"/>
      <c r="AC30" s="40">
        <v>127</v>
      </c>
      <c r="AD30" s="40">
        <v>148</v>
      </c>
      <c r="AE30" s="40" t="s">
        <v>1198</v>
      </c>
      <c r="AF30" s="40" t="s">
        <v>332</v>
      </c>
      <c r="AG30" s="40"/>
      <c r="AH30" s="40" t="s">
        <v>332</v>
      </c>
      <c r="AI30" s="40"/>
      <c r="AJ30" s="40">
        <v>62.38</v>
      </c>
      <c r="AK30" s="40" t="s">
        <v>1138</v>
      </c>
      <c r="AL30" s="40" t="s">
        <v>332</v>
      </c>
      <c r="AM30" s="41" t="s">
        <v>1249</v>
      </c>
    </row>
    <row r="31" spans="1:39" x14ac:dyDescent="0.35">
      <c r="A31" s="202" t="s">
        <v>486</v>
      </c>
      <c r="B31" s="203" t="str">
        <f>VLOOKUP(A31,'[1]Zuordnung BEEHIVE N=361'!H:K,4,FALSE)</f>
        <v>BEE2651</v>
      </c>
      <c r="C31" s="203" t="s">
        <v>881</v>
      </c>
      <c r="D31" s="203" t="str">
        <f>_xlfn.CONCAT(Table1[[#This Row],[seq_id]],"_HIV",Table1[[#This Row],[scount]])</f>
        <v>19960_3_128_HIV08-02497</v>
      </c>
      <c r="E31" s="203" t="str">
        <f>_xlfn.CONCAT(Table1[[#This Row],[seq_id]],"_1.fastq.gz")</f>
        <v>19960_3_128_1.fastq.gz</v>
      </c>
      <c r="F31" s="203" t="str">
        <f>_xlfn.CONCAT(Table1[[#This Row],[seq_id]],"_2.fastq.gz")</f>
        <v>19960_3_128_2.fastq.gz</v>
      </c>
      <c r="G31" s="203" t="str">
        <f>_xlfn.CONCAT(Table1[[#This Row],[file_name_renamed]],"_R1.fastq.gz")</f>
        <v>19960_3_128_HIV08-02497_R1.fastq.gz</v>
      </c>
      <c r="H31" s="203" t="str">
        <f>_xlfn.CONCAT(Table1[[#This Row],[file_name_renamed]],"_R2.fastq.gz")</f>
        <v>19960_3_128_HIV08-02497_R2.fastq.gz</v>
      </c>
      <c r="I31" s="203">
        <v>19960</v>
      </c>
      <c r="J31" s="203">
        <v>3</v>
      </c>
      <c r="K31" s="203">
        <v>128</v>
      </c>
      <c r="L31" s="203">
        <v>2</v>
      </c>
      <c r="M31" s="203" t="s">
        <v>357</v>
      </c>
      <c r="N31" s="40">
        <v>574</v>
      </c>
      <c r="O31" s="203" t="s">
        <v>1</v>
      </c>
      <c r="P31" s="227">
        <v>122</v>
      </c>
      <c r="Q31" s="230"/>
      <c r="R31" s="50">
        <f t="shared" si="0"/>
        <v>19.133333333333333</v>
      </c>
      <c r="S31" s="40"/>
      <c r="T31" s="82">
        <v>2</v>
      </c>
      <c r="U31" s="40">
        <v>0.8</v>
      </c>
      <c r="V31" s="78">
        <v>0.1</v>
      </c>
      <c r="W31" s="40"/>
      <c r="X31" s="40"/>
      <c r="Y31" s="82" t="s">
        <v>646</v>
      </c>
      <c r="Z31" s="78" t="s">
        <v>772</v>
      </c>
      <c r="AA31" s="40" t="s">
        <v>23</v>
      </c>
      <c r="AB31" s="40"/>
      <c r="AC31" s="40">
        <v>103</v>
      </c>
      <c r="AD31" s="40">
        <v>115</v>
      </c>
      <c r="AE31" s="40" t="s">
        <v>1150</v>
      </c>
      <c r="AF31" s="82" t="s">
        <v>1048</v>
      </c>
      <c r="AG31" s="82" t="s">
        <v>401</v>
      </c>
      <c r="AH31" s="40" t="s">
        <v>332</v>
      </c>
      <c r="AI31" s="40"/>
      <c r="AJ31" s="82">
        <v>8.1999999999999993</v>
      </c>
      <c r="AK31" s="206" t="s">
        <v>1050</v>
      </c>
      <c r="AL31" s="40" t="s">
        <v>332</v>
      </c>
      <c r="AM31" s="41" t="s">
        <v>1337</v>
      </c>
    </row>
    <row r="32" spans="1:39" x14ac:dyDescent="0.35">
      <c r="A32" s="202" t="s">
        <v>487</v>
      </c>
      <c r="B32" s="203" t="str">
        <f>VLOOKUP(A32,'[1]Zuordnung BEEHIVE N=361'!H:K,4,FALSE)</f>
        <v>BEE2652</v>
      </c>
      <c r="C32" s="203" t="s">
        <v>882</v>
      </c>
      <c r="D32" s="203" t="str">
        <f>_xlfn.CONCAT(Table1[[#This Row],[seq_id]],"_HIV",Table1[[#This Row],[scount]])</f>
        <v>19960_3_129_HIV08-02802</v>
      </c>
      <c r="E32" s="203" t="str">
        <f>_xlfn.CONCAT(Table1[[#This Row],[seq_id]],"_1.fastq.gz")</f>
        <v>19960_3_129_1.fastq.gz</v>
      </c>
      <c r="F32" s="203" t="str">
        <f>_xlfn.CONCAT(Table1[[#This Row],[seq_id]],"_2.fastq.gz")</f>
        <v>19960_3_129_2.fastq.gz</v>
      </c>
      <c r="G32" s="203" t="str">
        <f>_xlfn.CONCAT(Table1[[#This Row],[file_name_renamed]],"_R1.fastq.gz")</f>
        <v>19960_3_129_HIV08-02802_R1.fastq.gz</v>
      </c>
      <c r="H32" s="203" t="str">
        <f>_xlfn.CONCAT(Table1[[#This Row],[file_name_renamed]],"_R2.fastq.gz")</f>
        <v>19960_3_129_HIV08-02802_R2.fastq.gz</v>
      </c>
      <c r="I32" s="203">
        <v>19960</v>
      </c>
      <c r="J32" s="203">
        <v>3</v>
      </c>
      <c r="K32" s="203">
        <v>129</v>
      </c>
      <c r="L32" s="203">
        <v>2</v>
      </c>
      <c r="M32" s="203" t="s">
        <v>357</v>
      </c>
      <c r="N32" s="40">
        <v>490</v>
      </c>
      <c r="O32" s="203" t="s">
        <v>579</v>
      </c>
      <c r="P32" s="225"/>
      <c r="Q32" s="230">
        <v>48</v>
      </c>
      <c r="R32" s="50">
        <f t="shared" si="0"/>
        <v>16.333333333333332</v>
      </c>
      <c r="S32" s="40"/>
      <c r="T32" s="82">
        <v>3</v>
      </c>
      <c r="U32" s="40">
        <v>0.7</v>
      </c>
      <c r="V32" s="78">
        <v>0</v>
      </c>
      <c r="W32" s="82"/>
      <c r="X32" s="82"/>
      <c r="Y32" s="82" t="s">
        <v>646</v>
      </c>
      <c r="Z32" s="82" t="s">
        <v>646</v>
      </c>
      <c r="AA32" s="40" t="s">
        <v>1</v>
      </c>
      <c r="AB32" s="40"/>
      <c r="AC32" s="40">
        <v>93</v>
      </c>
      <c r="AD32" s="40">
        <v>107</v>
      </c>
      <c r="AE32" s="40" t="s">
        <v>1151</v>
      </c>
      <c r="AF32" s="82" t="s">
        <v>1048</v>
      </c>
      <c r="AG32" s="82" t="s">
        <v>402</v>
      </c>
      <c r="AH32" s="82" t="s">
        <v>1048</v>
      </c>
      <c r="AI32" s="82" t="s">
        <v>402</v>
      </c>
      <c r="AJ32" s="40"/>
      <c r="AK32" s="206" t="s">
        <v>1050</v>
      </c>
      <c r="AL32" s="40" t="s">
        <v>332</v>
      </c>
      <c r="AM32" s="109" t="s">
        <v>1105</v>
      </c>
    </row>
    <row r="33" spans="1:39" x14ac:dyDescent="0.35">
      <c r="A33" s="202" t="s">
        <v>488</v>
      </c>
      <c r="B33" s="203" t="str">
        <f>VLOOKUP(A33,'[1]Zuordnung BEEHIVE N=361'!H:K,4,FALSE)</f>
        <v>BEE2654</v>
      </c>
      <c r="C33" s="203" t="s">
        <v>883</v>
      </c>
      <c r="D33" s="203" t="str">
        <f>_xlfn.CONCAT(Table1[[#This Row],[seq_id]],"_HIV",Table1[[#This Row],[scount]])</f>
        <v>19960_3_131_HIV08-02888</v>
      </c>
      <c r="E33" s="203" t="str">
        <f>_xlfn.CONCAT(Table1[[#This Row],[seq_id]],"_1.fastq.gz")</f>
        <v>19960_3_131_1.fastq.gz</v>
      </c>
      <c r="F33" s="203" t="str">
        <f>_xlfn.CONCAT(Table1[[#This Row],[seq_id]],"_2.fastq.gz")</f>
        <v>19960_3_131_2.fastq.gz</v>
      </c>
      <c r="G33" s="203" t="str">
        <f>_xlfn.CONCAT(Table1[[#This Row],[file_name_renamed]],"_R1.fastq.gz")</f>
        <v>19960_3_131_HIV08-02888_R1.fastq.gz</v>
      </c>
      <c r="H33" s="203" t="str">
        <f>_xlfn.CONCAT(Table1[[#This Row],[file_name_renamed]],"_R2.fastq.gz")</f>
        <v>19960_3_131_HIV08-02888_R2.fastq.gz</v>
      </c>
      <c r="I33" s="203">
        <v>19960</v>
      </c>
      <c r="J33" s="203">
        <v>3</v>
      </c>
      <c r="K33" s="203">
        <v>131</v>
      </c>
      <c r="L33" s="203">
        <v>2</v>
      </c>
      <c r="M33" s="203" t="s">
        <v>357</v>
      </c>
      <c r="N33" s="40">
        <v>335</v>
      </c>
      <c r="O33" s="203" t="s">
        <v>1</v>
      </c>
      <c r="P33" s="225"/>
      <c r="Q33" s="230">
        <v>101000</v>
      </c>
      <c r="R33" s="50">
        <f t="shared" si="0"/>
        <v>11.166666666666666</v>
      </c>
      <c r="S33" s="40"/>
      <c r="T33" s="40">
        <v>1</v>
      </c>
      <c r="U33" s="40">
        <v>1.7</v>
      </c>
      <c r="V33" s="78">
        <v>1.3</v>
      </c>
      <c r="W33" s="40"/>
      <c r="X33" s="40"/>
      <c r="Y33" s="82" t="s">
        <v>646</v>
      </c>
      <c r="Z33" s="40" t="s">
        <v>772</v>
      </c>
      <c r="AA33" s="40" t="s">
        <v>1</v>
      </c>
      <c r="AB33" s="40"/>
      <c r="AC33" s="40">
        <v>182</v>
      </c>
      <c r="AD33" s="40">
        <v>213</v>
      </c>
      <c r="AE33" s="40" t="s">
        <v>1152</v>
      </c>
      <c r="AF33" s="40" t="s">
        <v>332</v>
      </c>
      <c r="AG33" s="40"/>
      <c r="AH33" s="40" t="s">
        <v>332</v>
      </c>
      <c r="AI33" s="40"/>
      <c r="AJ33" s="82">
        <v>15.31</v>
      </c>
      <c r="AK33" s="40" t="s">
        <v>1138</v>
      </c>
      <c r="AL33" s="40" t="s">
        <v>332</v>
      </c>
      <c r="AM33" s="41" t="s">
        <v>1249</v>
      </c>
    </row>
    <row r="34" spans="1:39" x14ac:dyDescent="0.35">
      <c r="A34" s="202" t="s">
        <v>489</v>
      </c>
      <c r="B34" s="203" t="str">
        <f>VLOOKUP(A34,'[1]Zuordnung BEEHIVE N=361'!H:K,4,FALSE)</f>
        <v>BEE2655</v>
      </c>
      <c r="C34" s="203" t="s">
        <v>884</v>
      </c>
      <c r="D34" s="203" t="str">
        <f>_xlfn.CONCAT(Table1[[#This Row],[seq_id]],"_HIV",Table1[[#This Row],[scount]])</f>
        <v>19960_3_132_HIV08-03280</v>
      </c>
      <c r="E34" s="203" t="str">
        <f>_xlfn.CONCAT(Table1[[#This Row],[seq_id]],"_1.fastq.gz")</f>
        <v>19960_3_132_1.fastq.gz</v>
      </c>
      <c r="F34" s="203" t="str">
        <f>_xlfn.CONCAT(Table1[[#This Row],[seq_id]],"_2.fastq.gz")</f>
        <v>19960_3_132_2.fastq.gz</v>
      </c>
      <c r="G34" s="203" t="str">
        <f>_xlfn.CONCAT(Table1[[#This Row],[file_name_renamed]],"_R1.fastq.gz")</f>
        <v>19960_3_132_HIV08-03280_R1.fastq.gz</v>
      </c>
      <c r="H34" s="203" t="str">
        <f>_xlfn.CONCAT(Table1[[#This Row],[file_name_renamed]],"_R2.fastq.gz")</f>
        <v>19960_3_132_HIV08-03280_R2.fastq.gz</v>
      </c>
      <c r="I34" s="203">
        <v>19960</v>
      </c>
      <c r="J34" s="203">
        <v>3</v>
      </c>
      <c r="K34" s="203">
        <v>132</v>
      </c>
      <c r="L34" s="203">
        <v>2</v>
      </c>
      <c r="M34" s="203" t="s">
        <v>357</v>
      </c>
      <c r="N34" s="40">
        <v>581</v>
      </c>
      <c r="O34" s="203"/>
      <c r="P34" s="225"/>
      <c r="Q34" s="230">
        <v>33</v>
      </c>
      <c r="R34" s="50">
        <f t="shared" ref="R34:R64" si="1">N34/30</f>
        <v>19.366666666666667</v>
      </c>
      <c r="S34" s="40"/>
      <c r="T34" s="82">
        <v>2</v>
      </c>
      <c r="U34" s="40">
        <v>0.7</v>
      </c>
      <c r="V34" s="78">
        <v>0</v>
      </c>
      <c r="W34" s="82"/>
      <c r="X34" s="82"/>
      <c r="Y34" s="82" t="s">
        <v>646</v>
      </c>
      <c r="Z34" s="82" t="s">
        <v>646</v>
      </c>
      <c r="AA34" s="40" t="s">
        <v>1</v>
      </c>
      <c r="AB34" s="40"/>
      <c r="AC34" s="40">
        <v>99</v>
      </c>
      <c r="AD34" s="40">
        <v>113</v>
      </c>
      <c r="AE34" s="40" t="s">
        <v>1199</v>
      </c>
      <c r="AF34" s="82" t="s">
        <v>1048</v>
      </c>
      <c r="AG34" s="82" t="s">
        <v>609</v>
      </c>
      <c r="AH34" s="82" t="s">
        <v>1048</v>
      </c>
      <c r="AI34" s="82" t="s">
        <v>403</v>
      </c>
      <c r="AJ34" s="40">
        <v>33.08</v>
      </c>
      <c r="AK34" s="206" t="s">
        <v>1050</v>
      </c>
      <c r="AL34" s="40" t="s">
        <v>332</v>
      </c>
      <c r="AM34" s="109" t="s">
        <v>1105</v>
      </c>
    </row>
    <row r="35" spans="1:39" x14ac:dyDescent="0.35">
      <c r="A35" s="202" t="s">
        <v>490</v>
      </c>
      <c r="B35" s="203" t="str">
        <f>VLOOKUP(A35,'[1]Zuordnung BEEHIVE N=361'!H:K,4,FALSE)</f>
        <v>BEE2656</v>
      </c>
      <c r="C35" s="203" t="s">
        <v>885</v>
      </c>
      <c r="D35" s="203" t="str">
        <f>_xlfn.CONCAT(Table1[[#This Row],[seq_id]],"_HIV",Table1[[#This Row],[scount]])</f>
        <v>19960_3_133_HIV08-03335</v>
      </c>
      <c r="E35" s="203" t="str">
        <f>_xlfn.CONCAT(Table1[[#This Row],[seq_id]],"_1.fastq.gz")</f>
        <v>19960_3_133_1.fastq.gz</v>
      </c>
      <c r="F35" s="203" t="str">
        <f>_xlfn.CONCAT(Table1[[#This Row],[seq_id]],"_2.fastq.gz")</f>
        <v>19960_3_133_2.fastq.gz</v>
      </c>
      <c r="G35" s="203" t="str">
        <f>_xlfn.CONCAT(Table1[[#This Row],[file_name_renamed]],"_R1.fastq.gz")</f>
        <v>19960_3_133_HIV08-03335_R1.fastq.gz</v>
      </c>
      <c r="H35" s="203" t="str">
        <f>_xlfn.CONCAT(Table1[[#This Row],[file_name_renamed]],"_R2.fastq.gz")</f>
        <v>19960_3_133_HIV08-03335_R2.fastq.gz</v>
      </c>
      <c r="I35" s="203">
        <v>19960</v>
      </c>
      <c r="J35" s="203">
        <v>3</v>
      </c>
      <c r="K35" s="203">
        <v>133</v>
      </c>
      <c r="L35" s="203">
        <v>2</v>
      </c>
      <c r="M35" s="203" t="s">
        <v>357</v>
      </c>
      <c r="N35" s="40">
        <v>506</v>
      </c>
      <c r="O35" s="203" t="s">
        <v>1</v>
      </c>
      <c r="P35" s="225"/>
      <c r="Q35" s="230">
        <v>6140</v>
      </c>
      <c r="R35" s="50">
        <f t="shared" si="1"/>
        <v>16.866666666666667</v>
      </c>
      <c r="S35" s="40"/>
      <c r="T35" s="40">
        <v>1</v>
      </c>
      <c r="U35" s="40">
        <v>1.4</v>
      </c>
      <c r="V35" s="78">
        <v>0.8</v>
      </c>
      <c r="W35" s="40"/>
      <c r="X35" s="40"/>
      <c r="Y35" s="82" t="s">
        <v>646</v>
      </c>
      <c r="Z35" s="40" t="s">
        <v>772</v>
      </c>
      <c r="AA35" s="40" t="s">
        <v>1</v>
      </c>
      <c r="AB35" s="40"/>
      <c r="AC35" s="40">
        <v>157</v>
      </c>
      <c r="AD35" s="40">
        <v>182</v>
      </c>
      <c r="AE35" s="40" t="s">
        <v>1153</v>
      </c>
      <c r="AF35" s="40" t="s">
        <v>332</v>
      </c>
      <c r="AG35" s="40"/>
      <c r="AH35" s="40" t="s">
        <v>332</v>
      </c>
      <c r="AI35" s="40"/>
      <c r="AJ35" s="40">
        <v>19.48</v>
      </c>
      <c r="AK35" s="40" t="s">
        <v>1138</v>
      </c>
      <c r="AL35" s="40" t="s">
        <v>332</v>
      </c>
      <c r="AM35" s="41" t="s">
        <v>1249</v>
      </c>
    </row>
    <row r="36" spans="1:39" x14ac:dyDescent="0.35">
      <c r="A36" s="202" t="s">
        <v>491</v>
      </c>
      <c r="B36" s="203" t="str">
        <f>VLOOKUP(A36,'[1]Zuordnung BEEHIVE N=361'!H:K,4,FALSE)</f>
        <v>BEE2658</v>
      </c>
      <c r="C36" s="203" t="s">
        <v>886</v>
      </c>
      <c r="D36" s="203" t="str">
        <f>_xlfn.CONCAT(Table1[[#This Row],[seq_id]],"_HIV",Table1[[#This Row],[scount]])</f>
        <v>19960_3_135_HIV08-03488</v>
      </c>
      <c r="E36" s="203" t="str">
        <f>_xlfn.CONCAT(Table1[[#This Row],[seq_id]],"_1.fastq.gz")</f>
        <v>19960_3_135_1.fastq.gz</v>
      </c>
      <c r="F36" s="203" t="str">
        <f>_xlfn.CONCAT(Table1[[#This Row],[seq_id]],"_2.fastq.gz")</f>
        <v>19960_3_135_2.fastq.gz</v>
      </c>
      <c r="G36" s="203" t="str">
        <f>_xlfn.CONCAT(Table1[[#This Row],[file_name_renamed]],"_R1.fastq.gz")</f>
        <v>19960_3_135_HIV08-03488_R1.fastq.gz</v>
      </c>
      <c r="H36" s="203" t="str">
        <f>_xlfn.CONCAT(Table1[[#This Row],[file_name_renamed]],"_R2.fastq.gz")</f>
        <v>19960_3_135_HIV08-03488_R2.fastq.gz</v>
      </c>
      <c r="I36" s="203">
        <v>19960</v>
      </c>
      <c r="J36" s="203">
        <v>3</v>
      </c>
      <c r="K36" s="203">
        <v>135</v>
      </c>
      <c r="L36" s="203">
        <v>2</v>
      </c>
      <c r="M36" s="203" t="s">
        <v>357</v>
      </c>
      <c r="N36" s="40">
        <v>392</v>
      </c>
      <c r="O36" s="203" t="s">
        <v>1</v>
      </c>
      <c r="P36" s="227">
        <v>2880</v>
      </c>
      <c r="Q36" s="230"/>
      <c r="R36" s="50">
        <f t="shared" si="1"/>
        <v>13.066666666666666</v>
      </c>
      <c r="S36" s="40"/>
      <c r="T36" s="40">
        <v>1</v>
      </c>
      <c r="U36" s="40">
        <v>1.5</v>
      </c>
      <c r="V36" s="78">
        <v>0.3</v>
      </c>
      <c r="W36" s="82"/>
      <c r="X36" s="82"/>
      <c r="Y36" s="82" t="s">
        <v>646</v>
      </c>
      <c r="Z36" s="40" t="s">
        <v>772</v>
      </c>
      <c r="AA36" s="40" t="s">
        <v>1155</v>
      </c>
      <c r="AB36" s="40"/>
      <c r="AC36" s="40">
        <v>188</v>
      </c>
      <c r="AD36" s="40">
        <v>217</v>
      </c>
      <c r="AE36" s="40" t="s">
        <v>1154</v>
      </c>
      <c r="AF36" s="82" t="s">
        <v>1048</v>
      </c>
      <c r="AG36" s="82" t="s">
        <v>403</v>
      </c>
      <c r="AH36" s="40" t="s">
        <v>332</v>
      </c>
      <c r="AI36" s="40"/>
      <c r="AJ36" s="40">
        <v>19.190000000000001</v>
      </c>
      <c r="AK36" s="40" t="s">
        <v>1138</v>
      </c>
      <c r="AL36" s="40" t="s">
        <v>332</v>
      </c>
      <c r="AM36" s="41" t="s">
        <v>1338</v>
      </c>
    </row>
    <row r="37" spans="1:39" x14ac:dyDescent="0.35">
      <c r="A37" s="202" t="s">
        <v>492</v>
      </c>
      <c r="B37" s="203" t="str">
        <f>VLOOKUP(A37,'[1]Zuordnung BEEHIVE N=361'!H:K,4,FALSE)</f>
        <v>BEE2662</v>
      </c>
      <c r="C37" s="203" t="s">
        <v>887</v>
      </c>
      <c r="D37" s="203" t="str">
        <f>_xlfn.CONCAT(Table1[[#This Row],[seq_id]],"_HIV",Table1[[#This Row],[scount]])</f>
        <v>19960_3_139_HIV08-03873</v>
      </c>
      <c r="E37" s="203" t="str">
        <f>_xlfn.CONCAT(Table1[[#This Row],[seq_id]],"_1.fastq.gz")</f>
        <v>19960_3_139_1.fastq.gz</v>
      </c>
      <c r="F37" s="203" t="str">
        <f>_xlfn.CONCAT(Table1[[#This Row],[seq_id]],"_2.fastq.gz")</f>
        <v>19960_3_139_2.fastq.gz</v>
      </c>
      <c r="G37" s="203" t="str">
        <f>_xlfn.CONCAT(Table1[[#This Row],[file_name_renamed]],"_R1.fastq.gz")</f>
        <v>19960_3_139_HIV08-03873_R1.fastq.gz</v>
      </c>
      <c r="H37" s="203" t="str">
        <f>_xlfn.CONCAT(Table1[[#This Row],[file_name_renamed]],"_R2.fastq.gz")</f>
        <v>19960_3_139_HIV08-03873_R2.fastq.gz</v>
      </c>
      <c r="I37" s="203">
        <v>19960</v>
      </c>
      <c r="J37" s="203">
        <v>3</v>
      </c>
      <c r="K37" s="203">
        <v>139</v>
      </c>
      <c r="L37" s="203">
        <v>2</v>
      </c>
      <c r="M37" s="203" t="s">
        <v>357</v>
      </c>
      <c r="N37" s="40">
        <v>547</v>
      </c>
      <c r="O37" s="203" t="s">
        <v>1</v>
      </c>
      <c r="P37" s="225"/>
      <c r="Q37" s="230">
        <v>16356</v>
      </c>
      <c r="R37" s="50">
        <f t="shared" si="1"/>
        <v>18.233333333333334</v>
      </c>
      <c r="S37" s="40"/>
      <c r="T37" s="40">
        <v>1</v>
      </c>
      <c r="U37" s="40">
        <v>1.1000000000000001</v>
      </c>
      <c r="V37" s="78">
        <v>0.2</v>
      </c>
      <c r="W37" s="82"/>
      <c r="X37" s="82"/>
      <c r="Y37" s="82" t="s">
        <v>646</v>
      </c>
      <c r="Z37" s="40" t="s">
        <v>772</v>
      </c>
      <c r="AA37" s="40" t="s">
        <v>1</v>
      </c>
      <c r="AB37" s="40"/>
      <c r="AC37" s="40">
        <v>133</v>
      </c>
      <c r="AD37" s="40">
        <v>152</v>
      </c>
      <c r="AE37" s="40" t="s">
        <v>1156</v>
      </c>
      <c r="AF37" s="82" t="s">
        <v>1048</v>
      </c>
      <c r="AG37" s="82" t="s">
        <v>401</v>
      </c>
      <c r="AH37" s="40" t="s">
        <v>332</v>
      </c>
      <c r="AI37" s="40"/>
      <c r="AJ37" s="40">
        <v>22.26</v>
      </c>
      <c r="AK37" s="40" t="s">
        <v>1138</v>
      </c>
      <c r="AL37" s="40" t="s">
        <v>332</v>
      </c>
      <c r="AM37" s="41" t="s">
        <v>1339</v>
      </c>
    </row>
    <row r="38" spans="1:39" x14ac:dyDescent="0.35">
      <c r="A38" s="202" t="s">
        <v>493</v>
      </c>
      <c r="B38" s="203" t="str">
        <f>VLOOKUP(A38,'[1]Zuordnung BEEHIVE N=361'!H:K,4,FALSE)</f>
        <v>BEE2663</v>
      </c>
      <c r="C38" s="203" t="s">
        <v>888</v>
      </c>
      <c r="D38" s="203" t="str">
        <f>_xlfn.CONCAT(Table1[[#This Row],[seq_id]],"_HIV",Table1[[#This Row],[scount]])</f>
        <v>19960_3_140_HIV08-04005</v>
      </c>
      <c r="E38" s="203" t="str">
        <f>_xlfn.CONCAT(Table1[[#This Row],[seq_id]],"_1.fastq.gz")</f>
        <v>19960_3_140_1.fastq.gz</v>
      </c>
      <c r="F38" s="203" t="str">
        <f>_xlfn.CONCAT(Table1[[#This Row],[seq_id]],"_2.fastq.gz")</f>
        <v>19960_3_140_2.fastq.gz</v>
      </c>
      <c r="G38" s="203" t="str">
        <f>_xlfn.CONCAT(Table1[[#This Row],[file_name_renamed]],"_R1.fastq.gz")</f>
        <v>19960_3_140_HIV08-04005_R1.fastq.gz</v>
      </c>
      <c r="H38" s="203" t="str">
        <f>_xlfn.CONCAT(Table1[[#This Row],[file_name_renamed]],"_R2.fastq.gz")</f>
        <v>19960_3_140_HIV08-04005_R2.fastq.gz</v>
      </c>
      <c r="I38" s="203">
        <v>19960</v>
      </c>
      <c r="J38" s="203">
        <v>3</v>
      </c>
      <c r="K38" s="203">
        <v>140</v>
      </c>
      <c r="L38" s="203">
        <v>2</v>
      </c>
      <c r="M38" s="203" t="s">
        <v>357</v>
      </c>
      <c r="N38" s="40">
        <v>386</v>
      </c>
      <c r="O38" s="203" t="s">
        <v>1</v>
      </c>
      <c r="P38" s="227">
        <v>250000</v>
      </c>
      <c r="Q38" s="230"/>
      <c r="R38" s="50">
        <f t="shared" si="1"/>
        <v>12.866666666666667</v>
      </c>
      <c r="S38" s="40"/>
      <c r="T38" s="40">
        <v>2</v>
      </c>
      <c r="U38" s="40">
        <v>2</v>
      </c>
      <c r="V38" s="78">
        <v>1.7</v>
      </c>
      <c r="W38" s="40"/>
      <c r="X38" s="40"/>
      <c r="Y38" s="40" t="s">
        <v>772</v>
      </c>
      <c r="Z38" s="40" t="s">
        <v>772</v>
      </c>
      <c r="AA38" s="40" t="s">
        <v>1</v>
      </c>
      <c r="AB38" s="40"/>
      <c r="AC38" s="40">
        <v>206</v>
      </c>
      <c r="AD38" s="40">
        <v>240</v>
      </c>
      <c r="AE38" s="40" t="s">
        <v>1157</v>
      </c>
      <c r="AF38" s="40" t="s">
        <v>332</v>
      </c>
      <c r="AG38" s="40"/>
      <c r="AH38" s="40" t="s">
        <v>332</v>
      </c>
      <c r="AI38" s="40"/>
      <c r="AJ38" s="40">
        <v>16.510000000000002</v>
      </c>
      <c r="AK38" s="206" t="s">
        <v>1050</v>
      </c>
      <c r="AL38" s="40" t="s">
        <v>332</v>
      </c>
      <c r="AM38" s="41" t="s">
        <v>1093</v>
      </c>
    </row>
    <row r="39" spans="1:39" x14ac:dyDescent="0.35">
      <c r="A39" s="202" t="s">
        <v>494</v>
      </c>
      <c r="B39" s="203" t="str">
        <f>VLOOKUP(A39,'[1]Zuordnung BEEHIVE N=361'!H:K,4,FALSE)</f>
        <v>BEE2666</v>
      </c>
      <c r="C39" s="203" t="s">
        <v>889</v>
      </c>
      <c r="D39" s="203" t="str">
        <f>_xlfn.CONCAT(Table1[[#This Row],[seq_id]],"_HIV",Table1[[#This Row],[scount]])</f>
        <v>19960_3_143_HIV09-00120</v>
      </c>
      <c r="E39" s="203" t="str">
        <f>_xlfn.CONCAT(Table1[[#This Row],[seq_id]],"_1.fastq.gz")</f>
        <v>19960_3_143_1.fastq.gz</v>
      </c>
      <c r="F39" s="203" t="str">
        <f>_xlfn.CONCAT(Table1[[#This Row],[seq_id]],"_2.fastq.gz")</f>
        <v>19960_3_143_2.fastq.gz</v>
      </c>
      <c r="G39" s="203" t="str">
        <f>_xlfn.CONCAT(Table1[[#This Row],[file_name_renamed]],"_R1.fastq.gz")</f>
        <v>19960_3_143_HIV09-00120_R1.fastq.gz</v>
      </c>
      <c r="H39" s="203" t="str">
        <f>_xlfn.CONCAT(Table1[[#This Row],[file_name_renamed]],"_R2.fastq.gz")</f>
        <v>19960_3_143_HIV09-00120_R2.fastq.gz</v>
      </c>
      <c r="I39" s="203">
        <v>19960</v>
      </c>
      <c r="J39" s="203">
        <v>3</v>
      </c>
      <c r="K39" s="203">
        <v>143</v>
      </c>
      <c r="L39" s="203">
        <v>2</v>
      </c>
      <c r="M39" s="203" t="s">
        <v>357</v>
      </c>
      <c r="N39" s="40">
        <v>458</v>
      </c>
      <c r="O39" s="203" t="s">
        <v>1</v>
      </c>
      <c r="P39" s="227">
        <v>39900</v>
      </c>
      <c r="Q39" s="230"/>
      <c r="R39" s="50">
        <f t="shared" si="1"/>
        <v>15.266666666666667</v>
      </c>
      <c r="S39" s="40"/>
      <c r="T39" s="40">
        <v>1</v>
      </c>
      <c r="U39" s="40">
        <v>1.8</v>
      </c>
      <c r="V39" s="40">
        <v>1.4</v>
      </c>
      <c r="W39" s="40"/>
      <c r="X39" s="40"/>
      <c r="Y39" s="78" t="s">
        <v>772</v>
      </c>
      <c r="Z39" s="40" t="s">
        <v>772</v>
      </c>
      <c r="AA39" s="40" t="s">
        <v>1112</v>
      </c>
      <c r="AB39" s="40"/>
      <c r="AC39" s="40">
        <v>182</v>
      </c>
      <c r="AD39" s="40">
        <v>214</v>
      </c>
      <c r="AE39" s="40" t="s">
        <v>1158</v>
      </c>
      <c r="AF39" s="40" t="s">
        <v>332</v>
      </c>
      <c r="AG39" s="40"/>
      <c r="AH39" s="40" t="s">
        <v>332</v>
      </c>
      <c r="AI39" s="40"/>
      <c r="AJ39" s="40">
        <v>30.16</v>
      </c>
      <c r="AK39" s="40" t="s">
        <v>1138</v>
      </c>
      <c r="AL39" s="40" t="s">
        <v>332</v>
      </c>
      <c r="AM39" s="41"/>
    </row>
    <row r="40" spans="1:39" x14ac:dyDescent="0.35">
      <c r="A40" s="202" t="s">
        <v>495</v>
      </c>
      <c r="B40" s="203" t="str">
        <f>VLOOKUP(A40,'[1]Zuordnung BEEHIVE N=361'!H:K,4,FALSE)</f>
        <v>BEE2667</v>
      </c>
      <c r="C40" s="203" t="s">
        <v>890</v>
      </c>
      <c r="D40" s="203" t="str">
        <f>_xlfn.CONCAT(Table1[[#This Row],[seq_id]],"_HIV",Table1[[#This Row],[scount]])</f>
        <v>19960_3_144_HIV09-00153</v>
      </c>
      <c r="E40" s="203" t="str">
        <f>_xlfn.CONCAT(Table1[[#This Row],[seq_id]],"_1.fastq.gz")</f>
        <v>19960_3_144_1.fastq.gz</v>
      </c>
      <c r="F40" s="203" t="str">
        <f>_xlfn.CONCAT(Table1[[#This Row],[seq_id]],"_2.fastq.gz")</f>
        <v>19960_3_144_2.fastq.gz</v>
      </c>
      <c r="G40" s="203" t="str">
        <f>_xlfn.CONCAT(Table1[[#This Row],[file_name_renamed]],"_R1.fastq.gz")</f>
        <v>19960_3_144_HIV09-00153_R1.fastq.gz</v>
      </c>
      <c r="H40" s="203" t="str">
        <f>_xlfn.CONCAT(Table1[[#This Row],[file_name_renamed]],"_R2.fastq.gz")</f>
        <v>19960_3_144_HIV09-00153_R2.fastq.gz</v>
      </c>
      <c r="I40" s="203">
        <v>19960</v>
      </c>
      <c r="J40" s="203">
        <v>3</v>
      </c>
      <c r="K40" s="203">
        <v>144</v>
      </c>
      <c r="L40" s="203">
        <v>2</v>
      </c>
      <c r="M40" s="203" t="s">
        <v>357</v>
      </c>
      <c r="N40" s="40">
        <v>421</v>
      </c>
      <c r="O40" s="203" t="s">
        <v>1</v>
      </c>
      <c r="P40" s="225"/>
      <c r="Q40" s="230">
        <v>9460</v>
      </c>
      <c r="R40" s="50">
        <f t="shared" si="1"/>
        <v>14.033333333333333</v>
      </c>
      <c r="S40" s="40"/>
      <c r="T40" s="40">
        <v>1</v>
      </c>
      <c r="U40" s="40">
        <v>1.4</v>
      </c>
      <c r="V40" s="40">
        <v>0.9</v>
      </c>
      <c r="W40" s="40"/>
      <c r="X40" s="40"/>
      <c r="Y40" s="82" t="s">
        <v>646</v>
      </c>
      <c r="Z40" s="40" t="s">
        <v>772</v>
      </c>
      <c r="AA40" s="40" t="s">
        <v>1</v>
      </c>
      <c r="AB40" s="40"/>
      <c r="AC40" s="40">
        <v>157</v>
      </c>
      <c r="AD40" s="40">
        <v>181</v>
      </c>
      <c r="AE40" s="40" t="s">
        <v>1159</v>
      </c>
      <c r="AF40" s="40" t="s">
        <v>332</v>
      </c>
      <c r="AG40" s="40"/>
      <c r="AH40" s="40" t="s">
        <v>332</v>
      </c>
      <c r="AI40" s="40"/>
      <c r="AJ40" s="40">
        <v>15.55</v>
      </c>
      <c r="AK40" s="40" t="s">
        <v>1138</v>
      </c>
      <c r="AL40" s="40" t="s">
        <v>332</v>
      </c>
      <c r="AM40" s="41" t="s">
        <v>1249</v>
      </c>
    </row>
    <row r="41" spans="1:39" x14ac:dyDescent="0.35">
      <c r="A41" s="202" t="s">
        <v>496</v>
      </c>
      <c r="B41" s="203" t="str">
        <f>VLOOKUP(A41,'[1]Zuordnung BEEHIVE N=361'!H:K,4,FALSE)</f>
        <v>BEE2668</v>
      </c>
      <c r="C41" s="203" t="s">
        <v>891</v>
      </c>
      <c r="D41" s="203" t="str">
        <f>_xlfn.CONCAT(Table1[[#This Row],[seq_id]],"_HIV",Table1[[#This Row],[scount]])</f>
        <v>19960_3_145_HIV09-00217</v>
      </c>
      <c r="E41" s="203" t="str">
        <f>_xlfn.CONCAT(Table1[[#This Row],[seq_id]],"_1.fastq.gz")</f>
        <v>19960_3_145_1.fastq.gz</v>
      </c>
      <c r="F41" s="203" t="str">
        <f>_xlfn.CONCAT(Table1[[#This Row],[seq_id]],"_2.fastq.gz")</f>
        <v>19960_3_145_2.fastq.gz</v>
      </c>
      <c r="G41" s="203" t="str">
        <f>_xlfn.CONCAT(Table1[[#This Row],[file_name_renamed]],"_R1.fastq.gz")</f>
        <v>19960_3_145_HIV09-00217_R1.fastq.gz</v>
      </c>
      <c r="H41" s="203" t="str">
        <f>_xlfn.CONCAT(Table1[[#This Row],[file_name_renamed]],"_R2.fastq.gz")</f>
        <v>19960_3_145_HIV09-00217_R2.fastq.gz</v>
      </c>
      <c r="I41" s="203">
        <v>19960</v>
      </c>
      <c r="J41" s="203">
        <v>3</v>
      </c>
      <c r="K41" s="203">
        <v>145</v>
      </c>
      <c r="L41" s="203">
        <v>2</v>
      </c>
      <c r="M41" s="203" t="s">
        <v>357</v>
      </c>
      <c r="N41" s="40">
        <v>540</v>
      </c>
      <c r="O41" s="203" t="s">
        <v>1</v>
      </c>
      <c r="P41" s="227">
        <v>17700</v>
      </c>
      <c r="Q41" s="230"/>
      <c r="R41" s="50">
        <f t="shared" si="1"/>
        <v>18</v>
      </c>
      <c r="S41" s="40"/>
      <c r="T41" s="40">
        <v>1</v>
      </c>
      <c r="U41" s="40">
        <v>1.6</v>
      </c>
      <c r="V41" s="40">
        <v>1.2</v>
      </c>
      <c r="W41" s="40"/>
      <c r="X41" s="40"/>
      <c r="Y41" s="40" t="s">
        <v>772</v>
      </c>
      <c r="Z41" s="40" t="s">
        <v>772</v>
      </c>
      <c r="AA41" s="40" t="s">
        <v>584</v>
      </c>
      <c r="AB41" s="40"/>
      <c r="AC41" s="40">
        <v>167</v>
      </c>
      <c r="AD41" s="40">
        <v>195</v>
      </c>
      <c r="AE41" s="40" t="s">
        <v>1160</v>
      </c>
      <c r="AF41" s="40" t="s">
        <v>332</v>
      </c>
      <c r="AG41" s="40"/>
      <c r="AH41" s="40" t="s">
        <v>332</v>
      </c>
      <c r="AI41" s="40"/>
      <c r="AJ41" s="40">
        <v>55.91</v>
      </c>
      <c r="AK41" s="40" t="s">
        <v>1138</v>
      </c>
      <c r="AL41" s="40" t="s">
        <v>332</v>
      </c>
      <c r="AM41" s="41" t="s">
        <v>1340</v>
      </c>
    </row>
    <row r="42" spans="1:39" x14ac:dyDescent="0.35">
      <c r="A42" s="202" t="s">
        <v>497</v>
      </c>
      <c r="B42" s="203" t="str">
        <f>VLOOKUP(A42,'[1]Zuordnung BEEHIVE N=361'!H:K,4,FALSE)</f>
        <v>BEE2670</v>
      </c>
      <c r="C42" s="203" t="s">
        <v>892</v>
      </c>
      <c r="D42" s="203" t="str">
        <f>_xlfn.CONCAT(Table1[[#This Row],[seq_id]],"_HIV",Table1[[#This Row],[scount]])</f>
        <v>19960_3_147_HIV09-00305</v>
      </c>
      <c r="E42" s="203" t="str">
        <f>_xlfn.CONCAT(Table1[[#This Row],[seq_id]],"_1.fastq.gz")</f>
        <v>19960_3_147_1.fastq.gz</v>
      </c>
      <c r="F42" s="203" t="str">
        <f>_xlfn.CONCAT(Table1[[#This Row],[seq_id]],"_2.fastq.gz")</f>
        <v>19960_3_147_2.fastq.gz</v>
      </c>
      <c r="G42" s="203" t="str">
        <f>_xlfn.CONCAT(Table1[[#This Row],[file_name_renamed]],"_R1.fastq.gz")</f>
        <v>19960_3_147_HIV09-00305_R1.fastq.gz</v>
      </c>
      <c r="H42" s="203" t="str">
        <f>_xlfn.CONCAT(Table1[[#This Row],[file_name_renamed]],"_R2.fastq.gz")</f>
        <v>19960_3_147_HIV09-00305_R2.fastq.gz</v>
      </c>
      <c r="I42" s="203">
        <v>19960</v>
      </c>
      <c r="J42" s="203">
        <v>3</v>
      </c>
      <c r="K42" s="203">
        <v>147</v>
      </c>
      <c r="L42" s="203">
        <v>2</v>
      </c>
      <c r="M42" s="203" t="s">
        <v>357</v>
      </c>
      <c r="N42" s="40">
        <v>358</v>
      </c>
      <c r="O42" s="203" t="s">
        <v>1</v>
      </c>
      <c r="P42" s="227">
        <v>9950</v>
      </c>
      <c r="Q42" s="230"/>
      <c r="R42" s="50">
        <f t="shared" si="1"/>
        <v>11.933333333333334</v>
      </c>
      <c r="S42" s="40"/>
      <c r="T42" s="82">
        <v>2</v>
      </c>
      <c r="U42" s="40">
        <v>1.4</v>
      </c>
      <c r="V42" s="40">
        <v>0.7</v>
      </c>
      <c r="W42" s="40"/>
      <c r="X42" s="40"/>
      <c r="Y42" s="82" t="s">
        <v>646</v>
      </c>
      <c r="Z42" s="40" t="s">
        <v>772</v>
      </c>
      <c r="AA42" s="40" t="s">
        <v>1</v>
      </c>
      <c r="AB42" s="40"/>
      <c r="AC42" s="40">
        <v>159</v>
      </c>
      <c r="AD42" s="40">
        <v>185</v>
      </c>
      <c r="AE42" s="40" t="s">
        <v>1161</v>
      </c>
      <c r="AF42" s="82" t="s">
        <v>1048</v>
      </c>
      <c r="AG42" s="82" t="s">
        <v>401</v>
      </c>
      <c r="AH42" s="40" t="s">
        <v>332</v>
      </c>
      <c r="AI42" s="40"/>
      <c r="AJ42" s="82">
        <v>13.68</v>
      </c>
      <c r="AK42" s="206" t="s">
        <v>1050</v>
      </c>
      <c r="AL42" s="40" t="s">
        <v>332</v>
      </c>
      <c r="AM42" s="41" t="s">
        <v>1341</v>
      </c>
    </row>
    <row r="43" spans="1:39" x14ac:dyDescent="0.35">
      <c r="A43" s="202" t="s">
        <v>498</v>
      </c>
      <c r="B43" s="203" t="str">
        <f>VLOOKUP(A43,'[1]Zuordnung BEEHIVE N=361'!H:K,4,FALSE)</f>
        <v>BEE2671</v>
      </c>
      <c r="C43" s="203" t="s">
        <v>893</v>
      </c>
      <c r="D43" s="203" t="str">
        <f>_xlfn.CONCAT(Table1[[#This Row],[seq_id]],"_HIV",Table1[[#This Row],[scount]])</f>
        <v>19960_3_148_HIV09-00308</v>
      </c>
      <c r="E43" s="203" t="str">
        <f>_xlfn.CONCAT(Table1[[#This Row],[seq_id]],"_1.fastq.gz")</f>
        <v>19960_3_148_1.fastq.gz</v>
      </c>
      <c r="F43" s="203" t="str">
        <f>_xlfn.CONCAT(Table1[[#This Row],[seq_id]],"_2.fastq.gz")</f>
        <v>19960_3_148_2.fastq.gz</v>
      </c>
      <c r="G43" s="203" t="str">
        <f>_xlfn.CONCAT(Table1[[#This Row],[file_name_renamed]],"_R1.fastq.gz")</f>
        <v>19960_3_148_HIV09-00308_R1.fastq.gz</v>
      </c>
      <c r="H43" s="203" t="str">
        <f>_xlfn.CONCAT(Table1[[#This Row],[file_name_renamed]],"_R2.fastq.gz")</f>
        <v>19960_3_148_HIV09-00308_R2.fastq.gz</v>
      </c>
      <c r="I43" s="203">
        <v>19960</v>
      </c>
      <c r="J43" s="203">
        <v>3</v>
      </c>
      <c r="K43" s="203">
        <v>148</v>
      </c>
      <c r="L43" s="203">
        <v>2</v>
      </c>
      <c r="M43" s="203" t="s">
        <v>357</v>
      </c>
      <c r="N43" s="40">
        <v>362</v>
      </c>
      <c r="O43" s="203" t="s">
        <v>1</v>
      </c>
      <c r="P43" s="225"/>
      <c r="Q43" s="230">
        <v>12000</v>
      </c>
      <c r="R43" s="50">
        <f t="shared" si="1"/>
        <v>12.066666666666666</v>
      </c>
      <c r="S43" s="40"/>
      <c r="T43" s="40">
        <v>1</v>
      </c>
      <c r="U43" s="40">
        <v>0.9</v>
      </c>
      <c r="V43" s="78">
        <v>0.4</v>
      </c>
      <c r="W43" s="40"/>
      <c r="X43" s="40"/>
      <c r="Y43" s="82" t="s">
        <v>646</v>
      </c>
      <c r="Z43" s="40" t="s">
        <v>772</v>
      </c>
      <c r="AA43" s="40" t="s">
        <v>1</v>
      </c>
      <c r="AB43" s="40"/>
      <c r="AC43" s="40">
        <v>120</v>
      </c>
      <c r="AD43" s="40">
        <v>135</v>
      </c>
      <c r="AE43" s="40" t="s">
        <v>1195</v>
      </c>
      <c r="AF43" s="82" t="s">
        <v>1048</v>
      </c>
      <c r="AG43" s="82" t="s">
        <v>403</v>
      </c>
      <c r="AH43" s="82" t="s">
        <v>1048</v>
      </c>
      <c r="AI43" s="82" t="s">
        <v>403</v>
      </c>
      <c r="AJ43" s="82">
        <v>10.38</v>
      </c>
      <c r="AK43" s="40" t="s">
        <v>1138</v>
      </c>
      <c r="AL43" s="40" t="s">
        <v>332</v>
      </c>
      <c r="AM43" s="41" t="s">
        <v>1342</v>
      </c>
    </row>
    <row r="44" spans="1:39" x14ac:dyDescent="0.35">
      <c r="A44" s="202" t="s">
        <v>499</v>
      </c>
      <c r="B44" s="203" t="str">
        <f>VLOOKUP(A44,'[1]Zuordnung BEEHIVE N=361'!H:K,4,FALSE)</f>
        <v>BEE2673</v>
      </c>
      <c r="C44" s="203" t="s">
        <v>894</v>
      </c>
      <c r="D44" s="203" t="str">
        <f>_xlfn.CONCAT(Table1[[#This Row],[seq_id]],"_HIV",Table1[[#This Row],[scount]])</f>
        <v>19960_3_150_HIV09-00355</v>
      </c>
      <c r="E44" s="203" t="str">
        <f>_xlfn.CONCAT(Table1[[#This Row],[seq_id]],"_1.fastq.gz")</f>
        <v>19960_3_150_1.fastq.gz</v>
      </c>
      <c r="F44" s="203" t="str">
        <f>_xlfn.CONCAT(Table1[[#This Row],[seq_id]],"_2.fastq.gz")</f>
        <v>19960_3_150_2.fastq.gz</v>
      </c>
      <c r="G44" s="203" t="str">
        <f>_xlfn.CONCAT(Table1[[#This Row],[file_name_renamed]],"_R1.fastq.gz")</f>
        <v>19960_3_150_HIV09-00355_R1.fastq.gz</v>
      </c>
      <c r="H44" s="203" t="str">
        <f>_xlfn.CONCAT(Table1[[#This Row],[file_name_renamed]],"_R2.fastq.gz")</f>
        <v>19960_3_150_HIV09-00355_R2.fastq.gz</v>
      </c>
      <c r="I44" s="203">
        <v>19960</v>
      </c>
      <c r="J44" s="203">
        <v>3</v>
      </c>
      <c r="K44" s="203">
        <v>150</v>
      </c>
      <c r="L44" s="203">
        <v>2</v>
      </c>
      <c r="M44" s="203" t="s">
        <v>357</v>
      </c>
      <c r="N44" s="40">
        <v>301</v>
      </c>
      <c r="O44" s="203" t="s">
        <v>1</v>
      </c>
      <c r="P44" s="227">
        <v>15500</v>
      </c>
      <c r="Q44" s="230"/>
      <c r="R44" s="50">
        <f t="shared" si="1"/>
        <v>10.033333333333333</v>
      </c>
      <c r="S44" s="40"/>
      <c r="T44" s="40">
        <v>1</v>
      </c>
      <c r="U44" s="40">
        <v>1.6</v>
      </c>
      <c r="V44" s="78">
        <v>0.9</v>
      </c>
      <c r="W44" s="40"/>
      <c r="X44" s="40"/>
      <c r="Y44" s="82" t="s">
        <v>646</v>
      </c>
      <c r="Z44" s="40" t="s">
        <v>772</v>
      </c>
      <c r="AA44" s="40" t="s">
        <v>1</v>
      </c>
      <c r="AB44" s="40"/>
      <c r="AC44" s="40">
        <v>173</v>
      </c>
      <c r="AD44" s="40">
        <v>202</v>
      </c>
      <c r="AE44" s="40" t="s">
        <v>1162</v>
      </c>
      <c r="AF44" s="40" t="s">
        <v>332</v>
      </c>
      <c r="AG44" s="40"/>
      <c r="AH44" s="40" t="s">
        <v>332</v>
      </c>
      <c r="AI44" s="40"/>
      <c r="AJ44" s="40">
        <v>10.16</v>
      </c>
      <c r="AK44" s="40" t="s">
        <v>1138</v>
      </c>
      <c r="AL44" s="40" t="s">
        <v>332</v>
      </c>
      <c r="AM44" s="41" t="s">
        <v>1249</v>
      </c>
    </row>
    <row r="45" spans="1:39" x14ac:dyDescent="0.35">
      <c r="A45" s="202" t="s">
        <v>500</v>
      </c>
      <c r="B45" s="203" t="str">
        <f>VLOOKUP(A45,'[1]Zuordnung BEEHIVE N=361'!H:K,4,FALSE)</f>
        <v>BEE2674</v>
      </c>
      <c r="C45" s="203" t="s">
        <v>895</v>
      </c>
      <c r="D45" s="203" t="str">
        <f>_xlfn.CONCAT(Table1[[#This Row],[seq_id]],"_HIV",Table1[[#This Row],[scount]])</f>
        <v>19960_3_151_HIV09-00621</v>
      </c>
      <c r="E45" s="203" t="str">
        <f>_xlfn.CONCAT(Table1[[#This Row],[seq_id]],"_1.fastq.gz")</f>
        <v>19960_3_151_1.fastq.gz</v>
      </c>
      <c r="F45" s="203" t="str">
        <f>_xlfn.CONCAT(Table1[[#This Row],[seq_id]],"_2.fastq.gz")</f>
        <v>19960_3_151_2.fastq.gz</v>
      </c>
      <c r="G45" s="203" t="str">
        <f>_xlfn.CONCAT(Table1[[#This Row],[file_name_renamed]],"_R1.fastq.gz")</f>
        <v>19960_3_151_HIV09-00621_R1.fastq.gz</v>
      </c>
      <c r="H45" s="203" t="str">
        <f>_xlfn.CONCAT(Table1[[#This Row],[file_name_renamed]],"_R2.fastq.gz")</f>
        <v>19960_3_151_HIV09-00621_R2.fastq.gz</v>
      </c>
      <c r="I45" s="203">
        <v>19960</v>
      </c>
      <c r="J45" s="203">
        <v>3</v>
      </c>
      <c r="K45" s="203">
        <v>151</v>
      </c>
      <c r="L45" s="203">
        <v>2</v>
      </c>
      <c r="M45" s="203" t="s">
        <v>357</v>
      </c>
      <c r="N45" s="40">
        <v>371</v>
      </c>
      <c r="O45" s="203" t="s">
        <v>1</v>
      </c>
      <c r="P45" s="225"/>
      <c r="Q45" s="230">
        <v>295</v>
      </c>
      <c r="R45" s="50">
        <f t="shared" si="1"/>
        <v>12.366666666666667</v>
      </c>
      <c r="S45" s="40"/>
      <c r="T45" s="40">
        <v>1</v>
      </c>
      <c r="U45" s="40">
        <v>0.9</v>
      </c>
      <c r="V45" s="78">
        <v>0.1</v>
      </c>
      <c r="W45" s="82"/>
      <c r="X45" s="82"/>
      <c r="Y45" s="82" t="s">
        <v>646</v>
      </c>
      <c r="Z45" s="82" t="s">
        <v>646</v>
      </c>
      <c r="AA45" s="40" t="s">
        <v>1</v>
      </c>
      <c r="AB45" s="40"/>
      <c r="AC45" s="40">
        <v>113</v>
      </c>
      <c r="AD45" s="40">
        <v>128</v>
      </c>
      <c r="AE45" s="40" t="s">
        <v>1163</v>
      </c>
      <c r="AF45" s="82" t="s">
        <v>1048</v>
      </c>
      <c r="AG45" s="82" t="s">
        <v>402</v>
      </c>
      <c r="AH45" s="82" t="s">
        <v>1048</v>
      </c>
      <c r="AI45" s="82" t="s">
        <v>402</v>
      </c>
      <c r="AJ45" s="40"/>
      <c r="AK45" s="40" t="s">
        <v>1138</v>
      </c>
      <c r="AL45" s="40" t="s">
        <v>332</v>
      </c>
      <c r="AM45" s="109" t="s">
        <v>1105</v>
      </c>
    </row>
    <row r="46" spans="1:39" x14ac:dyDescent="0.35">
      <c r="A46" s="202" t="s">
        <v>501</v>
      </c>
      <c r="B46" s="203" t="str">
        <f>VLOOKUP(A46,'[1]Zuordnung BEEHIVE N=361'!H:K,4,FALSE)</f>
        <v>BEE2675</v>
      </c>
      <c r="C46" s="203" t="s">
        <v>896</v>
      </c>
      <c r="D46" s="203" t="str">
        <f>_xlfn.CONCAT(Table1[[#This Row],[seq_id]],"_HIV",Table1[[#This Row],[scount]])</f>
        <v>19960_3_152_HIV09-00640</v>
      </c>
      <c r="E46" s="203" t="str">
        <f>_xlfn.CONCAT(Table1[[#This Row],[seq_id]],"_1.fastq.gz")</f>
        <v>19960_3_152_1.fastq.gz</v>
      </c>
      <c r="F46" s="203" t="str">
        <f>_xlfn.CONCAT(Table1[[#This Row],[seq_id]],"_2.fastq.gz")</f>
        <v>19960_3_152_2.fastq.gz</v>
      </c>
      <c r="G46" s="203" t="str">
        <f>_xlfn.CONCAT(Table1[[#This Row],[file_name_renamed]],"_R1.fastq.gz")</f>
        <v>19960_3_152_HIV09-00640_R1.fastq.gz</v>
      </c>
      <c r="H46" s="203" t="str">
        <f>_xlfn.CONCAT(Table1[[#This Row],[file_name_renamed]],"_R2.fastq.gz")</f>
        <v>19960_3_152_HIV09-00640_R2.fastq.gz</v>
      </c>
      <c r="I46" s="203">
        <v>19960</v>
      </c>
      <c r="J46" s="203">
        <v>3</v>
      </c>
      <c r="K46" s="203">
        <v>152</v>
      </c>
      <c r="L46" s="203">
        <v>2</v>
      </c>
      <c r="M46" s="203" t="s">
        <v>357</v>
      </c>
      <c r="N46" s="40">
        <v>377</v>
      </c>
      <c r="O46" s="203" t="s">
        <v>1</v>
      </c>
      <c r="P46" s="227">
        <v>22300</v>
      </c>
      <c r="Q46" s="230"/>
      <c r="R46" s="50">
        <f t="shared" si="1"/>
        <v>12.566666666666666</v>
      </c>
      <c r="S46" s="40"/>
      <c r="T46" s="82">
        <v>2</v>
      </c>
      <c r="U46" s="40">
        <v>1.7</v>
      </c>
      <c r="V46" s="78">
        <v>1.4</v>
      </c>
      <c r="W46" s="40"/>
      <c r="X46" s="40"/>
      <c r="Y46" s="40" t="s">
        <v>772</v>
      </c>
      <c r="Z46" s="40" t="s">
        <v>772</v>
      </c>
      <c r="AA46" s="40" t="s">
        <v>1</v>
      </c>
      <c r="AB46" s="40"/>
      <c r="AC46" s="40">
        <v>176</v>
      </c>
      <c r="AD46" s="40">
        <v>206</v>
      </c>
      <c r="AE46" s="40" t="s">
        <v>1164</v>
      </c>
      <c r="AF46" s="40" t="s">
        <v>332</v>
      </c>
      <c r="AG46" s="40"/>
      <c r="AH46" s="40" t="s">
        <v>332</v>
      </c>
      <c r="AI46" s="40"/>
      <c r="AJ46" s="40">
        <v>27.73</v>
      </c>
      <c r="AK46" s="206" t="s">
        <v>1050</v>
      </c>
      <c r="AL46" s="40" t="s">
        <v>332</v>
      </c>
      <c r="AM46" s="41"/>
    </row>
    <row r="47" spans="1:39" x14ac:dyDescent="0.35">
      <c r="A47" s="202" t="s">
        <v>502</v>
      </c>
      <c r="B47" s="203" t="str">
        <f>VLOOKUP(A47,'[1]Zuordnung BEEHIVE N=361'!H:K,4,FALSE)</f>
        <v>BEE2679</v>
      </c>
      <c r="C47" s="203" t="s">
        <v>897</v>
      </c>
      <c r="D47" s="203" t="str">
        <f>_xlfn.CONCAT(Table1[[#This Row],[seq_id]],"_HIV",Table1[[#This Row],[scount]])</f>
        <v>19960_3_156_HIV09-00977</v>
      </c>
      <c r="E47" s="203" t="str">
        <f>_xlfn.CONCAT(Table1[[#This Row],[seq_id]],"_1.fastq.gz")</f>
        <v>19960_3_156_1.fastq.gz</v>
      </c>
      <c r="F47" s="203" t="str">
        <f>_xlfn.CONCAT(Table1[[#This Row],[seq_id]],"_2.fastq.gz")</f>
        <v>19960_3_156_2.fastq.gz</v>
      </c>
      <c r="G47" s="203" t="str">
        <f>_xlfn.CONCAT(Table1[[#This Row],[file_name_renamed]],"_R1.fastq.gz")</f>
        <v>19960_3_156_HIV09-00977_R1.fastq.gz</v>
      </c>
      <c r="H47" s="203" t="str">
        <f>_xlfn.CONCAT(Table1[[#This Row],[file_name_renamed]],"_R2.fastq.gz")</f>
        <v>19960_3_156_HIV09-00977_R2.fastq.gz</v>
      </c>
      <c r="I47" s="203">
        <v>19960</v>
      </c>
      <c r="J47" s="203">
        <v>3</v>
      </c>
      <c r="K47" s="203">
        <v>156</v>
      </c>
      <c r="L47" s="203">
        <v>2</v>
      </c>
      <c r="M47" s="203" t="s">
        <v>357</v>
      </c>
      <c r="N47" s="40">
        <v>371</v>
      </c>
      <c r="O47" s="203" t="s">
        <v>1</v>
      </c>
      <c r="P47" s="225"/>
      <c r="Q47" s="230">
        <v>25200</v>
      </c>
      <c r="R47" s="50">
        <f t="shared" si="1"/>
        <v>12.366666666666667</v>
      </c>
      <c r="S47" s="40"/>
      <c r="T47" s="40">
        <v>1</v>
      </c>
      <c r="U47" s="40">
        <v>1.8</v>
      </c>
      <c r="V47" s="78">
        <v>1.3</v>
      </c>
      <c r="W47" s="40"/>
      <c r="X47" s="40"/>
      <c r="Y47" s="40" t="s">
        <v>772</v>
      </c>
      <c r="Z47" s="40" t="s">
        <v>772</v>
      </c>
      <c r="AA47" s="40" t="s">
        <v>1</v>
      </c>
      <c r="AB47" s="40"/>
      <c r="AC47" s="40">
        <v>183</v>
      </c>
      <c r="AD47" s="40">
        <v>212</v>
      </c>
      <c r="AE47" s="40" t="s">
        <v>1165</v>
      </c>
      <c r="AF47" s="40" t="s">
        <v>332</v>
      </c>
      <c r="AG47" s="40"/>
      <c r="AH47" s="40" t="s">
        <v>332</v>
      </c>
      <c r="AI47" s="40"/>
      <c r="AJ47" s="40">
        <v>21.77</v>
      </c>
      <c r="AK47" s="40" t="s">
        <v>1138</v>
      </c>
      <c r="AL47" s="40" t="s">
        <v>332</v>
      </c>
      <c r="AM47" s="41"/>
    </row>
    <row r="48" spans="1:39" x14ac:dyDescent="0.35">
      <c r="A48" s="202" t="s">
        <v>505</v>
      </c>
      <c r="B48" s="203" t="str">
        <f>VLOOKUP(A48,'[1]Zuordnung BEEHIVE N=361'!H:K,4,FALSE)</f>
        <v>BEE2504</v>
      </c>
      <c r="C48" s="203" t="s">
        <v>908</v>
      </c>
      <c r="D48" s="203" t="str">
        <f>_xlfn.CONCAT(Table1[[#This Row],[seq_id]],"_HIV",Table1[[#This Row],[scount]])</f>
        <v>19960_3_65_HIV09-01388</v>
      </c>
      <c r="E48" s="203" t="str">
        <f>_xlfn.CONCAT(Table1[[#This Row],[seq_id]],"_1.fastq.gz")</f>
        <v>19960_3_65_1.fastq.gz</v>
      </c>
      <c r="F48" s="203" t="str">
        <f>_xlfn.CONCAT(Table1[[#This Row],[seq_id]],"_2.fastq.gz")</f>
        <v>19960_3_65_2.fastq.gz</v>
      </c>
      <c r="G48" s="203" t="str">
        <f>_xlfn.CONCAT(Table1[[#This Row],[file_name_renamed]],"_R1.fastq.gz")</f>
        <v>19960_3_65_HIV09-01388_R1.fastq.gz</v>
      </c>
      <c r="H48" s="203" t="str">
        <f>_xlfn.CONCAT(Table1[[#This Row],[file_name_renamed]],"_R2.fastq.gz")</f>
        <v>19960_3_65_HIV09-01388_R2.fastq.gz</v>
      </c>
      <c r="I48" s="203">
        <v>19960</v>
      </c>
      <c r="J48" s="203">
        <v>3</v>
      </c>
      <c r="K48" s="203">
        <v>65</v>
      </c>
      <c r="L48" s="203">
        <v>1</v>
      </c>
      <c r="M48" s="203" t="s">
        <v>356</v>
      </c>
      <c r="N48" s="40">
        <v>673</v>
      </c>
      <c r="O48" s="203" t="s">
        <v>1</v>
      </c>
      <c r="P48" s="227">
        <v>25700</v>
      </c>
      <c r="Q48" s="230"/>
      <c r="R48" s="50">
        <f t="shared" si="1"/>
        <v>22.433333333333334</v>
      </c>
      <c r="S48" s="40"/>
      <c r="T48" s="40">
        <v>1</v>
      </c>
      <c r="U48" s="40">
        <v>1.7</v>
      </c>
      <c r="V48" s="78">
        <v>1.4</v>
      </c>
      <c r="W48" s="40"/>
      <c r="X48" s="40"/>
      <c r="Y48" s="40" t="s">
        <v>772</v>
      </c>
      <c r="Z48" s="40" t="s">
        <v>772</v>
      </c>
      <c r="AA48" s="40" t="s">
        <v>218</v>
      </c>
      <c r="AB48" s="40"/>
      <c r="AC48" s="40">
        <v>174</v>
      </c>
      <c r="AD48" s="40">
        <v>201</v>
      </c>
      <c r="AE48" s="40" t="s">
        <v>1166</v>
      </c>
      <c r="AF48" s="40" t="s">
        <v>332</v>
      </c>
      <c r="AG48" s="40"/>
      <c r="AH48" s="40" t="s">
        <v>332</v>
      </c>
      <c r="AI48" s="40"/>
      <c r="AJ48" s="40">
        <v>17.28</v>
      </c>
      <c r="AK48" s="40" t="s">
        <v>1138</v>
      </c>
      <c r="AL48" s="40" t="s">
        <v>332</v>
      </c>
      <c r="AM48" s="41"/>
    </row>
    <row r="49" spans="1:39" x14ac:dyDescent="0.35">
      <c r="A49" s="202" t="s">
        <v>536</v>
      </c>
      <c r="B49" s="203" t="str">
        <f>VLOOKUP(A49,'[1]Zuordnung BEEHIVE N=361'!H:K,4,FALSE)</f>
        <v>BEE2508</v>
      </c>
      <c r="C49" s="203" t="s">
        <v>909</v>
      </c>
      <c r="D49" s="203" t="str">
        <f>_xlfn.CONCAT(Table1[[#This Row],[seq_id]],"_HIV",Table1[[#This Row],[scount]])</f>
        <v>19960_3_68_HIV10-01860</v>
      </c>
      <c r="E49" s="203" t="str">
        <f>_xlfn.CONCAT(Table1[[#This Row],[seq_id]],"_1.fastq.gz")</f>
        <v>19960_3_68_1.fastq.gz</v>
      </c>
      <c r="F49" s="203" t="str">
        <f>_xlfn.CONCAT(Table1[[#This Row],[seq_id]],"_2.fastq.gz")</f>
        <v>19960_3_68_2.fastq.gz</v>
      </c>
      <c r="G49" s="203" t="str">
        <f>_xlfn.CONCAT(Table1[[#This Row],[file_name_renamed]],"_R1.fastq.gz")</f>
        <v>19960_3_68_HIV10-01860_R1.fastq.gz</v>
      </c>
      <c r="H49" s="203" t="str">
        <f>_xlfn.CONCAT(Table1[[#This Row],[file_name_renamed]],"_R2.fastq.gz")</f>
        <v>19960_3_68_HIV10-01860_R2.fastq.gz</v>
      </c>
      <c r="I49" s="203">
        <v>19960</v>
      </c>
      <c r="J49" s="203">
        <v>3</v>
      </c>
      <c r="K49" s="203">
        <v>68</v>
      </c>
      <c r="L49" s="203">
        <v>1</v>
      </c>
      <c r="M49" s="203" t="s">
        <v>356</v>
      </c>
      <c r="N49" s="40">
        <v>373</v>
      </c>
      <c r="O49" s="203" t="s">
        <v>1</v>
      </c>
      <c r="P49" s="225"/>
      <c r="Q49" s="230">
        <v>14800</v>
      </c>
      <c r="R49" s="50">
        <f t="shared" si="1"/>
        <v>12.433333333333334</v>
      </c>
      <c r="S49" s="40"/>
      <c r="T49" s="40">
        <v>1</v>
      </c>
      <c r="U49" s="40">
        <v>1.7</v>
      </c>
      <c r="V49" s="78">
        <v>1.3</v>
      </c>
      <c r="W49" s="40"/>
      <c r="X49" s="40"/>
      <c r="Y49" s="40" t="s">
        <v>772</v>
      </c>
      <c r="Z49" s="40" t="s">
        <v>772</v>
      </c>
      <c r="AA49" s="40" t="s">
        <v>62</v>
      </c>
      <c r="AB49" s="40"/>
      <c r="AC49" s="40">
        <v>170</v>
      </c>
      <c r="AD49" s="40">
        <v>198</v>
      </c>
      <c r="AE49" s="40" t="s">
        <v>1167</v>
      </c>
      <c r="AF49" s="40" t="s">
        <v>332</v>
      </c>
      <c r="AG49" s="40"/>
      <c r="AH49" s="40" t="s">
        <v>332</v>
      </c>
      <c r="AI49" s="40"/>
      <c r="AJ49" s="82">
        <v>10.67</v>
      </c>
      <c r="AK49" s="40" t="s">
        <v>1138</v>
      </c>
      <c r="AL49" s="40" t="s">
        <v>332</v>
      </c>
      <c r="AM49" s="41"/>
    </row>
    <row r="50" spans="1:39" x14ac:dyDescent="0.35">
      <c r="A50" s="202" t="s">
        <v>539</v>
      </c>
      <c r="B50" s="203" t="str">
        <f>VLOOKUP(A50,'[1]Zuordnung BEEHIVE N=361'!H:K,4,FALSE)</f>
        <v>BEE2510</v>
      </c>
      <c r="C50" s="203" t="s">
        <v>910</v>
      </c>
      <c r="D50" s="203" t="str">
        <f>_xlfn.CONCAT(Table1[[#This Row],[seq_id]],"_HIV",Table1[[#This Row],[scount]])</f>
        <v>19960_3_70_HIV10-02128</v>
      </c>
      <c r="E50" s="203" t="str">
        <f>_xlfn.CONCAT(Table1[[#This Row],[seq_id]],"_1.fastq.gz")</f>
        <v>19960_3_70_1.fastq.gz</v>
      </c>
      <c r="F50" s="203" t="str">
        <f>_xlfn.CONCAT(Table1[[#This Row],[seq_id]],"_2.fastq.gz")</f>
        <v>19960_3_70_2.fastq.gz</v>
      </c>
      <c r="G50" s="203" t="str">
        <f>_xlfn.CONCAT(Table1[[#This Row],[file_name_renamed]],"_R1.fastq.gz")</f>
        <v>19960_3_70_HIV10-02128_R1.fastq.gz</v>
      </c>
      <c r="H50" s="203" t="str">
        <f>_xlfn.CONCAT(Table1[[#This Row],[file_name_renamed]],"_R2.fastq.gz")</f>
        <v>19960_3_70_HIV10-02128_R2.fastq.gz</v>
      </c>
      <c r="I50" s="203">
        <v>19960</v>
      </c>
      <c r="J50" s="203">
        <v>3</v>
      </c>
      <c r="K50" s="203">
        <v>70</v>
      </c>
      <c r="L50" s="203">
        <v>1</v>
      </c>
      <c r="M50" s="203" t="s">
        <v>356</v>
      </c>
      <c r="N50" s="40">
        <v>377</v>
      </c>
      <c r="O50" s="220" t="s">
        <v>23</v>
      </c>
      <c r="P50" s="227">
        <v>7000</v>
      </c>
      <c r="Q50" s="230"/>
      <c r="R50" s="50">
        <f t="shared" si="1"/>
        <v>12.566666666666666</v>
      </c>
      <c r="S50" s="40"/>
      <c r="T50" s="40">
        <v>1</v>
      </c>
      <c r="U50" s="40">
        <v>1.4</v>
      </c>
      <c r="V50" s="78">
        <v>1</v>
      </c>
      <c r="W50" s="40"/>
      <c r="X50" s="40"/>
      <c r="Y50" s="40" t="s">
        <v>772</v>
      </c>
      <c r="Z50" s="40" t="s">
        <v>772</v>
      </c>
      <c r="AA50" s="40" t="s">
        <v>23</v>
      </c>
      <c r="AB50" s="40"/>
      <c r="AC50" s="40">
        <v>147</v>
      </c>
      <c r="AD50" s="40">
        <v>169</v>
      </c>
      <c r="AE50" s="40" t="s">
        <v>1170</v>
      </c>
      <c r="AF50" s="40" t="s">
        <v>332</v>
      </c>
      <c r="AG50" s="40"/>
      <c r="AH50" s="40" t="s">
        <v>332</v>
      </c>
      <c r="AI50" s="40"/>
      <c r="AJ50" s="40">
        <v>12.89</v>
      </c>
      <c r="AK50" s="40" t="s">
        <v>1138</v>
      </c>
      <c r="AL50" s="40" t="s">
        <v>332</v>
      </c>
      <c r="AM50" s="41"/>
    </row>
    <row r="51" spans="1:39" x14ac:dyDescent="0.35">
      <c r="A51" s="202" t="s">
        <v>549</v>
      </c>
      <c r="B51" s="203" t="str">
        <f>VLOOKUP(A51,'[1]Zuordnung BEEHIVE N=361'!H:K,4,FALSE)</f>
        <v>BEE2513</v>
      </c>
      <c r="C51" s="203" t="s">
        <v>911</v>
      </c>
      <c r="D51" s="203" t="str">
        <f>_xlfn.CONCAT(Table1[[#This Row],[seq_id]],"_HIV",Table1[[#This Row],[scount]])</f>
        <v>19960_3_73_HIV10-02594</v>
      </c>
      <c r="E51" s="203" t="str">
        <f>_xlfn.CONCAT(Table1[[#This Row],[seq_id]],"_1.fastq.gz")</f>
        <v>19960_3_73_1.fastq.gz</v>
      </c>
      <c r="F51" s="203" t="str">
        <f>_xlfn.CONCAT(Table1[[#This Row],[seq_id]],"_2.fastq.gz")</f>
        <v>19960_3_73_2.fastq.gz</v>
      </c>
      <c r="G51" s="203" t="str">
        <f>_xlfn.CONCAT(Table1[[#This Row],[file_name_renamed]],"_R1.fastq.gz")</f>
        <v>19960_3_73_HIV10-02594_R1.fastq.gz</v>
      </c>
      <c r="H51" s="203" t="str">
        <f>_xlfn.CONCAT(Table1[[#This Row],[file_name_renamed]],"_R2.fastq.gz")</f>
        <v>19960_3_73_HIV10-02594_R2.fastq.gz</v>
      </c>
      <c r="I51" s="203">
        <v>19960</v>
      </c>
      <c r="J51" s="203">
        <v>3</v>
      </c>
      <c r="K51" s="203">
        <v>73</v>
      </c>
      <c r="L51" s="203">
        <v>1</v>
      </c>
      <c r="M51" s="203" t="s">
        <v>356</v>
      </c>
      <c r="N51" s="40">
        <v>273</v>
      </c>
      <c r="O51" s="203" t="s">
        <v>1</v>
      </c>
      <c r="P51" s="227">
        <v>78300</v>
      </c>
      <c r="Q51" s="230"/>
      <c r="R51" s="50">
        <f t="shared" si="1"/>
        <v>9.1</v>
      </c>
      <c r="S51" s="40"/>
      <c r="T51" s="40">
        <v>1</v>
      </c>
      <c r="U51" s="40">
        <v>2.2999999999999998</v>
      </c>
      <c r="V51" s="78">
        <v>2.1</v>
      </c>
      <c r="W51" s="40"/>
      <c r="X51" s="40"/>
      <c r="Y51" s="40" t="s">
        <v>772</v>
      </c>
      <c r="Z51" s="40" t="s">
        <v>772</v>
      </c>
      <c r="AA51" s="40" t="s">
        <v>1177</v>
      </c>
      <c r="AB51" s="40"/>
      <c r="AC51" s="40">
        <v>225</v>
      </c>
      <c r="AD51" s="40">
        <v>261</v>
      </c>
      <c r="AE51" s="40" t="s">
        <v>1173</v>
      </c>
      <c r="AF51" s="40" t="s">
        <v>332</v>
      </c>
      <c r="AG51" s="40"/>
      <c r="AH51" s="40" t="s">
        <v>332</v>
      </c>
      <c r="AI51" s="40"/>
      <c r="AJ51" s="82">
        <v>31.05</v>
      </c>
      <c r="AK51" s="40" t="s">
        <v>1138</v>
      </c>
      <c r="AL51" s="40" t="s">
        <v>332</v>
      </c>
      <c r="AM51" s="41"/>
    </row>
    <row r="52" spans="1:39" x14ac:dyDescent="0.35">
      <c r="A52" s="202" t="s">
        <v>553</v>
      </c>
      <c r="B52" s="203" t="str">
        <f>VLOOKUP(A52,'[1]Zuordnung BEEHIVE N=361'!H:K,4,FALSE)</f>
        <v>BEE2516</v>
      </c>
      <c r="C52" s="203" t="s">
        <v>912</v>
      </c>
      <c r="D52" s="203" t="str">
        <f>_xlfn.CONCAT(Table1[[#This Row],[seq_id]],"_HIV",Table1[[#This Row],[scount]])</f>
        <v>19960_3_76_HIV11-00324</v>
      </c>
      <c r="E52" s="203" t="str">
        <f>_xlfn.CONCAT(Table1[[#This Row],[seq_id]],"_1.fastq.gz")</f>
        <v>19960_3_76_1.fastq.gz</v>
      </c>
      <c r="F52" s="203" t="str">
        <f>_xlfn.CONCAT(Table1[[#This Row],[seq_id]],"_2.fastq.gz")</f>
        <v>19960_3_76_2.fastq.gz</v>
      </c>
      <c r="G52" s="203" t="str">
        <f>_xlfn.CONCAT(Table1[[#This Row],[file_name_renamed]],"_R1.fastq.gz")</f>
        <v>19960_3_76_HIV11-00324_R1.fastq.gz</v>
      </c>
      <c r="H52" s="203" t="str">
        <f>_xlfn.CONCAT(Table1[[#This Row],[file_name_renamed]],"_R2.fastq.gz")</f>
        <v>19960_3_76_HIV11-00324_R2.fastq.gz</v>
      </c>
      <c r="I52" s="203">
        <v>19960</v>
      </c>
      <c r="J52" s="203">
        <v>3</v>
      </c>
      <c r="K52" s="203">
        <v>76</v>
      </c>
      <c r="L52" s="203">
        <v>1</v>
      </c>
      <c r="M52" s="203" t="s">
        <v>356</v>
      </c>
      <c r="N52" s="40">
        <v>189</v>
      </c>
      <c r="O52" s="203" t="s">
        <v>1</v>
      </c>
      <c r="P52" s="225"/>
      <c r="Q52" s="230">
        <v>407</v>
      </c>
      <c r="R52" s="50">
        <f t="shared" si="1"/>
        <v>6.3</v>
      </c>
      <c r="S52" s="40"/>
      <c r="T52" s="40">
        <v>1</v>
      </c>
      <c r="U52" s="40">
        <v>1.5</v>
      </c>
      <c r="V52" s="78">
        <v>0.8</v>
      </c>
      <c r="W52" s="40"/>
      <c r="X52" s="40"/>
      <c r="Y52" s="82" t="s">
        <v>646</v>
      </c>
      <c r="Z52" s="40" t="s">
        <v>772</v>
      </c>
      <c r="AA52" s="40" t="s">
        <v>1112</v>
      </c>
      <c r="AB52" s="40"/>
      <c r="AC52" s="40">
        <v>167</v>
      </c>
      <c r="AD52" s="40">
        <v>192</v>
      </c>
      <c r="AE52" s="40" t="s">
        <v>1194</v>
      </c>
      <c r="AF52" s="40" t="s">
        <v>332</v>
      </c>
      <c r="AG52" s="40"/>
      <c r="AH52" s="82" t="s">
        <v>1048</v>
      </c>
      <c r="AI52" s="82" t="s">
        <v>609</v>
      </c>
      <c r="AJ52" s="40"/>
      <c r="AK52" s="40" t="s">
        <v>1138</v>
      </c>
      <c r="AL52" s="40" t="s">
        <v>332</v>
      </c>
      <c r="AM52" s="41" t="s">
        <v>1343</v>
      </c>
    </row>
    <row r="53" spans="1:39" ht="15" thickBot="1" x14ac:dyDescent="0.4">
      <c r="A53" s="204" t="s">
        <v>558</v>
      </c>
      <c r="B53" s="205" t="str">
        <f>VLOOKUP(A53,'[1]Zuordnung BEEHIVE N=361'!H:K,4,FALSE)</f>
        <v>BEE2517</v>
      </c>
      <c r="C53" s="205" t="s">
        <v>913</v>
      </c>
      <c r="D53" s="205" t="str">
        <f>_xlfn.CONCAT(Table1[[#This Row],[seq_id]],"_HIV",Table1[[#This Row],[scount]])</f>
        <v>19960_3_77_HIV11-02654</v>
      </c>
      <c r="E53" s="205" t="str">
        <f>_xlfn.CONCAT(Table1[[#This Row],[seq_id]],"_1.fastq.gz")</f>
        <v>19960_3_77_1.fastq.gz</v>
      </c>
      <c r="F53" s="205" t="str">
        <f>_xlfn.CONCAT(Table1[[#This Row],[seq_id]],"_2.fastq.gz")</f>
        <v>19960_3_77_2.fastq.gz</v>
      </c>
      <c r="G53" s="205" t="str">
        <f>_xlfn.CONCAT(Table1[[#This Row],[file_name_renamed]],"_R1.fastq.gz")</f>
        <v>19960_3_77_HIV11-02654_R1.fastq.gz</v>
      </c>
      <c r="H53" s="205" t="str">
        <f>_xlfn.CONCAT(Table1[[#This Row],[file_name_renamed]],"_R2.fastq.gz")</f>
        <v>19960_3_77_HIV11-02654_R2.fastq.gz</v>
      </c>
      <c r="I53" s="205">
        <v>19960</v>
      </c>
      <c r="J53" s="205">
        <v>3</v>
      </c>
      <c r="K53" s="205">
        <v>77</v>
      </c>
      <c r="L53" s="205">
        <v>1</v>
      </c>
      <c r="M53" s="205" t="s">
        <v>356</v>
      </c>
      <c r="N53" s="43">
        <v>426</v>
      </c>
      <c r="O53" s="205" t="s">
        <v>579</v>
      </c>
      <c r="P53" s="228">
        <v>20</v>
      </c>
      <c r="Q53" s="231"/>
      <c r="R53" s="52">
        <f t="shared" si="1"/>
        <v>14.2</v>
      </c>
      <c r="S53" s="43"/>
      <c r="T53" s="43">
        <v>1</v>
      </c>
      <c r="U53" s="43">
        <v>1.3</v>
      </c>
      <c r="V53" s="107">
        <v>0</v>
      </c>
      <c r="W53" s="43"/>
      <c r="X53" s="43"/>
      <c r="Y53" s="92" t="s">
        <v>646</v>
      </c>
      <c r="Z53" s="92" t="s">
        <v>646</v>
      </c>
      <c r="AA53" s="43" t="s">
        <v>591</v>
      </c>
      <c r="AB53" s="43"/>
      <c r="AC53" s="43">
        <v>163</v>
      </c>
      <c r="AD53" s="43">
        <v>189</v>
      </c>
      <c r="AE53" s="43" t="s">
        <v>1174</v>
      </c>
      <c r="AF53" s="92" t="s">
        <v>1048</v>
      </c>
      <c r="AG53" s="92" t="s">
        <v>402</v>
      </c>
      <c r="AH53" s="92" t="s">
        <v>1048</v>
      </c>
      <c r="AI53" s="92" t="s">
        <v>402</v>
      </c>
      <c r="AJ53" s="43"/>
      <c r="AK53" s="43" t="s">
        <v>1138</v>
      </c>
      <c r="AL53" s="43" t="s">
        <v>332</v>
      </c>
      <c r="AM53" s="110" t="s">
        <v>1105</v>
      </c>
    </row>
    <row r="54" spans="1:39" x14ac:dyDescent="0.35">
      <c r="A54" s="223" t="s">
        <v>427</v>
      </c>
      <c r="B54" s="201" t="str">
        <f>VLOOKUP(A54,'[1]Zuordnung BEEHIVE N=361'!H:K,4,FALSE)</f>
        <v>BEE2534</v>
      </c>
      <c r="C54" s="201" t="s">
        <v>994</v>
      </c>
      <c r="D54" s="201" t="str">
        <f>_xlfn.CONCAT(Table1[[#This Row],[seq_id]],"_HIV",Table1[[#This Row],[scount]])</f>
        <v>20004_3_91_HIV01-00174</v>
      </c>
      <c r="E54" s="201" t="str">
        <f>_xlfn.CONCAT(Table1[[#This Row],[seq_id]],"_1.fastq.gz")</f>
        <v>20004_3_91_1.fastq.gz</v>
      </c>
      <c r="F54" s="201" t="str">
        <f>_xlfn.CONCAT(Table1[[#This Row],[seq_id]],"_2.fastq.gz")</f>
        <v>20004_3_91_2.fastq.gz</v>
      </c>
      <c r="G54" s="201" t="str">
        <f>_xlfn.CONCAT(Table1[[#This Row],[file_name_renamed]],"_R1.fastq.gz")</f>
        <v>20004_3_91_HIV01-00174_R1.fastq.gz</v>
      </c>
      <c r="H54" s="201" t="str">
        <f>_xlfn.CONCAT(Table1[[#This Row],[file_name_renamed]],"_R2.fastq.gz")</f>
        <v>20004_3_91_HIV01-00174_R2.fastq.gz</v>
      </c>
      <c r="I54" s="201">
        <v>20004</v>
      </c>
      <c r="J54" s="201">
        <v>3</v>
      </c>
      <c r="K54" s="201">
        <v>91</v>
      </c>
      <c r="L54" s="201">
        <v>3</v>
      </c>
      <c r="M54" s="201" t="s">
        <v>357</v>
      </c>
      <c r="N54" s="37">
        <v>444</v>
      </c>
      <c r="O54" s="201" t="s">
        <v>1</v>
      </c>
      <c r="P54" s="224"/>
      <c r="Q54" s="229">
        <v>21552</v>
      </c>
      <c r="R54" s="49">
        <f t="shared" si="1"/>
        <v>14.8</v>
      </c>
      <c r="S54" s="37">
        <v>26.64</v>
      </c>
      <c r="T54" s="37">
        <v>1</v>
      </c>
      <c r="U54" s="37">
        <v>1</v>
      </c>
      <c r="V54" s="37">
        <v>0.6</v>
      </c>
      <c r="W54" s="37"/>
      <c r="X54" s="37"/>
      <c r="Y54" s="94" t="s">
        <v>646</v>
      </c>
      <c r="Z54" s="37" t="s">
        <v>772</v>
      </c>
      <c r="AA54" s="37" t="s">
        <v>1</v>
      </c>
      <c r="AB54" s="37"/>
      <c r="AC54" s="37">
        <v>116</v>
      </c>
      <c r="AD54" s="37">
        <v>130</v>
      </c>
      <c r="AE54" s="37" t="s">
        <v>1088</v>
      </c>
      <c r="AF54" s="37" t="s">
        <v>332</v>
      </c>
      <c r="AG54" s="37"/>
      <c r="AH54" s="37" t="s">
        <v>332</v>
      </c>
      <c r="AI54" s="37"/>
      <c r="AJ54" s="37">
        <v>30.21</v>
      </c>
      <c r="AK54" s="37" t="s">
        <v>1138</v>
      </c>
      <c r="AL54" s="37" t="s">
        <v>332</v>
      </c>
      <c r="AM54" s="38" t="s">
        <v>1344</v>
      </c>
    </row>
    <row r="55" spans="1:39" x14ac:dyDescent="0.35">
      <c r="A55" s="202" t="s">
        <v>428</v>
      </c>
      <c r="B55" s="203" t="str">
        <f>VLOOKUP(A55,'[1]Zuordnung BEEHIVE N=361'!H:K,4,FALSE)</f>
        <v>BEE2540</v>
      </c>
      <c r="C55" s="203" t="s">
        <v>995</v>
      </c>
      <c r="D55" s="203" t="str">
        <f>_xlfn.CONCAT(Table1[[#This Row],[seq_id]],"_HIV",Table1[[#This Row],[scount]])</f>
        <v>20004_3_97_HIV04-00628</v>
      </c>
      <c r="E55" s="203" t="str">
        <f>_xlfn.CONCAT(Table1[[#This Row],[seq_id]],"_1.fastq.gz")</f>
        <v>20004_3_97_1.fastq.gz</v>
      </c>
      <c r="F55" s="203" t="str">
        <f>_xlfn.CONCAT(Table1[[#This Row],[seq_id]],"_2.fastq.gz")</f>
        <v>20004_3_97_2.fastq.gz</v>
      </c>
      <c r="G55" s="203" t="str">
        <f>_xlfn.CONCAT(Table1[[#This Row],[file_name_renamed]],"_R1.fastq.gz")</f>
        <v>20004_3_97_HIV04-00628_R1.fastq.gz</v>
      </c>
      <c r="H55" s="203" t="str">
        <f>_xlfn.CONCAT(Table1[[#This Row],[file_name_renamed]],"_R2.fastq.gz")</f>
        <v>20004_3_97_HIV04-00628_R2.fastq.gz</v>
      </c>
      <c r="I55" s="203">
        <v>20004</v>
      </c>
      <c r="J55" s="203">
        <v>3</v>
      </c>
      <c r="K55" s="203">
        <v>97</v>
      </c>
      <c r="L55" s="203">
        <v>2</v>
      </c>
      <c r="M55" s="203" t="s">
        <v>357</v>
      </c>
      <c r="N55" s="40">
        <v>368</v>
      </c>
      <c r="O55" s="203" t="s">
        <v>1</v>
      </c>
      <c r="P55" s="225"/>
      <c r="Q55" s="230">
        <v>630</v>
      </c>
      <c r="R55" s="50">
        <f t="shared" si="1"/>
        <v>12.266666666666667</v>
      </c>
      <c r="S55" s="40">
        <v>14.48</v>
      </c>
      <c r="T55" s="40">
        <v>1</v>
      </c>
      <c r="U55" s="40">
        <v>1.8</v>
      </c>
      <c r="V55" s="40">
        <v>1.5</v>
      </c>
      <c r="W55" s="40"/>
      <c r="X55" s="40"/>
      <c r="Y55" s="82" t="s">
        <v>646</v>
      </c>
      <c r="Z55" s="78" t="s">
        <v>772</v>
      </c>
      <c r="AA55" s="40" t="s">
        <v>1</v>
      </c>
      <c r="AB55" s="40"/>
      <c r="AC55" s="40">
        <v>202</v>
      </c>
      <c r="AD55" s="40">
        <v>228</v>
      </c>
      <c r="AE55" s="40" t="s">
        <v>1175</v>
      </c>
      <c r="AF55" s="82" t="s">
        <v>1048</v>
      </c>
      <c r="AG55" s="82" t="s">
        <v>402</v>
      </c>
      <c r="AH55" s="40" t="s">
        <v>332</v>
      </c>
      <c r="AI55" s="40"/>
      <c r="AJ55" s="40">
        <v>20.96</v>
      </c>
      <c r="AK55" s="40" t="s">
        <v>1138</v>
      </c>
      <c r="AL55" s="40" t="s">
        <v>332</v>
      </c>
      <c r="AM55" s="41" t="s">
        <v>1097</v>
      </c>
    </row>
    <row r="56" spans="1:39" x14ac:dyDescent="0.35">
      <c r="A56" s="202" t="s">
        <v>429</v>
      </c>
      <c r="B56" s="203" t="str">
        <f>VLOOKUP(A56,'[1]Zuordnung BEEHIVE N=361'!H:K,4,FALSE)</f>
        <v>BEE2541</v>
      </c>
      <c r="C56" s="203" t="s">
        <v>996</v>
      </c>
      <c r="D56" s="203" t="str">
        <f>_xlfn.CONCAT(Table1[[#This Row],[seq_id]],"_HIV",Table1[[#This Row],[scount]])</f>
        <v>20004_3_98_HIV04-00657</v>
      </c>
      <c r="E56" s="203" t="str">
        <f>_xlfn.CONCAT(Table1[[#This Row],[seq_id]],"_1.fastq.gz")</f>
        <v>20004_3_98_1.fastq.gz</v>
      </c>
      <c r="F56" s="203" t="str">
        <f>_xlfn.CONCAT(Table1[[#This Row],[seq_id]],"_2.fastq.gz")</f>
        <v>20004_3_98_2.fastq.gz</v>
      </c>
      <c r="G56" s="203" t="str">
        <f>_xlfn.CONCAT(Table1[[#This Row],[file_name_renamed]],"_R1.fastq.gz")</f>
        <v>20004_3_98_HIV04-00657_R1.fastq.gz</v>
      </c>
      <c r="H56" s="203" t="str">
        <f>_xlfn.CONCAT(Table1[[#This Row],[file_name_renamed]],"_R2.fastq.gz")</f>
        <v>20004_3_98_HIV04-00657_R2.fastq.gz</v>
      </c>
      <c r="I56" s="203">
        <v>20004</v>
      </c>
      <c r="J56" s="203">
        <v>3</v>
      </c>
      <c r="K56" s="203">
        <v>98</v>
      </c>
      <c r="L56" s="203">
        <v>2</v>
      </c>
      <c r="M56" s="203" t="s">
        <v>357</v>
      </c>
      <c r="N56" s="40">
        <v>434</v>
      </c>
      <c r="O56" s="203" t="s">
        <v>1</v>
      </c>
      <c r="P56" s="225"/>
      <c r="Q56" s="230">
        <v>304000</v>
      </c>
      <c r="R56" s="50">
        <f t="shared" si="1"/>
        <v>14.466666666666667</v>
      </c>
      <c r="S56" s="40">
        <v>33.74</v>
      </c>
      <c r="T56" s="40">
        <v>1</v>
      </c>
      <c r="U56" s="40">
        <v>2</v>
      </c>
      <c r="V56" s="40">
        <v>1.7</v>
      </c>
      <c r="W56" s="40"/>
      <c r="X56" s="40"/>
      <c r="Y56" s="40" t="s">
        <v>772</v>
      </c>
      <c r="Z56" s="40" t="s">
        <v>772</v>
      </c>
      <c r="AA56" s="40" t="s">
        <v>585</v>
      </c>
      <c r="AB56" s="40"/>
      <c r="AC56" s="40">
        <v>218</v>
      </c>
      <c r="AD56" s="40">
        <v>246</v>
      </c>
      <c r="AE56" s="40" t="s">
        <v>1176</v>
      </c>
      <c r="AF56" s="40" t="s">
        <v>332</v>
      </c>
      <c r="AG56" s="40"/>
      <c r="AH56" s="40" t="s">
        <v>332</v>
      </c>
      <c r="AI56" s="40"/>
      <c r="AJ56" s="40">
        <v>33.270000000000003</v>
      </c>
      <c r="AK56" s="40" t="s">
        <v>1138</v>
      </c>
      <c r="AL56" s="40" t="s">
        <v>332</v>
      </c>
      <c r="AM56" s="41"/>
    </row>
    <row r="57" spans="1:39" x14ac:dyDescent="0.35">
      <c r="A57" s="202" t="s">
        <v>430</v>
      </c>
      <c r="B57" s="203" t="str">
        <f>VLOOKUP(A57,'[1]Zuordnung BEEHIVE N=361'!H:K,4,FALSE)</f>
        <v>BEE2543</v>
      </c>
      <c r="C57" s="203" t="s">
        <v>923</v>
      </c>
      <c r="D57" s="203" t="str">
        <f>_xlfn.CONCAT(Table1[[#This Row],[seq_id]],"_HIV",Table1[[#This Row],[scount]])</f>
        <v>20004_3_100_HIV04-00661</v>
      </c>
      <c r="E57" s="203" t="str">
        <f>_xlfn.CONCAT(Table1[[#This Row],[seq_id]],"_1.fastq.gz")</f>
        <v>20004_3_100_1.fastq.gz</v>
      </c>
      <c r="F57" s="203" t="str">
        <f>_xlfn.CONCAT(Table1[[#This Row],[seq_id]],"_2.fastq.gz")</f>
        <v>20004_3_100_2.fastq.gz</v>
      </c>
      <c r="G57" s="203" t="str">
        <f>_xlfn.CONCAT(Table1[[#This Row],[file_name_renamed]],"_R1.fastq.gz")</f>
        <v>20004_3_100_HIV04-00661_R1.fastq.gz</v>
      </c>
      <c r="H57" s="203" t="str">
        <f>_xlfn.CONCAT(Table1[[#This Row],[file_name_renamed]],"_R2.fastq.gz")</f>
        <v>20004_3_100_HIV04-00661_R2.fastq.gz</v>
      </c>
      <c r="I57" s="203">
        <v>20004</v>
      </c>
      <c r="J57" s="203">
        <v>3</v>
      </c>
      <c r="K57" s="203">
        <v>100</v>
      </c>
      <c r="L57" s="203">
        <v>2</v>
      </c>
      <c r="M57" s="203" t="s">
        <v>357</v>
      </c>
      <c r="N57" s="40">
        <v>488</v>
      </c>
      <c r="O57" s="203" t="s">
        <v>1</v>
      </c>
      <c r="P57" s="225"/>
      <c r="Q57" s="230">
        <v>257000</v>
      </c>
      <c r="R57" s="50">
        <f t="shared" si="1"/>
        <v>16.266666666666666</v>
      </c>
      <c r="S57" s="40">
        <v>59.31</v>
      </c>
      <c r="T57" s="40">
        <v>1</v>
      </c>
      <c r="U57" s="40">
        <v>1.9</v>
      </c>
      <c r="V57" s="40">
        <v>1.5</v>
      </c>
      <c r="W57" s="40"/>
      <c r="X57" s="40"/>
      <c r="Y57" s="40" t="s">
        <v>772</v>
      </c>
      <c r="Z57" s="40" t="s">
        <v>772</v>
      </c>
      <c r="AA57" s="40" t="s">
        <v>587</v>
      </c>
      <c r="AB57" s="40"/>
      <c r="AC57" s="40">
        <v>206</v>
      </c>
      <c r="AD57" s="40">
        <v>232</v>
      </c>
      <c r="AE57" s="40" t="s">
        <v>1178</v>
      </c>
      <c r="AF57" s="40" t="s">
        <v>332</v>
      </c>
      <c r="AG57" s="40"/>
      <c r="AH57" s="40" t="s">
        <v>332</v>
      </c>
      <c r="AI57" s="40"/>
      <c r="AJ57" s="40">
        <v>72.7</v>
      </c>
      <c r="AK57" s="40" t="s">
        <v>1138</v>
      </c>
      <c r="AL57" s="40" t="s">
        <v>332</v>
      </c>
      <c r="AM57" s="41"/>
    </row>
    <row r="58" spans="1:39" x14ac:dyDescent="0.35">
      <c r="A58" s="202" t="s">
        <v>431</v>
      </c>
      <c r="B58" s="203" t="str">
        <f>VLOOKUP(A58,'[1]Zuordnung BEEHIVE N=361'!H:K,4,FALSE)</f>
        <v>BEE2547</v>
      </c>
      <c r="C58" s="203" t="s">
        <v>924</v>
      </c>
      <c r="D58" s="203" t="str">
        <f>_xlfn.CONCAT(Table1[[#This Row],[seq_id]],"_HIV",Table1[[#This Row],[scount]])</f>
        <v>20004_3_104_HIV05-00330</v>
      </c>
      <c r="E58" s="203" t="str">
        <f>_xlfn.CONCAT(Table1[[#This Row],[seq_id]],"_1.fastq.gz")</f>
        <v>20004_3_104_1.fastq.gz</v>
      </c>
      <c r="F58" s="203" t="str">
        <f>_xlfn.CONCAT(Table1[[#This Row],[seq_id]],"_2.fastq.gz")</f>
        <v>20004_3_104_2.fastq.gz</v>
      </c>
      <c r="G58" s="203" t="str">
        <f>_xlfn.CONCAT(Table1[[#This Row],[file_name_renamed]],"_R1.fastq.gz")</f>
        <v>20004_3_104_HIV05-00330_R1.fastq.gz</v>
      </c>
      <c r="H58" s="203" t="str">
        <f>_xlfn.CONCAT(Table1[[#This Row],[file_name_renamed]],"_R2.fastq.gz")</f>
        <v>20004_3_104_HIV05-00330_R2.fastq.gz</v>
      </c>
      <c r="I58" s="203">
        <v>20004</v>
      </c>
      <c r="J58" s="203">
        <v>3</v>
      </c>
      <c r="K58" s="203">
        <v>104</v>
      </c>
      <c r="L58" s="203">
        <v>2</v>
      </c>
      <c r="M58" s="203" t="s">
        <v>357</v>
      </c>
      <c r="N58" s="40">
        <v>424</v>
      </c>
      <c r="O58" s="203" t="s">
        <v>1</v>
      </c>
      <c r="P58" s="227">
        <v>51000</v>
      </c>
      <c r="Q58" s="230"/>
      <c r="R58" s="50">
        <f t="shared" si="1"/>
        <v>14.133333333333333</v>
      </c>
      <c r="S58" s="40">
        <v>23.11</v>
      </c>
      <c r="T58" s="40">
        <v>1</v>
      </c>
      <c r="U58" s="40">
        <v>2</v>
      </c>
      <c r="V58" s="40">
        <v>1.6</v>
      </c>
      <c r="W58" s="40"/>
      <c r="X58" s="40"/>
      <c r="Y58" s="40" t="s">
        <v>772</v>
      </c>
      <c r="Z58" s="40" t="s">
        <v>772</v>
      </c>
      <c r="AA58" s="40" t="s">
        <v>1</v>
      </c>
      <c r="AB58" s="40"/>
      <c r="AC58" s="40">
        <v>221</v>
      </c>
      <c r="AD58" s="40">
        <v>250</v>
      </c>
      <c r="AE58" s="40" t="s">
        <v>1179</v>
      </c>
      <c r="AF58" s="40" t="s">
        <v>332</v>
      </c>
      <c r="AG58" s="40"/>
      <c r="AH58" s="40" t="s">
        <v>332</v>
      </c>
      <c r="AI58" s="40"/>
      <c r="AJ58" s="40">
        <v>29.76</v>
      </c>
      <c r="AK58" s="40" t="s">
        <v>1138</v>
      </c>
      <c r="AL58" s="40" t="s">
        <v>332</v>
      </c>
      <c r="AM58" s="41"/>
    </row>
    <row r="59" spans="1:39" x14ac:dyDescent="0.35">
      <c r="A59" s="202" t="s">
        <v>432</v>
      </c>
      <c r="B59" s="203" t="str">
        <f>VLOOKUP(A59,'[1]Zuordnung BEEHIVE N=361'!H:K,4,FALSE)</f>
        <v>BEE2548</v>
      </c>
      <c r="C59" s="203" t="s">
        <v>925</v>
      </c>
      <c r="D59" s="203" t="str">
        <f>_xlfn.CONCAT(Table1[[#This Row],[seq_id]],"_HIV",Table1[[#This Row],[scount]])</f>
        <v>20004_3_105_HIV05-00426</v>
      </c>
      <c r="E59" s="203" t="str">
        <f>_xlfn.CONCAT(Table1[[#This Row],[seq_id]],"_1.fastq.gz")</f>
        <v>20004_3_105_1.fastq.gz</v>
      </c>
      <c r="F59" s="203" t="str">
        <f>_xlfn.CONCAT(Table1[[#This Row],[seq_id]],"_2.fastq.gz")</f>
        <v>20004_3_105_2.fastq.gz</v>
      </c>
      <c r="G59" s="203" t="str">
        <f>_xlfn.CONCAT(Table1[[#This Row],[file_name_renamed]],"_R1.fastq.gz")</f>
        <v>20004_3_105_HIV05-00426_R1.fastq.gz</v>
      </c>
      <c r="H59" s="203" t="str">
        <f>_xlfn.CONCAT(Table1[[#This Row],[file_name_renamed]],"_R2.fastq.gz")</f>
        <v>20004_3_105_HIV05-00426_R2.fastq.gz</v>
      </c>
      <c r="I59" s="203">
        <v>20004</v>
      </c>
      <c r="J59" s="203">
        <v>3</v>
      </c>
      <c r="K59" s="203">
        <v>105</v>
      </c>
      <c r="L59" s="203">
        <v>2</v>
      </c>
      <c r="M59" s="203" t="s">
        <v>357</v>
      </c>
      <c r="N59" s="40">
        <v>446</v>
      </c>
      <c r="O59" s="203" t="s">
        <v>1</v>
      </c>
      <c r="P59" s="227">
        <v>91000</v>
      </c>
      <c r="Q59" s="230"/>
      <c r="R59" s="50">
        <f t="shared" si="1"/>
        <v>14.866666666666667</v>
      </c>
      <c r="S59" s="40">
        <v>28.88</v>
      </c>
      <c r="T59" s="40">
        <v>1</v>
      </c>
      <c r="U59" s="40">
        <v>1.7</v>
      </c>
      <c r="V59" s="40">
        <v>1.2</v>
      </c>
      <c r="W59" s="40"/>
      <c r="X59" s="40"/>
      <c r="Y59" s="82" t="s">
        <v>646</v>
      </c>
      <c r="Z59" s="40" t="s">
        <v>772</v>
      </c>
      <c r="AA59" s="40" t="s">
        <v>1</v>
      </c>
      <c r="AB59" s="40"/>
      <c r="AC59" s="40">
        <v>189</v>
      </c>
      <c r="AD59" s="40">
        <v>213</v>
      </c>
      <c r="AE59" s="40" t="s">
        <v>1180</v>
      </c>
      <c r="AF59" s="82" t="s">
        <v>1048</v>
      </c>
      <c r="AG59" s="82" t="s">
        <v>402</v>
      </c>
      <c r="AH59" s="82" t="s">
        <v>1048</v>
      </c>
      <c r="AI59" s="82" t="s">
        <v>403</v>
      </c>
      <c r="AJ59" s="40">
        <v>31.41</v>
      </c>
      <c r="AK59" s="40" t="s">
        <v>1138</v>
      </c>
      <c r="AL59" s="40" t="s">
        <v>332</v>
      </c>
      <c r="AM59" s="41" t="s">
        <v>1345</v>
      </c>
    </row>
    <row r="60" spans="1:39" x14ac:dyDescent="0.35">
      <c r="A60" s="202" t="s">
        <v>435</v>
      </c>
      <c r="B60" s="203" t="str">
        <f>VLOOKUP(A60,'[1]Zuordnung BEEHIVE N=361'!H:K,4,FALSE)</f>
        <v>BEE2549</v>
      </c>
      <c r="C60" s="203" t="s">
        <v>926</v>
      </c>
      <c r="D60" s="203" t="str">
        <f>_xlfn.CONCAT(Table1[[#This Row],[seq_id]],"_HIV",Table1[[#This Row],[scount]])</f>
        <v>20004_3_106_HIV05-00471</v>
      </c>
      <c r="E60" s="203" t="str">
        <f>_xlfn.CONCAT(Table1[[#This Row],[seq_id]],"_1.fastq.gz")</f>
        <v>20004_3_106_1.fastq.gz</v>
      </c>
      <c r="F60" s="203" t="str">
        <f>_xlfn.CONCAT(Table1[[#This Row],[seq_id]],"_2.fastq.gz")</f>
        <v>20004_3_106_2.fastq.gz</v>
      </c>
      <c r="G60" s="203" t="str">
        <f>_xlfn.CONCAT(Table1[[#This Row],[file_name_renamed]],"_R1.fastq.gz")</f>
        <v>20004_3_106_HIV05-00471_R1.fastq.gz</v>
      </c>
      <c r="H60" s="203" t="str">
        <f>_xlfn.CONCAT(Table1[[#This Row],[file_name_renamed]],"_R2.fastq.gz")</f>
        <v>20004_3_106_HIV05-00471_R2.fastq.gz</v>
      </c>
      <c r="I60" s="203">
        <v>20004</v>
      </c>
      <c r="J60" s="203">
        <v>3</v>
      </c>
      <c r="K60" s="203">
        <v>106</v>
      </c>
      <c r="L60" s="203">
        <v>2</v>
      </c>
      <c r="M60" s="203" t="s">
        <v>357</v>
      </c>
      <c r="N60" s="40">
        <v>337</v>
      </c>
      <c r="O60" s="203" t="s">
        <v>1</v>
      </c>
      <c r="P60" s="227">
        <v>96000</v>
      </c>
      <c r="Q60" s="230"/>
      <c r="R60" s="50">
        <f t="shared" si="1"/>
        <v>11.233333333333333</v>
      </c>
      <c r="S60" s="40"/>
      <c r="T60" s="40">
        <v>1</v>
      </c>
      <c r="U60" s="40">
        <v>1.9</v>
      </c>
      <c r="V60" s="40">
        <v>1.5</v>
      </c>
      <c r="W60" s="40"/>
      <c r="X60" s="40"/>
      <c r="Y60" s="40" t="s">
        <v>772</v>
      </c>
      <c r="Z60" s="40" t="s">
        <v>772</v>
      </c>
      <c r="AA60" s="40" t="s">
        <v>1</v>
      </c>
      <c r="AB60" s="40"/>
      <c r="AC60" s="40">
        <v>208</v>
      </c>
      <c r="AD60" s="40">
        <v>234</v>
      </c>
      <c r="AE60" s="40" t="s">
        <v>1181</v>
      </c>
      <c r="AF60" s="40" t="s">
        <v>332</v>
      </c>
      <c r="AG60" s="40"/>
      <c r="AH60" s="40" t="s">
        <v>332</v>
      </c>
      <c r="AI60" s="40"/>
      <c r="AJ60" s="40">
        <v>12</v>
      </c>
      <c r="AK60" s="40" t="s">
        <v>1138</v>
      </c>
      <c r="AL60" s="40" t="s">
        <v>332</v>
      </c>
      <c r="AM60" s="41"/>
    </row>
    <row r="61" spans="1:39" x14ac:dyDescent="0.35">
      <c r="A61" s="202" t="s">
        <v>437</v>
      </c>
      <c r="B61" s="203" t="str">
        <f>VLOOKUP(A61,'[1]Zuordnung BEEHIVE N=361'!H:K,4,FALSE)</f>
        <v>BEE2554</v>
      </c>
      <c r="C61" s="203" t="s">
        <v>928</v>
      </c>
      <c r="D61" s="203" t="str">
        <f>_xlfn.CONCAT(Table1[[#This Row],[seq_id]],"_HIV",Table1[[#This Row],[scount]])</f>
        <v>20004_3_110_HIV05-00746</v>
      </c>
      <c r="E61" s="203" t="str">
        <f>_xlfn.CONCAT(Table1[[#This Row],[seq_id]],"_1.fastq.gz")</f>
        <v>20004_3_110_1.fastq.gz</v>
      </c>
      <c r="F61" s="203" t="str">
        <f>_xlfn.CONCAT(Table1[[#This Row],[seq_id]],"_2.fastq.gz")</f>
        <v>20004_3_110_2.fastq.gz</v>
      </c>
      <c r="G61" s="203" t="str">
        <f>_xlfn.CONCAT(Table1[[#This Row],[file_name_renamed]],"_R1.fastq.gz")</f>
        <v>20004_3_110_HIV05-00746_R1.fastq.gz</v>
      </c>
      <c r="H61" s="203" t="str">
        <f>_xlfn.CONCAT(Table1[[#This Row],[file_name_renamed]],"_R2.fastq.gz")</f>
        <v>20004_3_110_HIV05-00746_R2.fastq.gz</v>
      </c>
      <c r="I61" s="203">
        <v>20004</v>
      </c>
      <c r="J61" s="203">
        <v>3</v>
      </c>
      <c r="K61" s="203">
        <v>110</v>
      </c>
      <c r="L61" s="203">
        <v>2</v>
      </c>
      <c r="M61" s="203" t="s">
        <v>357</v>
      </c>
      <c r="N61" s="40">
        <v>401</v>
      </c>
      <c r="O61" s="203" t="s">
        <v>1</v>
      </c>
      <c r="P61" s="227">
        <v>117000</v>
      </c>
      <c r="Q61" s="230"/>
      <c r="R61" s="50">
        <f t="shared" si="1"/>
        <v>13.366666666666667</v>
      </c>
      <c r="S61" s="40"/>
      <c r="T61" s="40">
        <v>1</v>
      </c>
      <c r="U61" s="40">
        <v>2</v>
      </c>
      <c r="V61" s="40">
        <v>1.7</v>
      </c>
      <c r="W61" s="40"/>
      <c r="X61" s="40"/>
      <c r="Y61" s="40" t="s">
        <v>772</v>
      </c>
      <c r="Z61" s="40" t="s">
        <v>772</v>
      </c>
      <c r="AA61" s="40" t="s">
        <v>588</v>
      </c>
      <c r="AB61" s="40"/>
      <c r="AC61" s="40">
        <v>216</v>
      </c>
      <c r="AD61" s="40">
        <v>242</v>
      </c>
      <c r="AE61" s="40" t="s">
        <v>1182</v>
      </c>
      <c r="AF61" s="40" t="s">
        <v>332</v>
      </c>
      <c r="AG61" s="40"/>
      <c r="AH61" s="40" t="s">
        <v>332</v>
      </c>
      <c r="AI61" s="40"/>
      <c r="AJ61" s="40">
        <v>23.42</v>
      </c>
      <c r="AK61" s="40" t="s">
        <v>1138</v>
      </c>
      <c r="AL61" s="40" t="s">
        <v>332</v>
      </c>
      <c r="AM61" s="41"/>
    </row>
    <row r="62" spans="1:39" x14ac:dyDescent="0.35">
      <c r="A62" s="202" t="s">
        <v>440</v>
      </c>
      <c r="B62" s="203" t="str">
        <f>VLOOKUP(A62,'[1]Zuordnung BEEHIVE N=361'!H:K,4,FALSE)</f>
        <v>BEE2562</v>
      </c>
      <c r="C62" s="203" t="s">
        <v>929</v>
      </c>
      <c r="D62" s="203" t="str">
        <f>_xlfn.CONCAT(Table1[[#This Row],[seq_id]],"_HIV",Table1[[#This Row],[scount]])</f>
        <v>20004_3_118_HIV05-01042</v>
      </c>
      <c r="E62" s="203" t="str">
        <f>_xlfn.CONCAT(Table1[[#This Row],[seq_id]],"_1.fastq.gz")</f>
        <v>20004_3_118_1.fastq.gz</v>
      </c>
      <c r="F62" s="203" t="str">
        <f>_xlfn.CONCAT(Table1[[#This Row],[seq_id]],"_2.fastq.gz")</f>
        <v>20004_3_118_2.fastq.gz</v>
      </c>
      <c r="G62" s="203" t="str">
        <f>_xlfn.CONCAT(Table1[[#This Row],[file_name_renamed]],"_R1.fastq.gz")</f>
        <v>20004_3_118_HIV05-01042_R1.fastq.gz</v>
      </c>
      <c r="H62" s="203" t="str">
        <f>_xlfn.CONCAT(Table1[[#This Row],[file_name_renamed]],"_R2.fastq.gz")</f>
        <v>20004_3_118_HIV05-01042_R2.fastq.gz</v>
      </c>
      <c r="I62" s="203">
        <v>20004</v>
      </c>
      <c r="J62" s="203">
        <v>3</v>
      </c>
      <c r="K62" s="203">
        <v>118</v>
      </c>
      <c r="L62" s="203">
        <v>2</v>
      </c>
      <c r="M62" s="203" t="s">
        <v>357</v>
      </c>
      <c r="N62" s="40">
        <v>470</v>
      </c>
      <c r="O62" s="203" t="s">
        <v>1</v>
      </c>
      <c r="P62" s="227">
        <v>13000</v>
      </c>
      <c r="Q62" s="230"/>
      <c r="R62" s="50">
        <f t="shared" si="1"/>
        <v>15.666666666666666</v>
      </c>
      <c r="S62" s="40"/>
      <c r="T62" s="40">
        <v>1</v>
      </c>
      <c r="U62" s="40">
        <v>1.6</v>
      </c>
      <c r="V62" s="40">
        <v>1.3</v>
      </c>
      <c r="W62" s="40"/>
      <c r="X62" s="40"/>
      <c r="Y62" s="40" t="s">
        <v>772</v>
      </c>
      <c r="Z62" s="40" t="s">
        <v>772</v>
      </c>
      <c r="AA62" s="40" t="s">
        <v>1</v>
      </c>
      <c r="AB62" s="40"/>
      <c r="AC62" s="40">
        <v>180</v>
      </c>
      <c r="AD62" s="40">
        <v>204</v>
      </c>
      <c r="AE62" s="40" t="s">
        <v>1183</v>
      </c>
      <c r="AF62" s="40" t="s">
        <v>332</v>
      </c>
      <c r="AG62" s="40"/>
      <c r="AH62" s="40" t="s">
        <v>332</v>
      </c>
      <c r="AI62" s="40"/>
      <c r="AJ62" s="40">
        <v>15.83</v>
      </c>
      <c r="AK62" s="40" t="s">
        <v>1138</v>
      </c>
      <c r="AL62" s="40" t="s">
        <v>332</v>
      </c>
      <c r="AM62" s="41"/>
    </row>
    <row r="63" spans="1:39" x14ac:dyDescent="0.35">
      <c r="A63" s="202" t="s">
        <v>441</v>
      </c>
      <c r="B63" s="203" t="str">
        <f>VLOOKUP(A63,'[1]Zuordnung BEEHIVE N=361'!H:K,4,FALSE)</f>
        <v>BEE2563</v>
      </c>
      <c r="C63" s="203" t="s">
        <v>930</v>
      </c>
      <c r="D63" s="203" t="str">
        <f>_xlfn.CONCAT(Table1[[#This Row],[seq_id]],"_HIV",Table1[[#This Row],[scount]])</f>
        <v>20004_3_119_HIV05-01165</v>
      </c>
      <c r="E63" s="203" t="str">
        <f>_xlfn.CONCAT(Table1[[#This Row],[seq_id]],"_1.fastq.gz")</f>
        <v>20004_3_119_1.fastq.gz</v>
      </c>
      <c r="F63" s="203" t="str">
        <f>_xlfn.CONCAT(Table1[[#This Row],[seq_id]],"_2.fastq.gz")</f>
        <v>20004_3_119_2.fastq.gz</v>
      </c>
      <c r="G63" s="203" t="str">
        <f>_xlfn.CONCAT(Table1[[#This Row],[file_name_renamed]],"_R1.fastq.gz")</f>
        <v>20004_3_119_HIV05-01165_R1.fastq.gz</v>
      </c>
      <c r="H63" s="203" t="str">
        <f>_xlfn.CONCAT(Table1[[#This Row],[file_name_renamed]],"_R2.fastq.gz")</f>
        <v>20004_3_119_HIV05-01165_R2.fastq.gz</v>
      </c>
      <c r="I63" s="203">
        <v>20004</v>
      </c>
      <c r="J63" s="203">
        <v>3</v>
      </c>
      <c r="K63" s="203">
        <v>119</v>
      </c>
      <c r="L63" s="203">
        <v>2</v>
      </c>
      <c r="M63" s="203" t="s">
        <v>357</v>
      </c>
      <c r="N63" s="40">
        <v>361</v>
      </c>
      <c r="O63" s="203" t="s">
        <v>1</v>
      </c>
      <c r="P63" s="225"/>
      <c r="Q63" s="230">
        <v>68000</v>
      </c>
      <c r="R63" s="50">
        <f t="shared" si="1"/>
        <v>12.033333333333333</v>
      </c>
      <c r="S63" s="40"/>
      <c r="T63" s="40">
        <v>1</v>
      </c>
      <c r="U63" s="40">
        <v>1.9</v>
      </c>
      <c r="V63" s="40">
        <v>1.3</v>
      </c>
      <c r="W63" s="40"/>
      <c r="X63" s="40"/>
      <c r="Y63" s="40" t="s">
        <v>772</v>
      </c>
      <c r="Z63" s="40" t="s">
        <v>772</v>
      </c>
      <c r="AA63" s="40" t="s">
        <v>62</v>
      </c>
      <c r="AB63" s="40"/>
      <c r="AC63" s="40">
        <v>215</v>
      </c>
      <c r="AD63" s="40">
        <v>242</v>
      </c>
      <c r="AE63" s="40" t="s">
        <v>1184</v>
      </c>
      <c r="AF63" s="40" t="s">
        <v>332</v>
      </c>
      <c r="AG63" s="40"/>
      <c r="AH63" s="40" t="s">
        <v>332</v>
      </c>
      <c r="AI63" s="40"/>
      <c r="AJ63" s="40">
        <v>13.28</v>
      </c>
      <c r="AK63" s="40" t="s">
        <v>1138</v>
      </c>
      <c r="AL63" s="40" t="s">
        <v>332</v>
      </c>
      <c r="AM63" s="41"/>
    </row>
    <row r="64" spans="1:39" x14ac:dyDescent="0.35">
      <c r="A64" s="202" t="s">
        <v>443</v>
      </c>
      <c r="B64" s="203" t="str">
        <f>VLOOKUP(A64,'[1]Zuordnung BEEHIVE N=361'!H:K,4,FALSE)</f>
        <v>BEE2564</v>
      </c>
      <c r="C64" s="203" t="s">
        <v>932</v>
      </c>
      <c r="D64" s="203" t="str">
        <f>_xlfn.CONCAT(Table1[[#This Row],[seq_id]],"_HIV",Table1[[#This Row],[scount]])</f>
        <v>20004_3_120_HIV05-01180</v>
      </c>
      <c r="E64" s="203" t="str">
        <f>_xlfn.CONCAT(Table1[[#This Row],[seq_id]],"_1.fastq.gz")</f>
        <v>20004_3_120_1.fastq.gz</v>
      </c>
      <c r="F64" s="203" t="str">
        <f>_xlfn.CONCAT(Table1[[#This Row],[seq_id]],"_2.fastq.gz")</f>
        <v>20004_3_120_2.fastq.gz</v>
      </c>
      <c r="G64" s="203" t="str">
        <f>_xlfn.CONCAT(Table1[[#This Row],[file_name_renamed]],"_R1.fastq.gz")</f>
        <v>20004_3_120_HIV05-01180_R1.fastq.gz</v>
      </c>
      <c r="H64" s="203" t="str">
        <f>_xlfn.CONCAT(Table1[[#This Row],[file_name_renamed]],"_R2.fastq.gz")</f>
        <v>20004_3_120_HIV05-01180_R2.fastq.gz</v>
      </c>
      <c r="I64" s="203">
        <v>20004</v>
      </c>
      <c r="J64" s="203">
        <v>3</v>
      </c>
      <c r="K64" s="203">
        <v>120</v>
      </c>
      <c r="L64" s="203">
        <v>2</v>
      </c>
      <c r="M64" s="203" t="s">
        <v>357</v>
      </c>
      <c r="N64" s="40">
        <v>679</v>
      </c>
      <c r="O64" s="203" t="s">
        <v>1</v>
      </c>
      <c r="P64" s="227">
        <v>63000</v>
      </c>
      <c r="Q64" s="230"/>
      <c r="R64" s="50">
        <f t="shared" si="1"/>
        <v>22.633333333333333</v>
      </c>
      <c r="S64" s="40"/>
      <c r="T64" s="40">
        <v>1</v>
      </c>
      <c r="U64" s="40">
        <v>2.2000000000000002</v>
      </c>
      <c r="V64" s="40">
        <v>1.9</v>
      </c>
      <c r="W64" s="40"/>
      <c r="X64" s="40"/>
      <c r="Y64" s="40" t="s">
        <v>772</v>
      </c>
      <c r="Z64" s="40" t="s">
        <v>772</v>
      </c>
      <c r="AA64" s="40" t="s">
        <v>583</v>
      </c>
      <c r="AB64" s="40"/>
      <c r="AC64" s="40">
        <v>243</v>
      </c>
      <c r="AD64" s="40">
        <v>273</v>
      </c>
      <c r="AE64" s="40" t="s">
        <v>1185</v>
      </c>
      <c r="AF64" s="40" t="s">
        <v>332</v>
      </c>
      <c r="AG64" s="40"/>
      <c r="AH64" s="40" t="s">
        <v>332</v>
      </c>
      <c r="AI64" s="40"/>
      <c r="AJ64" s="40">
        <v>22.76</v>
      </c>
      <c r="AK64" s="40" t="s">
        <v>1138</v>
      </c>
      <c r="AL64" s="40" t="s">
        <v>332</v>
      </c>
      <c r="AM64" s="41"/>
    </row>
    <row r="65" spans="1:39" x14ac:dyDescent="0.35">
      <c r="A65" s="202" t="s">
        <v>444</v>
      </c>
      <c r="B65" s="203" t="str">
        <f>VLOOKUP(A65,'[1]Zuordnung BEEHIVE N=361'!H:K,4,FALSE)</f>
        <v>BEE2565</v>
      </c>
      <c r="C65" s="203" t="s">
        <v>933</v>
      </c>
      <c r="D65" s="203" t="str">
        <f>_xlfn.CONCAT(Table1[[#This Row],[seq_id]],"_HIV",Table1[[#This Row],[scount]])</f>
        <v>20004_3_121_HIV05-01219</v>
      </c>
      <c r="E65" s="203" t="str">
        <f>_xlfn.CONCAT(Table1[[#This Row],[seq_id]],"_1.fastq.gz")</f>
        <v>20004_3_121_1.fastq.gz</v>
      </c>
      <c r="F65" s="203" t="str">
        <f>_xlfn.CONCAT(Table1[[#This Row],[seq_id]],"_2.fastq.gz")</f>
        <v>20004_3_121_2.fastq.gz</v>
      </c>
      <c r="G65" s="203" t="str">
        <f>_xlfn.CONCAT(Table1[[#This Row],[file_name_renamed]],"_R1.fastq.gz")</f>
        <v>20004_3_121_HIV05-01219_R1.fastq.gz</v>
      </c>
      <c r="H65" s="203" t="str">
        <f>_xlfn.CONCAT(Table1[[#This Row],[file_name_renamed]],"_R2.fastq.gz")</f>
        <v>20004_3_121_HIV05-01219_R2.fastq.gz</v>
      </c>
      <c r="I65" s="203">
        <v>20004</v>
      </c>
      <c r="J65" s="203">
        <v>3</v>
      </c>
      <c r="K65" s="203">
        <v>121</v>
      </c>
      <c r="L65" s="203">
        <v>2</v>
      </c>
      <c r="M65" s="203" t="s">
        <v>357</v>
      </c>
      <c r="N65" s="40">
        <v>659</v>
      </c>
      <c r="O65" s="203" t="s">
        <v>1</v>
      </c>
      <c r="P65" s="225"/>
      <c r="Q65" s="230">
        <v>16700</v>
      </c>
      <c r="R65" s="50">
        <f t="shared" ref="R65:R96" si="2">N65/30</f>
        <v>21.966666666666665</v>
      </c>
      <c r="S65" s="40"/>
      <c r="T65" s="40">
        <v>1</v>
      </c>
      <c r="U65" s="40">
        <v>1.5</v>
      </c>
      <c r="V65" s="40">
        <v>0.9</v>
      </c>
      <c r="W65" s="40"/>
      <c r="X65" s="40"/>
      <c r="Y65" s="40" t="s">
        <v>772</v>
      </c>
      <c r="Z65" s="40" t="s">
        <v>772</v>
      </c>
      <c r="AA65" s="40" t="s">
        <v>1</v>
      </c>
      <c r="AB65" s="40"/>
      <c r="AC65" s="40">
        <v>179</v>
      </c>
      <c r="AD65" s="40">
        <v>201</v>
      </c>
      <c r="AE65" s="40" t="s">
        <v>1187</v>
      </c>
      <c r="AF65" s="82" t="s">
        <v>1048</v>
      </c>
      <c r="AG65" s="82" t="s">
        <v>403</v>
      </c>
      <c r="AH65" s="40" t="s">
        <v>332</v>
      </c>
      <c r="AI65" s="40"/>
      <c r="AJ65" s="40">
        <v>25.66</v>
      </c>
      <c r="AK65" s="40" t="s">
        <v>1138</v>
      </c>
      <c r="AL65" s="40" t="s">
        <v>332</v>
      </c>
      <c r="AM65" s="41" t="s">
        <v>1346</v>
      </c>
    </row>
    <row r="66" spans="1:39" x14ac:dyDescent="0.35">
      <c r="A66" s="202" t="s">
        <v>445</v>
      </c>
      <c r="B66" s="203" t="str">
        <f>VLOOKUP(A66,'[1]Zuordnung BEEHIVE N=361'!H:K,4,FALSE)</f>
        <v>BEE2566</v>
      </c>
      <c r="C66" s="203" t="s">
        <v>934</v>
      </c>
      <c r="D66" s="203" t="str">
        <f>_xlfn.CONCAT(Table1[[#This Row],[seq_id]],"_HIV",Table1[[#This Row],[scount]])</f>
        <v>20004_3_122_HIV06-00002</v>
      </c>
      <c r="E66" s="203" t="str">
        <f>_xlfn.CONCAT(Table1[[#This Row],[seq_id]],"_1.fastq.gz")</f>
        <v>20004_3_122_1.fastq.gz</v>
      </c>
      <c r="F66" s="203" t="str">
        <f>_xlfn.CONCAT(Table1[[#This Row],[seq_id]],"_2.fastq.gz")</f>
        <v>20004_3_122_2.fastq.gz</v>
      </c>
      <c r="G66" s="203" t="str">
        <f>_xlfn.CONCAT(Table1[[#This Row],[file_name_renamed]],"_R1.fastq.gz")</f>
        <v>20004_3_122_HIV06-00002_R1.fastq.gz</v>
      </c>
      <c r="H66" s="203" t="str">
        <f>_xlfn.CONCAT(Table1[[#This Row],[file_name_renamed]],"_R2.fastq.gz")</f>
        <v>20004_3_122_HIV06-00002_R2.fastq.gz</v>
      </c>
      <c r="I66" s="203">
        <v>20004</v>
      </c>
      <c r="J66" s="203">
        <v>3</v>
      </c>
      <c r="K66" s="203">
        <v>122</v>
      </c>
      <c r="L66" s="203">
        <v>2</v>
      </c>
      <c r="M66" s="203" t="s">
        <v>357</v>
      </c>
      <c r="N66" s="40">
        <v>495</v>
      </c>
      <c r="O66" s="203" t="s">
        <v>1</v>
      </c>
      <c r="P66" s="225"/>
      <c r="Q66" s="230">
        <v>14100</v>
      </c>
      <c r="R66" s="50">
        <f t="shared" si="2"/>
        <v>16.5</v>
      </c>
      <c r="S66" s="40"/>
      <c r="T66" s="40">
        <v>1</v>
      </c>
      <c r="U66" s="40">
        <v>1.7</v>
      </c>
      <c r="V66" s="40">
        <v>1.1000000000000001</v>
      </c>
      <c r="W66" s="40"/>
      <c r="X66" s="40"/>
      <c r="Y66" s="40" t="s">
        <v>772</v>
      </c>
      <c r="Z66" s="40" t="s">
        <v>772</v>
      </c>
      <c r="AA66" s="40" t="s">
        <v>1</v>
      </c>
      <c r="AB66" s="40"/>
      <c r="AC66" s="40">
        <v>194</v>
      </c>
      <c r="AD66" s="40">
        <v>218</v>
      </c>
      <c r="AE66" s="40" t="s">
        <v>1188</v>
      </c>
      <c r="AF66" s="40" t="s">
        <v>332</v>
      </c>
      <c r="AG66" s="40"/>
      <c r="AH66" s="40" t="s">
        <v>332</v>
      </c>
      <c r="AI66" s="40"/>
      <c r="AJ66" s="40">
        <v>15.09</v>
      </c>
      <c r="AK66" s="40" t="s">
        <v>1138</v>
      </c>
      <c r="AL66" s="40" t="s">
        <v>332</v>
      </c>
      <c r="AM66" s="41"/>
    </row>
    <row r="67" spans="1:39" x14ac:dyDescent="0.35">
      <c r="A67" s="202" t="s">
        <v>446</v>
      </c>
      <c r="B67" s="203" t="str">
        <f>VLOOKUP(A67,'[1]Zuordnung BEEHIVE N=361'!H:K,4,FALSE)</f>
        <v>BEE2567</v>
      </c>
      <c r="C67" s="203" t="s">
        <v>935</v>
      </c>
      <c r="D67" s="203" t="str">
        <f>_xlfn.CONCAT(Table1[[#This Row],[seq_id]],"_HIV",Table1[[#This Row],[scount]])</f>
        <v>20004_3_123_HIV06-00007</v>
      </c>
      <c r="E67" s="203" t="str">
        <f>_xlfn.CONCAT(Table1[[#This Row],[seq_id]],"_1.fastq.gz")</f>
        <v>20004_3_123_1.fastq.gz</v>
      </c>
      <c r="F67" s="203" t="str">
        <f>_xlfn.CONCAT(Table1[[#This Row],[seq_id]],"_2.fastq.gz")</f>
        <v>20004_3_123_2.fastq.gz</v>
      </c>
      <c r="G67" s="203" t="str">
        <f>_xlfn.CONCAT(Table1[[#This Row],[file_name_renamed]],"_R1.fastq.gz")</f>
        <v>20004_3_123_HIV06-00007_R1.fastq.gz</v>
      </c>
      <c r="H67" s="203" t="str">
        <f>_xlfn.CONCAT(Table1[[#This Row],[file_name_renamed]],"_R2.fastq.gz")</f>
        <v>20004_3_123_HIV06-00007_R2.fastq.gz</v>
      </c>
      <c r="I67" s="203">
        <v>20004</v>
      </c>
      <c r="J67" s="203">
        <v>3</v>
      </c>
      <c r="K67" s="203">
        <v>123</v>
      </c>
      <c r="L67" s="203">
        <v>2</v>
      </c>
      <c r="M67" s="203" t="s">
        <v>357</v>
      </c>
      <c r="N67" s="40">
        <v>436</v>
      </c>
      <c r="O67" s="203" t="s">
        <v>1</v>
      </c>
      <c r="P67" s="225"/>
      <c r="Q67" s="230">
        <v>14600</v>
      </c>
      <c r="R67" s="50">
        <f t="shared" si="2"/>
        <v>14.533333333333333</v>
      </c>
      <c r="S67" s="40"/>
      <c r="T67" s="40">
        <v>1</v>
      </c>
      <c r="U67" s="40">
        <v>1.6</v>
      </c>
      <c r="V67" s="40">
        <v>1.1000000000000001</v>
      </c>
      <c r="W67" s="40"/>
      <c r="X67" s="40"/>
      <c r="Y67" s="40" t="s">
        <v>772</v>
      </c>
      <c r="Z67" s="40" t="s">
        <v>772</v>
      </c>
      <c r="AA67" s="40" t="s">
        <v>1</v>
      </c>
      <c r="AB67" s="40"/>
      <c r="AC67" s="40">
        <v>180</v>
      </c>
      <c r="AD67" s="40">
        <v>203</v>
      </c>
      <c r="AE67" s="40" t="s">
        <v>1189</v>
      </c>
      <c r="AF67" s="40" t="s">
        <v>332</v>
      </c>
      <c r="AG67" s="40"/>
      <c r="AH67" s="40" t="s">
        <v>332</v>
      </c>
      <c r="AI67" s="40"/>
      <c r="AJ67" s="82">
        <v>11.55</v>
      </c>
      <c r="AK67" s="40" t="s">
        <v>1138</v>
      </c>
      <c r="AL67" s="40" t="s">
        <v>332</v>
      </c>
      <c r="AM67" s="41"/>
    </row>
    <row r="68" spans="1:39" x14ac:dyDescent="0.35">
      <c r="A68" s="202" t="s">
        <v>447</v>
      </c>
      <c r="B68" s="203" t="str">
        <f>VLOOKUP(A68,'[1]Zuordnung BEEHIVE N=361'!H:K,4,FALSE)</f>
        <v>BEE2568</v>
      </c>
      <c r="C68" s="203" t="s">
        <v>936</v>
      </c>
      <c r="D68" s="203" t="str">
        <f>_xlfn.CONCAT(Table1[[#This Row],[seq_id]],"_HIV",Table1[[#This Row],[scount]])</f>
        <v>20004_3_124_HIV06-00011</v>
      </c>
      <c r="E68" s="203" t="str">
        <f>_xlfn.CONCAT(Table1[[#This Row],[seq_id]],"_1.fastq.gz")</f>
        <v>20004_3_124_1.fastq.gz</v>
      </c>
      <c r="F68" s="203" t="str">
        <f>_xlfn.CONCAT(Table1[[#This Row],[seq_id]],"_2.fastq.gz")</f>
        <v>20004_3_124_2.fastq.gz</v>
      </c>
      <c r="G68" s="203" t="str">
        <f>_xlfn.CONCAT(Table1[[#This Row],[file_name_renamed]],"_R1.fastq.gz")</f>
        <v>20004_3_124_HIV06-00011_R1.fastq.gz</v>
      </c>
      <c r="H68" s="203" t="str">
        <f>_xlfn.CONCAT(Table1[[#This Row],[file_name_renamed]],"_R2.fastq.gz")</f>
        <v>20004_3_124_HIV06-00011_R2.fastq.gz</v>
      </c>
      <c r="I68" s="203">
        <v>20004</v>
      </c>
      <c r="J68" s="203">
        <v>3</v>
      </c>
      <c r="K68" s="203">
        <v>124</v>
      </c>
      <c r="L68" s="203">
        <v>2</v>
      </c>
      <c r="M68" s="203" t="s">
        <v>357</v>
      </c>
      <c r="N68" s="40">
        <v>635</v>
      </c>
      <c r="O68" s="203" t="s">
        <v>1</v>
      </c>
      <c r="P68" s="225"/>
      <c r="Q68" s="230">
        <v>50</v>
      </c>
      <c r="R68" s="50">
        <f t="shared" si="2"/>
        <v>21.166666666666668</v>
      </c>
      <c r="S68" s="40"/>
      <c r="T68" s="82">
        <v>2</v>
      </c>
      <c r="U68" s="40">
        <v>2.4</v>
      </c>
      <c r="V68" s="40">
        <v>2.1</v>
      </c>
      <c r="W68" s="40"/>
      <c r="X68" s="40"/>
      <c r="Y68" s="40" t="s">
        <v>772</v>
      </c>
      <c r="Z68" s="40" t="s">
        <v>772</v>
      </c>
      <c r="AA68" s="40" t="s">
        <v>1</v>
      </c>
      <c r="AB68" s="40"/>
      <c r="AC68" s="40">
        <v>263</v>
      </c>
      <c r="AD68" s="40">
        <v>297</v>
      </c>
      <c r="AE68" s="40" t="s">
        <v>1190</v>
      </c>
      <c r="AF68" s="40" t="s">
        <v>332</v>
      </c>
      <c r="AG68" s="40"/>
      <c r="AH68" s="40" t="s">
        <v>332</v>
      </c>
      <c r="AI68" s="40"/>
      <c r="AJ68" s="82">
        <v>7.78</v>
      </c>
      <c r="AK68" s="206" t="s">
        <v>1050</v>
      </c>
      <c r="AL68" s="40" t="s">
        <v>332</v>
      </c>
      <c r="AM68" s="41"/>
    </row>
    <row r="69" spans="1:39" x14ac:dyDescent="0.35">
      <c r="A69" s="202" t="s">
        <v>449</v>
      </c>
      <c r="B69" s="203" t="str">
        <f>VLOOKUP(A69,'[1]Zuordnung BEEHIVE N=361'!H:K,4,FALSE)</f>
        <v>BEE2572</v>
      </c>
      <c r="C69" s="203" t="s">
        <v>937</v>
      </c>
      <c r="D69" s="203" t="str">
        <f>_xlfn.CONCAT(Table1[[#This Row],[seq_id]],"_HIV",Table1[[#This Row],[scount]])</f>
        <v>20004_3_128_HIV06-00102</v>
      </c>
      <c r="E69" s="203" t="str">
        <f>_xlfn.CONCAT(Table1[[#This Row],[seq_id]],"_1.fastq.gz")</f>
        <v>20004_3_128_1.fastq.gz</v>
      </c>
      <c r="F69" s="203" t="str">
        <f>_xlfn.CONCAT(Table1[[#This Row],[seq_id]],"_2.fastq.gz")</f>
        <v>20004_3_128_2.fastq.gz</v>
      </c>
      <c r="G69" s="203" t="str">
        <f>_xlfn.CONCAT(Table1[[#This Row],[file_name_renamed]],"_R1.fastq.gz")</f>
        <v>20004_3_128_HIV06-00102_R1.fastq.gz</v>
      </c>
      <c r="H69" s="203" t="str">
        <f>_xlfn.CONCAT(Table1[[#This Row],[file_name_renamed]],"_R2.fastq.gz")</f>
        <v>20004_3_128_HIV06-00102_R2.fastq.gz</v>
      </c>
      <c r="I69" s="203">
        <v>20004</v>
      </c>
      <c r="J69" s="203">
        <v>3</v>
      </c>
      <c r="K69" s="203">
        <v>128</v>
      </c>
      <c r="L69" s="203">
        <v>2</v>
      </c>
      <c r="M69" s="203" t="s">
        <v>357</v>
      </c>
      <c r="N69" s="40">
        <v>376</v>
      </c>
      <c r="O69" s="203" t="s">
        <v>1</v>
      </c>
      <c r="P69" s="225"/>
      <c r="Q69" s="230">
        <v>100000</v>
      </c>
      <c r="R69" s="50">
        <f t="shared" si="2"/>
        <v>12.533333333333333</v>
      </c>
      <c r="S69" s="40"/>
      <c r="T69" s="40">
        <v>1</v>
      </c>
      <c r="U69" s="59">
        <v>2</v>
      </c>
      <c r="V69" s="40">
        <v>1.5</v>
      </c>
      <c r="W69" s="40"/>
      <c r="X69" s="40"/>
      <c r="Y69" s="40" t="s">
        <v>772</v>
      </c>
      <c r="Z69" s="40" t="s">
        <v>772</v>
      </c>
      <c r="AA69" s="40" t="s">
        <v>591</v>
      </c>
      <c r="AB69" s="40"/>
      <c r="AC69" s="40">
        <v>222</v>
      </c>
      <c r="AD69" s="40">
        <v>249</v>
      </c>
      <c r="AE69" s="40" t="s">
        <v>1193</v>
      </c>
      <c r="AF69" s="40" t="s">
        <v>332</v>
      </c>
      <c r="AG69" s="40"/>
      <c r="AH69" s="40" t="s">
        <v>332</v>
      </c>
      <c r="AI69" s="40"/>
      <c r="AJ69" s="40">
        <v>14.29</v>
      </c>
      <c r="AK69" s="84" t="s">
        <v>1138</v>
      </c>
      <c r="AL69" s="40" t="s">
        <v>332</v>
      </c>
      <c r="AM69" s="41"/>
    </row>
    <row r="70" spans="1:39" x14ac:dyDescent="0.35">
      <c r="A70" s="202" t="s">
        <v>450</v>
      </c>
      <c r="B70" s="203" t="str">
        <f>VLOOKUP(A70,'[1]Zuordnung BEEHIVE N=361'!H:K,4,FALSE)</f>
        <v>BEE2574</v>
      </c>
      <c r="C70" s="203" t="s">
        <v>938</v>
      </c>
      <c r="D70" s="203" t="str">
        <f>_xlfn.CONCAT(Table1[[#This Row],[seq_id]],"_HIV",Table1[[#This Row],[scount]])</f>
        <v>20004_3_130_HIV06-00114</v>
      </c>
      <c r="E70" s="203" t="str">
        <f>_xlfn.CONCAT(Table1[[#This Row],[seq_id]],"_1.fastq.gz")</f>
        <v>20004_3_130_1.fastq.gz</v>
      </c>
      <c r="F70" s="203" t="str">
        <f>_xlfn.CONCAT(Table1[[#This Row],[seq_id]],"_2.fastq.gz")</f>
        <v>20004_3_130_2.fastq.gz</v>
      </c>
      <c r="G70" s="203" t="str">
        <f>_xlfn.CONCAT(Table1[[#This Row],[file_name_renamed]],"_R1.fastq.gz")</f>
        <v>20004_3_130_HIV06-00114_R1.fastq.gz</v>
      </c>
      <c r="H70" s="203" t="str">
        <f>_xlfn.CONCAT(Table1[[#This Row],[file_name_renamed]],"_R2.fastq.gz")</f>
        <v>20004_3_130_HIV06-00114_R2.fastq.gz</v>
      </c>
      <c r="I70" s="203">
        <v>20004</v>
      </c>
      <c r="J70" s="203">
        <v>3</v>
      </c>
      <c r="K70" s="203">
        <v>130</v>
      </c>
      <c r="L70" s="203">
        <v>3</v>
      </c>
      <c r="M70" s="203" t="s">
        <v>357</v>
      </c>
      <c r="N70" s="40">
        <v>473</v>
      </c>
      <c r="O70" s="203" t="s">
        <v>1</v>
      </c>
      <c r="P70" s="225"/>
      <c r="Q70" s="230">
        <v>30569</v>
      </c>
      <c r="R70" s="50">
        <f t="shared" si="2"/>
        <v>15.766666666666667</v>
      </c>
      <c r="S70" s="40"/>
      <c r="T70" s="40">
        <v>1</v>
      </c>
      <c r="U70" s="40">
        <v>2</v>
      </c>
      <c r="V70" s="40">
        <v>1.7</v>
      </c>
      <c r="W70" s="40"/>
      <c r="X70" s="40"/>
      <c r="Y70" s="40" t="s">
        <v>772</v>
      </c>
      <c r="Z70" s="40" t="s">
        <v>772</v>
      </c>
      <c r="AA70" s="40" t="s">
        <v>1</v>
      </c>
      <c r="AB70" s="40"/>
      <c r="AC70" s="40">
        <v>218</v>
      </c>
      <c r="AD70" s="40">
        <v>244</v>
      </c>
      <c r="AE70" s="40" t="s">
        <v>1192</v>
      </c>
      <c r="AF70" s="40" t="s">
        <v>332</v>
      </c>
      <c r="AG70" s="40"/>
      <c r="AH70" s="40" t="s">
        <v>332</v>
      </c>
      <c r="AI70" s="40"/>
      <c r="AJ70" s="40">
        <v>13.42</v>
      </c>
      <c r="AK70" s="40" t="s">
        <v>1138</v>
      </c>
      <c r="AL70" s="40" t="s">
        <v>332</v>
      </c>
      <c r="AM70" s="41"/>
    </row>
    <row r="71" spans="1:39" x14ac:dyDescent="0.35">
      <c r="A71" s="202" t="s">
        <v>451</v>
      </c>
      <c r="B71" s="203" t="str">
        <f>VLOOKUP(A71,'[1]Zuordnung BEEHIVE N=361'!H:K,4,FALSE)</f>
        <v>BEE2577</v>
      </c>
      <c r="C71" s="203" t="s">
        <v>939</v>
      </c>
      <c r="D71" s="203" t="str">
        <f>_xlfn.CONCAT(Table1[[#This Row],[seq_id]],"_HIV",Table1[[#This Row],[scount]])</f>
        <v>20004_3_133_HIV06-00184</v>
      </c>
      <c r="E71" s="203" t="str">
        <f>_xlfn.CONCAT(Table1[[#This Row],[seq_id]],"_1.fastq.gz")</f>
        <v>20004_3_133_1.fastq.gz</v>
      </c>
      <c r="F71" s="203" t="str">
        <f>_xlfn.CONCAT(Table1[[#This Row],[seq_id]],"_2.fastq.gz")</f>
        <v>20004_3_133_2.fastq.gz</v>
      </c>
      <c r="G71" s="203" t="str">
        <f>_xlfn.CONCAT(Table1[[#This Row],[file_name_renamed]],"_R1.fastq.gz")</f>
        <v>20004_3_133_HIV06-00184_R1.fastq.gz</v>
      </c>
      <c r="H71" s="203" t="str">
        <f>_xlfn.CONCAT(Table1[[#This Row],[file_name_renamed]],"_R2.fastq.gz")</f>
        <v>20004_3_133_HIV06-00184_R2.fastq.gz</v>
      </c>
      <c r="I71" s="203">
        <v>20004</v>
      </c>
      <c r="J71" s="203">
        <v>3</v>
      </c>
      <c r="K71" s="203">
        <v>133</v>
      </c>
      <c r="L71" s="203">
        <v>2</v>
      </c>
      <c r="M71" s="203" t="s">
        <v>357</v>
      </c>
      <c r="N71" s="40">
        <v>475</v>
      </c>
      <c r="O71" s="203" t="s">
        <v>1</v>
      </c>
      <c r="P71" s="225"/>
      <c r="Q71" s="230">
        <v>3450</v>
      </c>
      <c r="R71" s="50">
        <f t="shared" si="2"/>
        <v>15.833333333333334</v>
      </c>
      <c r="S71" s="40"/>
      <c r="T71" s="40">
        <v>1</v>
      </c>
      <c r="U71" s="40">
        <v>1.8</v>
      </c>
      <c r="V71" s="40">
        <v>1.3</v>
      </c>
      <c r="W71" s="40"/>
      <c r="X71" s="40"/>
      <c r="Y71" s="40" t="s">
        <v>772</v>
      </c>
      <c r="Z71" s="40" t="s">
        <v>772</v>
      </c>
      <c r="AA71" s="40" t="s">
        <v>1</v>
      </c>
      <c r="AB71" s="40"/>
      <c r="AC71" s="40">
        <v>197</v>
      </c>
      <c r="AD71" s="40">
        <v>222</v>
      </c>
      <c r="AE71" s="40" t="s">
        <v>1191</v>
      </c>
      <c r="AF71" s="82" t="s">
        <v>1048</v>
      </c>
      <c r="AG71" s="82" t="s">
        <v>401</v>
      </c>
      <c r="AH71" s="40" t="s">
        <v>332</v>
      </c>
      <c r="AI71" s="40"/>
      <c r="AJ71" s="40">
        <v>18.989999999999998</v>
      </c>
      <c r="AK71" s="40" t="s">
        <v>1138</v>
      </c>
      <c r="AL71" s="40" t="s">
        <v>332</v>
      </c>
      <c r="AM71" s="41" t="s">
        <v>1347</v>
      </c>
    </row>
    <row r="72" spans="1:39" x14ac:dyDescent="0.35">
      <c r="A72" s="202" t="s">
        <v>453</v>
      </c>
      <c r="B72" s="203" t="str">
        <f>VLOOKUP(A72,'[1]Zuordnung BEEHIVE N=361'!H:K,4,FALSE)</f>
        <v>BEE2578</v>
      </c>
      <c r="C72" s="203" t="s">
        <v>940</v>
      </c>
      <c r="D72" s="203" t="str">
        <f>_xlfn.CONCAT(Table1[[#This Row],[seq_id]],"_HIV",Table1[[#This Row],[scount]])</f>
        <v>20004_3_134_HIV06-00224</v>
      </c>
      <c r="E72" s="203" t="str">
        <f>_xlfn.CONCAT(Table1[[#This Row],[seq_id]],"_1.fastq.gz")</f>
        <v>20004_3_134_1.fastq.gz</v>
      </c>
      <c r="F72" s="203" t="str">
        <f>_xlfn.CONCAT(Table1[[#This Row],[seq_id]],"_2.fastq.gz")</f>
        <v>20004_3_134_2.fastq.gz</v>
      </c>
      <c r="G72" s="203" t="str">
        <f>_xlfn.CONCAT(Table1[[#This Row],[file_name_renamed]],"_R1.fastq.gz")</f>
        <v>20004_3_134_HIV06-00224_R1.fastq.gz</v>
      </c>
      <c r="H72" s="203" t="str">
        <f>_xlfn.CONCAT(Table1[[#This Row],[file_name_renamed]],"_R2.fastq.gz")</f>
        <v>20004_3_134_HIV06-00224_R2.fastq.gz</v>
      </c>
      <c r="I72" s="203">
        <v>20004</v>
      </c>
      <c r="J72" s="203">
        <v>3</v>
      </c>
      <c r="K72" s="203">
        <v>134</v>
      </c>
      <c r="L72" s="203">
        <v>1</v>
      </c>
      <c r="M72" s="203" t="s">
        <v>356</v>
      </c>
      <c r="N72" s="40">
        <v>201</v>
      </c>
      <c r="O72" s="203" t="s">
        <v>1</v>
      </c>
      <c r="P72" s="227">
        <v>24680</v>
      </c>
      <c r="Q72" s="230"/>
      <c r="R72" s="50">
        <f t="shared" si="2"/>
        <v>6.7</v>
      </c>
      <c r="S72" s="40"/>
      <c r="T72" s="82">
        <v>2</v>
      </c>
      <c r="U72" s="40">
        <v>1.7</v>
      </c>
      <c r="V72" s="40">
        <v>1.2</v>
      </c>
      <c r="W72" s="40"/>
      <c r="X72" s="40"/>
      <c r="Y72" s="40" t="s">
        <v>772</v>
      </c>
      <c r="Z72" s="40" t="s">
        <v>772</v>
      </c>
      <c r="AA72" s="40" t="s">
        <v>588</v>
      </c>
      <c r="AB72" s="40"/>
      <c r="AC72" s="40">
        <v>193</v>
      </c>
      <c r="AD72" s="40">
        <v>216</v>
      </c>
      <c r="AE72" s="40" t="s">
        <v>1224</v>
      </c>
      <c r="AF72" s="40" t="s">
        <v>332</v>
      </c>
      <c r="AG72" s="40"/>
      <c r="AH72" s="40" t="s">
        <v>332</v>
      </c>
      <c r="AI72" s="40"/>
      <c r="AJ72" s="82">
        <v>24.89</v>
      </c>
      <c r="AK72" s="206" t="s">
        <v>1050</v>
      </c>
      <c r="AL72" s="40" t="s">
        <v>332</v>
      </c>
      <c r="AM72" s="41"/>
    </row>
    <row r="73" spans="1:39" x14ac:dyDescent="0.35">
      <c r="A73" s="202" t="s">
        <v>454</v>
      </c>
      <c r="B73" s="203" t="str">
        <f>VLOOKUP(A73,'[1]Zuordnung BEEHIVE N=361'!H:K,4,FALSE)</f>
        <v>BEE2579</v>
      </c>
      <c r="C73" s="203" t="s">
        <v>941</v>
      </c>
      <c r="D73" s="203" t="str">
        <f>_xlfn.CONCAT(Table1[[#This Row],[seq_id]],"_HIV",Table1[[#This Row],[scount]])</f>
        <v>20004_3_135_HIV06-00277</v>
      </c>
      <c r="E73" s="203" t="str">
        <f>_xlfn.CONCAT(Table1[[#This Row],[seq_id]],"_1.fastq.gz")</f>
        <v>20004_3_135_1.fastq.gz</v>
      </c>
      <c r="F73" s="203" t="str">
        <f>_xlfn.CONCAT(Table1[[#This Row],[seq_id]],"_2.fastq.gz")</f>
        <v>20004_3_135_2.fastq.gz</v>
      </c>
      <c r="G73" s="203" t="str">
        <f>_xlfn.CONCAT(Table1[[#This Row],[file_name_renamed]],"_R1.fastq.gz")</f>
        <v>20004_3_135_HIV06-00277_R1.fastq.gz</v>
      </c>
      <c r="H73" s="203" t="str">
        <f>_xlfn.CONCAT(Table1[[#This Row],[file_name_renamed]],"_R2.fastq.gz")</f>
        <v>20004_3_135_HIV06-00277_R2.fastq.gz</v>
      </c>
      <c r="I73" s="203">
        <v>20004</v>
      </c>
      <c r="J73" s="203">
        <v>3</v>
      </c>
      <c r="K73" s="203">
        <v>135</v>
      </c>
      <c r="L73" s="203">
        <v>2</v>
      </c>
      <c r="M73" s="203" t="s">
        <v>357</v>
      </c>
      <c r="N73" s="40">
        <v>445</v>
      </c>
      <c r="O73" s="203" t="s">
        <v>1</v>
      </c>
      <c r="P73" s="227">
        <v>156000</v>
      </c>
      <c r="Q73" s="230"/>
      <c r="R73" s="50">
        <f t="shared" si="2"/>
        <v>14.833333333333334</v>
      </c>
      <c r="S73" s="40"/>
      <c r="T73" s="40">
        <v>1</v>
      </c>
      <c r="U73" s="40">
        <v>1.7</v>
      </c>
      <c r="V73" s="40">
        <v>1.4</v>
      </c>
      <c r="W73" s="40"/>
      <c r="X73" s="40"/>
      <c r="Y73" s="40" t="s">
        <v>772</v>
      </c>
      <c r="Z73" s="40" t="s">
        <v>772</v>
      </c>
      <c r="AA73" s="40" t="s">
        <v>1</v>
      </c>
      <c r="AB73" s="40"/>
      <c r="AC73" s="40">
        <v>194</v>
      </c>
      <c r="AD73" s="40">
        <v>217</v>
      </c>
      <c r="AE73" s="40" t="s">
        <v>1225</v>
      </c>
      <c r="AF73" s="40" t="s">
        <v>332</v>
      </c>
      <c r="AG73" s="40"/>
      <c r="AH73" s="40" t="s">
        <v>332</v>
      </c>
      <c r="AI73" s="40"/>
      <c r="AJ73" s="40">
        <v>20.3</v>
      </c>
      <c r="AK73" s="40" t="s">
        <v>1138</v>
      </c>
      <c r="AL73" s="40" t="s">
        <v>332</v>
      </c>
      <c r="AM73" s="41"/>
    </row>
    <row r="74" spans="1:39" x14ac:dyDescent="0.35">
      <c r="A74" s="202" t="s">
        <v>455</v>
      </c>
      <c r="B74" s="203" t="str">
        <f>VLOOKUP(A74,'[1]Zuordnung BEEHIVE N=361'!H:K,4,FALSE)</f>
        <v>BEE2580</v>
      </c>
      <c r="C74" s="203" t="s">
        <v>942</v>
      </c>
      <c r="D74" s="203" t="str">
        <f>_xlfn.CONCAT(Table1[[#This Row],[seq_id]],"_HIV",Table1[[#This Row],[scount]])</f>
        <v>20004_3_136_HIV06-00279</v>
      </c>
      <c r="E74" s="203" t="str">
        <f>_xlfn.CONCAT(Table1[[#This Row],[seq_id]],"_1.fastq.gz")</f>
        <v>20004_3_136_1.fastq.gz</v>
      </c>
      <c r="F74" s="203" t="str">
        <f>_xlfn.CONCAT(Table1[[#This Row],[seq_id]],"_2.fastq.gz")</f>
        <v>20004_3_136_2.fastq.gz</v>
      </c>
      <c r="G74" s="203" t="str">
        <f>_xlfn.CONCAT(Table1[[#This Row],[file_name_renamed]],"_R1.fastq.gz")</f>
        <v>20004_3_136_HIV06-00279_R1.fastq.gz</v>
      </c>
      <c r="H74" s="203" t="str">
        <f>_xlfn.CONCAT(Table1[[#This Row],[file_name_renamed]],"_R2.fastq.gz")</f>
        <v>20004_3_136_HIV06-00279_R2.fastq.gz</v>
      </c>
      <c r="I74" s="203">
        <v>20004</v>
      </c>
      <c r="J74" s="203">
        <v>3</v>
      </c>
      <c r="K74" s="203">
        <v>136</v>
      </c>
      <c r="L74" s="203">
        <v>2</v>
      </c>
      <c r="M74" s="203" t="s">
        <v>357</v>
      </c>
      <c r="N74" s="40">
        <v>412</v>
      </c>
      <c r="O74" s="203" t="s">
        <v>1</v>
      </c>
      <c r="P74" s="225"/>
      <c r="Q74" s="230">
        <v>12000</v>
      </c>
      <c r="R74" s="50">
        <f t="shared" si="2"/>
        <v>13.733333333333333</v>
      </c>
      <c r="S74" s="40"/>
      <c r="T74" s="40">
        <v>1</v>
      </c>
      <c r="U74" s="40">
        <v>2.2999999999999998</v>
      </c>
      <c r="V74" s="40">
        <v>1.7</v>
      </c>
      <c r="W74" s="40"/>
      <c r="X74" s="40"/>
      <c r="Y74" s="40" t="s">
        <v>772</v>
      </c>
      <c r="Z74" s="40" t="s">
        <v>772</v>
      </c>
      <c r="AA74" s="40" t="s">
        <v>274</v>
      </c>
      <c r="AB74" s="40"/>
      <c r="AC74" s="40">
        <v>255</v>
      </c>
      <c r="AD74" s="40">
        <v>286</v>
      </c>
      <c r="AE74" s="40" t="s">
        <v>1226</v>
      </c>
      <c r="AF74" s="40" t="s">
        <v>332</v>
      </c>
      <c r="AG74" s="40"/>
      <c r="AH74" s="40" t="s">
        <v>332</v>
      </c>
      <c r="AI74" s="40"/>
      <c r="AJ74" s="40">
        <v>28.59</v>
      </c>
      <c r="AK74" s="40" t="s">
        <v>1138</v>
      </c>
      <c r="AL74" s="40" t="s">
        <v>332</v>
      </c>
      <c r="AM74" s="41" t="s">
        <v>1093</v>
      </c>
    </row>
    <row r="75" spans="1:39" x14ac:dyDescent="0.35">
      <c r="A75" s="202" t="s">
        <v>456</v>
      </c>
      <c r="B75" s="203" t="str">
        <f>VLOOKUP(A75,'[1]Zuordnung BEEHIVE N=361'!H:K,4,FALSE)</f>
        <v>BEE2581</v>
      </c>
      <c r="C75" s="203" t="s">
        <v>943</v>
      </c>
      <c r="D75" s="203" t="str">
        <f>_xlfn.CONCAT(Table1[[#This Row],[seq_id]],"_HIV",Table1[[#This Row],[scount]])</f>
        <v>20004_3_137_HIV06-00366</v>
      </c>
      <c r="E75" s="203" t="str">
        <f>_xlfn.CONCAT(Table1[[#This Row],[seq_id]],"_1.fastq.gz")</f>
        <v>20004_3_137_1.fastq.gz</v>
      </c>
      <c r="F75" s="203" t="str">
        <f>_xlfn.CONCAT(Table1[[#This Row],[seq_id]],"_2.fastq.gz")</f>
        <v>20004_3_137_2.fastq.gz</v>
      </c>
      <c r="G75" s="203" t="str">
        <f>_xlfn.CONCAT(Table1[[#This Row],[file_name_renamed]],"_R1.fastq.gz")</f>
        <v>20004_3_137_HIV06-00366_R1.fastq.gz</v>
      </c>
      <c r="H75" s="203" t="str">
        <f>_xlfn.CONCAT(Table1[[#This Row],[file_name_renamed]],"_R2.fastq.gz")</f>
        <v>20004_3_137_HIV06-00366_R2.fastq.gz</v>
      </c>
      <c r="I75" s="203">
        <v>20004</v>
      </c>
      <c r="J75" s="203">
        <v>3</v>
      </c>
      <c r="K75" s="203">
        <v>137</v>
      </c>
      <c r="L75" s="203">
        <v>2</v>
      </c>
      <c r="M75" s="203" t="s">
        <v>357</v>
      </c>
      <c r="N75" s="40">
        <v>491</v>
      </c>
      <c r="O75" s="203" t="s">
        <v>1</v>
      </c>
      <c r="P75" s="227">
        <v>34400</v>
      </c>
      <c r="Q75" s="230"/>
      <c r="R75" s="50">
        <f t="shared" si="2"/>
        <v>16.366666666666667</v>
      </c>
      <c r="S75" s="40"/>
      <c r="T75" s="40">
        <v>1</v>
      </c>
      <c r="U75" s="40">
        <v>2</v>
      </c>
      <c r="V75" s="40">
        <v>1.6</v>
      </c>
      <c r="W75" s="40"/>
      <c r="X75" s="40"/>
      <c r="Y75" s="40" t="s">
        <v>772</v>
      </c>
      <c r="Z75" s="40" t="s">
        <v>772</v>
      </c>
      <c r="AA75" s="40" t="s">
        <v>1</v>
      </c>
      <c r="AB75" s="40"/>
      <c r="AC75" s="40">
        <v>221</v>
      </c>
      <c r="AD75" s="40">
        <v>249</v>
      </c>
      <c r="AE75" s="40" t="s">
        <v>1227</v>
      </c>
      <c r="AF75" s="40" t="s">
        <v>332</v>
      </c>
      <c r="AG75" s="40"/>
      <c r="AH75" s="40" t="s">
        <v>332</v>
      </c>
      <c r="AI75" s="40"/>
      <c r="AJ75" s="40">
        <v>17.73</v>
      </c>
      <c r="AK75" s="40" t="s">
        <v>1138</v>
      </c>
      <c r="AL75" s="40" t="s">
        <v>332</v>
      </c>
      <c r="AM75" s="41"/>
    </row>
    <row r="76" spans="1:39" x14ac:dyDescent="0.35">
      <c r="A76" s="202" t="s">
        <v>457</v>
      </c>
      <c r="B76" s="203" t="str">
        <f>VLOOKUP(A76,'[1]Zuordnung BEEHIVE N=361'!H:K,4,FALSE)</f>
        <v>BEE2582</v>
      </c>
      <c r="C76" s="203" t="s">
        <v>944</v>
      </c>
      <c r="D76" s="203" t="str">
        <f>_xlfn.CONCAT(Table1[[#This Row],[seq_id]],"_HIV",Table1[[#This Row],[scount]])</f>
        <v>20004_3_138_HIV06-00565</v>
      </c>
      <c r="E76" s="203" t="str">
        <f>_xlfn.CONCAT(Table1[[#This Row],[seq_id]],"_1.fastq.gz")</f>
        <v>20004_3_138_1.fastq.gz</v>
      </c>
      <c r="F76" s="203" t="str">
        <f>_xlfn.CONCAT(Table1[[#This Row],[seq_id]],"_2.fastq.gz")</f>
        <v>20004_3_138_2.fastq.gz</v>
      </c>
      <c r="G76" s="203" t="str">
        <f>_xlfn.CONCAT(Table1[[#This Row],[file_name_renamed]],"_R1.fastq.gz")</f>
        <v>20004_3_138_HIV06-00565_R1.fastq.gz</v>
      </c>
      <c r="H76" s="203" t="str">
        <f>_xlfn.CONCAT(Table1[[#This Row],[file_name_renamed]],"_R2.fastq.gz")</f>
        <v>20004_3_138_HIV06-00565_R2.fastq.gz</v>
      </c>
      <c r="I76" s="203">
        <v>20004</v>
      </c>
      <c r="J76" s="203">
        <v>3</v>
      </c>
      <c r="K76" s="203">
        <v>138</v>
      </c>
      <c r="L76" s="203">
        <v>2</v>
      </c>
      <c r="M76" s="203" t="s">
        <v>357</v>
      </c>
      <c r="N76" s="40">
        <v>169</v>
      </c>
      <c r="O76" s="203" t="s">
        <v>1</v>
      </c>
      <c r="P76" s="225"/>
      <c r="Q76" s="230">
        <v>86400</v>
      </c>
      <c r="R76" s="50">
        <f t="shared" si="2"/>
        <v>5.6333333333333337</v>
      </c>
      <c r="S76" s="40"/>
      <c r="T76" s="40">
        <v>1</v>
      </c>
      <c r="U76" s="40">
        <v>1.4</v>
      </c>
      <c r="V76" s="40">
        <v>1</v>
      </c>
      <c r="W76" s="40"/>
      <c r="X76" s="40"/>
      <c r="Y76" s="40" t="s">
        <v>772</v>
      </c>
      <c r="Z76" s="40" t="s">
        <v>772</v>
      </c>
      <c r="AA76" s="40" t="s">
        <v>1</v>
      </c>
      <c r="AB76" s="40"/>
      <c r="AC76" s="40">
        <v>166</v>
      </c>
      <c r="AD76" s="40">
        <v>185</v>
      </c>
      <c r="AE76" s="40" t="s">
        <v>1228</v>
      </c>
      <c r="AF76" s="40" t="s">
        <v>332</v>
      </c>
      <c r="AG76" s="40"/>
      <c r="AH76" s="40" t="s">
        <v>332</v>
      </c>
      <c r="AI76" s="40"/>
      <c r="AJ76" s="40">
        <v>11.42</v>
      </c>
      <c r="AK76" s="40" t="s">
        <v>1138</v>
      </c>
      <c r="AL76" s="40" t="s">
        <v>332</v>
      </c>
      <c r="AM76" s="41"/>
    </row>
    <row r="77" spans="1:39" x14ac:dyDescent="0.35">
      <c r="A77" s="202" t="s">
        <v>458</v>
      </c>
      <c r="B77" s="203" t="str">
        <f>VLOOKUP(A77,'[1]Zuordnung BEEHIVE N=361'!H:K,4,FALSE)</f>
        <v>BEE2588</v>
      </c>
      <c r="C77" s="203" t="s">
        <v>946</v>
      </c>
      <c r="D77" s="203" t="str">
        <f>_xlfn.CONCAT(Table1[[#This Row],[seq_id]],"_HIV",Table1[[#This Row],[scount]])</f>
        <v>20004_3_144_HIV06-00780</v>
      </c>
      <c r="E77" s="203" t="str">
        <f>_xlfn.CONCAT(Table1[[#This Row],[seq_id]],"_1.fastq.gz")</f>
        <v>20004_3_144_1.fastq.gz</v>
      </c>
      <c r="F77" s="203" t="str">
        <f>_xlfn.CONCAT(Table1[[#This Row],[seq_id]],"_2.fastq.gz")</f>
        <v>20004_3_144_2.fastq.gz</v>
      </c>
      <c r="G77" s="203" t="str">
        <f>_xlfn.CONCAT(Table1[[#This Row],[file_name_renamed]],"_R1.fastq.gz")</f>
        <v>20004_3_144_HIV06-00780_R1.fastq.gz</v>
      </c>
      <c r="H77" s="203" t="str">
        <f>_xlfn.CONCAT(Table1[[#This Row],[file_name_renamed]],"_R2.fastq.gz")</f>
        <v>20004_3_144_HIV06-00780_R2.fastq.gz</v>
      </c>
      <c r="I77" s="203">
        <v>20004</v>
      </c>
      <c r="J77" s="203">
        <v>3</v>
      </c>
      <c r="K77" s="203">
        <v>144</v>
      </c>
      <c r="L77" s="203">
        <v>4</v>
      </c>
      <c r="M77" s="203" t="s">
        <v>357</v>
      </c>
      <c r="N77" s="40">
        <v>265</v>
      </c>
      <c r="O77" s="203"/>
      <c r="P77" s="225"/>
      <c r="Q77" s="230">
        <v>38189</v>
      </c>
      <c r="R77" s="50">
        <f t="shared" si="2"/>
        <v>8.8333333333333339</v>
      </c>
      <c r="S77" s="40"/>
      <c r="T77" s="40">
        <v>1</v>
      </c>
      <c r="U77" s="40">
        <v>2.2000000000000002</v>
      </c>
      <c r="V77" s="40">
        <v>1.7</v>
      </c>
      <c r="W77" s="40"/>
      <c r="X77" s="40"/>
      <c r="Y77" s="40" t="s">
        <v>772</v>
      </c>
      <c r="Z77" s="40" t="s">
        <v>772</v>
      </c>
      <c r="AA77" s="40" t="s">
        <v>1</v>
      </c>
      <c r="AB77" s="40"/>
      <c r="AC77" s="40">
        <v>249</v>
      </c>
      <c r="AD77" s="40">
        <v>278</v>
      </c>
      <c r="AE77" s="40" t="s">
        <v>1229</v>
      </c>
      <c r="AF77" s="40" t="s">
        <v>332</v>
      </c>
      <c r="AG77" s="40"/>
      <c r="AH77" s="40" t="s">
        <v>332</v>
      </c>
      <c r="AI77" s="40"/>
      <c r="AJ77" s="82">
        <v>28.01</v>
      </c>
      <c r="AK77" s="40" t="s">
        <v>1138</v>
      </c>
      <c r="AL77" s="40" t="s">
        <v>332</v>
      </c>
      <c r="AM77" s="41"/>
    </row>
    <row r="78" spans="1:39" x14ac:dyDescent="0.35">
      <c r="A78" s="202" t="s">
        <v>460</v>
      </c>
      <c r="B78" s="203" t="str">
        <f>VLOOKUP(A78,'[1]Zuordnung BEEHIVE N=361'!H:K,4,FALSE)</f>
        <v>BEE2592</v>
      </c>
      <c r="C78" s="203" t="s">
        <v>947</v>
      </c>
      <c r="D78" s="203" t="str">
        <f>_xlfn.CONCAT(Table1[[#This Row],[seq_id]],"_HIV",Table1[[#This Row],[scount]])</f>
        <v>20004_3_148_HIV06-00883</v>
      </c>
      <c r="E78" s="203" t="str">
        <f>_xlfn.CONCAT(Table1[[#This Row],[seq_id]],"_1.fastq.gz")</f>
        <v>20004_3_148_1.fastq.gz</v>
      </c>
      <c r="F78" s="203" t="str">
        <f>_xlfn.CONCAT(Table1[[#This Row],[seq_id]],"_2.fastq.gz")</f>
        <v>20004_3_148_2.fastq.gz</v>
      </c>
      <c r="G78" s="203" t="str">
        <f>_xlfn.CONCAT(Table1[[#This Row],[file_name_renamed]],"_R1.fastq.gz")</f>
        <v>20004_3_148_HIV06-00883_R1.fastq.gz</v>
      </c>
      <c r="H78" s="203" t="str">
        <f>_xlfn.CONCAT(Table1[[#This Row],[file_name_renamed]],"_R2.fastq.gz")</f>
        <v>20004_3_148_HIV06-00883_R2.fastq.gz</v>
      </c>
      <c r="I78" s="203">
        <v>20004</v>
      </c>
      <c r="J78" s="203">
        <v>3</v>
      </c>
      <c r="K78" s="203">
        <v>148</v>
      </c>
      <c r="L78" s="203">
        <v>2</v>
      </c>
      <c r="M78" s="203" t="s">
        <v>357</v>
      </c>
      <c r="N78" s="40">
        <v>342</v>
      </c>
      <c r="O78" s="220" t="s">
        <v>29</v>
      </c>
      <c r="P78" s="225"/>
      <c r="Q78" s="230">
        <v>63942</v>
      </c>
      <c r="R78" s="50">
        <f t="shared" si="2"/>
        <v>11.4</v>
      </c>
      <c r="S78" s="40"/>
      <c r="T78" s="40">
        <v>1</v>
      </c>
      <c r="U78" s="40">
        <v>2.1</v>
      </c>
      <c r="V78" s="40">
        <v>1.6</v>
      </c>
      <c r="W78" s="40"/>
      <c r="X78" s="40"/>
      <c r="Y78" s="40" t="s">
        <v>772</v>
      </c>
      <c r="Z78" s="40" t="s">
        <v>772</v>
      </c>
      <c r="AA78" s="40" t="s">
        <v>29</v>
      </c>
      <c r="AB78" s="40"/>
      <c r="AC78" s="40">
        <v>234</v>
      </c>
      <c r="AD78" s="40">
        <v>263</v>
      </c>
      <c r="AE78" s="40" t="s">
        <v>1231</v>
      </c>
      <c r="AF78" s="40" t="s">
        <v>332</v>
      </c>
      <c r="AG78" s="40"/>
      <c r="AH78" s="40" t="s">
        <v>332</v>
      </c>
      <c r="AI78" s="40"/>
      <c r="AJ78" s="82">
        <v>18.53</v>
      </c>
      <c r="AK78" s="40" t="s">
        <v>1138</v>
      </c>
      <c r="AL78" s="40" t="s">
        <v>332</v>
      </c>
      <c r="AM78" s="41" t="s">
        <v>1051</v>
      </c>
    </row>
    <row r="79" spans="1:39" x14ac:dyDescent="0.35">
      <c r="A79" s="202" t="s">
        <v>461</v>
      </c>
      <c r="B79" s="203" t="str">
        <f>VLOOKUP(A79,'[1]Zuordnung BEEHIVE N=361'!H:K,4,FALSE)</f>
        <v>BEE2596</v>
      </c>
      <c r="C79" s="203" t="s">
        <v>948</v>
      </c>
      <c r="D79" s="203" t="str">
        <f>_xlfn.CONCAT(Table1[[#This Row],[seq_id]],"_HIV",Table1[[#This Row],[scount]])</f>
        <v>20004_3_152_HIV06-01006</v>
      </c>
      <c r="E79" s="203" t="str">
        <f>_xlfn.CONCAT(Table1[[#This Row],[seq_id]],"_1.fastq.gz")</f>
        <v>20004_3_152_1.fastq.gz</v>
      </c>
      <c r="F79" s="203" t="str">
        <f>_xlfn.CONCAT(Table1[[#This Row],[seq_id]],"_2.fastq.gz")</f>
        <v>20004_3_152_2.fastq.gz</v>
      </c>
      <c r="G79" s="203" t="str">
        <f>_xlfn.CONCAT(Table1[[#This Row],[file_name_renamed]],"_R1.fastq.gz")</f>
        <v>20004_3_152_HIV06-01006_R1.fastq.gz</v>
      </c>
      <c r="H79" s="203" t="str">
        <f>_xlfn.CONCAT(Table1[[#This Row],[file_name_renamed]],"_R2.fastq.gz")</f>
        <v>20004_3_152_HIV06-01006_R2.fastq.gz</v>
      </c>
      <c r="I79" s="203">
        <v>20004</v>
      </c>
      <c r="J79" s="203">
        <v>3</v>
      </c>
      <c r="K79" s="203">
        <v>152</v>
      </c>
      <c r="L79" s="203">
        <v>2</v>
      </c>
      <c r="M79" s="203" t="s">
        <v>357</v>
      </c>
      <c r="N79" s="40">
        <v>459</v>
      </c>
      <c r="O79" s="203" t="s">
        <v>1</v>
      </c>
      <c r="P79" s="225"/>
      <c r="Q79" s="230">
        <v>15900</v>
      </c>
      <c r="R79" s="50">
        <f t="shared" si="2"/>
        <v>15.3</v>
      </c>
      <c r="S79" s="40"/>
      <c r="T79" s="40">
        <v>1</v>
      </c>
      <c r="U79" s="40">
        <v>2.1</v>
      </c>
      <c r="V79" s="40">
        <v>1.3</v>
      </c>
      <c r="W79" s="40"/>
      <c r="X79" s="40"/>
      <c r="Y79" s="40" t="s">
        <v>772</v>
      </c>
      <c r="Z79" s="40" t="s">
        <v>772</v>
      </c>
      <c r="AA79" s="40" t="s">
        <v>1</v>
      </c>
      <c r="AB79" s="40"/>
      <c r="AC79" s="40">
        <v>244</v>
      </c>
      <c r="AD79" s="40">
        <v>273</v>
      </c>
      <c r="AE79" s="40" t="s">
        <v>1230</v>
      </c>
      <c r="AF79" s="40" t="s">
        <v>332</v>
      </c>
      <c r="AG79" s="40"/>
      <c r="AH79" s="40" t="s">
        <v>332</v>
      </c>
      <c r="AI79" s="40"/>
      <c r="AJ79" s="82">
        <v>11.56</v>
      </c>
      <c r="AK79" s="40" t="s">
        <v>1138</v>
      </c>
      <c r="AL79" s="40" t="s">
        <v>332</v>
      </c>
      <c r="AM79" s="41"/>
    </row>
    <row r="80" spans="1:39" x14ac:dyDescent="0.35">
      <c r="A80" s="202" t="s">
        <v>462</v>
      </c>
      <c r="B80" s="203" t="str">
        <f>VLOOKUP(A80,'[1]Zuordnung BEEHIVE N=361'!H:K,4,FALSE)</f>
        <v>BEE2599</v>
      </c>
      <c r="C80" s="203" t="s">
        <v>949</v>
      </c>
      <c r="D80" s="203" t="str">
        <f>_xlfn.CONCAT(Table1[[#This Row],[seq_id]],"_HIV",Table1[[#This Row],[scount]])</f>
        <v>20004_3_155_HIV07-00085</v>
      </c>
      <c r="E80" s="203" t="str">
        <f>_xlfn.CONCAT(Table1[[#This Row],[seq_id]],"_1.fastq.gz")</f>
        <v>20004_3_155_1.fastq.gz</v>
      </c>
      <c r="F80" s="203" t="str">
        <f>_xlfn.CONCAT(Table1[[#This Row],[seq_id]],"_2.fastq.gz")</f>
        <v>20004_3_155_2.fastq.gz</v>
      </c>
      <c r="G80" s="203" t="str">
        <f>_xlfn.CONCAT(Table1[[#This Row],[file_name_renamed]],"_R1.fastq.gz")</f>
        <v>20004_3_155_HIV07-00085_R1.fastq.gz</v>
      </c>
      <c r="H80" s="203" t="str">
        <f>_xlfn.CONCAT(Table1[[#This Row],[file_name_renamed]],"_R2.fastq.gz")</f>
        <v>20004_3_155_HIV07-00085_R2.fastq.gz</v>
      </c>
      <c r="I80" s="203">
        <v>20004</v>
      </c>
      <c r="J80" s="203">
        <v>3</v>
      </c>
      <c r="K80" s="203">
        <v>155</v>
      </c>
      <c r="L80" s="203">
        <v>4</v>
      </c>
      <c r="M80" s="203" t="s">
        <v>357</v>
      </c>
      <c r="N80" s="40">
        <v>372</v>
      </c>
      <c r="O80" s="220" t="s">
        <v>42</v>
      </c>
      <c r="P80" s="225"/>
      <c r="Q80" s="230">
        <v>9664</v>
      </c>
      <c r="R80" s="50">
        <f t="shared" si="2"/>
        <v>12.4</v>
      </c>
      <c r="S80" s="40"/>
      <c r="T80" s="40">
        <v>1</v>
      </c>
      <c r="U80" s="40">
        <v>0.9</v>
      </c>
      <c r="V80" s="40">
        <v>0.4</v>
      </c>
      <c r="W80" s="40"/>
      <c r="X80" s="40"/>
      <c r="Y80" s="40" t="s">
        <v>772</v>
      </c>
      <c r="Z80" s="40" t="s">
        <v>772</v>
      </c>
      <c r="AA80" s="40" t="s">
        <v>599</v>
      </c>
      <c r="AB80" s="40"/>
      <c r="AC80" s="40">
        <v>120</v>
      </c>
      <c r="AD80" s="40">
        <v>131</v>
      </c>
      <c r="AE80" s="40" t="s">
        <v>1232</v>
      </c>
      <c r="AF80" s="40" t="s">
        <v>332</v>
      </c>
      <c r="AG80" s="40"/>
      <c r="AH80" s="40" t="s">
        <v>332</v>
      </c>
      <c r="AI80" s="40"/>
      <c r="AJ80" s="40">
        <v>17.73</v>
      </c>
      <c r="AK80" s="40" t="s">
        <v>1138</v>
      </c>
      <c r="AL80" s="40" t="s">
        <v>332</v>
      </c>
      <c r="AM80" s="41"/>
    </row>
    <row r="81" spans="1:39" x14ac:dyDescent="0.35">
      <c r="A81" s="202" t="s">
        <v>463</v>
      </c>
      <c r="B81" s="203" t="str">
        <f>VLOOKUP(A81,'[1]Zuordnung BEEHIVE N=361'!H:K,4,FALSE)</f>
        <v>BEE2603</v>
      </c>
      <c r="C81" s="203" t="s">
        <v>950</v>
      </c>
      <c r="D81" s="203" t="str">
        <f>_xlfn.CONCAT(Table1[[#This Row],[seq_id]],"_HIV",Table1[[#This Row],[scount]])</f>
        <v>20004_3_159_HIV07-00251</v>
      </c>
      <c r="E81" s="203" t="str">
        <f>_xlfn.CONCAT(Table1[[#This Row],[seq_id]],"_1.fastq.gz")</f>
        <v>20004_3_159_1.fastq.gz</v>
      </c>
      <c r="F81" s="203" t="str">
        <f>_xlfn.CONCAT(Table1[[#This Row],[seq_id]],"_2.fastq.gz")</f>
        <v>20004_3_159_2.fastq.gz</v>
      </c>
      <c r="G81" s="203" t="str">
        <f>_xlfn.CONCAT(Table1[[#This Row],[file_name_renamed]],"_R1.fastq.gz")</f>
        <v>20004_3_159_HIV07-00251_R1.fastq.gz</v>
      </c>
      <c r="H81" s="203" t="str">
        <f>_xlfn.CONCAT(Table1[[#This Row],[file_name_renamed]],"_R2.fastq.gz")</f>
        <v>20004_3_159_HIV07-00251_R2.fastq.gz</v>
      </c>
      <c r="I81" s="203">
        <v>20004</v>
      </c>
      <c r="J81" s="203">
        <v>3</v>
      </c>
      <c r="K81" s="203">
        <v>159</v>
      </c>
      <c r="L81" s="203">
        <v>2</v>
      </c>
      <c r="M81" s="203" t="s">
        <v>357</v>
      </c>
      <c r="N81" s="40">
        <v>406</v>
      </c>
      <c r="O81" s="203" t="s">
        <v>1</v>
      </c>
      <c r="P81" s="225"/>
      <c r="Q81" s="230">
        <v>47610</v>
      </c>
      <c r="R81" s="50">
        <f t="shared" si="2"/>
        <v>13.533333333333333</v>
      </c>
      <c r="S81" s="40"/>
      <c r="T81" s="40">
        <v>1</v>
      </c>
      <c r="U81" s="40">
        <v>1.8</v>
      </c>
      <c r="V81" s="40">
        <v>1.5</v>
      </c>
      <c r="W81" s="40"/>
      <c r="X81" s="40"/>
      <c r="Y81" s="40" t="s">
        <v>772</v>
      </c>
      <c r="Z81" s="40" t="s">
        <v>772</v>
      </c>
      <c r="AA81" s="40" t="s">
        <v>1235</v>
      </c>
      <c r="AB81" s="40"/>
      <c r="AC81" s="40">
        <v>195</v>
      </c>
      <c r="AD81" s="40">
        <v>219</v>
      </c>
      <c r="AE81" s="40" t="s">
        <v>1233</v>
      </c>
      <c r="AF81" s="40" t="s">
        <v>332</v>
      </c>
      <c r="AG81" s="40"/>
      <c r="AH81" s="40" t="s">
        <v>332</v>
      </c>
      <c r="AI81" s="40"/>
      <c r="AJ81" s="40">
        <v>14.28</v>
      </c>
      <c r="AK81" s="40" t="s">
        <v>1138</v>
      </c>
      <c r="AL81" s="40" t="s">
        <v>332</v>
      </c>
      <c r="AM81" s="41"/>
    </row>
    <row r="82" spans="1:39" x14ac:dyDescent="0.35">
      <c r="A82" s="202" t="s">
        <v>503</v>
      </c>
      <c r="B82" s="203" t="str">
        <f>VLOOKUP(A82,'[1]Zuordnung BEEHIVE N=361'!H:K,4,FALSE)</f>
        <v>BEE2683</v>
      </c>
      <c r="C82" s="203" t="s">
        <v>922</v>
      </c>
      <c r="D82" s="203" t="str">
        <f>_xlfn.CONCAT(Table1[[#This Row],[seq_id]],"_HIV",Table1[[#This Row],[scount]])</f>
        <v>20004_3_1_HIV09-01256</v>
      </c>
      <c r="E82" s="203" t="str">
        <f>_xlfn.CONCAT(Table1[[#This Row],[seq_id]],"_1.fastq.gz")</f>
        <v>20004_3_1_1.fastq.gz</v>
      </c>
      <c r="F82" s="203" t="str">
        <f>_xlfn.CONCAT(Table1[[#This Row],[seq_id]],"_2.fastq.gz")</f>
        <v>20004_3_1_2.fastq.gz</v>
      </c>
      <c r="G82" s="203" t="str">
        <f>_xlfn.CONCAT(Table1[[#This Row],[file_name_renamed]],"_R1.fastq.gz")</f>
        <v>20004_3_1_HIV09-01256_R1.fastq.gz</v>
      </c>
      <c r="H82" s="203" t="str">
        <f>_xlfn.CONCAT(Table1[[#This Row],[file_name_renamed]],"_R2.fastq.gz")</f>
        <v>20004_3_1_HIV09-01256_R2.fastq.gz</v>
      </c>
      <c r="I82" s="203">
        <v>20004</v>
      </c>
      <c r="J82" s="203">
        <v>3</v>
      </c>
      <c r="K82" s="203">
        <v>1</v>
      </c>
      <c r="L82" s="203">
        <v>2</v>
      </c>
      <c r="M82" s="203" t="s">
        <v>357</v>
      </c>
      <c r="N82" s="40">
        <v>418</v>
      </c>
      <c r="O82" s="203" t="s">
        <v>1</v>
      </c>
      <c r="P82" s="227">
        <v>26000</v>
      </c>
      <c r="Q82" s="230"/>
      <c r="R82" s="50">
        <f t="shared" si="2"/>
        <v>13.933333333333334</v>
      </c>
      <c r="S82" s="40"/>
      <c r="T82" s="82">
        <v>2</v>
      </c>
      <c r="U82" s="40">
        <v>2.2000000000000002</v>
      </c>
      <c r="V82" s="40">
        <v>1.2</v>
      </c>
      <c r="W82" s="40"/>
      <c r="X82" s="40"/>
      <c r="Y82" s="82" t="s">
        <v>646</v>
      </c>
      <c r="Z82" s="40" t="s">
        <v>772</v>
      </c>
      <c r="AA82" s="40" t="s">
        <v>1</v>
      </c>
      <c r="AB82" s="40"/>
      <c r="AC82" s="40">
        <v>261</v>
      </c>
      <c r="AD82" s="40">
        <v>289</v>
      </c>
      <c r="AE82" s="40" t="s">
        <v>1234</v>
      </c>
      <c r="AF82" s="40" t="s">
        <v>332</v>
      </c>
      <c r="AG82" s="40"/>
      <c r="AH82" s="40" t="s">
        <v>332</v>
      </c>
      <c r="AI82" s="40"/>
      <c r="AJ82" s="40">
        <v>34.54</v>
      </c>
      <c r="AK82" s="206" t="s">
        <v>1050</v>
      </c>
      <c r="AL82" s="40" t="s">
        <v>332</v>
      </c>
      <c r="AM82" s="41" t="s">
        <v>1254</v>
      </c>
    </row>
    <row r="83" spans="1:39" x14ac:dyDescent="0.35">
      <c r="A83" s="202" t="s">
        <v>504</v>
      </c>
      <c r="B83" s="203" t="str">
        <f>VLOOKUP(A83,'[1]Zuordnung BEEHIVE N=361'!H:K,4,FALSE)</f>
        <v>BEE2685</v>
      </c>
      <c r="C83" s="203" t="s">
        <v>958</v>
      </c>
      <c r="D83" s="203" t="str">
        <f>_xlfn.CONCAT(Table1[[#This Row],[seq_id]],"_HIV",Table1[[#This Row],[scount]])</f>
        <v>20004_3_3_HIV09-01362</v>
      </c>
      <c r="E83" s="203" t="str">
        <f>_xlfn.CONCAT(Table1[[#This Row],[seq_id]],"_1.fastq.gz")</f>
        <v>20004_3_3_1.fastq.gz</v>
      </c>
      <c r="F83" s="203" t="str">
        <f>_xlfn.CONCAT(Table1[[#This Row],[seq_id]],"_2.fastq.gz")</f>
        <v>20004_3_3_2.fastq.gz</v>
      </c>
      <c r="G83" s="203" t="str">
        <f>_xlfn.CONCAT(Table1[[#This Row],[file_name_renamed]],"_R1.fastq.gz")</f>
        <v>20004_3_3_HIV09-01362_R1.fastq.gz</v>
      </c>
      <c r="H83" s="203" t="str">
        <f>_xlfn.CONCAT(Table1[[#This Row],[file_name_renamed]],"_R2.fastq.gz")</f>
        <v>20004_3_3_HIV09-01362_R2.fastq.gz</v>
      </c>
      <c r="I83" s="203">
        <v>20004</v>
      </c>
      <c r="J83" s="203">
        <v>3</v>
      </c>
      <c r="K83" s="203">
        <v>3</v>
      </c>
      <c r="L83" s="203">
        <v>3</v>
      </c>
      <c r="M83" s="203" t="s">
        <v>357</v>
      </c>
      <c r="N83" s="40">
        <v>541</v>
      </c>
      <c r="O83" s="203" t="s">
        <v>1</v>
      </c>
      <c r="P83" s="227">
        <v>25700</v>
      </c>
      <c r="Q83" s="230"/>
      <c r="R83" s="50">
        <f t="shared" si="2"/>
        <v>18.033333333333335</v>
      </c>
      <c r="S83" s="40"/>
      <c r="T83" s="40">
        <v>1</v>
      </c>
      <c r="U83" s="40">
        <v>2</v>
      </c>
      <c r="V83" s="40">
        <v>1.3</v>
      </c>
      <c r="W83" s="40"/>
      <c r="X83" s="40"/>
      <c r="Y83" s="82" t="s">
        <v>646</v>
      </c>
      <c r="Z83" s="82" t="s">
        <v>646</v>
      </c>
      <c r="AA83" s="40" t="s">
        <v>1</v>
      </c>
      <c r="AB83" s="40"/>
      <c r="AC83" s="40">
        <v>238</v>
      </c>
      <c r="AD83" s="40">
        <v>265</v>
      </c>
      <c r="AE83" s="40" t="s">
        <v>1236</v>
      </c>
      <c r="AF83" s="40" t="s">
        <v>332</v>
      </c>
      <c r="AG83" s="40"/>
      <c r="AH83" s="40" t="s">
        <v>332</v>
      </c>
      <c r="AI83" s="40"/>
      <c r="AJ83" s="40">
        <v>24.61</v>
      </c>
      <c r="AK83" s="40" t="s">
        <v>1138</v>
      </c>
      <c r="AL83" s="40" t="s">
        <v>332</v>
      </c>
      <c r="AM83" s="41" t="s">
        <v>1348</v>
      </c>
    </row>
    <row r="84" spans="1:39" x14ac:dyDescent="0.35">
      <c r="A84" s="202" t="s">
        <v>506</v>
      </c>
      <c r="B84" s="203" t="str">
        <f>VLOOKUP(A84,'[1]Zuordnung BEEHIVE N=361'!H:K,4,FALSE)</f>
        <v>BEE2686</v>
      </c>
      <c r="C84" s="203" t="s">
        <v>966</v>
      </c>
      <c r="D84" s="203" t="str">
        <f>_xlfn.CONCAT(Table1[[#This Row],[seq_id]],"_HIV",Table1[[#This Row],[scount]])</f>
        <v>20004_3_4_HIV09-01677</v>
      </c>
      <c r="E84" s="203" t="str">
        <f>_xlfn.CONCAT(Table1[[#This Row],[seq_id]],"_1.fastq.gz")</f>
        <v>20004_3_4_1.fastq.gz</v>
      </c>
      <c r="F84" s="203" t="str">
        <f>_xlfn.CONCAT(Table1[[#This Row],[seq_id]],"_2.fastq.gz")</f>
        <v>20004_3_4_2.fastq.gz</v>
      </c>
      <c r="G84" s="203" t="str">
        <f>_xlfn.CONCAT(Table1[[#This Row],[file_name_renamed]],"_R1.fastq.gz")</f>
        <v>20004_3_4_HIV09-01677_R1.fastq.gz</v>
      </c>
      <c r="H84" s="203" t="str">
        <f>_xlfn.CONCAT(Table1[[#This Row],[file_name_renamed]],"_R2.fastq.gz")</f>
        <v>20004_3_4_HIV09-01677_R2.fastq.gz</v>
      </c>
      <c r="I84" s="203">
        <v>20004</v>
      </c>
      <c r="J84" s="203">
        <v>3</v>
      </c>
      <c r="K84" s="203">
        <v>4</v>
      </c>
      <c r="L84" s="203">
        <v>2</v>
      </c>
      <c r="M84" s="203" t="s">
        <v>357</v>
      </c>
      <c r="N84" s="40">
        <v>314</v>
      </c>
      <c r="O84" s="203" t="s">
        <v>1</v>
      </c>
      <c r="P84" s="225"/>
      <c r="Q84" s="230">
        <v>146710</v>
      </c>
      <c r="R84" s="50">
        <f t="shared" si="2"/>
        <v>10.466666666666667</v>
      </c>
      <c r="S84" s="40"/>
      <c r="T84" s="40">
        <v>1</v>
      </c>
      <c r="U84" s="40">
        <v>2.1</v>
      </c>
      <c r="V84" s="40">
        <v>1.4</v>
      </c>
      <c r="W84" s="40"/>
      <c r="X84" s="40"/>
      <c r="Y84" s="82" t="s">
        <v>646</v>
      </c>
      <c r="Z84" s="40" t="s">
        <v>772</v>
      </c>
      <c r="AA84" s="40" t="s">
        <v>583</v>
      </c>
      <c r="AB84" s="40"/>
      <c r="AC84" s="40">
        <v>243</v>
      </c>
      <c r="AD84" s="40">
        <v>271</v>
      </c>
      <c r="AE84" s="40" t="s">
        <v>1237</v>
      </c>
      <c r="AF84" s="40" t="s">
        <v>332</v>
      </c>
      <c r="AG84" s="40"/>
      <c r="AH84" s="40" t="s">
        <v>332</v>
      </c>
      <c r="AI84" s="40"/>
      <c r="AJ84" s="82">
        <v>13.54</v>
      </c>
      <c r="AK84" s="40" t="s">
        <v>1138</v>
      </c>
      <c r="AL84" s="40" t="s">
        <v>332</v>
      </c>
      <c r="AM84" s="41" t="s">
        <v>1256</v>
      </c>
    </row>
    <row r="85" spans="1:39" x14ac:dyDescent="0.35">
      <c r="A85" s="202" t="s">
        <v>507</v>
      </c>
      <c r="B85" s="203" t="str">
        <f>VLOOKUP(A85,'[1]Zuordnung BEEHIVE N=361'!H:K,4,FALSE)</f>
        <v>BEE2688</v>
      </c>
      <c r="C85" s="203" t="s">
        <v>978</v>
      </c>
      <c r="D85" s="203" t="str">
        <f>_xlfn.CONCAT(Table1[[#This Row],[seq_id]],"_HIV",Table1[[#This Row],[scount]])</f>
        <v>20004_3_6_HIV09-01991</v>
      </c>
      <c r="E85" s="203" t="str">
        <f>_xlfn.CONCAT(Table1[[#This Row],[seq_id]],"_1.fastq.gz")</f>
        <v>20004_3_6_1.fastq.gz</v>
      </c>
      <c r="F85" s="203" t="str">
        <f>_xlfn.CONCAT(Table1[[#This Row],[seq_id]],"_2.fastq.gz")</f>
        <v>20004_3_6_2.fastq.gz</v>
      </c>
      <c r="G85" s="203" t="str">
        <f>_xlfn.CONCAT(Table1[[#This Row],[file_name_renamed]],"_R1.fastq.gz")</f>
        <v>20004_3_6_HIV09-01991_R1.fastq.gz</v>
      </c>
      <c r="H85" s="203" t="str">
        <f>_xlfn.CONCAT(Table1[[#This Row],[file_name_renamed]],"_R2.fastq.gz")</f>
        <v>20004_3_6_HIV09-01991_R2.fastq.gz</v>
      </c>
      <c r="I85" s="203">
        <v>20004</v>
      </c>
      <c r="J85" s="203">
        <v>3</v>
      </c>
      <c r="K85" s="203">
        <v>6</v>
      </c>
      <c r="L85" s="203">
        <v>2</v>
      </c>
      <c r="M85" s="203" t="s">
        <v>357</v>
      </c>
      <c r="N85" s="40">
        <v>306</v>
      </c>
      <c r="O85" s="220" t="s">
        <v>23</v>
      </c>
      <c r="P85" s="227">
        <v>41400</v>
      </c>
      <c r="Q85" s="230"/>
      <c r="R85" s="50">
        <f t="shared" si="2"/>
        <v>10.199999999999999</v>
      </c>
      <c r="S85" s="40"/>
      <c r="T85" s="40">
        <v>1</v>
      </c>
      <c r="U85" s="40">
        <v>2.2999999999999998</v>
      </c>
      <c r="V85" s="40">
        <v>1.6</v>
      </c>
      <c r="W85" s="40"/>
      <c r="X85" s="40"/>
      <c r="Y85" s="40" t="s">
        <v>772</v>
      </c>
      <c r="Z85" s="40" t="s">
        <v>772</v>
      </c>
      <c r="AA85" s="40" t="s">
        <v>586</v>
      </c>
      <c r="AB85" s="40"/>
      <c r="AC85" s="40">
        <v>263</v>
      </c>
      <c r="AD85" s="40">
        <v>294</v>
      </c>
      <c r="AE85" s="40" t="s">
        <v>1238</v>
      </c>
      <c r="AF85" s="40" t="s">
        <v>332</v>
      </c>
      <c r="AG85" s="40"/>
      <c r="AH85" s="40" t="s">
        <v>332</v>
      </c>
      <c r="AI85" s="40"/>
      <c r="AJ85" s="40">
        <v>7.15</v>
      </c>
      <c r="AK85" s="40" t="s">
        <v>1138</v>
      </c>
      <c r="AL85" s="40" t="s">
        <v>332</v>
      </c>
      <c r="AM85" s="41"/>
    </row>
    <row r="86" spans="1:39" x14ac:dyDescent="0.35">
      <c r="A86" s="202" t="s">
        <v>508</v>
      </c>
      <c r="B86" s="203" t="str">
        <f>VLOOKUP(A86,'[1]Zuordnung BEEHIVE N=361'!H:K,4,FALSE)</f>
        <v>BEE2689</v>
      </c>
      <c r="C86" s="203" t="s">
        <v>987</v>
      </c>
      <c r="D86" s="203" t="str">
        <f>_xlfn.CONCAT(Table1[[#This Row],[seq_id]],"_HIV",Table1[[#This Row],[scount]])</f>
        <v>20004_3_7_HIV09-02090</v>
      </c>
      <c r="E86" s="203" t="str">
        <f>_xlfn.CONCAT(Table1[[#This Row],[seq_id]],"_1.fastq.gz")</f>
        <v>20004_3_7_1.fastq.gz</v>
      </c>
      <c r="F86" s="203" t="str">
        <f>_xlfn.CONCAT(Table1[[#This Row],[seq_id]],"_2.fastq.gz")</f>
        <v>20004_3_7_2.fastq.gz</v>
      </c>
      <c r="G86" s="203" t="str">
        <f>_xlfn.CONCAT(Table1[[#This Row],[file_name_renamed]],"_R1.fastq.gz")</f>
        <v>20004_3_7_HIV09-02090_R1.fastq.gz</v>
      </c>
      <c r="H86" s="203" t="str">
        <f>_xlfn.CONCAT(Table1[[#This Row],[file_name_renamed]],"_R2.fastq.gz")</f>
        <v>20004_3_7_HIV09-02090_R2.fastq.gz</v>
      </c>
      <c r="I86" s="203">
        <v>20004</v>
      </c>
      <c r="J86" s="203">
        <v>3</v>
      </c>
      <c r="K86" s="203">
        <v>7</v>
      </c>
      <c r="L86" s="203">
        <v>2</v>
      </c>
      <c r="M86" s="203" t="s">
        <v>357</v>
      </c>
      <c r="N86" s="40">
        <v>401</v>
      </c>
      <c r="O86" s="203" t="s">
        <v>1</v>
      </c>
      <c r="P86" s="225"/>
      <c r="Q86" s="230">
        <v>23500</v>
      </c>
      <c r="R86" s="50">
        <f t="shared" si="2"/>
        <v>13.366666666666667</v>
      </c>
      <c r="S86" s="40"/>
      <c r="T86" s="40">
        <v>1</v>
      </c>
      <c r="U86" s="40">
        <v>1.6</v>
      </c>
      <c r="V86" s="40">
        <v>1.1000000000000001</v>
      </c>
      <c r="W86" s="40"/>
      <c r="X86" s="40"/>
      <c r="Y86" s="59" t="s">
        <v>772</v>
      </c>
      <c r="Z86" s="40" t="s">
        <v>772</v>
      </c>
      <c r="AA86" s="40" t="s">
        <v>1244</v>
      </c>
      <c r="AB86" s="40"/>
      <c r="AC86" s="40">
        <v>193</v>
      </c>
      <c r="AD86" s="40">
        <v>215</v>
      </c>
      <c r="AE86" s="40" t="s">
        <v>1239</v>
      </c>
      <c r="AF86" s="40" t="s">
        <v>332</v>
      </c>
      <c r="AG86" s="40"/>
      <c r="AH86" s="40" t="s">
        <v>332</v>
      </c>
      <c r="AI86" s="40"/>
      <c r="AJ86" s="40">
        <v>20.6</v>
      </c>
      <c r="AK86" s="40" t="s">
        <v>1138</v>
      </c>
      <c r="AL86" s="40" t="s">
        <v>332</v>
      </c>
      <c r="AM86" s="41" t="s">
        <v>1093</v>
      </c>
    </row>
    <row r="87" spans="1:39" x14ac:dyDescent="0.35">
      <c r="A87" s="202" t="s">
        <v>509</v>
      </c>
      <c r="B87" s="203" t="str">
        <f>VLOOKUP(A87,'[1]Zuordnung BEEHIVE N=361'!H:K,4,FALSE)</f>
        <v>BEE2693</v>
      </c>
      <c r="C87" s="203" t="s">
        <v>927</v>
      </c>
      <c r="D87" s="203" t="str">
        <f>_xlfn.CONCAT(Table1[[#This Row],[seq_id]],"_HIV",Table1[[#This Row],[scount]])</f>
        <v>20004_3_11_HIV09-02246</v>
      </c>
      <c r="E87" s="203" t="str">
        <f>_xlfn.CONCAT(Table1[[#This Row],[seq_id]],"_1.fastq.gz")</f>
        <v>20004_3_11_1.fastq.gz</v>
      </c>
      <c r="F87" s="203" t="str">
        <f>_xlfn.CONCAT(Table1[[#This Row],[seq_id]],"_2.fastq.gz")</f>
        <v>20004_3_11_2.fastq.gz</v>
      </c>
      <c r="G87" s="203" t="str">
        <f>_xlfn.CONCAT(Table1[[#This Row],[file_name_renamed]],"_R1.fastq.gz")</f>
        <v>20004_3_11_HIV09-02246_R1.fastq.gz</v>
      </c>
      <c r="H87" s="203" t="str">
        <f>_xlfn.CONCAT(Table1[[#This Row],[file_name_renamed]],"_R2.fastq.gz")</f>
        <v>20004_3_11_HIV09-02246_R2.fastq.gz</v>
      </c>
      <c r="I87" s="203">
        <v>20004</v>
      </c>
      <c r="J87" s="203">
        <v>3</v>
      </c>
      <c r="K87" s="203">
        <v>11</v>
      </c>
      <c r="L87" s="203">
        <v>2</v>
      </c>
      <c r="M87" s="203" t="s">
        <v>357</v>
      </c>
      <c r="N87" s="40">
        <v>327</v>
      </c>
      <c r="O87" s="203" t="s">
        <v>1</v>
      </c>
      <c r="P87" s="225"/>
      <c r="Q87" s="230">
        <v>37689</v>
      </c>
      <c r="R87" s="50">
        <f t="shared" si="2"/>
        <v>10.9</v>
      </c>
      <c r="S87" s="40"/>
      <c r="T87" s="40">
        <v>1</v>
      </c>
      <c r="U87" s="40">
        <v>1.9</v>
      </c>
      <c r="V87" s="40">
        <v>1.4</v>
      </c>
      <c r="W87" s="40"/>
      <c r="X87" s="40"/>
      <c r="Y87" s="82" t="s">
        <v>646</v>
      </c>
      <c r="Z87" s="40" t="s">
        <v>772</v>
      </c>
      <c r="AA87" s="40" t="s">
        <v>1</v>
      </c>
      <c r="AB87" s="40"/>
      <c r="AC87" s="40">
        <v>209</v>
      </c>
      <c r="AD87" s="40">
        <v>235</v>
      </c>
      <c r="AE87" s="40" t="s">
        <v>1240</v>
      </c>
      <c r="AF87" s="40" t="s">
        <v>332</v>
      </c>
      <c r="AG87" s="40"/>
      <c r="AH87" s="40" t="s">
        <v>332</v>
      </c>
      <c r="AI87" s="40"/>
      <c r="AJ87" s="82">
        <v>16.41</v>
      </c>
      <c r="AK87" s="40" t="s">
        <v>1138</v>
      </c>
      <c r="AL87" s="40" t="s">
        <v>332</v>
      </c>
      <c r="AM87" s="41" t="s">
        <v>1249</v>
      </c>
    </row>
    <row r="88" spans="1:39" x14ac:dyDescent="0.35">
      <c r="A88" s="202" t="s">
        <v>510</v>
      </c>
      <c r="B88" s="203" t="str">
        <f>VLOOKUP(A88,'[1]Zuordnung BEEHIVE N=361'!H:K,4,FALSE)</f>
        <v>BEE2694</v>
      </c>
      <c r="C88" s="203" t="s">
        <v>931</v>
      </c>
      <c r="D88" s="203" t="str">
        <f>_xlfn.CONCAT(Table1[[#This Row],[seq_id]],"_HIV",Table1[[#This Row],[scount]])</f>
        <v>20004_3_12_HIV09-02423</v>
      </c>
      <c r="E88" s="203" t="str">
        <f>_xlfn.CONCAT(Table1[[#This Row],[seq_id]],"_1.fastq.gz")</f>
        <v>20004_3_12_1.fastq.gz</v>
      </c>
      <c r="F88" s="203" t="str">
        <f>_xlfn.CONCAT(Table1[[#This Row],[seq_id]],"_2.fastq.gz")</f>
        <v>20004_3_12_2.fastq.gz</v>
      </c>
      <c r="G88" s="203" t="str">
        <f>_xlfn.CONCAT(Table1[[#This Row],[file_name_renamed]],"_R1.fastq.gz")</f>
        <v>20004_3_12_HIV09-02423_R1.fastq.gz</v>
      </c>
      <c r="H88" s="203" t="str">
        <f>_xlfn.CONCAT(Table1[[#This Row],[file_name_renamed]],"_R2.fastq.gz")</f>
        <v>20004_3_12_HIV09-02423_R2.fastq.gz</v>
      </c>
      <c r="I88" s="203">
        <v>20004</v>
      </c>
      <c r="J88" s="203">
        <v>3</v>
      </c>
      <c r="K88" s="203">
        <v>12</v>
      </c>
      <c r="L88" s="203">
        <v>2</v>
      </c>
      <c r="M88" s="203" t="s">
        <v>357</v>
      </c>
      <c r="N88" s="40">
        <v>382</v>
      </c>
      <c r="O88" s="203" t="s">
        <v>1</v>
      </c>
      <c r="P88" s="225"/>
      <c r="Q88" s="230">
        <v>9114</v>
      </c>
      <c r="R88" s="50">
        <f t="shared" si="2"/>
        <v>12.733333333333333</v>
      </c>
      <c r="S88" s="40"/>
      <c r="T88" s="40">
        <v>1</v>
      </c>
      <c r="U88" s="40">
        <v>1.5</v>
      </c>
      <c r="V88" s="40">
        <v>0.9</v>
      </c>
      <c r="W88" s="40"/>
      <c r="X88" s="40"/>
      <c r="Y88" s="40" t="s">
        <v>772</v>
      </c>
      <c r="Z88" s="40" t="s">
        <v>772</v>
      </c>
      <c r="AA88" s="40" t="s">
        <v>23</v>
      </c>
      <c r="AB88" s="40"/>
      <c r="AC88" s="40">
        <v>181</v>
      </c>
      <c r="AD88" s="40">
        <v>201</v>
      </c>
      <c r="AE88" s="40" t="s">
        <v>1241</v>
      </c>
      <c r="AF88" s="40" t="s">
        <v>332</v>
      </c>
      <c r="AG88" s="40"/>
      <c r="AH88" s="40" t="s">
        <v>332</v>
      </c>
      <c r="AI88" s="40"/>
      <c r="AJ88" s="40">
        <v>61.06</v>
      </c>
      <c r="AK88" s="40" t="s">
        <v>1138</v>
      </c>
      <c r="AL88" s="40" t="s">
        <v>332</v>
      </c>
      <c r="AM88" s="41" t="s">
        <v>1257</v>
      </c>
    </row>
    <row r="89" spans="1:39" x14ac:dyDescent="0.35">
      <c r="A89" s="202" t="s">
        <v>511</v>
      </c>
      <c r="B89" s="203" t="str">
        <f>VLOOKUP(A89,'[1]Zuordnung BEEHIVE N=361'!H:K,4,FALSE)</f>
        <v>BEE2696</v>
      </c>
      <c r="C89" s="203" t="s">
        <v>945</v>
      </c>
      <c r="D89" s="203" t="str">
        <f>_xlfn.CONCAT(Table1[[#This Row],[seq_id]],"_HIV",Table1[[#This Row],[scount]])</f>
        <v>20004_3_14_HIV09-02548</v>
      </c>
      <c r="E89" s="203" t="str">
        <f>_xlfn.CONCAT(Table1[[#This Row],[seq_id]],"_1.fastq.gz")</f>
        <v>20004_3_14_1.fastq.gz</v>
      </c>
      <c r="F89" s="203" t="str">
        <f>_xlfn.CONCAT(Table1[[#This Row],[seq_id]],"_2.fastq.gz")</f>
        <v>20004_3_14_2.fastq.gz</v>
      </c>
      <c r="G89" s="203" t="str">
        <f>_xlfn.CONCAT(Table1[[#This Row],[file_name_renamed]],"_R1.fastq.gz")</f>
        <v>20004_3_14_HIV09-02548_R1.fastq.gz</v>
      </c>
      <c r="H89" s="203" t="str">
        <f>_xlfn.CONCAT(Table1[[#This Row],[file_name_renamed]],"_R2.fastq.gz")</f>
        <v>20004_3_14_HIV09-02548_R2.fastq.gz</v>
      </c>
      <c r="I89" s="203">
        <v>20004</v>
      </c>
      <c r="J89" s="203">
        <v>3</v>
      </c>
      <c r="K89" s="203">
        <v>14</v>
      </c>
      <c r="L89" s="203">
        <v>2</v>
      </c>
      <c r="M89" s="203" t="s">
        <v>357</v>
      </c>
      <c r="N89" s="40">
        <v>441</v>
      </c>
      <c r="O89" s="203" t="s">
        <v>1</v>
      </c>
      <c r="P89" s="225"/>
      <c r="Q89" s="230">
        <v>9102</v>
      </c>
      <c r="R89" s="50">
        <f t="shared" si="2"/>
        <v>14.7</v>
      </c>
      <c r="S89" s="40"/>
      <c r="T89" s="82">
        <v>2</v>
      </c>
      <c r="U89" s="40">
        <v>0.9</v>
      </c>
      <c r="V89" s="59">
        <v>0.3</v>
      </c>
      <c r="W89" s="82"/>
      <c r="X89" s="82"/>
      <c r="Y89" s="82" t="s">
        <v>646</v>
      </c>
      <c r="Z89" s="59" t="s">
        <v>772</v>
      </c>
      <c r="AA89" s="40" t="s">
        <v>1244</v>
      </c>
      <c r="AB89" s="40"/>
      <c r="AC89" s="40">
        <v>123</v>
      </c>
      <c r="AD89" s="40">
        <v>135</v>
      </c>
      <c r="AE89" s="40" t="s">
        <v>1242</v>
      </c>
      <c r="AF89" s="40" t="s">
        <v>332</v>
      </c>
      <c r="AG89" s="40"/>
      <c r="AH89" s="40" t="s">
        <v>332</v>
      </c>
      <c r="AI89" s="40"/>
      <c r="AJ89" s="40">
        <v>27.16</v>
      </c>
      <c r="AK89" s="206" t="s">
        <v>1050</v>
      </c>
      <c r="AL89" s="40" t="s">
        <v>332</v>
      </c>
      <c r="AM89" s="41" t="s">
        <v>1349</v>
      </c>
    </row>
    <row r="90" spans="1:39" x14ac:dyDescent="0.35">
      <c r="A90" s="202" t="s">
        <v>512</v>
      </c>
      <c r="B90" s="203" t="str">
        <f>VLOOKUP(A90,'[1]Zuordnung BEEHIVE N=361'!H:K,4,FALSE)</f>
        <v>BEE2699</v>
      </c>
      <c r="C90" s="203" t="s">
        <v>951</v>
      </c>
      <c r="D90" s="203" t="str">
        <f>_xlfn.CONCAT(Table1[[#This Row],[seq_id]],"_HIV",Table1[[#This Row],[scount]])</f>
        <v>20004_3_17_HIV09-02828</v>
      </c>
      <c r="E90" s="203" t="str">
        <f>_xlfn.CONCAT(Table1[[#This Row],[seq_id]],"_1.fastq.gz")</f>
        <v>20004_3_17_1.fastq.gz</v>
      </c>
      <c r="F90" s="203" t="str">
        <f>_xlfn.CONCAT(Table1[[#This Row],[seq_id]],"_2.fastq.gz")</f>
        <v>20004_3_17_2.fastq.gz</v>
      </c>
      <c r="G90" s="203" t="str">
        <f>_xlfn.CONCAT(Table1[[#This Row],[file_name_renamed]],"_R1.fastq.gz")</f>
        <v>20004_3_17_HIV09-02828_R1.fastq.gz</v>
      </c>
      <c r="H90" s="203" t="str">
        <f>_xlfn.CONCAT(Table1[[#This Row],[file_name_renamed]],"_R2.fastq.gz")</f>
        <v>20004_3_17_HIV09-02828_R2.fastq.gz</v>
      </c>
      <c r="I90" s="203">
        <v>20004</v>
      </c>
      <c r="J90" s="203">
        <v>3</v>
      </c>
      <c r="K90" s="203">
        <v>17</v>
      </c>
      <c r="L90" s="203">
        <v>2</v>
      </c>
      <c r="M90" s="203" t="s">
        <v>357</v>
      </c>
      <c r="N90" s="40">
        <v>406</v>
      </c>
      <c r="O90" s="203" t="s">
        <v>1</v>
      </c>
      <c r="P90" s="227">
        <v>145000</v>
      </c>
      <c r="Q90" s="230"/>
      <c r="R90" s="50">
        <f t="shared" si="2"/>
        <v>13.533333333333333</v>
      </c>
      <c r="S90" s="40"/>
      <c r="T90" s="40">
        <v>1</v>
      </c>
      <c r="U90" s="40">
        <v>2.7</v>
      </c>
      <c r="V90" s="59">
        <v>2.2999999999999998</v>
      </c>
      <c r="W90" s="40"/>
      <c r="X90" s="40"/>
      <c r="Y90" s="40" t="s">
        <v>772</v>
      </c>
      <c r="Z90" s="40" t="s">
        <v>772</v>
      </c>
      <c r="AA90" s="40" t="s">
        <v>1</v>
      </c>
      <c r="AB90" s="40"/>
      <c r="AC90" s="40">
        <v>292</v>
      </c>
      <c r="AD90" s="40">
        <v>323</v>
      </c>
      <c r="AE90" s="40" t="s">
        <v>1243</v>
      </c>
      <c r="AF90" s="40" t="s">
        <v>332</v>
      </c>
      <c r="AG90" s="40"/>
      <c r="AH90" s="40" t="s">
        <v>332</v>
      </c>
      <c r="AI90" s="40"/>
      <c r="AJ90" s="40">
        <v>23.69</v>
      </c>
      <c r="AK90" s="40" t="s">
        <v>1138</v>
      </c>
      <c r="AL90" s="40" t="s">
        <v>332</v>
      </c>
      <c r="AM90" s="41"/>
    </row>
    <row r="91" spans="1:39" x14ac:dyDescent="0.35">
      <c r="A91" s="202" t="s">
        <v>513</v>
      </c>
      <c r="B91" s="203" t="str">
        <f>VLOOKUP(A91,'[1]Zuordnung BEEHIVE N=361'!H:K,4,FALSE)</f>
        <v>BEE2700</v>
      </c>
      <c r="C91" s="203" t="s">
        <v>952</v>
      </c>
      <c r="D91" s="203" t="str">
        <f>_xlfn.CONCAT(Table1[[#This Row],[seq_id]],"_HIV",Table1[[#This Row],[scount]])</f>
        <v>20004_3_18_HIV09-02839</v>
      </c>
      <c r="E91" s="203" t="str">
        <f>_xlfn.CONCAT(Table1[[#This Row],[seq_id]],"_1.fastq.gz")</f>
        <v>20004_3_18_1.fastq.gz</v>
      </c>
      <c r="F91" s="203" t="str">
        <f>_xlfn.CONCAT(Table1[[#This Row],[seq_id]],"_2.fastq.gz")</f>
        <v>20004_3_18_2.fastq.gz</v>
      </c>
      <c r="G91" s="203" t="str">
        <f>_xlfn.CONCAT(Table1[[#This Row],[file_name_renamed]],"_R1.fastq.gz")</f>
        <v>20004_3_18_HIV09-02839_R1.fastq.gz</v>
      </c>
      <c r="H91" s="203" t="str">
        <f>_xlfn.CONCAT(Table1[[#This Row],[file_name_renamed]],"_R2.fastq.gz")</f>
        <v>20004_3_18_HIV09-02839_R2.fastq.gz</v>
      </c>
      <c r="I91" s="203">
        <v>20004</v>
      </c>
      <c r="J91" s="203">
        <v>3</v>
      </c>
      <c r="K91" s="203">
        <v>18</v>
      </c>
      <c r="L91" s="203">
        <v>2</v>
      </c>
      <c r="M91" s="203" t="s">
        <v>357</v>
      </c>
      <c r="N91" s="40">
        <v>427</v>
      </c>
      <c r="O91" s="203" t="s">
        <v>1</v>
      </c>
      <c r="P91" s="225"/>
      <c r="Q91" s="230">
        <v>11400</v>
      </c>
      <c r="R91" s="50">
        <f t="shared" si="2"/>
        <v>14.233333333333333</v>
      </c>
      <c r="S91" s="40"/>
      <c r="T91" s="82">
        <v>2</v>
      </c>
      <c r="U91" s="40">
        <v>1.7</v>
      </c>
      <c r="V91" s="59">
        <v>0.9</v>
      </c>
      <c r="W91" s="40"/>
      <c r="X91" s="40"/>
      <c r="Y91" s="82" t="s">
        <v>646</v>
      </c>
      <c r="Z91" s="40" t="s">
        <v>772</v>
      </c>
      <c r="AA91" s="40" t="s">
        <v>587</v>
      </c>
      <c r="AB91" s="40"/>
      <c r="AC91" s="40">
        <v>205</v>
      </c>
      <c r="AD91" s="40">
        <v>228</v>
      </c>
      <c r="AE91" s="40" t="s">
        <v>1245</v>
      </c>
      <c r="AF91" s="82" t="s">
        <v>1048</v>
      </c>
      <c r="AG91" s="82" t="s">
        <v>403</v>
      </c>
      <c r="AH91" s="40" t="s">
        <v>332</v>
      </c>
      <c r="AI91" s="40"/>
      <c r="AJ91" s="82">
        <v>10.67</v>
      </c>
      <c r="AK91" s="206" t="s">
        <v>1050</v>
      </c>
      <c r="AL91" s="40" t="s">
        <v>332</v>
      </c>
      <c r="AM91" s="41" t="s">
        <v>1356</v>
      </c>
    </row>
    <row r="92" spans="1:39" x14ac:dyDescent="0.35">
      <c r="A92" s="202" t="s">
        <v>514</v>
      </c>
      <c r="B92" s="203" t="str">
        <f>VLOOKUP(A92,'[1]Zuordnung BEEHIVE N=361'!H:K,4,FALSE)</f>
        <v>BEE2702</v>
      </c>
      <c r="C92" s="203" t="s">
        <v>953</v>
      </c>
      <c r="D92" s="203" t="str">
        <f>_xlfn.CONCAT(Table1[[#This Row],[seq_id]],"_HIV",Table1[[#This Row],[scount]])</f>
        <v>20004_3_20_HIV09-02873</v>
      </c>
      <c r="E92" s="203" t="str">
        <f>_xlfn.CONCAT(Table1[[#This Row],[seq_id]],"_1.fastq.gz")</f>
        <v>20004_3_20_1.fastq.gz</v>
      </c>
      <c r="F92" s="203" t="str">
        <f>_xlfn.CONCAT(Table1[[#This Row],[seq_id]],"_2.fastq.gz")</f>
        <v>20004_3_20_2.fastq.gz</v>
      </c>
      <c r="G92" s="203" t="str">
        <f>_xlfn.CONCAT(Table1[[#This Row],[file_name_renamed]],"_R1.fastq.gz")</f>
        <v>20004_3_20_HIV09-02873_R1.fastq.gz</v>
      </c>
      <c r="H92" s="203" t="str">
        <f>_xlfn.CONCAT(Table1[[#This Row],[file_name_renamed]],"_R2.fastq.gz")</f>
        <v>20004_3_20_HIV09-02873_R2.fastq.gz</v>
      </c>
      <c r="I92" s="203">
        <v>20004</v>
      </c>
      <c r="J92" s="203">
        <v>3</v>
      </c>
      <c r="K92" s="203">
        <v>20</v>
      </c>
      <c r="L92" s="203">
        <v>2</v>
      </c>
      <c r="M92" s="203" t="s">
        <v>357</v>
      </c>
      <c r="N92" s="40">
        <v>476</v>
      </c>
      <c r="O92" s="203" t="s">
        <v>1</v>
      </c>
      <c r="P92" s="227">
        <v>5300</v>
      </c>
      <c r="Q92" s="230"/>
      <c r="R92" s="50">
        <f t="shared" si="2"/>
        <v>15.866666666666667</v>
      </c>
      <c r="S92" s="40"/>
      <c r="T92" s="40">
        <v>1</v>
      </c>
      <c r="U92" s="40">
        <v>0.7</v>
      </c>
      <c r="V92" s="59">
        <v>0.1</v>
      </c>
      <c r="W92" s="82"/>
      <c r="X92" s="82"/>
      <c r="Y92" s="82" t="s">
        <v>646</v>
      </c>
      <c r="Z92" s="78" t="s">
        <v>772</v>
      </c>
      <c r="AA92" s="40" t="s">
        <v>1</v>
      </c>
      <c r="AB92" s="40"/>
      <c r="AC92" s="40">
        <v>105</v>
      </c>
      <c r="AD92" s="40">
        <v>115</v>
      </c>
      <c r="AE92" s="40" t="s">
        <v>1246</v>
      </c>
      <c r="AF92" s="82" t="s">
        <v>1048</v>
      </c>
      <c r="AG92" s="82" t="s">
        <v>401</v>
      </c>
      <c r="AH92" s="40" t="s">
        <v>332</v>
      </c>
      <c r="AI92" s="40"/>
      <c r="AJ92" s="40">
        <v>69.69</v>
      </c>
      <c r="AK92" s="40" t="s">
        <v>1138</v>
      </c>
      <c r="AL92" s="40" t="s">
        <v>332</v>
      </c>
      <c r="AM92" s="41" t="s">
        <v>1350</v>
      </c>
    </row>
    <row r="93" spans="1:39" x14ac:dyDescent="0.35">
      <c r="A93" s="202" t="s">
        <v>515</v>
      </c>
      <c r="B93" s="203" t="str">
        <f>VLOOKUP(A93,'[1]Zuordnung BEEHIVE N=361'!H:K,4,FALSE)</f>
        <v>BEE2706</v>
      </c>
      <c r="C93" s="203" t="s">
        <v>954</v>
      </c>
      <c r="D93" s="203" t="str">
        <f>_xlfn.CONCAT(Table1[[#This Row],[seq_id]],"_HIV",Table1[[#This Row],[scount]])</f>
        <v>20004_3_24_HIV09-02962</v>
      </c>
      <c r="E93" s="203" t="str">
        <f>_xlfn.CONCAT(Table1[[#This Row],[seq_id]],"_1.fastq.gz")</f>
        <v>20004_3_24_1.fastq.gz</v>
      </c>
      <c r="F93" s="203" t="str">
        <f>_xlfn.CONCAT(Table1[[#This Row],[seq_id]],"_2.fastq.gz")</f>
        <v>20004_3_24_2.fastq.gz</v>
      </c>
      <c r="G93" s="203" t="str">
        <f>_xlfn.CONCAT(Table1[[#This Row],[file_name_renamed]],"_R1.fastq.gz")</f>
        <v>20004_3_24_HIV09-02962_R1.fastq.gz</v>
      </c>
      <c r="H93" s="203" t="str">
        <f>_xlfn.CONCAT(Table1[[#This Row],[file_name_renamed]],"_R2.fastq.gz")</f>
        <v>20004_3_24_HIV09-02962_R2.fastq.gz</v>
      </c>
      <c r="I93" s="203">
        <v>20004</v>
      </c>
      <c r="J93" s="203">
        <v>3</v>
      </c>
      <c r="K93" s="203">
        <v>24</v>
      </c>
      <c r="L93" s="203">
        <v>2</v>
      </c>
      <c r="M93" s="203" t="s">
        <v>357</v>
      </c>
      <c r="N93" s="40">
        <v>294</v>
      </c>
      <c r="O93" s="203" t="s">
        <v>1</v>
      </c>
      <c r="P93" s="227">
        <v>4230</v>
      </c>
      <c r="Q93" s="230"/>
      <c r="R93" s="50">
        <f t="shared" si="2"/>
        <v>9.8000000000000007</v>
      </c>
      <c r="S93" s="40"/>
      <c r="T93" s="40">
        <v>1</v>
      </c>
      <c r="U93" s="40">
        <v>2</v>
      </c>
      <c r="V93" s="59">
        <v>0.8</v>
      </c>
      <c r="W93" s="40"/>
      <c r="X93" s="40"/>
      <c r="Y93" s="78" t="s">
        <v>772</v>
      </c>
      <c r="Z93" s="40" t="s">
        <v>772</v>
      </c>
      <c r="AA93" s="40" t="s">
        <v>1115</v>
      </c>
      <c r="AB93" s="40"/>
      <c r="AC93" s="40">
        <v>247</v>
      </c>
      <c r="AD93" s="40">
        <v>273</v>
      </c>
      <c r="AE93" s="40" t="s">
        <v>1247</v>
      </c>
      <c r="AF93" s="40" t="s">
        <v>332</v>
      </c>
      <c r="AG93" s="40"/>
      <c r="AH93" s="40" t="s">
        <v>332</v>
      </c>
      <c r="AI93" s="40"/>
      <c r="AJ93" s="40">
        <v>10.67</v>
      </c>
      <c r="AK93" s="40" t="s">
        <v>1138</v>
      </c>
      <c r="AL93" s="40" t="s">
        <v>332</v>
      </c>
      <c r="AM93" s="41"/>
    </row>
    <row r="94" spans="1:39" x14ac:dyDescent="0.35">
      <c r="A94" s="202" t="s">
        <v>516</v>
      </c>
      <c r="B94" s="203" t="str">
        <f>VLOOKUP(A94,'[1]Zuordnung BEEHIVE N=361'!H:K,4,FALSE)</f>
        <v>BEE2709</v>
      </c>
      <c r="C94" s="203" t="s">
        <v>955</v>
      </c>
      <c r="D94" s="203" t="str">
        <f>_xlfn.CONCAT(Table1[[#This Row],[seq_id]],"_HIV",Table1[[#This Row],[scount]])</f>
        <v>20004_3_27_HIV09-03228</v>
      </c>
      <c r="E94" s="203" t="str">
        <f>_xlfn.CONCAT(Table1[[#This Row],[seq_id]],"_1.fastq.gz")</f>
        <v>20004_3_27_1.fastq.gz</v>
      </c>
      <c r="F94" s="203" t="str">
        <f>_xlfn.CONCAT(Table1[[#This Row],[seq_id]],"_2.fastq.gz")</f>
        <v>20004_3_27_2.fastq.gz</v>
      </c>
      <c r="G94" s="203" t="str">
        <f>_xlfn.CONCAT(Table1[[#This Row],[file_name_renamed]],"_R1.fastq.gz")</f>
        <v>20004_3_27_HIV09-03228_R1.fastq.gz</v>
      </c>
      <c r="H94" s="203" t="str">
        <f>_xlfn.CONCAT(Table1[[#This Row],[file_name_renamed]],"_R2.fastq.gz")</f>
        <v>20004_3_27_HIV09-03228_R2.fastq.gz</v>
      </c>
      <c r="I94" s="203">
        <v>20004</v>
      </c>
      <c r="J94" s="203">
        <v>3</v>
      </c>
      <c r="K94" s="203">
        <v>27</v>
      </c>
      <c r="L94" s="203">
        <v>2</v>
      </c>
      <c r="M94" s="203" t="s">
        <v>357</v>
      </c>
      <c r="N94" s="40">
        <v>568</v>
      </c>
      <c r="O94" s="203" t="s">
        <v>579</v>
      </c>
      <c r="P94" s="225"/>
      <c r="Q94" s="230">
        <v>82</v>
      </c>
      <c r="R94" s="50">
        <f t="shared" si="2"/>
        <v>18.933333333333334</v>
      </c>
      <c r="S94" s="40"/>
      <c r="T94" s="40">
        <v>1</v>
      </c>
      <c r="U94" s="40">
        <v>1.2</v>
      </c>
      <c r="V94" s="59">
        <v>0.3</v>
      </c>
      <c r="W94" s="82"/>
      <c r="X94" s="82"/>
      <c r="Y94" s="82" t="s">
        <v>646</v>
      </c>
      <c r="Z94" s="40" t="s">
        <v>772</v>
      </c>
      <c r="AA94" s="40" t="s">
        <v>23</v>
      </c>
      <c r="AB94" s="40"/>
      <c r="AC94" s="40">
        <v>145</v>
      </c>
      <c r="AD94" s="40">
        <v>160</v>
      </c>
      <c r="AE94" s="40" t="s">
        <v>1248</v>
      </c>
      <c r="AF94" s="40" t="s">
        <v>332</v>
      </c>
      <c r="AG94" s="40"/>
      <c r="AH94" s="82" t="s">
        <v>1048</v>
      </c>
      <c r="AI94" s="82" t="s">
        <v>609</v>
      </c>
      <c r="AJ94" s="40"/>
      <c r="AK94" s="40" t="s">
        <v>1138</v>
      </c>
      <c r="AL94" s="40" t="s">
        <v>332</v>
      </c>
      <c r="AM94" s="41" t="s">
        <v>1351</v>
      </c>
    </row>
    <row r="95" spans="1:39" x14ac:dyDescent="0.35">
      <c r="A95" s="202" t="s">
        <v>517</v>
      </c>
      <c r="B95" s="203" t="str">
        <f>VLOOKUP(A95,'[1]Zuordnung BEEHIVE N=361'!H:K,4,FALSE)</f>
        <v>BEE2710</v>
      </c>
      <c r="C95" s="203" t="s">
        <v>956</v>
      </c>
      <c r="D95" s="203" t="str">
        <f>_xlfn.CONCAT(Table1[[#This Row],[seq_id]],"_HIV",Table1[[#This Row],[scount]])</f>
        <v>20004_3_28_HIV09-03252</v>
      </c>
      <c r="E95" s="203" t="str">
        <f>_xlfn.CONCAT(Table1[[#This Row],[seq_id]],"_1.fastq.gz")</f>
        <v>20004_3_28_1.fastq.gz</v>
      </c>
      <c r="F95" s="203" t="str">
        <f>_xlfn.CONCAT(Table1[[#This Row],[seq_id]],"_2.fastq.gz")</f>
        <v>20004_3_28_2.fastq.gz</v>
      </c>
      <c r="G95" s="203" t="str">
        <f>_xlfn.CONCAT(Table1[[#This Row],[file_name_renamed]],"_R1.fastq.gz")</f>
        <v>20004_3_28_HIV09-03252_R1.fastq.gz</v>
      </c>
      <c r="H95" s="203" t="str">
        <f>_xlfn.CONCAT(Table1[[#This Row],[file_name_renamed]],"_R2.fastq.gz")</f>
        <v>20004_3_28_HIV09-03252_R2.fastq.gz</v>
      </c>
      <c r="I95" s="203">
        <v>20004</v>
      </c>
      <c r="J95" s="203">
        <v>3</v>
      </c>
      <c r="K95" s="203">
        <v>28</v>
      </c>
      <c r="L95" s="203">
        <v>2</v>
      </c>
      <c r="M95" s="203" t="s">
        <v>357</v>
      </c>
      <c r="N95" s="40">
        <v>581</v>
      </c>
      <c r="O95" s="203" t="s">
        <v>1</v>
      </c>
      <c r="P95" s="225"/>
      <c r="Q95" s="230">
        <v>71100</v>
      </c>
      <c r="R95" s="50">
        <f t="shared" si="2"/>
        <v>19.366666666666667</v>
      </c>
      <c r="S95" s="40"/>
      <c r="T95" s="40">
        <v>1</v>
      </c>
      <c r="U95" s="40">
        <v>1.3</v>
      </c>
      <c r="V95" s="59">
        <v>0.7</v>
      </c>
      <c r="W95" s="40"/>
      <c r="X95" s="40"/>
      <c r="Y95" s="40" t="s">
        <v>772</v>
      </c>
      <c r="Z95" s="40" t="s">
        <v>772</v>
      </c>
      <c r="AA95" s="40" t="s">
        <v>1144</v>
      </c>
      <c r="AB95" s="40"/>
      <c r="AC95" s="40">
        <v>157</v>
      </c>
      <c r="AD95" s="40">
        <v>174</v>
      </c>
      <c r="AE95" s="40" t="s">
        <v>1250</v>
      </c>
      <c r="AF95" s="40" t="s">
        <v>332</v>
      </c>
      <c r="AG95" s="40"/>
      <c r="AH95" s="40" t="s">
        <v>332</v>
      </c>
      <c r="AI95" s="40"/>
      <c r="AJ95" s="40">
        <v>23.96</v>
      </c>
      <c r="AK95" s="40" t="s">
        <v>1138</v>
      </c>
      <c r="AL95" s="40" t="s">
        <v>332</v>
      </c>
      <c r="AM95" s="41"/>
    </row>
    <row r="96" spans="1:39" ht="15.75" customHeight="1" x14ac:dyDescent="0.35">
      <c r="A96" s="202" t="s">
        <v>518</v>
      </c>
      <c r="B96" s="203" t="str">
        <f>VLOOKUP(A96,'[1]Zuordnung BEEHIVE N=361'!H:K,4,FALSE)</f>
        <v>BEE2711</v>
      </c>
      <c r="C96" s="203" t="s">
        <v>957</v>
      </c>
      <c r="D96" s="203" t="str">
        <f>_xlfn.CONCAT(Table1[[#This Row],[seq_id]],"_HIV",Table1[[#This Row],[scount]])</f>
        <v>20004_3_29_HIV09-03301</v>
      </c>
      <c r="E96" s="203" t="str">
        <f>_xlfn.CONCAT(Table1[[#This Row],[seq_id]],"_1.fastq.gz")</f>
        <v>20004_3_29_1.fastq.gz</v>
      </c>
      <c r="F96" s="203" t="str">
        <f>_xlfn.CONCAT(Table1[[#This Row],[seq_id]],"_2.fastq.gz")</f>
        <v>20004_3_29_2.fastq.gz</v>
      </c>
      <c r="G96" s="203" t="str">
        <f>_xlfn.CONCAT(Table1[[#This Row],[file_name_renamed]],"_R1.fastq.gz")</f>
        <v>20004_3_29_HIV09-03301_R1.fastq.gz</v>
      </c>
      <c r="H96" s="203" t="str">
        <f>_xlfn.CONCAT(Table1[[#This Row],[file_name_renamed]],"_R2.fastq.gz")</f>
        <v>20004_3_29_HIV09-03301_R2.fastq.gz</v>
      </c>
      <c r="I96" s="203">
        <v>20004</v>
      </c>
      <c r="J96" s="203">
        <v>3</v>
      </c>
      <c r="K96" s="203">
        <v>29</v>
      </c>
      <c r="L96" s="203">
        <v>1</v>
      </c>
      <c r="M96" s="203" t="s">
        <v>356</v>
      </c>
      <c r="N96" s="40">
        <v>551</v>
      </c>
      <c r="O96" s="203" t="s">
        <v>1</v>
      </c>
      <c r="P96" s="225"/>
      <c r="Q96" s="230">
        <v>76500</v>
      </c>
      <c r="R96" s="50">
        <f t="shared" si="2"/>
        <v>18.366666666666667</v>
      </c>
      <c r="S96" s="40"/>
      <c r="T96" s="82">
        <v>3</v>
      </c>
      <c r="U96" s="40">
        <v>2.1</v>
      </c>
      <c r="V96" s="59">
        <v>1.3</v>
      </c>
      <c r="W96" s="40"/>
      <c r="X96" s="40"/>
      <c r="Y96" s="40" t="s">
        <v>772</v>
      </c>
      <c r="Z96" s="40" t="s">
        <v>772</v>
      </c>
      <c r="AA96" s="40" t="s">
        <v>1</v>
      </c>
      <c r="AB96" s="40"/>
      <c r="AC96" s="40">
        <v>247</v>
      </c>
      <c r="AD96" s="40">
        <v>273</v>
      </c>
      <c r="AE96" s="40" t="s">
        <v>1251</v>
      </c>
      <c r="AF96" s="40" t="s">
        <v>332</v>
      </c>
      <c r="AG96" s="40"/>
      <c r="AH96" s="40" t="s">
        <v>332</v>
      </c>
      <c r="AI96" s="40"/>
      <c r="AJ96" s="40">
        <v>29.46</v>
      </c>
      <c r="AK96" s="206" t="s">
        <v>1050</v>
      </c>
      <c r="AL96" s="206" t="s">
        <v>1048</v>
      </c>
      <c r="AM96" s="41" t="s">
        <v>1093</v>
      </c>
    </row>
    <row r="97" spans="1:39" x14ac:dyDescent="0.35">
      <c r="A97" s="202" t="s">
        <v>519</v>
      </c>
      <c r="B97" s="203" t="str">
        <f>VLOOKUP(A97,'[1]Zuordnung BEEHIVE N=361'!H:K,4,FALSE)</f>
        <v>BEE2712</v>
      </c>
      <c r="C97" s="203" t="s">
        <v>959</v>
      </c>
      <c r="D97" s="203" t="str">
        <f>_xlfn.CONCAT(Table1[[#This Row],[seq_id]],"_HIV",Table1[[#This Row],[scount]])</f>
        <v>20004_3_30_HIV09-03424</v>
      </c>
      <c r="E97" s="203" t="str">
        <f>_xlfn.CONCAT(Table1[[#This Row],[seq_id]],"_1.fastq.gz")</f>
        <v>20004_3_30_1.fastq.gz</v>
      </c>
      <c r="F97" s="203" t="str">
        <f>_xlfn.CONCAT(Table1[[#This Row],[seq_id]],"_2.fastq.gz")</f>
        <v>20004_3_30_2.fastq.gz</v>
      </c>
      <c r="G97" s="203" t="str">
        <f>_xlfn.CONCAT(Table1[[#This Row],[file_name_renamed]],"_R1.fastq.gz")</f>
        <v>20004_3_30_HIV09-03424_R1.fastq.gz</v>
      </c>
      <c r="H97" s="203" t="str">
        <f>_xlfn.CONCAT(Table1[[#This Row],[file_name_renamed]],"_R2.fastq.gz")</f>
        <v>20004_3_30_HIV09-03424_R2.fastq.gz</v>
      </c>
      <c r="I97" s="203">
        <v>20004</v>
      </c>
      <c r="J97" s="203">
        <v>3</v>
      </c>
      <c r="K97" s="203">
        <v>30</v>
      </c>
      <c r="L97" s="203">
        <v>2</v>
      </c>
      <c r="M97" s="203" t="s">
        <v>357</v>
      </c>
      <c r="N97" s="40">
        <v>423</v>
      </c>
      <c r="O97" s="203" t="s">
        <v>1</v>
      </c>
      <c r="P97" s="225"/>
      <c r="Q97" s="230">
        <v>18900</v>
      </c>
      <c r="R97" s="50">
        <f t="shared" ref="R97:R128" si="3">N97/30</f>
        <v>14.1</v>
      </c>
      <c r="S97" s="40"/>
      <c r="T97" s="40">
        <v>1</v>
      </c>
      <c r="U97" s="40">
        <v>1.7</v>
      </c>
      <c r="V97" s="59">
        <v>1.2</v>
      </c>
      <c r="W97" s="40"/>
      <c r="X97" s="40"/>
      <c r="Y97" s="40" t="s">
        <v>772</v>
      </c>
      <c r="Z97" s="40" t="s">
        <v>772</v>
      </c>
      <c r="AA97" s="40" t="s">
        <v>1</v>
      </c>
      <c r="AB97" s="40"/>
      <c r="AC97" s="40">
        <v>194</v>
      </c>
      <c r="AD97" s="40">
        <v>217</v>
      </c>
      <c r="AE97" s="40" t="s">
        <v>1252</v>
      </c>
      <c r="AF97" s="40" t="s">
        <v>332</v>
      </c>
      <c r="AG97" s="40"/>
      <c r="AH97" s="40" t="s">
        <v>332</v>
      </c>
      <c r="AI97" s="40"/>
      <c r="AJ97" s="82">
        <v>10.77</v>
      </c>
      <c r="AK97" s="40" t="s">
        <v>1138</v>
      </c>
      <c r="AL97" s="40" t="s">
        <v>332</v>
      </c>
      <c r="AM97" s="41"/>
    </row>
    <row r="98" spans="1:39" x14ac:dyDescent="0.35">
      <c r="A98" s="202" t="s">
        <v>520</v>
      </c>
      <c r="B98" s="203" t="str">
        <f>VLOOKUP(A98,'[1]Zuordnung BEEHIVE N=361'!H:K,4,FALSE)</f>
        <v>BEE2714</v>
      </c>
      <c r="C98" s="203" t="s">
        <v>960</v>
      </c>
      <c r="D98" s="203" t="str">
        <f>_xlfn.CONCAT(Table1[[#This Row],[seq_id]],"_HIV",Table1[[#This Row],[scount]])</f>
        <v>20004_3_32_HIV09-03549</v>
      </c>
      <c r="E98" s="203" t="str">
        <f>_xlfn.CONCAT(Table1[[#This Row],[seq_id]],"_1.fastq.gz")</f>
        <v>20004_3_32_1.fastq.gz</v>
      </c>
      <c r="F98" s="203" t="str">
        <f>_xlfn.CONCAT(Table1[[#This Row],[seq_id]],"_2.fastq.gz")</f>
        <v>20004_3_32_2.fastq.gz</v>
      </c>
      <c r="G98" s="203" t="str">
        <f>_xlfn.CONCAT(Table1[[#This Row],[file_name_renamed]],"_R1.fastq.gz")</f>
        <v>20004_3_32_HIV09-03549_R1.fastq.gz</v>
      </c>
      <c r="H98" s="203" t="str">
        <f>_xlfn.CONCAT(Table1[[#This Row],[file_name_renamed]],"_R2.fastq.gz")</f>
        <v>20004_3_32_HIV09-03549_R2.fastq.gz</v>
      </c>
      <c r="I98" s="203">
        <v>20004</v>
      </c>
      <c r="J98" s="203">
        <v>3</v>
      </c>
      <c r="K98" s="203">
        <v>32</v>
      </c>
      <c r="L98" s="203">
        <v>2</v>
      </c>
      <c r="M98" s="203" t="s">
        <v>357</v>
      </c>
      <c r="N98" s="40">
        <v>461</v>
      </c>
      <c r="O98" s="203" t="s">
        <v>1</v>
      </c>
      <c r="P98" s="227">
        <v>1710</v>
      </c>
      <c r="Q98" s="230"/>
      <c r="R98" s="50">
        <f t="shared" si="3"/>
        <v>15.366666666666667</v>
      </c>
      <c r="S98" s="40"/>
      <c r="T98" s="40">
        <v>1</v>
      </c>
      <c r="U98" s="40">
        <v>1.3</v>
      </c>
      <c r="V98" s="59">
        <v>0.8</v>
      </c>
      <c r="W98" s="40"/>
      <c r="X98" s="40"/>
      <c r="Y98" s="40" t="s">
        <v>772</v>
      </c>
      <c r="Z98" s="40" t="s">
        <v>772</v>
      </c>
      <c r="AA98" s="40" t="s">
        <v>1</v>
      </c>
      <c r="AB98" s="40"/>
      <c r="AC98" s="40">
        <v>157</v>
      </c>
      <c r="AD98" s="40">
        <v>176</v>
      </c>
      <c r="AE98" s="40" t="s">
        <v>1259</v>
      </c>
      <c r="AF98" s="40" t="s">
        <v>332</v>
      </c>
      <c r="AG98" s="40"/>
      <c r="AH98" s="40" t="s">
        <v>332</v>
      </c>
      <c r="AI98" s="40"/>
      <c r="AJ98" s="40">
        <v>20.54</v>
      </c>
      <c r="AK98" s="40" t="s">
        <v>1138</v>
      </c>
      <c r="AL98" s="40" t="s">
        <v>332</v>
      </c>
      <c r="AM98" s="41" t="s">
        <v>1352</v>
      </c>
    </row>
    <row r="99" spans="1:39" x14ac:dyDescent="0.35">
      <c r="A99" s="202" t="s">
        <v>521</v>
      </c>
      <c r="B99" s="203" t="str">
        <f>VLOOKUP(A99,'[1]Zuordnung BEEHIVE N=361'!H:K,4,FALSE)</f>
        <v>BEE2715</v>
      </c>
      <c r="C99" s="203" t="s">
        <v>961</v>
      </c>
      <c r="D99" s="203" t="str">
        <f>_xlfn.CONCAT(Table1[[#This Row],[seq_id]],"_HIV",Table1[[#This Row],[scount]])</f>
        <v>20004_3_33_HIV09-03666</v>
      </c>
      <c r="E99" s="203" t="str">
        <f>_xlfn.CONCAT(Table1[[#This Row],[seq_id]],"_1.fastq.gz")</f>
        <v>20004_3_33_1.fastq.gz</v>
      </c>
      <c r="F99" s="203" t="str">
        <f>_xlfn.CONCAT(Table1[[#This Row],[seq_id]],"_2.fastq.gz")</f>
        <v>20004_3_33_2.fastq.gz</v>
      </c>
      <c r="G99" s="203" t="str">
        <f>_xlfn.CONCAT(Table1[[#This Row],[file_name_renamed]],"_R1.fastq.gz")</f>
        <v>20004_3_33_HIV09-03666_R1.fastq.gz</v>
      </c>
      <c r="H99" s="203" t="str">
        <f>_xlfn.CONCAT(Table1[[#This Row],[file_name_renamed]],"_R2.fastq.gz")</f>
        <v>20004_3_33_HIV09-03666_R2.fastq.gz</v>
      </c>
      <c r="I99" s="203">
        <v>20004</v>
      </c>
      <c r="J99" s="203">
        <v>3</v>
      </c>
      <c r="K99" s="203">
        <v>33</v>
      </c>
      <c r="L99" s="203">
        <v>2</v>
      </c>
      <c r="M99" s="203" t="s">
        <v>357</v>
      </c>
      <c r="N99" s="40">
        <v>360</v>
      </c>
      <c r="O99" s="203" t="s">
        <v>1</v>
      </c>
      <c r="P99" s="227">
        <v>817</v>
      </c>
      <c r="Q99" s="230"/>
      <c r="R99" s="50">
        <f t="shared" si="3"/>
        <v>12</v>
      </c>
      <c r="S99" s="40"/>
      <c r="T99" s="40">
        <v>1</v>
      </c>
      <c r="U99" s="40">
        <v>1.7</v>
      </c>
      <c r="V99" s="59">
        <v>0.4</v>
      </c>
      <c r="W99" s="40"/>
      <c r="X99" s="40"/>
      <c r="Y99" s="82" t="s">
        <v>646</v>
      </c>
      <c r="Z99" s="78" t="s">
        <v>772</v>
      </c>
      <c r="AA99" s="40" t="s">
        <v>1</v>
      </c>
      <c r="AB99" s="40"/>
      <c r="AC99" s="40">
        <v>206</v>
      </c>
      <c r="AD99" s="40">
        <v>232</v>
      </c>
      <c r="AE99" s="40" t="s">
        <v>1260</v>
      </c>
      <c r="AF99" s="82" t="s">
        <v>1048</v>
      </c>
      <c r="AG99" s="82" t="s">
        <v>403</v>
      </c>
      <c r="AH99" s="40" t="s">
        <v>332</v>
      </c>
      <c r="AI99" s="40"/>
      <c r="AJ99" s="40"/>
      <c r="AK99" s="40" t="s">
        <v>1138</v>
      </c>
      <c r="AL99" s="40" t="s">
        <v>332</v>
      </c>
      <c r="AM99" s="41" t="s">
        <v>1353</v>
      </c>
    </row>
    <row r="100" spans="1:39" x14ac:dyDescent="0.35">
      <c r="A100" s="202" t="s">
        <v>522</v>
      </c>
      <c r="B100" s="203" t="str">
        <f>VLOOKUP(A100,'[1]Zuordnung BEEHIVE N=361'!H:K,4,FALSE)</f>
        <v>BEE2716</v>
      </c>
      <c r="C100" s="203" t="s">
        <v>962</v>
      </c>
      <c r="D100" s="203" t="str">
        <f>_xlfn.CONCAT(Table1[[#This Row],[seq_id]],"_HIV",Table1[[#This Row],[scount]])</f>
        <v>20004_3_34_HIV09-03672</v>
      </c>
      <c r="E100" s="203" t="str">
        <f>_xlfn.CONCAT(Table1[[#This Row],[seq_id]],"_1.fastq.gz")</f>
        <v>20004_3_34_1.fastq.gz</v>
      </c>
      <c r="F100" s="203" t="str">
        <f>_xlfn.CONCAT(Table1[[#This Row],[seq_id]],"_2.fastq.gz")</f>
        <v>20004_3_34_2.fastq.gz</v>
      </c>
      <c r="G100" s="203" t="str">
        <f>_xlfn.CONCAT(Table1[[#This Row],[file_name_renamed]],"_R1.fastq.gz")</f>
        <v>20004_3_34_HIV09-03672_R1.fastq.gz</v>
      </c>
      <c r="H100" s="203" t="str">
        <f>_xlfn.CONCAT(Table1[[#This Row],[file_name_renamed]],"_R2.fastq.gz")</f>
        <v>20004_3_34_HIV09-03672_R2.fastq.gz</v>
      </c>
      <c r="I100" s="203">
        <v>20004</v>
      </c>
      <c r="J100" s="203">
        <v>3</v>
      </c>
      <c r="K100" s="203">
        <v>34</v>
      </c>
      <c r="L100" s="203">
        <v>2</v>
      </c>
      <c r="M100" s="203" t="s">
        <v>357</v>
      </c>
      <c r="N100" s="40">
        <v>365</v>
      </c>
      <c r="O100" s="203" t="s">
        <v>1</v>
      </c>
      <c r="P100" s="227">
        <v>123000</v>
      </c>
      <c r="Q100" s="230"/>
      <c r="R100" s="50">
        <f t="shared" si="3"/>
        <v>12.166666666666666</v>
      </c>
      <c r="S100" s="40"/>
      <c r="T100" s="40">
        <v>1</v>
      </c>
      <c r="U100" s="40">
        <v>2.4</v>
      </c>
      <c r="V100" s="40">
        <v>2.1</v>
      </c>
      <c r="W100" s="40"/>
      <c r="X100" s="40"/>
      <c r="Y100" s="40" t="s">
        <v>772</v>
      </c>
      <c r="Z100" s="40" t="s">
        <v>772</v>
      </c>
      <c r="AA100" s="40" t="s">
        <v>1</v>
      </c>
      <c r="AB100" s="40"/>
      <c r="AC100" s="40">
        <v>264</v>
      </c>
      <c r="AD100" s="40">
        <v>295</v>
      </c>
      <c r="AE100" s="40" t="s">
        <v>1261</v>
      </c>
      <c r="AF100" s="40" t="s">
        <v>332</v>
      </c>
      <c r="AG100" s="40"/>
      <c r="AH100" s="40" t="s">
        <v>332</v>
      </c>
      <c r="AI100" s="40"/>
      <c r="AJ100" s="40">
        <v>16.920000000000002</v>
      </c>
      <c r="AK100" s="40" t="s">
        <v>1138</v>
      </c>
      <c r="AL100" s="40" t="s">
        <v>332</v>
      </c>
      <c r="AM100" s="41"/>
    </row>
    <row r="101" spans="1:39" x14ac:dyDescent="0.35">
      <c r="A101" s="202" t="s">
        <v>523</v>
      </c>
      <c r="B101" s="203" t="str">
        <f>VLOOKUP(A101,'[1]Zuordnung BEEHIVE N=361'!H:K,4,FALSE)</f>
        <v>BEE2719</v>
      </c>
      <c r="C101" s="203" t="s">
        <v>963</v>
      </c>
      <c r="D101" s="203" t="str">
        <f>_xlfn.CONCAT(Table1[[#This Row],[seq_id]],"_HIV",Table1[[#This Row],[scount]])</f>
        <v>20004_3_37_HIV09-04294</v>
      </c>
      <c r="E101" s="203" t="str">
        <f>_xlfn.CONCAT(Table1[[#This Row],[seq_id]],"_1.fastq.gz")</f>
        <v>20004_3_37_1.fastq.gz</v>
      </c>
      <c r="F101" s="203" t="str">
        <f>_xlfn.CONCAT(Table1[[#This Row],[seq_id]],"_2.fastq.gz")</f>
        <v>20004_3_37_2.fastq.gz</v>
      </c>
      <c r="G101" s="203" t="str">
        <f>_xlfn.CONCAT(Table1[[#This Row],[file_name_renamed]],"_R1.fastq.gz")</f>
        <v>20004_3_37_HIV09-04294_R1.fastq.gz</v>
      </c>
      <c r="H101" s="203" t="str">
        <f>_xlfn.CONCAT(Table1[[#This Row],[file_name_renamed]],"_R2.fastq.gz")</f>
        <v>20004_3_37_HIV09-04294_R2.fastq.gz</v>
      </c>
      <c r="I101" s="203">
        <v>20004</v>
      </c>
      <c r="J101" s="203">
        <v>3</v>
      </c>
      <c r="K101" s="203">
        <v>37</v>
      </c>
      <c r="L101" s="203">
        <v>2</v>
      </c>
      <c r="M101" s="203" t="s">
        <v>357</v>
      </c>
      <c r="N101" s="40">
        <v>536</v>
      </c>
      <c r="O101" s="203" t="s">
        <v>1</v>
      </c>
      <c r="P101" s="225"/>
      <c r="Q101" s="230">
        <v>8010</v>
      </c>
      <c r="R101" s="50">
        <f t="shared" si="3"/>
        <v>17.866666666666667</v>
      </c>
      <c r="S101" s="40"/>
      <c r="T101" s="40">
        <v>1</v>
      </c>
      <c r="U101" s="40">
        <v>2.2000000000000002</v>
      </c>
      <c r="V101" s="40">
        <v>1.8</v>
      </c>
      <c r="W101" s="40"/>
      <c r="X101" s="40"/>
      <c r="Y101" s="40" t="s">
        <v>772</v>
      </c>
      <c r="Z101" s="40" t="s">
        <v>772</v>
      </c>
      <c r="AA101" s="40" t="s">
        <v>1</v>
      </c>
      <c r="AB101" s="40"/>
      <c r="AC101" s="40">
        <v>235</v>
      </c>
      <c r="AD101" s="40">
        <v>263</v>
      </c>
      <c r="AE101" s="40" t="s">
        <v>1262</v>
      </c>
      <c r="AF101" s="40" t="s">
        <v>332</v>
      </c>
      <c r="AG101" s="40"/>
      <c r="AH101" s="40" t="s">
        <v>332</v>
      </c>
      <c r="AI101" s="40"/>
      <c r="AJ101" s="40">
        <v>13.41</v>
      </c>
      <c r="AK101" s="40" t="s">
        <v>1138</v>
      </c>
      <c r="AL101" s="40" t="s">
        <v>332</v>
      </c>
      <c r="AM101" s="41"/>
    </row>
    <row r="102" spans="1:39" x14ac:dyDescent="0.35">
      <c r="A102" s="202" t="s">
        <v>524</v>
      </c>
      <c r="B102" s="203" t="str">
        <f>VLOOKUP(A102,'[1]Zuordnung BEEHIVE N=361'!H:K,4,FALSE)</f>
        <v>BEE2720</v>
      </c>
      <c r="C102" s="203" t="s">
        <v>964</v>
      </c>
      <c r="D102" s="203" t="str">
        <f>_xlfn.CONCAT(Table1[[#This Row],[seq_id]],"_HIV",Table1[[#This Row],[scount]])</f>
        <v>20004_3_38_HIV09-04425</v>
      </c>
      <c r="E102" s="203" t="str">
        <f>_xlfn.CONCAT(Table1[[#This Row],[seq_id]],"_1.fastq.gz")</f>
        <v>20004_3_38_1.fastq.gz</v>
      </c>
      <c r="F102" s="203" t="str">
        <f>_xlfn.CONCAT(Table1[[#This Row],[seq_id]],"_2.fastq.gz")</f>
        <v>20004_3_38_2.fastq.gz</v>
      </c>
      <c r="G102" s="203" t="str">
        <f>_xlfn.CONCAT(Table1[[#This Row],[file_name_renamed]],"_R1.fastq.gz")</f>
        <v>20004_3_38_HIV09-04425_R1.fastq.gz</v>
      </c>
      <c r="H102" s="203" t="str">
        <f>_xlfn.CONCAT(Table1[[#This Row],[file_name_renamed]],"_R2.fastq.gz")</f>
        <v>20004_3_38_HIV09-04425_R2.fastq.gz</v>
      </c>
      <c r="I102" s="203">
        <v>20004</v>
      </c>
      <c r="J102" s="203">
        <v>3</v>
      </c>
      <c r="K102" s="203">
        <v>38</v>
      </c>
      <c r="L102" s="203">
        <v>2</v>
      </c>
      <c r="M102" s="203" t="s">
        <v>357</v>
      </c>
      <c r="N102" s="40">
        <v>672</v>
      </c>
      <c r="O102" s="203" t="s">
        <v>1</v>
      </c>
      <c r="P102" s="227">
        <v>9600</v>
      </c>
      <c r="Q102" s="230"/>
      <c r="R102" s="50">
        <f t="shared" si="3"/>
        <v>22.4</v>
      </c>
      <c r="S102" s="40"/>
      <c r="T102" s="40">
        <v>1</v>
      </c>
      <c r="U102" s="40">
        <v>2.2000000000000002</v>
      </c>
      <c r="V102" s="40">
        <v>1.8</v>
      </c>
      <c r="W102" s="40"/>
      <c r="X102" s="40"/>
      <c r="Y102" s="40" t="s">
        <v>772</v>
      </c>
      <c r="Z102" s="40" t="s">
        <v>772</v>
      </c>
      <c r="AA102" s="40" t="s">
        <v>1</v>
      </c>
      <c r="AB102" s="40"/>
      <c r="AC102" s="40">
        <v>242</v>
      </c>
      <c r="AD102" s="40">
        <v>272</v>
      </c>
      <c r="AE102" s="40" t="s">
        <v>1263</v>
      </c>
      <c r="AF102" s="40" t="s">
        <v>332</v>
      </c>
      <c r="AG102" s="40"/>
      <c r="AH102" s="40" t="s">
        <v>332</v>
      </c>
      <c r="AI102" s="40"/>
      <c r="AJ102" s="40">
        <v>73.98</v>
      </c>
      <c r="AK102" s="40" t="s">
        <v>1138</v>
      </c>
      <c r="AL102" s="40" t="s">
        <v>332</v>
      </c>
      <c r="AM102" s="41" t="s">
        <v>1093</v>
      </c>
    </row>
    <row r="103" spans="1:39" x14ac:dyDescent="0.35">
      <c r="A103" s="202" t="s">
        <v>525</v>
      </c>
      <c r="B103" s="203" t="str">
        <f>VLOOKUP(A103,'[1]Zuordnung BEEHIVE N=361'!H:K,4,FALSE)</f>
        <v>BEE2721</v>
      </c>
      <c r="C103" s="203" t="s">
        <v>965</v>
      </c>
      <c r="D103" s="203" t="str">
        <f>_xlfn.CONCAT(Table1[[#This Row],[seq_id]],"_HIV",Table1[[#This Row],[scount]])</f>
        <v>20004_3_39_HIV10-00003</v>
      </c>
      <c r="E103" s="203" t="str">
        <f>_xlfn.CONCAT(Table1[[#This Row],[seq_id]],"_1.fastq.gz")</f>
        <v>20004_3_39_1.fastq.gz</v>
      </c>
      <c r="F103" s="203" t="str">
        <f>_xlfn.CONCAT(Table1[[#This Row],[seq_id]],"_2.fastq.gz")</f>
        <v>20004_3_39_2.fastq.gz</v>
      </c>
      <c r="G103" s="203" t="str">
        <f>_xlfn.CONCAT(Table1[[#This Row],[file_name_renamed]],"_R1.fastq.gz")</f>
        <v>20004_3_39_HIV10-00003_R1.fastq.gz</v>
      </c>
      <c r="H103" s="203" t="str">
        <f>_xlfn.CONCAT(Table1[[#This Row],[file_name_renamed]],"_R2.fastq.gz")</f>
        <v>20004_3_39_HIV10-00003_R2.fastq.gz</v>
      </c>
      <c r="I103" s="203">
        <v>20004</v>
      </c>
      <c r="J103" s="203">
        <v>3</v>
      </c>
      <c r="K103" s="203">
        <v>39</v>
      </c>
      <c r="L103" s="203">
        <v>2</v>
      </c>
      <c r="M103" s="203" t="s">
        <v>357</v>
      </c>
      <c r="N103" s="40">
        <v>481</v>
      </c>
      <c r="O103" s="203" t="s">
        <v>1</v>
      </c>
      <c r="P103" s="227">
        <v>141803</v>
      </c>
      <c r="Q103" s="230"/>
      <c r="R103" s="50">
        <f t="shared" si="3"/>
        <v>16.033333333333335</v>
      </c>
      <c r="S103" s="40"/>
      <c r="T103" s="40">
        <v>1</v>
      </c>
      <c r="U103" s="40">
        <v>1.8</v>
      </c>
      <c r="V103" s="40">
        <v>1.6</v>
      </c>
      <c r="W103" s="40"/>
      <c r="X103" s="40"/>
      <c r="Y103" s="40" t="s">
        <v>772</v>
      </c>
      <c r="Z103" s="40" t="s">
        <v>772</v>
      </c>
      <c r="AA103" s="40" t="s">
        <v>1</v>
      </c>
      <c r="AB103" s="40"/>
      <c r="AC103" s="40">
        <v>197</v>
      </c>
      <c r="AD103" s="40">
        <v>222</v>
      </c>
      <c r="AE103" s="40" t="s">
        <v>1264</v>
      </c>
      <c r="AF103" s="40" t="s">
        <v>332</v>
      </c>
      <c r="AG103" s="40"/>
      <c r="AH103" s="40" t="s">
        <v>332</v>
      </c>
      <c r="AI103" s="40"/>
      <c r="AJ103" s="40">
        <v>27.63</v>
      </c>
      <c r="AK103" s="40" t="s">
        <v>1138</v>
      </c>
      <c r="AL103" s="40" t="s">
        <v>332</v>
      </c>
      <c r="AM103" s="41"/>
    </row>
    <row r="104" spans="1:39" x14ac:dyDescent="0.35">
      <c r="A104" s="202" t="s">
        <v>526</v>
      </c>
      <c r="B104" s="203" t="str">
        <f>VLOOKUP(A104,'[1]Zuordnung BEEHIVE N=361'!H:K,4,FALSE)</f>
        <v>BEE2722</v>
      </c>
      <c r="C104" s="203" t="s">
        <v>967</v>
      </c>
      <c r="D104" s="203" t="str">
        <f>_xlfn.CONCAT(Table1[[#This Row],[seq_id]],"_HIV",Table1[[#This Row],[scount]])</f>
        <v>20004_3_40_HIV10-00276</v>
      </c>
      <c r="E104" s="203" t="str">
        <f>_xlfn.CONCAT(Table1[[#This Row],[seq_id]],"_1.fastq.gz")</f>
        <v>20004_3_40_1.fastq.gz</v>
      </c>
      <c r="F104" s="203" t="str">
        <f>_xlfn.CONCAT(Table1[[#This Row],[seq_id]],"_2.fastq.gz")</f>
        <v>20004_3_40_2.fastq.gz</v>
      </c>
      <c r="G104" s="203" t="str">
        <f>_xlfn.CONCAT(Table1[[#This Row],[file_name_renamed]],"_R1.fastq.gz")</f>
        <v>20004_3_40_HIV10-00276_R1.fastq.gz</v>
      </c>
      <c r="H104" s="203" t="str">
        <f>_xlfn.CONCAT(Table1[[#This Row],[file_name_renamed]],"_R2.fastq.gz")</f>
        <v>20004_3_40_HIV10-00276_R2.fastq.gz</v>
      </c>
      <c r="I104" s="203">
        <v>20004</v>
      </c>
      <c r="J104" s="203">
        <v>3</v>
      </c>
      <c r="K104" s="203">
        <v>40</v>
      </c>
      <c r="L104" s="203">
        <v>2</v>
      </c>
      <c r="M104" s="203" t="s">
        <v>357</v>
      </c>
      <c r="N104" s="40">
        <v>365</v>
      </c>
      <c r="O104" s="203" t="s">
        <v>1</v>
      </c>
      <c r="P104" s="227">
        <v>175000</v>
      </c>
      <c r="Q104" s="230"/>
      <c r="R104" s="50">
        <f t="shared" si="3"/>
        <v>12.166666666666666</v>
      </c>
      <c r="S104" s="40"/>
      <c r="T104" s="40">
        <v>1</v>
      </c>
      <c r="U104" s="40">
        <v>1.9</v>
      </c>
      <c r="V104" s="40">
        <v>1.7</v>
      </c>
      <c r="W104" s="40"/>
      <c r="X104" s="40"/>
      <c r="Y104" s="40" t="s">
        <v>772</v>
      </c>
      <c r="Z104" s="40" t="s">
        <v>772</v>
      </c>
      <c r="AA104" s="40" t="s">
        <v>1</v>
      </c>
      <c r="AB104" s="40"/>
      <c r="AC104" s="40">
        <v>203</v>
      </c>
      <c r="AD104" s="40">
        <v>227</v>
      </c>
      <c r="AE104" s="40" t="s">
        <v>1265</v>
      </c>
      <c r="AF104" s="40" t="s">
        <v>332</v>
      </c>
      <c r="AG104" s="40"/>
      <c r="AH104" s="40" t="s">
        <v>332</v>
      </c>
      <c r="AI104" s="40"/>
      <c r="AJ104" s="40">
        <v>12.87</v>
      </c>
      <c r="AK104" s="40" t="s">
        <v>1138</v>
      </c>
      <c r="AL104" s="40" t="s">
        <v>332</v>
      </c>
      <c r="AM104" s="41"/>
    </row>
    <row r="105" spans="1:39" x14ac:dyDescent="0.35">
      <c r="A105" s="202" t="s">
        <v>527</v>
      </c>
      <c r="B105" s="203" t="str">
        <f>VLOOKUP(A105,'[1]Zuordnung BEEHIVE N=361'!H:K,4,FALSE)</f>
        <v>BEE2724</v>
      </c>
      <c r="C105" s="203" t="s">
        <v>968</v>
      </c>
      <c r="D105" s="203" t="str">
        <f>_xlfn.CONCAT(Table1[[#This Row],[seq_id]],"_HIV",Table1[[#This Row],[scount]])</f>
        <v>20004_3_42_HIV10-00418</v>
      </c>
      <c r="E105" s="203" t="str">
        <f>_xlfn.CONCAT(Table1[[#This Row],[seq_id]],"_1.fastq.gz")</f>
        <v>20004_3_42_1.fastq.gz</v>
      </c>
      <c r="F105" s="203" t="str">
        <f>_xlfn.CONCAT(Table1[[#This Row],[seq_id]],"_2.fastq.gz")</f>
        <v>20004_3_42_2.fastq.gz</v>
      </c>
      <c r="G105" s="203" t="str">
        <f>_xlfn.CONCAT(Table1[[#This Row],[file_name_renamed]],"_R1.fastq.gz")</f>
        <v>20004_3_42_HIV10-00418_R1.fastq.gz</v>
      </c>
      <c r="H105" s="203" t="str">
        <f>_xlfn.CONCAT(Table1[[#This Row],[file_name_renamed]],"_R2.fastq.gz")</f>
        <v>20004_3_42_HIV10-00418_R2.fastq.gz</v>
      </c>
      <c r="I105" s="203">
        <v>20004</v>
      </c>
      <c r="J105" s="203">
        <v>3</v>
      </c>
      <c r="K105" s="203">
        <v>42</v>
      </c>
      <c r="L105" s="203">
        <v>2</v>
      </c>
      <c r="M105" s="203" t="s">
        <v>357</v>
      </c>
      <c r="N105" s="40">
        <v>609</v>
      </c>
      <c r="O105" s="203" t="s">
        <v>1</v>
      </c>
      <c r="P105" s="225"/>
      <c r="Q105" s="230">
        <v>1770</v>
      </c>
      <c r="R105" s="50">
        <f t="shared" si="3"/>
        <v>20.3</v>
      </c>
      <c r="S105" s="40"/>
      <c r="T105" s="40">
        <v>1</v>
      </c>
      <c r="U105" s="40">
        <v>1.6</v>
      </c>
      <c r="V105" s="40">
        <v>1.1000000000000001</v>
      </c>
      <c r="W105" s="40"/>
      <c r="X105" s="40"/>
      <c r="Y105" s="82" t="s">
        <v>646</v>
      </c>
      <c r="Z105" s="40" t="s">
        <v>772</v>
      </c>
      <c r="AA105" s="40" t="s">
        <v>1</v>
      </c>
      <c r="AB105" s="40"/>
      <c r="AC105" s="40">
        <v>185</v>
      </c>
      <c r="AD105" s="40">
        <v>206</v>
      </c>
      <c r="AE105" s="40" t="s">
        <v>1266</v>
      </c>
      <c r="AF105" s="82" t="s">
        <v>1048</v>
      </c>
      <c r="AG105" s="82" t="s">
        <v>403</v>
      </c>
      <c r="AH105" s="40" t="s">
        <v>332</v>
      </c>
      <c r="AI105" s="40"/>
      <c r="AJ105" s="40">
        <v>32.57</v>
      </c>
      <c r="AK105" s="40" t="s">
        <v>1138</v>
      </c>
      <c r="AL105" s="40" t="s">
        <v>332</v>
      </c>
      <c r="AM105" s="41" t="s">
        <v>1269</v>
      </c>
    </row>
    <row r="106" spans="1:39" x14ac:dyDescent="0.35">
      <c r="A106" s="202" t="s">
        <v>528</v>
      </c>
      <c r="B106" s="203" t="str">
        <f>VLOOKUP(A106,'[1]Zuordnung BEEHIVE N=361'!H:K,4,FALSE)</f>
        <v>BEE2725</v>
      </c>
      <c r="C106" s="203" t="s">
        <v>969</v>
      </c>
      <c r="D106" s="203" t="str">
        <f>_xlfn.CONCAT(Table1[[#This Row],[seq_id]],"_HIV",Table1[[#This Row],[scount]])</f>
        <v>20004_3_43_HIV10-00460</v>
      </c>
      <c r="E106" s="203" t="str">
        <f>_xlfn.CONCAT(Table1[[#This Row],[seq_id]],"_1.fastq.gz")</f>
        <v>20004_3_43_1.fastq.gz</v>
      </c>
      <c r="F106" s="203" t="str">
        <f>_xlfn.CONCAT(Table1[[#This Row],[seq_id]],"_2.fastq.gz")</f>
        <v>20004_3_43_2.fastq.gz</v>
      </c>
      <c r="G106" s="203" t="str">
        <f>_xlfn.CONCAT(Table1[[#This Row],[file_name_renamed]],"_R1.fastq.gz")</f>
        <v>20004_3_43_HIV10-00460_R1.fastq.gz</v>
      </c>
      <c r="H106" s="203" t="str">
        <f>_xlfn.CONCAT(Table1[[#This Row],[file_name_renamed]],"_R2.fastq.gz")</f>
        <v>20004_3_43_HIV10-00460_R2.fastq.gz</v>
      </c>
      <c r="I106" s="203">
        <v>20004</v>
      </c>
      <c r="J106" s="203">
        <v>3</v>
      </c>
      <c r="K106" s="203">
        <v>43</v>
      </c>
      <c r="L106" s="203">
        <v>2</v>
      </c>
      <c r="M106" s="203" t="s">
        <v>357</v>
      </c>
      <c r="N106" s="40">
        <v>483</v>
      </c>
      <c r="O106" s="203" t="s">
        <v>1</v>
      </c>
      <c r="P106" s="225"/>
      <c r="Q106" s="230">
        <v>30667</v>
      </c>
      <c r="R106" s="50">
        <f t="shared" si="3"/>
        <v>16.100000000000001</v>
      </c>
      <c r="S106" s="40"/>
      <c r="T106" s="40">
        <v>1</v>
      </c>
      <c r="U106" s="40">
        <v>2.5</v>
      </c>
      <c r="V106" s="40">
        <v>2.2000000000000002</v>
      </c>
      <c r="W106" s="40"/>
      <c r="X106" s="40"/>
      <c r="Y106" s="40" t="s">
        <v>772</v>
      </c>
      <c r="Z106" s="40" t="s">
        <v>772</v>
      </c>
      <c r="AA106" s="40" t="s">
        <v>591</v>
      </c>
      <c r="AB106" s="40"/>
      <c r="AC106" s="40">
        <v>276</v>
      </c>
      <c r="AD106" s="40">
        <v>309</v>
      </c>
      <c r="AE106" s="40" t="s">
        <v>1267</v>
      </c>
      <c r="AF106" s="40" t="s">
        <v>332</v>
      </c>
      <c r="AG106" s="40"/>
      <c r="AH106" s="40" t="s">
        <v>332</v>
      </c>
      <c r="AI106" s="40"/>
      <c r="AJ106" s="40">
        <v>26.62</v>
      </c>
      <c r="AK106" s="40" t="s">
        <v>1138</v>
      </c>
      <c r="AL106" s="40" t="s">
        <v>332</v>
      </c>
      <c r="AM106" s="41"/>
    </row>
    <row r="107" spans="1:39" x14ac:dyDescent="0.35">
      <c r="A107" s="202" t="s">
        <v>529</v>
      </c>
      <c r="B107" s="203" t="str">
        <f>VLOOKUP(A107,'[1]Zuordnung BEEHIVE N=361'!H:K,4,FALSE)</f>
        <v>BEE2727</v>
      </c>
      <c r="C107" s="203" t="s">
        <v>970</v>
      </c>
      <c r="D107" s="203" t="str">
        <f>_xlfn.CONCAT(Table1[[#This Row],[seq_id]],"_HIV",Table1[[#This Row],[scount]])</f>
        <v>20004_3_45_HIV10-00647</v>
      </c>
      <c r="E107" s="203" t="str">
        <f>_xlfn.CONCAT(Table1[[#This Row],[seq_id]],"_1.fastq.gz")</f>
        <v>20004_3_45_1.fastq.gz</v>
      </c>
      <c r="F107" s="203" t="str">
        <f>_xlfn.CONCAT(Table1[[#This Row],[seq_id]],"_2.fastq.gz")</f>
        <v>20004_3_45_2.fastq.gz</v>
      </c>
      <c r="G107" s="203" t="str">
        <f>_xlfn.CONCAT(Table1[[#This Row],[file_name_renamed]],"_R1.fastq.gz")</f>
        <v>20004_3_45_HIV10-00647_R1.fastq.gz</v>
      </c>
      <c r="H107" s="203" t="str">
        <f>_xlfn.CONCAT(Table1[[#This Row],[file_name_renamed]],"_R2.fastq.gz")</f>
        <v>20004_3_45_HIV10-00647_R2.fastq.gz</v>
      </c>
      <c r="I107" s="203">
        <v>20004</v>
      </c>
      <c r="J107" s="203">
        <v>3</v>
      </c>
      <c r="K107" s="203">
        <v>45</v>
      </c>
      <c r="L107" s="203">
        <v>2</v>
      </c>
      <c r="M107" s="203" t="s">
        <v>357</v>
      </c>
      <c r="N107" s="40">
        <v>372</v>
      </c>
      <c r="O107" s="203" t="s">
        <v>1</v>
      </c>
      <c r="P107" s="225"/>
      <c r="Q107" s="230">
        <v>52000</v>
      </c>
      <c r="R107" s="50">
        <f t="shared" si="3"/>
        <v>12.4</v>
      </c>
      <c r="S107" s="40"/>
      <c r="T107" s="82">
        <v>3</v>
      </c>
      <c r="U107" s="40">
        <v>2.4</v>
      </c>
      <c r="V107" s="40">
        <v>2.2000000000000002</v>
      </c>
      <c r="W107" s="40"/>
      <c r="X107" s="40"/>
      <c r="Y107" s="40" t="s">
        <v>772</v>
      </c>
      <c r="Z107" s="40" t="s">
        <v>772</v>
      </c>
      <c r="AA107" s="40" t="s">
        <v>1</v>
      </c>
      <c r="AB107" s="40"/>
      <c r="AC107" s="40">
        <v>265</v>
      </c>
      <c r="AD107" s="40">
        <v>296</v>
      </c>
      <c r="AE107" s="40" t="s">
        <v>1268</v>
      </c>
      <c r="AF107" s="40" t="s">
        <v>332</v>
      </c>
      <c r="AG107" s="40"/>
      <c r="AH107" s="40" t="s">
        <v>332</v>
      </c>
      <c r="AI107" s="40"/>
      <c r="AJ107" s="82">
        <v>7.72</v>
      </c>
      <c r="AK107" s="214" t="s">
        <v>1050</v>
      </c>
      <c r="AL107" s="214" t="s">
        <v>1048</v>
      </c>
      <c r="AM107" s="41"/>
    </row>
    <row r="108" spans="1:39" x14ac:dyDescent="0.35">
      <c r="A108" s="202" t="s">
        <v>530</v>
      </c>
      <c r="B108" s="203" t="str">
        <f>VLOOKUP(A108,'[1]Zuordnung BEEHIVE N=361'!H:K,4,FALSE)</f>
        <v>BEE2728</v>
      </c>
      <c r="C108" s="203" t="s">
        <v>971</v>
      </c>
      <c r="D108" s="203" t="str">
        <f>_xlfn.CONCAT(Table1[[#This Row],[seq_id]],"_HIV",Table1[[#This Row],[scount]])</f>
        <v>20004_3_46_HIV10-00674</v>
      </c>
      <c r="E108" s="203" t="str">
        <f>_xlfn.CONCAT(Table1[[#This Row],[seq_id]],"_1.fastq.gz")</f>
        <v>20004_3_46_1.fastq.gz</v>
      </c>
      <c r="F108" s="203" t="str">
        <f>_xlfn.CONCAT(Table1[[#This Row],[seq_id]],"_2.fastq.gz")</f>
        <v>20004_3_46_2.fastq.gz</v>
      </c>
      <c r="G108" s="203" t="str">
        <f>_xlfn.CONCAT(Table1[[#This Row],[file_name_renamed]],"_R1.fastq.gz")</f>
        <v>20004_3_46_HIV10-00674_R1.fastq.gz</v>
      </c>
      <c r="H108" s="203" t="str">
        <f>_xlfn.CONCAT(Table1[[#This Row],[file_name_renamed]],"_R2.fastq.gz")</f>
        <v>20004_3_46_HIV10-00674_R2.fastq.gz</v>
      </c>
      <c r="I108" s="203">
        <v>20004</v>
      </c>
      <c r="J108" s="203">
        <v>3</v>
      </c>
      <c r="K108" s="203">
        <v>46</v>
      </c>
      <c r="L108" s="203">
        <v>2</v>
      </c>
      <c r="M108" s="203" t="s">
        <v>357</v>
      </c>
      <c r="N108" s="40">
        <v>473</v>
      </c>
      <c r="O108" s="203" t="s">
        <v>1</v>
      </c>
      <c r="P108" s="227">
        <v>27000</v>
      </c>
      <c r="Q108" s="230"/>
      <c r="R108" s="50">
        <f t="shared" si="3"/>
        <v>15.766666666666667</v>
      </c>
      <c r="S108" s="40"/>
      <c r="T108" s="40">
        <v>1</v>
      </c>
      <c r="U108" s="40">
        <v>1.9</v>
      </c>
      <c r="V108" s="40">
        <v>1.6</v>
      </c>
      <c r="W108" s="40"/>
      <c r="X108" s="40"/>
      <c r="Y108" s="40" t="s">
        <v>772</v>
      </c>
      <c r="Z108" s="40" t="s">
        <v>772</v>
      </c>
      <c r="AA108" s="40" t="s">
        <v>583</v>
      </c>
      <c r="AB108" s="40"/>
      <c r="AC108" s="40">
        <v>207</v>
      </c>
      <c r="AD108" s="40">
        <v>232</v>
      </c>
      <c r="AE108" s="40" t="s">
        <v>1270</v>
      </c>
      <c r="AF108" s="40" t="s">
        <v>332</v>
      </c>
      <c r="AG108" s="40"/>
      <c r="AH108" s="40" t="s">
        <v>332</v>
      </c>
      <c r="AI108" s="40"/>
      <c r="AJ108" s="82">
        <v>4.4400000000000004</v>
      </c>
      <c r="AK108" s="40" t="s">
        <v>1138</v>
      </c>
      <c r="AL108" s="40" t="s">
        <v>332</v>
      </c>
      <c r="AM108" s="41" t="s">
        <v>1354</v>
      </c>
    </row>
    <row r="109" spans="1:39" x14ac:dyDescent="0.35">
      <c r="A109" s="202" t="s">
        <v>531</v>
      </c>
      <c r="B109" s="203" t="str">
        <f>VLOOKUP(A109,'[1]Zuordnung BEEHIVE N=361'!H:K,4,FALSE)</f>
        <v>BEE2730</v>
      </c>
      <c r="C109" s="203" t="s">
        <v>972</v>
      </c>
      <c r="D109" s="203" t="str">
        <f>_xlfn.CONCAT(Table1[[#This Row],[seq_id]],"_HIV",Table1[[#This Row],[scount]])</f>
        <v>20004_3_48_HIV10-00852</v>
      </c>
      <c r="E109" s="203" t="str">
        <f>_xlfn.CONCAT(Table1[[#This Row],[seq_id]],"_1.fastq.gz")</f>
        <v>20004_3_48_1.fastq.gz</v>
      </c>
      <c r="F109" s="203" t="str">
        <f>_xlfn.CONCAT(Table1[[#This Row],[seq_id]],"_2.fastq.gz")</f>
        <v>20004_3_48_2.fastq.gz</v>
      </c>
      <c r="G109" s="203" t="str">
        <f>_xlfn.CONCAT(Table1[[#This Row],[file_name_renamed]],"_R1.fastq.gz")</f>
        <v>20004_3_48_HIV10-00852_R1.fastq.gz</v>
      </c>
      <c r="H109" s="203" t="str">
        <f>_xlfn.CONCAT(Table1[[#This Row],[file_name_renamed]],"_R2.fastq.gz")</f>
        <v>20004_3_48_HIV10-00852_R2.fastq.gz</v>
      </c>
      <c r="I109" s="203">
        <v>20004</v>
      </c>
      <c r="J109" s="203">
        <v>3</v>
      </c>
      <c r="K109" s="203">
        <v>48</v>
      </c>
      <c r="L109" s="203">
        <v>2</v>
      </c>
      <c r="M109" s="203" t="s">
        <v>357</v>
      </c>
      <c r="N109" s="40">
        <v>350</v>
      </c>
      <c r="O109" s="203" t="s">
        <v>1</v>
      </c>
      <c r="P109" s="227">
        <v>25000</v>
      </c>
      <c r="Q109" s="230"/>
      <c r="R109" s="50">
        <f t="shared" si="3"/>
        <v>11.666666666666666</v>
      </c>
      <c r="S109" s="40"/>
      <c r="T109" s="40">
        <v>1</v>
      </c>
      <c r="U109" s="40">
        <v>2</v>
      </c>
      <c r="V109" s="40">
        <v>1.5</v>
      </c>
      <c r="W109" s="40"/>
      <c r="X109" s="40"/>
      <c r="Y109" s="40" t="s">
        <v>772</v>
      </c>
      <c r="Z109" s="40" t="s">
        <v>772</v>
      </c>
      <c r="AA109" s="40" t="s">
        <v>587</v>
      </c>
      <c r="AB109" s="40"/>
      <c r="AC109" s="40">
        <v>221</v>
      </c>
      <c r="AD109" s="40">
        <v>246</v>
      </c>
      <c r="AE109" s="40" t="s">
        <v>1271</v>
      </c>
      <c r="AF109" s="40" t="s">
        <v>332</v>
      </c>
      <c r="AG109" s="40"/>
      <c r="AH109" s="40" t="s">
        <v>332</v>
      </c>
      <c r="AI109" s="40"/>
      <c r="AJ109" s="82">
        <v>22.69</v>
      </c>
      <c r="AK109" s="40" t="s">
        <v>1138</v>
      </c>
      <c r="AL109" s="40" t="s">
        <v>332</v>
      </c>
      <c r="AM109" s="41" t="s">
        <v>1089</v>
      </c>
    </row>
    <row r="110" spans="1:39" x14ac:dyDescent="0.35">
      <c r="A110" s="202" t="s">
        <v>532</v>
      </c>
      <c r="B110" s="203" t="str">
        <f>VLOOKUP(A110,'[1]Zuordnung BEEHIVE N=361'!H:K,4,FALSE)</f>
        <v>BEE2735</v>
      </c>
      <c r="C110" s="203" t="s">
        <v>973</v>
      </c>
      <c r="D110" s="203" t="str">
        <f>_xlfn.CONCAT(Table1[[#This Row],[seq_id]],"_HIV",Table1[[#This Row],[scount]])</f>
        <v>20004_3_53_HIV10-01531</v>
      </c>
      <c r="E110" s="203" t="str">
        <f>_xlfn.CONCAT(Table1[[#This Row],[seq_id]],"_1.fastq.gz")</f>
        <v>20004_3_53_1.fastq.gz</v>
      </c>
      <c r="F110" s="203" t="str">
        <f>_xlfn.CONCAT(Table1[[#This Row],[seq_id]],"_2.fastq.gz")</f>
        <v>20004_3_53_2.fastq.gz</v>
      </c>
      <c r="G110" s="203" t="str">
        <f>_xlfn.CONCAT(Table1[[#This Row],[file_name_renamed]],"_R1.fastq.gz")</f>
        <v>20004_3_53_HIV10-01531_R1.fastq.gz</v>
      </c>
      <c r="H110" s="203" t="str">
        <f>_xlfn.CONCAT(Table1[[#This Row],[file_name_renamed]],"_R2.fastq.gz")</f>
        <v>20004_3_53_HIV10-01531_R2.fastq.gz</v>
      </c>
      <c r="I110" s="203">
        <v>20004</v>
      </c>
      <c r="J110" s="203">
        <v>3</v>
      </c>
      <c r="K110" s="203">
        <v>53</v>
      </c>
      <c r="L110" s="203">
        <v>2</v>
      </c>
      <c r="M110" s="203" t="s">
        <v>357</v>
      </c>
      <c r="N110" s="40">
        <v>412</v>
      </c>
      <c r="O110" s="203" t="s">
        <v>1</v>
      </c>
      <c r="P110" s="227">
        <v>63000</v>
      </c>
      <c r="Q110" s="230"/>
      <c r="R110" s="50">
        <f t="shared" si="3"/>
        <v>13.733333333333333</v>
      </c>
      <c r="S110" s="40"/>
      <c r="T110" s="82">
        <v>2</v>
      </c>
      <c r="U110" s="40">
        <v>2.1</v>
      </c>
      <c r="V110" s="78">
        <v>1.7</v>
      </c>
      <c r="W110" s="40"/>
      <c r="X110" s="40"/>
      <c r="Y110" s="40" t="s">
        <v>772</v>
      </c>
      <c r="Z110" s="40" t="s">
        <v>772</v>
      </c>
      <c r="AA110" s="40" t="s">
        <v>1</v>
      </c>
      <c r="AB110" s="40"/>
      <c r="AC110" s="40">
        <v>228</v>
      </c>
      <c r="AD110" s="40">
        <v>254</v>
      </c>
      <c r="AE110" s="40" t="s">
        <v>1272</v>
      </c>
      <c r="AF110" s="40" t="s">
        <v>332</v>
      </c>
      <c r="AG110" s="40"/>
      <c r="AH110" s="40" t="s">
        <v>332</v>
      </c>
      <c r="AI110" s="40"/>
      <c r="AJ110" s="40">
        <v>16.510000000000002</v>
      </c>
      <c r="AK110" s="206" t="s">
        <v>1050</v>
      </c>
      <c r="AL110" s="40" t="s">
        <v>332</v>
      </c>
      <c r="AM110" s="41"/>
    </row>
    <row r="111" spans="1:39" x14ac:dyDescent="0.35">
      <c r="A111" s="202" t="s">
        <v>533</v>
      </c>
      <c r="B111" s="203" t="str">
        <f>VLOOKUP(A111,'[1]Zuordnung BEEHIVE N=361'!H:K,4,FALSE)</f>
        <v>BEE2736</v>
      </c>
      <c r="C111" s="203" t="s">
        <v>974</v>
      </c>
      <c r="D111" s="203" t="str">
        <f>_xlfn.CONCAT(Table1[[#This Row],[seq_id]],"_HIV",Table1[[#This Row],[scount]])</f>
        <v>20004_3_54_HIV10-01532</v>
      </c>
      <c r="E111" s="203" t="str">
        <f>_xlfn.CONCAT(Table1[[#This Row],[seq_id]],"_1.fastq.gz")</f>
        <v>20004_3_54_1.fastq.gz</v>
      </c>
      <c r="F111" s="203" t="str">
        <f>_xlfn.CONCAT(Table1[[#This Row],[seq_id]],"_2.fastq.gz")</f>
        <v>20004_3_54_2.fastq.gz</v>
      </c>
      <c r="G111" s="203" t="str">
        <f>_xlfn.CONCAT(Table1[[#This Row],[file_name_renamed]],"_R1.fastq.gz")</f>
        <v>20004_3_54_HIV10-01532_R1.fastq.gz</v>
      </c>
      <c r="H111" s="203" t="str">
        <f>_xlfn.CONCAT(Table1[[#This Row],[file_name_renamed]],"_R2.fastq.gz")</f>
        <v>20004_3_54_HIV10-01532_R2.fastq.gz</v>
      </c>
      <c r="I111" s="203">
        <v>20004</v>
      </c>
      <c r="J111" s="203">
        <v>3</v>
      </c>
      <c r="K111" s="203">
        <v>54</v>
      </c>
      <c r="L111" s="203">
        <v>2</v>
      </c>
      <c r="M111" s="203" t="s">
        <v>357</v>
      </c>
      <c r="N111" s="40">
        <v>404</v>
      </c>
      <c r="O111" s="203" t="s">
        <v>1</v>
      </c>
      <c r="P111" s="227">
        <v>41800</v>
      </c>
      <c r="Q111" s="230"/>
      <c r="R111" s="50">
        <f t="shared" si="3"/>
        <v>13.466666666666667</v>
      </c>
      <c r="S111" s="40"/>
      <c r="T111" s="40">
        <v>1</v>
      </c>
      <c r="U111" s="40">
        <v>1.8</v>
      </c>
      <c r="V111" s="78">
        <v>1.3</v>
      </c>
      <c r="W111" s="40"/>
      <c r="X111" s="40"/>
      <c r="Y111" s="40" t="s">
        <v>772</v>
      </c>
      <c r="Z111" s="40" t="s">
        <v>772</v>
      </c>
      <c r="AA111" s="40" t="s">
        <v>274</v>
      </c>
      <c r="AB111" s="40"/>
      <c r="AC111" s="40">
        <v>199</v>
      </c>
      <c r="AD111" s="40">
        <v>221</v>
      </c>
      <c r="AE111" s="40" t="s">
        <v>1273</v>
      </c>
      <c r="AF111" s="40" t="s">
        <v>332</v>
      </c>
      <c r="AG111" s="40"/>
      <c r="AH111" s="40" t="s">
        <v>332</v>
      </c>
      <c r="AI111" s="40"/>
      <c r="AJ111" s="40">
        <v>22</v>
      </c>
      <c r="AK111" s="40" t="s">
        <v>1138</v>
      </c>
      <c r="AL111" s="40" t="s">
        <v>332</v>
      </c>
      <c r="AM111" s="41"/>
    </row>
    <row r="112" spans="1:39" x14ac:dyDescent="0.35">
      <c r="A112" s="202" t="s">
        <v>534</v>
      </c>
      <c r="B112" s="203" t="str">
        <f>VLOOKUP(A112,'[1]Zuordnung BEEHIVE N=361'!H:K,4,FALSE)</f>
        <v>BEE2737</v>
      </c>
      <c r="C112" s="203" t="s">
        <v>975</v>
      </c>
      <c r="D112" s="203" t="str">
        <f>_xlfn.CONCAT(Table1[[#This Row],[seq_id]],"_HIV",Table1[[#This Row],[scount]])</f>
        <v>20004_3_55_HIV10-01537</v>
      </c>
      <c r="E112" s="203" t="str">
        <f>_xlfn.CONCAT(Table1[[#This Row],[seq_id]],"_1.fastq.gz")</f>
        <v>20004_3_55_1.fastq.gz</v>
      </c>
      <c r="F112" s="203" t="str">
        <f>_xlfn.CONCAT(Table1[[#This Row],[seq_id]],"_2.fastq.gz")</f>
        <v>20004_3_55_2.fastq.gz</v>
      </c>
      <c r="G112" s="203" t="str">
        <f>_xlfn.CONCAT(Table1[[#This Row],[file_name_renamed]],"_R1.fastq.gz")</f>
        <v>20004_3_55_HIV10-01537_R1.fastq.gz</v>
      </c>
      <c r="H112" s="203" t="str">
        <f>_xlfn.CONCAT(Table1[[#This Row],[file_name_renamed]],"_R2.fastq.gz")</f>
        <v>20004_3_55_HIV10-01537_R2.fastq.gz</v>
      </c>
      <c r="I112" s="203">
        <v>20004</v>
      </c>
      <c r="J112" s="203">
        <v>3</v>
      </c>
      <c r="K112" s="203">
        <v>55</v>
      </c>
      <c r="L112" s="203">
        <v>1</v>
      </c>
      <c r="M112" s="203" t="s">
        <v>356</v>
      </c>
      <c r="N112" s="40">
        <v>554</v>
      </c>
      <c r="O112" s="203" t="s">
        <v>1</v>
      </c>
      <c r="P112" s="227">
        <v>4600</v>
      </c>
      <c r="Q112" s="230"/>
      <c r="R112" s="50">
        <f t="shared" si="3"/>
        <v>18.466666666666665</v>
      </c>
      <c r="S112" s="40"/>
      <c r="T112" s="40">
        <v>1</v>
      </c>
      <c r="U112" s="40">
        <v>1.7</v>
      </c>
      <c r="V112" s="78">
        <v>0.9</v>
      </c>
      <c r="W112" s="40"/>
      <c r="X112" s="40"/>
      <c r="Y112" s="82" t="s">
        <v>646</v>
      </c>
      <c r="Z112" s="40" t="s">
        <v>772</v>
      </c>
      <c r="AA112" s="40" t="s">
        <v>1177</v>
      </c>
      <c r="AB112" s="40"/>
      <c r="AC112" s="40">
        <v>193</v>
      </c>
      <c r="AD112" s="40">
        <v>214</v>
      </c>
      <c r="AE112" s="40" t="s">
        <v>1274</v>
      </c>
      <c r="AF112" s="82" t="s">
        <v>1048</v>
      </c>
      <c r="AG112" s="82" t="s">
        <v>403</v>
      </c>
      <c r="AH112" s="40" t="s">
        <v>332</v>
      </c>
      <c r="AI112" s="40"/>
      <c r="AJ112" s="82">
        <v>6.32</v>
      </c>
      <c r="AK112" s="40" t="s">
        <v>1138</v>
      </c>
      <c r="AL112" s="40" t="s">
        <v>332</v>
      </c>
      <c r="AM112" s="41" t="s">
        <v>1258</v>
      </c>
    </row>
    <row r="113" spans="1:39" x14ac:dyDescent="0.35">
      <c r="A113" s="202" t="s">
        <v>535</v>
      </c>
      <c r="B113" s="203" t="str">
        <f>VLOOKUP(A113,'[1]Zuordnung BEEHIVE N=361'!H:K,4,FALSE)</f>
        <v>BEE2739</v>
      </c>
      <c r="C113" s="203" t="s">
        <v>976</v>
      </c>
      <c r="D113" s="203" t="str">
        <f>_xlfn.CONCAT(Table1[[#This Row],[seq_id]],"_HIV",Table1[[#This Row],[scount]])</f>
        <v>20004_3_57_HIV10-01761</v>
      </c>
      <c r="E113" s="203" t="str">
        <f>_xlfn.CONCAT(Table1[[#This Row],[seq_id]],"_1.fastq.gz")</f>
        <v>20004_3_57_1.fastq.gz</v>
      </c>
      <c r="F113" s="203" t="str">
        <f>_xlfn.CONCAT(Table1[[#This Row],[seq_id]],"_2.fastq.gz")</f>
        <v>20004_3_57_2.fastq.gz</v>
      </c>
      <c r="G113" s="203" t="str">
        <f>_xlfn.CONCAT(Table1[[#This Row],[file_name_renamed]],"_R1.fastq.gz")</f>
        <v>20004_3_57_HIV10-01761_R1.fastq.gz</v>
      </c>
      <c r="H113" s="203" t="str">
        <f>_xlfn.CONCAT(Table1[[#This Row],[file_name_renamed]],"_R2.fastq.gz")</f>
        <v>20004_3_57_HIV10-01761_R2.fastq.gz</v>
      </c>
      <c r="I113" s="203">
        <v>20004</v>
      </c>
      <c r="J113" s="203">
        <v>3</v>
      </c>
      <c r="K113" s="203">
        <v>57</v>
      </c>
      <c r="L113" s="203">
        <v>2</v>
      </c>
      <c r="M113" s="203" t="s">
        <v>357</v>
      </c>
      <c r="N113" s="40">
        <v>384</v>
      </c>
      <c r="O113" s="203" t="s">
        <v>1</v>
      </c>
      <c r="P113" s="225"/>
      <c r="Q113" s="230">
        <v>18000</v>
      </c>
      <c r="R113" s="50">
        <f t="shared" si="3"/>
        <v>12.8</v>
      </c>
      <c r="S113" s="40"/>
      <c r="T113" s="40">
        <v>1</v>
      </c>
      <c r="U113" s="40">
        <v>1.7</v>
      </c>
      <c r="V113" s="78">
        <v>0.9</v>
      </c>
      <c r="W113" s="40"/>
      <c r="X113" s="40"/>
      <c r="Y113" s="40" t="s">
        <v>772</v>
      </c>
      <c r="Z113" s="40" t="s">
        <v>772</v>
      </c>
      <c r="AA113" s="40" t="s">
        <v>1</v>
      </c>
      <c r="AB113" s="40"/>
      <c r="AC113" s="40">
        <v>204</v>
      </c>
      <c r="AD113" s="40">
        <v>224</v>
      </c>
      <c r="AE113" s="40" t="s">
        <v>1275</v>
      </c>
      <c r="AF113" s="40" t="s">
        <v>332</v>
      </c>
      <c r="AG113" s="40"/>
      <c r="AH113" s="40" t="s">
        <v>332</v>
      </c>
      <c r="AI113" s="40"/>
      <c r="AJ113" s="40">
        <v>17.28</v>
      </c>
      <c r="AK113" s="40" t="s">
        <v>1138</v>
      </c>
      <c r="AL113" s="40" t="s">
        <v>332</v>
      </c>
      <c r="AM113" s="41"/>
    </row>
    <row r="114" spans="1:39" x14ac:dyDescent="0.35">
      <c r="A114" s="202" t="s">
        <v>537</v>
      </c>
      <c r="B114" s="203" t="str">
        <f>VLOOKUP(A114,'[1]Zuordnung BEEHIVE N=361'!H:K,4,FALSE)</f>
        <v>BEE2740</v>
      </c>
      <c r="C114" s="203" t="s">
        <v>977</v>
      </c>
      <c r="D114" s="203" t="str">
        <f>_xlfn.CONCAT(Table1[[#This Row],[seq_id]],"_HIV",Table1[[#This Row],[scount]])</f>
        <v>20004_3_58_HIV10-02007</v>
      </c>
      <c r="E114" s="203" t="str">
        <f>_xlfn.CONCAT(Table1[[#This Row],[seq_id]],"_1.fastq.gz")</f>
        <v>20004_3_58_1.fastq.gz</v>
      </c>
      <c r="F114" s="203" t="str">
        <f>_xlfn.CONCAT(Table1[[#This Row],[seq_id]],"_2.fastq.gz")</f>
        <v>20004_3_58_2.fastq.gz</v>
      </c>
      <c r="G114" s="203" t="str">
        <f>_xlfn.CONCAT(Table1[[#This Row],[file_name_renamed]],"_R1.fastq.gz")</f>
        <v>20004_3_58_HIV10-02007_R1.fastq.gz</v>
      </c>
      <c r="H114" s="203" t="str">
        <f>_xlfn.CONCAT(Table1[[#This Row],[file_name_renamed]],"_R2.fastq.gz")</f>
        <v>20004_3_58_HIV10-02007_R2.fastq.gz</v>
      </c>
      <c r="I114" s="203">
        <v>20004</v>
      </c>
      <c r="J114" s="203">
        <v>3</v>
      </c>
      <c r="K114" s="203">
        <v>58</v>
      </c>
      <c r="L114" s="203">
        <v>2</v>
      </c>
      <c r="M114" s="203" t="s">
        <v>357</v>
      </c>
      <c r="N114" s="40">
        <v>543</v>
      </c>
      <c r="O114" s="203" t="s">
        <v>1</v>
      </c>
      <c r="P114" s="227">
        <v>55000</v>
      </c>
      <c r="Q114" s="230"/>
      <c r="R114" s="50">
        <f t="shared" si="3"/>
        <v>18.100000000000001</v>
      </c>
      <c r="S114" s="40"/>
      <c r="T114" s="40">
        <v>1</v>
      </c>
      <c r="U114" s="40">
        <v>2.2999999999999998</v>
      </c>
      <c r="V114" s="78">
        <v>1.8</v>
      </c>
      <c r="W114" s="40"/>
      <c r="X114" s="40"/>
      <c r="Y114" s="40" t="s">
        <v>772</v>
      </c>
      <c r="Z114" s="40" t="s">
        <v>772</v>
      </c>
      <c r="AA114" s="40" t="s">
        <v>1</v>
      </c>
      <c r="AB114" s="40"/>
      <c r="AC114" s="40">
        <v>256</v>
      </c>
      <c r="AD114" s="40">
        <v>285</v>
      </c>
      <c r="AE114" s="40" t="s">
        <v>1275</v>
      </c>
      <c r="AF114" s="40" t="s">
        <v>332</v>
      </c>
      <c r="AG114" s="40"/>
      <c r="AH114" s="40" t="s">
        <v>332</v>
      </c>
      <c r="AI114" s="40"/>
      <c r="AJ114" s="40">
        <v>28.22</v>
      </c>
      <c r="AK114" s="40" t="s">
        <v>1138</v>
      </c>
      <c r="AL114" s="40" t="s">
        <v>332</v>
      </c>
      <c r="AM114" s="41"/>
    </row>
    <row r="115" spans="1:39" x14ac:dyDescent="0.35">
      <c r="A115" s="202" t="s">
        <v>538</v>
      </c>
      <c r="B115" s="203" t="str">
        <f>VLOOKUP(A115,'[1]Zuordnung BEEHIVE N=361'!H:K,4,FALSE)</f>
        <v>BEE2742</v>
      </c>
      <c r="C115" s="203" t="s">
        <v>979</v>
      </c>
      <c r="D115" s="203" t="str">
        <f>_xlfn.CONCAT(Table1[[#This Row],[seq_id]],"_HIV",Table1[[#This Row],[scount]])</f>
        <v>20004_3_60_HIV10-02108</v>
      </c>
      <c r="E115" s="203" t="str">
        <f>_xlfn.CONCAT(Table1[[#This Row],[seq_id]],"_1.fastq.gz")</f>
        <v>20004_3_60_1.fastq.gz</v>
      </c>
      <c r="F115" s="203" t="str">
        <f>_xlfn.CONCAT(Table1[[#This Row],[seq_id]],"_2.fastq.gz")</f>
        <v>20004_3_60_2.fastq.gz</v>
      </c>
      <c r="G115" s="203" t="str">
        <f>_xlfn.CONCAT(Table1[[#This Row],[file_name_renamed]],"_R1.fastq.gz")</f>
        <v>20004_3_60_HIV10-02108_R1.fastq.gz</v>
      </c>
      <c r="H115" s="203" t="str">
        <f>_xlfn.CONCAT(Table1[[#This Row],[file_name_renamed]],"_R2.fastq.gz")</f>
        <v>20004_3_60_HIV10-02108_R2.fastq.gz</v>
      </c>
      <c r="I115" s="203">
        <v>20004</v>
      </c>
      <c r="J115" s="203">
        <v>3</v>
      </c>
      <c r="K115" s="203">
        <v>60</v>
      </c>
      <c r="L115" s="203">
        <v>2</v>
      </c>
      <c r="M115" s="203" t="s">
        <v>357</v>
      </c>
      <c r="N115" s="40">
        <v>364</v>
      </c>
      <c r="O115" s="203" t="s">
        <v>1</v>
      </c>
      <c r="P115" s="227">
        <v>1930</v>
      </c>
      <c r="Q115" s="230"/>
      <c r="R115" s="50">
        <f t="shared" si="3"/>
        <v>12.133333333333333</v>
      </c>
      <c r="S115" s="40"/>
      <c r="T115" s="40">
        <v>1</v>
      </c>
      <c r="U115" s="40">
        <v>1.9</v>
      </c>
      <c r="V115" s="78">
        <v>1.1000000000000001</v>
      </c>
      <c r="W115" s="40"/>
      <c r="X115" s="40"/>
      <c r="Y115" s="82" t="s">
        <v>646</v>
      </c>
      <c r="Z115" s="40" t="s">
        <v>772</v>
      </c>
      <c r="AA115" s="40" t="s">
        <v>1</v>
      </c>
      <c r="AB115" s="40"/>
      <c r="AC115" s="40">
        <v>224</v>
      </c>
      <c r="AD115" s="40">
        <v>248</v>
      </c>
      <c r="AE115" s="40" t="s">
        <v>1276</v>
      </c>
      <c r="AF115" s="82" t="s">
        <v>1048</v>
      </c>
      <c r="AG115" s="82" t="s">
        <v>403</v>
      </c>
      <c r="AH115" s="40" t="s">
        <v>332</v>
      </c>
      <c r="AI115" s="40"/>
      <c r="AJ115" s="40">
        <v>17.45</v>
      </c>
      <c r="AK115" s="40" t="s">
        <v>1138</v>
      </c>
      <c r="AL115" s="40" t="s">
        <v>332</v>
      </c>
      <c r="AM115" s="41" t="s">
        <v>1327</v>
      </c>
    </row>
    <row r="116" spans="1:39" x14ac:dyDescent="0.35">
      <c r="A116" s="202" t="s">
        <v>540</v>
      </c>
      <c r="B116" s="203" t="str">
        <f>VLOOKUP(A116,'[1]Zuordnung BEEHIVE N=361'!H:K,4,FALSE)</f>
        <v>BEE2744</v>
      </c>
      <c r="C116" s="203" t="s">
        <v>980</v>
      </c>
      <c r="D116" s="203" t="str">
        <f>_xlfn.CONCAT(Table1[[#This Row],[seq_id]],"_HIV",Table1[[#This Row],[scount]])</f>
        <v>20004_3_62_HIV10-02185</v>
      </c>
      <c r="E116" s="203" t="str">
        <f>_xlfn.CONCAT(Table1[[#This Row],[seq_id]],"_1.fastq.gz")</f>
        <v>20004_3_62_1.fastq.gz</v>
      </c>
      <c r="F116" s="203" t="str">
        <f>_xlfn.CONCAT(Table1[[#This Row],[seq_id]],"_2.fastq.gz")</f>
        <v>20004_3_62_2.fastq.gz</v>
      </c>
      <c r="G116" s="203" t="str">
        <f>_xlfn.CONCAT(Table1[[#This Row],[file_name_renamed]],"_R1.fastq.gz")</f>
        <v>20004_3_62_HIV10-02185_R1.fastq.gz</v>
      </c>
      <c r="H116" s="203" t="str">
        <f>_xlfn.CONCAT(Table1[[#This Row],[file_name_renamed]],"_R2.fastq.gz")</f>
        <v>20004_3_62_HIV10-02185_R2.fastq.gz</v>
      </c>
      <c r="I116" s="203">
        <v>20004</v>
      </c>
      <c r="J116" s="203">
        <v>3</v>
      </c>
      <c r="K116" s="203">
        <v>62</v>
      </c>
      <c r="L116" s="203">
        <v>2</v>
      </c>
      <c r="M116" s="203" t="s">
        <v>357</v>
      </c>
      <c r="N116" s="40">
        <v>379</v>
      </c>
      <c r="O116" s="203" t="s">
        <v>1</v>
      </c>
      <c r="P116" s="227">
        <v>7096</v>
      </c>
      <c r="Q116" s="230"/>
      <c r="R116" s="50">
        <f t="shared" si="3"/>
        <v>12.633333333333333</v>
      </c>
      <c r="S116" s="40"/>
      <c r="T116" s="40">
        <v>1</v>
      </c>
      <c r="U116" s="40">
        <v>1.1000000000000001</v>
      </c>
      <c r="V116" s="78">
        <v>0.7</v>
      </c>
      <c r="W116" s="40"/>
      <c r="X116" s="40"/>
      <c r="Y116" s="82" t="s">
        <v>646</v>
      </c>
      <c r="Z116" s="40" t="s">
        <v>772</v>
      </c>
      <c r="AA116" s="40" t="s">
        <v>588</v>
      </c>
      <c r="AB116" s="40"/>
      <c r="AC116" s="40">
        <v>130</v>
      </c>
      <c r="AD116" s="40">
        <v>146</v>
      </c>
      <c r="AE116" s="40" t="s">
        <v>1277</v>
      </c>
      <c r="AF116" s="40" t="s">
        <v>332</v>
      </c>
      <c r="AG116" s="40"/>
      <c r="AH116" s="40" t="s">
        <v>332</v>
      </c>
      <c r="AI116" s="40"/>
      <c r="AJ116" s="82">
        <v>9.0500000000000007</v>
      </c>
      <c r="AK116" s="40" t="s">
        <v>1138</v>
      </c>
      <c r="AL116" s="40" t="s">
        <v>332</v>
      </c>
      <c r="AM116" s="41" t="s">
        <v>1249</v>
      </c>
    </row>
    <row r="117" spans="1:39" x14ac:dyDescent="0.35">
      <c r="A117" s="202" t="s">
        <v>541</v>
      </c>
      <c r="B117" s="203" t="str">
        <f>VLOOKUP(A117,'[1]Zuordnung BEEHIVE N=361'!H:K,4,FALSE)</f>
        <v>BEE2745</v>
      </c>
      <c r="C117" s="203" t="s">
        <v>981</v>
      </c>
      <c r="D117" s="203" t="str">
        <f>_xlfn.CONCAT(Table1[[#This Row],[seq_id]],"_HIV",Table1[[#This Row],[scount]])</f>
        <v>20004_3_63_HIV10-02188</v>
      </c>
      <c r="E117" s="203" t="str">
        <f>_xlfn.CONCAT(Table1[[#This Row],[seq_id]],"_1.fastq.gz")</f>
        <v>20004_3_63_1.fastq.gz</v>
      </c>
      <c r="F117" s="203" t="str">
        <f>_xlfn.CONCAT(Table1[[#This Row],[seq_id]],"_2.fastq.gz")</f>
        <v>20004_3_63_2.fastq.gz</v>
      </c>
      <c r="G117" s="203" t="str">
        <f>_xlfn.CONCAT(Table1[[#This Row],[file_name_renamed]],"_R1.fastq.gz")</f>
        <v>20004_3_63_HIV10-02188_R1.fastq.gz</v>
      </c>
      <c r="H117" s="203" t="str">
        <f>_xlfn.CONCAT(Table1[[#This Row],[file_name_renamed]],"_R2.fastq.gz")</f>
        <v>20004_3_63_HIV10-02188_R2.fastq.gz</v>
      </c>
      <c r="I117" s="203">
        <v>20004</v>
      </c>
      <c r="J117" s="203">
        <v>3</v>
      </c>
      <c r="K117" s="203">
        <v>63</v>
      </c>
      <c r="L117" s="203">
        <v>2</v>
      </c>
      <c r="M117" s="203" t="s">
        <v>357</v>
      </c>
      <c r="N117" s="40">
        <v>415</v>
      </c>
      <c r="O117" s="203" t="s">
        <v>1</v>
      </c>
      <c r="P117" s="227">
        <v>32495</v>
      </c>
      <c r="Q117" s="230"/>
      <c r="R117" s="50">
        <f t="shared" si="3"/>
        <v>13.833333333333334</v>
      </c>
      <c r="S117" s="40"/>
      <c r="T117" s="40">
        <v>1</v>
      </c>
      <c r="U117" s="40">
        <v>2</v>
      </c>
      <c r="V117" s="78">
        <v>1.8</v>
      </c>
      <c r="W117" s="40"/>
      <c r="X117" s="40"/>
      <c r="Y117" s="40" t="s">
        <v>772</v>
      </c>
      <c r="Z117" s="40" t="s">
        <v>772</v>
      </c>
      <c r="AA117" s="40" t="s">
        <v>1</v>
      </c>
      <c r="AB117" s="40"/>
      <c r="AC117" s="40">
        <v>221</v>
      </c>
      <c r="AD117" s="40">
        <v>248</v>
      </c>
      <c r="AE117" s="40" t="s">
        <v>1278</v>
      </c>
      <c r="AF117" s="40" t="s">
        <v>332</v>
      </c>
      <c r="AG117" s="40"/>
      <c r="AH117" s="40" t="s">
        <v>332</v>
      </c>
      <c r="AI117" s="40"/>
      <c r="AJ117" s="40">
        <v>61.39</v>
      </c>
      <c r="AK117" s="40" t="s">
        <v>1138</v>
      </c>
      <c r="AL117" s="40" t="s">
        <v>332</v>
      </c>
      <c r="AM117" s="41"/>
    </row>
    <row r="118" spans="1:39" x14ac:dyDescent="0.35">
      <c r="A118" s="202" t="s">
        <v>542</v>
      </c>
      <c r="B118" s="203" t="str">
        <f>VLOOKUP(A118,'[1]Zuordnung BEEHIVE N=361'!H:K,4,FALSE)</f>
        <v>BEE2746</v>
      </c>
      <c r="C118" s="203" t="s">
        <v>982</v>
      </c>
      <c r="D118" s="203" t="str">
        <f>_xlfn.CONCAT(Table1[[#This Row],[seq_id]],"_HIV",Table1[[#This Row],[scount]])</f>
        <v>20004_3_64_HIV10-02282</v>
      </c>
      <c r="E118" s="203" t="str">
        <f>_xlfn.CONCAT(Table1[[#This Row],[seq_id]],"_1.fastq.gz")</f>
        <v>20004_3_64_1.fastq.gz</v>
      </c>
      <c r="F118" s="203" t="str">
        <f>_xlfn.CONCAT(Table1[[#This Row],[seq_id]],"_2.fastq.gz")</f>
        <v>20004_3_64_2.fastq.gz</v>
      </c>
      <c r="G118" s="203" t="str">
        <f>_xlfn.CONCAT(Table1[[#This Row],[file_name_renamed]],"_R1.fastq.gz")</f>
        <v>20004_3_64_HIV10-02282_R1.fastq.gz</v>
      </c>
      <c r="H118" s="203" t="str">
        <f>_xlfn.CONCAT(Table1[[#This Row],[file_name_renamed]],"_R2.fastq.gz")</f>
        <v>20004_3_64_HIV10-02282_R2.fastq.gz</v>
      </c>
      <c r="I118" s="203">
        <v>20004</v>
      </c>
      <c r="J118" s="203">
        <v>3</v>
      </c>
      <c r="K118" s="203">
        <v>64</v>
      </c>
      <c r="L118" s="203">
        <v>2</v>
      </c>
      <c r="M118" s="203" t="s">
        <v>357</v>
      </c>
      <c r="N118" s="40">
        <v>382</v>
      </c>
      <c r="O118" s="203" t="s">
        <v>1</v>
      </c>
      <c r="P118" s="227">
        <v>6000</v>
      </c>
      <c r="Q118" s="230"/>
      <c r="R118" s="50">
        <f t="shared" si="3"/>
        <v>12.733333333333333</v>
      </c>
      <c r="S118" s="40"/>
      <c r="T118" s="82">
        <v>2</v>
      </c>
      <c r="U118" s="40">
        <v>1.8</v>
      </c>
      <c r="V118" s="78">
        <v>1.4</v>
      </c>
      <c r="W118" s="40"/>
      <c r="X118" s="40"/>
      <c r="Y118" s="82" t="s">
        <v>646</v>
      </c>
      <c r="Z118" s="40" t="s">
        <v>772</v>
      </c>
      <c r="AA118" s="40" t="s">
        <v>274</v>
      </c>
      <c r="AB118" s="40"/>
      <c r="AC118" s="40">
        <v>199</v>
      </c>
      <c r="AD118" s="40">
        <v>220</v>
      </c>
      <c r="AE118" s="40" t="s">
        <v>1279</v>
      </c>
      <c r="AF118" s="82" t="s">
        <v>1048</v>
      </c>
      <c r="AG118" s="82" t="s">
        <v>403</v>
      </c>
      <c r="AH118" s="40" t="s">
        <v>332</v>
      </c>
      <c r="AI118" s="40"/>
      <c r="AJ118" s="40">
        <v>22.16</v>
      </c>
      <c r="AK118" s="208" t="s">
        <v>1050</v>
      </c>
      <c r="AL118" s="40" t="s">
        <v>332</v>
      </c>
      <c r="AM118" s="41" t="s">
        <v>1258</v>
      </c>
    </row>
    <row r="119" spans="1:39" x14ac:dyDescent="0.35">
      <c r="A119" s="202" t="s">
        <v>543</v>
      </c>
      <c r="B119" s="203" t="str">
        <f>VLOOKUP(A119,'[1]Zuordnung BEEHIVE N=361'!H:K,4,FALSE)</f>
        <v>BEE2748</v>
      </c>
      <c r="C119" s="203" t="s">
        <v>983</v>
      </c>
      <c r="D119" s="203" t="str">
        <f>_xlfn.CONCAT(Table1[[#This Row],[seq_id]],"_HIV",Table1[[#This Row],[scount]])</f>
        <v>20004_3_66_HIV10-02294</v>
      </c>
      <c r="E119" s="203" t="str">
        <f>_xlfn.CONCAT(Table1[[#This Row],[seq_id]],"_1.fastq.gz")</f>
        <v>20004_3_66_1.fastq.gz</v>
      </c>
      <c r="F119" s="203" t="str">
        <f>_xlfn.CONCAT(Table1[[#This Row],[seq_id]],"_2.fastq.gz")</f>
        <v>20004_3_66_2.fastq.gz</v>
      </c>
      <c r="G119" s="203" t="str">
        <f>_xlfn.CONCAT(Table1[[#This Row],[file_name_renamed]],"_R1.fastq.gz")</f>
        <v>20004_3_66_HIV10-02294_R1.fastq.gz</v>
      </c>
      <c r="H119" s="203" t="str">
        <f>_xlfn.CONCAT(Table1[[#This Row],[file_name_renamed]],"_R2.fastq.gz")</f>
        <v>20004_3_66_HIV10-02294_R2.fastq.gz</v>
      </c>
      <c r="I119" s="203">
        <v>20004</v>
      </c>
      <c r="J119" s="203">
        <v>3</v>
      </c>
      <c r="K119" s="203">
        <v>66</v>
      </c>
      <c r="L119" s="203">
        <v>2</v>
      </c>
      <c r="M119" s="203" t="s">
        <v>357</v>
      </c>
      <c r="N119" s="40">
        <v>488</v>
      </c>
      <c r="O119" s="203" t="s">
        <v>1</v>
      </c>
      <c r="P119" s="227">
        <v>39269</v>
      </c>
      <c r="Q119" s="230"/>
      <c r="R119" s="50">
        <f t="shared" si="3"/>
        <v>16.266666666666666</v>
      </c>
      <c r="S119" s="40"/>
      <c r="T119" s="82">
        <v>3</v>
      </c>
      <c r="U119" s="40">
        <v>2.2000000000000002</v>
      </c>
      <c r="V119" s="78">
        <v>1.8</v>
      </c>
      <c r="W119" s="40"/>
      <c r="X119" s="40"/>
      <c r="Y119" s="40" t="s">
        <v>772</v>
      </c>
      <c r="Z119" s="40" t="s">
        <v>772</v>
      </c>
      <c r="AA119" s="40" t="s">
        <v>1</v>
      </c>
      <c r="AB119" s="40"/>
      <c r="AC119" s="40">
        <v>250</v>
      </c>
      <c r="AD119" s="40">
        <v>278</v>
      </c>
      <c r="AE119" s="40" t="s">
        <v>1280</v>
      </c>
      <c r="AF119" s="40" t="s">
        <v>332</v>
      </c>
      <c r="AG119" s="40"/>
      <c r="AH119" s="40" t="s">
        <v>332</v>
      </c>
      <c r="AI119" s="40"/>
      <c r="AJ119" s="82">
        <v>7.32</v>
      </c>
      <c r="AK119" s="208" t="s">
        <v>1050</v>
      </c>
      <c r="AL119" s="40" t="s">
        <v>332</v>
      </c>
      <c r="AM119" s="41" t="s">
        <v>1257</v>
      </c>
    </row>
    <row r="120" spans="1:39" x14ac:dyDescent="0.35">
      <c r="A120" s="202" t="s">
        <v>544</v>
      </c>
      <c r="B120" s="203" t="str">
        <f>VLOOKUP(A120,'[1]Zuordnung BEEHIVE N=361'!H:K,4,FALSE)</f>
        <v>BEE2749</v>
      </c>
      <c r="C120" s="203" t="s">
        <v>984</v>
      </c>
      <c r="D120" s="203" t="str">
        <f>_xlfn.CONCAT(Table1[[#This Row],[seq_id]],"_HIV",Table1[[#This Row],[scount]])</f>
        <v>20004_3_67_HIV10-02295</v>
      </c>
      <c r="E120" s="203" t="str">
        <f>_xlfn.CONCAT(Table1[[#This Row],[seq_id]],"_1.fastq.gz")</f>
        <v>20004_3_67_1.fastq.gz</v>
      </c>
      <c r="F120" s="203" t="str">
        <f>_xlfn.CONCAT(Table1[[#This Row],[seq_id]],"_2.fastq.gz")</f>
        <v>20004_3_67_2.fastq.gz</v>
      </c>
      <c r="G120" s="203" t="str">
        <f>_xlfn.CONCAT(Table1[[#This Row],[file_name_renamed]],"_R1.fastq.gz")</f>
        <v>20004_3_67_HIV10-02295_R1.fastq.gz</v>
      </c>
      <c r="H120" s="203" t="str">
        <f>_xlfn.CONCAT(Table1[[#This Row],[file_name_renamed]],"_R2.fastq.gz")</f>
        <v>20004_3_67_HIV10-02295_R2.fastq.gz</v>
      </c>
      <c r="I120" s="203">
        <v>20004</v>
      </c>
      <c r="J120" s="203">
        <v>3</v>
      </c>
      <c r="K120" s="203">
        <v>67</v>
      </c>
      <c r="L120" s="203">
        <v>2</v>
      </c>
      <c r="M120" s="203" t="s">
        <v>357</v>
      </c>
      <c r="N120" s="40">
        <v>454</v>
      </c>
      <c r="O120" s="203" t="s">
        <v>1</v>
      </c>
      <c r="P120" s="227">
        <v>104595</v>
      </c>
      <c r="Q120" s="230"/>
      <c r="R120" s="50">
        <f t="shared" si="3"/>
        <v>15.133333333333333</v>
      </c>
      <c r="S120" s="40"/>
      <c r="T120" s="82">
        <v>2</v>
      </c>
      <c r="U120" s="40">
        <v>1.7</v>
      </c>
      <c r="V120" s="78">
        <v>1.2</v>
      </c>
      <c r="W120" s="40"/>
      <c r="X120" s="40"/>
      <c r="Y120" s="82" t="s">
        <v>646</v>
      </c>
      <c r="Z120" s="40" t="s">
        <v>772</v>
      </c>
      <c r="AA120" s="40" t="s">
        <v>583</v>
      </c>
      <c r="AB120" s="40"/>
      <c r="AC120" s="40">
        <v>196</v>
      </c>
      <c r="AD120" s="40">
        <v>217</v>
      </c>
      <c r="AE120" s="40" t="s">
        <v>1284</v>
      </c>
      <c r="AF120" s="40" t="s">
        <v>332</v>
      </c>
      <c r="AG120" s="40"/>
      <c r="AH120" s="40" t="s">
        <v>332</v>
      </c>
      <c r="AI120" s="40"/>
      <c r="AJ120" s="82">
        <v>10.48</v>
      </c>
      <c r="AK120" s="206" t="s">
        <v>1050</v>
      </c>
      <c r="AL120" s="40" t="s">
        <v>332</v>
      </c>
      <c r="AM120" s="41" t="s">
        <v>1249</v>
      </c>
    </row>
    <row r="121" spans="1:39" x14ac:dyDescent="0.35">
      <c r="A121" s="202" t="s">
        <v>545</v>
      </c>
      <c r="B121" s="203" t="str">
        <f>VLOOKUP(A121,'[1]Zuordnung BEEHIVE N=361'!H:K,4,FALSE)</f>
        <v>BEE2750</v>
      </c>
      <c r="C121" s="203" t="s">
        <v>985</v>
      </c>
      <c r="D121" s="203" t="str">
        <f>_xlfn.CONCAT(Table1[[#This Row],[seq_id]],"_HIV",Table1[[#This Row],[scount]])</f>
        <v>20004_3_68_HIV10-02332</v>
      </c>
      <c r="E121" s="203" t="str">
        <f>_xlfn.CONCAT(Table1[[#This Row],[seq_id]],"_1.fastq.gz")</f>
        <v>20004_3_68_1.fastq.gz</v>
      </c>
      <c r="F121" s="203" t="str">
        <f>_xlfn.CONCAT(Table1[[#This Row],[seq_id]],"_2.fastq.gz")</f>
        <v>20004_3_68_2.fastq.gz</v>
      </c>
      <c r="G121" s="203" t="str">
        <f>_xlfn.CONCAT(Table1[[#This Row],[file_name_renamed]],"_R1.fastq.gz")</f>
        <v>20004_3_68_HIV10-02332_R1.fastq.gz</v>
      </c>
      <c r="H121" s="203" t="str">
        <f>_xlfn.CONCAT(Table1[[#This Row],[file_name_renamed]],"_R2.fastq.gz")</f>
        <v>20004_3_68_HIV10-02332_R2.fastq.gz</v>
      </c>
      <c r="I121" s="203">
        <v>20004</v>
      </c>
      <c r="J121" s="203">
        <v>3</v>
      </c>
      <c r="K121" s="203">
        <v>68</v>
      </c>
      <c r="L121" s="203">
        <v>2</v>
      </c>
      <c r="M121" s="203" t="s">
        <v>357</v>
      </c>
      <c r="N121" s="40">
        <v>499</v>
      </c>
      <c r="O121" s="203" t="s">
        <v>1</v>
      </c>
      <c r="P121" s="225"/>
      <c r="Q121" s="230">
        <v>96900</v>
      </c>
      <c r="R121" s="50">
        <f t="shared" si="3"/>
        <v>16.633333333333333</v>
      </c>
      <c r="S121" s="40"/>
      <c r="T121" s="40">
        <v>1</v>
      </c>
      <c r="U121" s="40">
        <v>2.1</v>
      </c>
      <c r="V121" s="78">
        <v>1.7</v>
      </c>
      <c r="W121" s="40"/>
      <c r="X121" s="40"/>
      <c r="Y121" s="40" t="s">
        <v>772</v>
      </c>
      <c r="Z121" s="40" t="s">
        <v>772</v>
      </c>
      <c r="AA121" s="40" t="s">
        <v>583</v>
      </c>
      <c r="AB121" s="40"/>
      <c r="AC121" s="40">
        <v>230</v>
      </c>
      <c r="AD121" s="40">
        <v>259</v>
      </c>
      <c r="AE121" s="40" t="s">
        <v>1281</v>
      </c>
      <c r="AF121" s="40" t="s">
        <v>332</v>
      </c>
      <c r="AG121" s="40"/>
      <c r="AH121" s="40" t="s">
        <v>332</v>
      </c>
      <c r="AI121" s="40"/>
      <c r="AJ121" s="40">
        <v>56.51</v>
      </c>
      <c r="AK121" s="40" t="s">
        <v>1138</v>
      </c>
      <c r="AL121" s="40" t="s">
        <v>332</v>
      </c>
      <c r="AM121" s="41"/>
    </row>
    <row r="122" spans="1:39" x14ac:dyDescent="0.35">
      <c r="A122" s="202" t="s">
        <v>546</v>
      </c>
      <c r="B122" s="203" t="str">
        <f>VLOOKUP(A122,'[1]Zuordnung BEEHIVE N=361'!H:K,4,FALSE)</f>
        <v>BEE2751</v>
      </c>
      <c r="C122" s="203" t="s">
        <v>986</v>
      </c>
      <c r="D122" s="203" t="str">
        <f>_xlfn.CONCAT(Table1[[#This Row],[seq_id]],"_HIV",Table1[[#This Row],[scount]])</f>
        <v>20004_3_69_HIV10-02433</v>
      </c>
      <c r="E122" s="203" t="str">
        <f>_xlfn.CONCAT(Table1[[#This Row],[seq_id]],"_1.fastq.gz")</f>
        <v>20004_3_69_1.fastq.gz</v>
      </c>
      <c r="F122" s="203" t="str">
        <f>_xlfn.CONCAT(Table1[[#This Row],[seq_id]],"_2.fastq.gz")</f>
        <v>20004_3_69_2.fastq.gz</v>
      </c>
      <c r="G122" s="203" t="str">
        <f>_xlfn.CONCAT(Table1[[#This Row],[file_name_renamed]],"_R1.fastq.gz")</f>
        <v>20004_3_69_HIV10-02433_R1.fastq.gz</v>
      </c>
      <c r="H122" s="203" t="str">
        <f>_xlfn.CONCAT(Table1[[#This Row],[file_name_renamed]],"_R2.fastq.gz")</f>
        <v>20004_3_69_HIV10-02433_R2.fastq.gz</v>
      </c>
      <c r="I122" s="203">
        <v>20004</v>
      </c>
      <c r="J122" s="203">
        <v>3</v>
      </c>
      <c r="K122" s="203">
        <v>69</v>
      </c>
      <c r="L122" s="203">
        <v>2</v>
      </c>
      <c r="M122" s="203" t="s">
        <v>357</v>
      </c>
      <c r="N122" s="40">
        <v>463</v>
      </c>
      <c r="O122" s="203" t="s">
        <v>1</v>
      </c>
      <c r="P122" s="225"/>
      <c r="Q122" s="230">
        <v>46000</v>
      </c>
      <c r="R122" s="50">
        <f t="shared" si="3"/>
        <v>15.433333333333334</v>
      </c>
      <c r="S122" s="40"/>
      <c r="T122" s="40">
        <v>1</v>
      </c>
      <c r="U122" s="40">
        <v>2.2999999999999998</v>
      </c>
      <c r="V122" s="78">
        <v>2</v>
      </c>
      <c r="W122" s="40"/>
      <c r="X122" s="40"/>
      <c r="Y122" s="40" t="s">
        <v>772</v>
      </c>
      <c r="Z122" s="40" t="s">
        <v>772</v>
      </c>
      <c r="AA122" s="40" t="s">
        <v>1</v>
      </c>
      <c r="AB122" s="40"/>
      <c r="AC122" s="40">
        <v>244</v>
      </c>
      <c r="AD122" s="40">
        <v>273</v>
      </c>
      <c r="AE122" s="40" t="s">
        <v>1282</v>
      </c>
      <c r="AF122" s="40" t="s">
        <v>332</v>
      </c>
      <c r="AG122" s="40"/>
      <c r="AH122" s="40" t="s">
        <v>332</v>
      </c>
      <c r="AI122" s="40"/>
      <c r="AJ122" s="40">
        <v>24.6</v>
      </c>
      <c r="AK122" s="40" t="s">
        <v>1138</v>
      </c>
      <c r="AL122" s="40" t="s">
        <v>332</v>
      </c>
      <c r="AM122" s="41"/>
    </row>
    <row r="123" spans="1:39" x14ac:dyDescent="0.35">
      <c r="A123" s="202" t="s">
        <v>547</v>
      </c>
      <c r="B123" s="203" t="str">
        <f>VLOOKUP(A123,'[1]Zuordnung BEEHIVE N=361'!H:K,4,FALSE)</f>
        <v>BEE2752</v>
      </c>
      <c r="C123" s="203" t="s">
        <v>988</v>
      </c>
      <c r="D123" s="203" t="str">
        <f>_xlfn.CONCAT(Table1[[#This Row],[seq_id]],"_HIV",Table1[[#This Row],[scount]])</f>
        <v>20004_3_70_HIV10-02449</v>
      </c>
      <c r="E123" s="203" t="str">
        <f>_xlfn.CONCAT(Table1[[#This Row],[seq_id]],"_1.fastq.gz")</f>
        <v>20004_3_70_1.fastq.gz</v>
      </c>
      <c r="F123" s="203" t="str">
        <f>_xlfn.CONCAT(Table1[[#This Row],[seq_id]],"_2.fastq.gz")</f>
        <v>20004_3_70_2.fastq.gz</v>
      </c>
      <c r="G123" s="203" t="str">
        <f>_xlfn.CONCAT(Table1[[#This Row],[file_name_renamed]],"_R1.fastq.gz")</f>
        <v>20004_3_70_HIV10-02449_R1.fastq.gz</v>
      </c>
      <c r="H123" s="203" t="str">
        <f>_xlfn.CONCAT(Table1[[#This Row],[file_name_renamed]],"_R2.fastq.gz")</f>
        <v>20004_3_70_HIV10-02449_R2.fastq.gz</v>
      </c>
      <c r="I123" s="203">
        <v>20004</v>
      </c>
      <c r="J123" s="203">
        <v>3</v>
      </c>
      <c r="K123" s="203">
        <v>70</v>
      </c>
      <c r="L123" s="203">
        <v>2</v>
      </c>
      <c r="M123" s="203" t="s">
        <v>357</v>
      </c>
      <c r="N123" s="40">
        <v>469</v>
      </c>
      <c r="O123" s="220" t="s">
        <v>3</v>
      </c>
      <c r="P123" s="225"/>
      <c r="Q123" s="230">
        <v>5520</v>
      </c>
      <c r="R123" s="50">
        <f t="shared" si="3"/>
        <v>15.633333333333333</v>
      </c>
      <c r="S123" s="40"/>
      <c r="T123" s="40">
        <v>1</v>
      </c>
      <c r="U123" s="40">
        <v>1.2</v>
      </c>
      <c r="V123" s="78">
        <v>0.3</v>
      </c>
      <c r="W123" s="40"/>
      <c r="X123" s="40"/>
      <c r="Y123" s="82" t="s">
        <v>646</v>
      </c>
      <c r="Z123" s="40" t="s">
        <v>772</v>
      </c>
      <c r="AA123" s="40" t="s">
        <v>3</v>
      </c>
      <c r="AB123" s="40"/>
      <c r="AC123" s="40">
        <v>153</v>
      </c>
      <c r="AD123" s="40">
        <v>170</v>
      </c>
      <c r="AE123" s="40" t="s">
        <v>1283</v>
      </c>
      <c r="AF123" s="82" t="s">
        <v>1048</v>
      </c>
      <c r="AG123" s="82" t="s">
        <v>403</v>
      </c>
      <c r="AH123" s="40" t="s">
        <v>332</v>
      </c>
      <c r="AI123" s="40"/>
      <c r="AJ123" s="82">
        <v>2.99</v>
      </c>
      <c r="AK123" s="40" t="s">
        <v>1138</v>
      </c>
      <c r="AL123" s="40" t="s">
        <v>332</v>
      </c>
      <c r="AM123" s="41" t="s">
        <v>1328</v>
      </c>
    </row>
    <row r="124" spans="1:39" x14ac:dyDescent="0.35">
      <c r="A124" s="202" t="s">
        <v>548</v>
      </c>
      <c r="B124" s="203" t="str">
        <f>VLOOKUP(A124,'[1]Zuordnung BEEHIVE N=361'!H:K,4,FALSE)</f>
        <v>BEE2755</v>
      </c>
      <c r="C124" s="203" t="s">
        <v>989</v>
      </c>
      <c r="D124" s="203" t="str">
        <f>_xlfn.CONCAT(Table1[[#This Row],[seq_id]],"_HIV",Table1[[#This Row],[scount]])</f>
        <v>20004_3_73_HIV10-02586</v>
      </c>
      <c r="E124" s="203" t="str">
        <f>_xlfn.CONCAT(Table1[[#This Row],[seq_id]],"_1.fastq.gz")</f>
        <v>20004_3_73_1.fastq.gz</v>
      </c>
      <c r="F124" s="203" t="str">
        <f>_xlfn.CONCAT(Table1[[#This Row],[seq_id]],"_2.fastq.gz")</f>
        <v>20004_3_73_2.fastq.gz</v>
      </c>
      <c r="G124" s="203" t="str">
        <f>_xlfn.CONCAT(Table1[[#This Row],[file_name_renamed]],"_R1.fastq.gz")</f>
        <v>20004_3_73_HIV10-02586_R1.fastq.gz</v>
      </c>
      <c r="H124" s="203" t="str">
        <f>_xlfn.CONCAT(Table1[[#This Row],[file_name_renamed]],"_R2.fastq.gz")</f>
        <v>20004_3_73_HIV10-02586_R2.fastq.gz</v>
      </c>
      <c r="I124" s="203">
        <v>20004</v>
      </c>
      <c r="J124" s="203">
        <v>3</v>
      </c>
      <c r="K124" s="203">
        <v>73</v>
      </c>
      <c r="L124" s="203">
        <v>2</v>
      </c>
      <c r="M124" s="203" t="s">
        <v>357</v>
      </c>
      <c r="N124" s="40">
        <v>370</v>
      </c>
      <c r="O124" s="220" t="s">
        <v>3</v>
      </c>
      <c r="P124" s="227">
        <v>5390</v>
      </c>
      <c r="Q124" s="230"/>
      <c r="R124" s="50">
        <f t="shared" si="3"/>
        <v>12.333333333333334</v>
      </c>
      <c r="S124" s="40"/>
      <c r="T124" s="40">
        <v>1</v>
      </c>
      <c r="U124" s="40">
        <v>1.5</v>
      </c>
      <c r="V124" s="78">
        <v>0.6</v>
      </c>
      <c r="W124" s="40"/>
      <c r="X124" s="40"/>
      <c r="Y124" s="82" t="s">
        <v>646</v>
      </c>
      <c r="Z124" s="40" t="s">
        <v>772</v>
      </c>
      <c r="AA124" s="40" t="s">
        <v>3</v>
      </c>
      <c r="AB124" s="40"/>
      <c r="AC124" s="40">
        <v>191</v>
      </c>
      <c r="AD124" s="40">
        <v>209</v>
      </c>
      <c r="AE124" s="40" t="s">
        <v>1285</v>
      </c>
      <c r="AF124" s="40" t="s">
        <v>332</v>
      </c>
      <c r="AG124" s="40"/>
      <c r="AH124" s="40" t="s">
        <v>332</v>
      </c>
      <c r="AI124" s="40"/>
      <c r="AJ124" s="40">
        <v>12.64</v>
      </c>
      <c r="AK124" s="40" t="s">
        <v>1138</v>
      </c>
      <c r="AL124" s="40" t="s">
        <v>332</v>
      </c>
      <c r="AM124" s="41" t="s">
        <v>1292</v>
      </c>
    </row>
    <row r="125" spans="1:39" x14ac:dyDescent="0.35">
      <c r="A125" s="202" t="s">
        <v>550</v>
      </c>
      <c r="B125" s="203" t="str">
        <f>VLOOKUP(A125,'[1]Zuordnung BEEHIVE N=361'!H:K,4,FALSE)</f>
        <v>BEE2757</v>
      </c>
      <c r="C125" s="203" t="s">
        <v>990</v>
      </c>
      <c r="D125" s="203" t="str">
        <f>_xlfn.CONCAT(Table1[[#This Row],[seq_id]],"_HIV",Table1[[#This Row],[scount]])</f>
        <v>20004_3_75_HIV10-02682</v>
      </c>
      <c r="E125" s="203" t="str">
        <f>_xlfn.CONCAT(Table1[[#This Row],[seq_id]],"_1.fastq.gz")</f>
        <v>20004_3_75_1.fastq.gz</v>
      </c>
      <c r="F125" s="203" t="str">
        <f>_xlfn.CONCAT(Table1[[#This Row],[seq_id]],"_2.fastq.gz")</f>
        <v>20004_3_75_2.fastq.gz</v>
      </c>
      <c r="G125" s="203" t="str">
        <f>_xlfn.CONCAT(Table1[[#This Row],[file_name_renamed]],"_R1.fastq.gz")</f>
        <v>20004_3_75_HIV10-02682_R1.fastq.gz</v>
      </c>
      <c r="H125" s="203" t="str">
        <f>_xlfn.CONCAT(Table1[[#This Row],[file_name_renamed]],"_R2.fastq.gz")</f>
        <v>20004_3_75_HIV10-02682_R2.fastq.gz</v>
      </c>
      <c r="I125" s="203">
        <v>20004</v>
      </c>
      <c r="J125" s="203">
        <v>3</v>
      </c>
      <c r="K125" s="203">
        <v>75</v>
      </c>
      <c r="L125" s="203">
        <v>2</v>
      </c>
      <c r="M125" s="203" t="s">
        <v>357</v>
      </c>
      <c r="N125" s="40">
        <v>441</v>
      </c>
      <c r="O125" s="203" t="s">
        <v>1</v>
      </c>
      <c r="P125" s="225"/>
      <c r="Q125" s="230">
        <v>425713</v>
      </c>
      <c r="R125" s="50">
        <f t="shared" si="3"/>
        <v>14.7</v>
      </c>
      <c r="S125" s="40"/>
      <c r="T125" s="40">
        <v>1</v>
      </c>
      <c r="U125" s="40">
        <v>2.4</v>
      </c>
      <c r="V125" s="78">
        <v>1.8</v>
      </c>
      <c r="W125" s="40"/>
      <c r="X125" s="40"/>
      <c r="Y125" s="82" t="s">
        <v>646</v>
      </c>
      <c r="Z125" s="40" t="s">
        <v>772</v>
      </c>
      <c r="AA125" s="40" t="s">
        <v>1</v>
      </c>
      <c r="AB125" s="40"/>
      <c r="AC125" s="40">
        <v>261</v>
      </c>
      <c r="AD125" s="40">
        <v>291</v>
      </c>
      <c r="AE125" s="40" t="s">
        <v>1286</v>
      </c>
      <c r="AF125" s="40" t="s">
        <v>332</v>
      </c>
      <c r="AG125" s="40"/>
      <c r="AH125" s="40" t="s">
        <v>332</v>
      </c>
      <c r="AI125" s="40"/>
      <c r="AJ125" s="40">
        <v>30.34</v>
      </c>
      <c r="AK125" s="40" t="s">
        <v>1138</v>
      </c>
      <c r="AL125" s="40" t="s">
        <v>332</v>
      </c>
      <c r="AM125" s="41" t="s">
        <v>1329</v>
      </c>
    </row>
    <row r="126" spans="1:39" x14ac:dyDescent="0.35">
      <c r="A126" s="202" t="s">
        <v>551</v>
      </c>
      <c r="B126" s="203" t="str">
        <f>VLOOKUP(A126,'[1]Zuordnung BEEHIVE N=361'!H:K,4,FALSE)</f>
        <v>BEE2758</v>
      </c>
      <c r="C126" s="203" t="s">
        <v>991</v>
      </c>
      <c r="D126" s="203" t="str">
        <f>_xlfn.CONCAT(Table1[[#This Row],[seq_id]],"_HIV",Table1[[#This Row],[scount]])</f>
        <v>20004_3_76_HIV10-02695</v>
      </c>
      <c r="E126" s="203" t="str">
        <f>_xlfn.CONCAT(Table1[[#This Row],[seq_id]],"_1.fastq.gz")</f>
        <v>20004_3_76_1.fastq.gz</v>
      </c>
      <c r="F126" s="203" t="str">
        <f>_xlfn.CONCAT(Table1[[#This Row],[seq_id]],"_2.fastq.gz")</f>
        <v>20004_3_76_2.fastq.gz</v>
      </c>
      <c r="G126" s="203" t="str">
        <f>_xlfn.CONCAT(Table1[[#This Row],[file_name_renamed]],"_R1.fastq.gz")</f>
        <v>20004_3_76_HIV10-02695_R1.fastq.gz</v>
      </c>
      <c r="H126" s="203" t="str">
        <f>_xlfn.CONCAT(Table1[[#This Row],[file_name_renamed]],"_R2.fastq.gz")</f>
        <v>20004_3_76_HIV10-02695_R2.fastq.gz</v>
      </c>
      <c r="I126" s="203">
        <v>20004</v>
      </c>
      <c r="J126" s="203">
        <v>3</v>
      </c>
      <c r="K126" s="203">
        <v>76</v>
      </c>
      <c r="L126" s="203">
        <v>2</v>
      </c>
      <c r="M126" s="203" t="s">
        <v>357</v>
      </c>
      <c r="N126" s="40">
        <v>464</v>
      </c>
      <c r="O126" s="203" t="s">
        <v>1</v>
      </c>
      <c r="P126" s="225"/>
      <c r="Q126" s="230">
        <v>114000</v>
      </c>
      <c r="R126" s="50">
        <f t="shared" si="3"/>
        <v>15.466666666666667</v>
      </c>
      <c r="S126" s="40"/>
      <c r="T126" s="40">
        <v>1</v>
      </c>
      <c r="U126" s="40">
        <v>2.4</v>
      </c>
      <c r="V126" s="40">
        <v>1.9</v>
      </c>
      <c r="W126" s="40"/>
      <c r="X126" s="40"/>
      <c r="Y126" s="40" t="s">
        <v>772</v>
      </c>
      <c r="Z126" s="40" t="s">
        <v>772</v>
      </c>
      <c r="AA126" s="40" t="s">
        <v>1</v>
      </c>
      <c r="AB126" s="40"/>
      <c r="AC126" s="40">
        <v>262</v>
      </c>
      <c r="AD126" s="40">
        <v>291</v>
      </c>
      <c r="AE126" s="40" t="s">
        <v>1287</v>
      </c>
      <c r="AF126" s="40" t="s">
        <v>332</v>
      </c>
      <c r="AG126" s="40"/>
      <c r="AH126" s="40" t="s">
        <v>332</v>
      </c>
      <c r="AI126" s="40"/>
      <c r="AJ126" s="40">
        <v>25.92</v>
      </c>
      <c r="AK126" s="40" t="s">
        <v>1138</v>
      </c>
      <c r="AL126" s="40" t="s">
        <v>332</v>
      </c>
      <c r="AM126" s="41"/>
    </row>
    <row r="127" spans="1:39" x14ac:dyDescent="0.35">
      <c r="A127" s="202" t="s">
        <v>552</v>
      </c>
      <c r="B127" s="203" t="str">
        <f>VLOOKUP(A127,'[1]Zuordnung BEEHIVE N=361'!H:K,4,FALSE)</f>
        <v>BEE2759</v>
      </c>
      <c r="C127" s="203" t="s">
        <v>992</v>
      </c>
      <c r="D127" s="203" t="str">
        <f>_xlfn.CONCAT(Table1[[#This Row],[seq_id]],"_HIV",Table1[[#This Row],[scount]])</f>
        <v>20004_3_77_HIV10-02712</v>
      </c>
      <c r="E127" s="203" t="str">
        <f>_xlfn.CONCAT(Table1[[#This Row],[seq_id]],"_1.fastq.gz")</f>
        <v>20004_3_77_1.fastq.gz</v>
      </c>
      <c r="F127" s="203" t="str">
        <f>_xlfn.CONCAT(Table1[[#This Row],[seq_id]],"_2.fastq.gz")</f>
        <v>20004_3_77_2.fastq.gz</v>
      </c>
      <c r="G127" s="203" t="str">
        <f>_xlfn.CONCAT(Table1[[#This Row],[file_name_renamed]],"_R1.fastq.gz")</f>
        <v>20004_3_77_HIV10-02712_R1.fastq.gz</v>
      </c>
      <c r="H127" s="203" t="str">
        <f>_xlfn.CONCAT(Table1[[#This Row],[file_name_renamed]],"_R2.fastq.gz")</f>
        <v>20004_3_77_HIV10-02712_R2.fastq.gz</v>
      </c>
      <c r="I127" s="203">
        <v>20004</v>
      </c>
      <c r="J127" s="203">
        <v>3</v>
      </c>
      <c r="K127" s="203">
        <v>77</v>
      </c>
      <c r="L127" s="203">
        <v>2</v>
      </c>
      <c r="M127" s="203" t="s">
        <v>357</v>
      </c>
      <c r="N127" s="40">
        <v>413</v>
      </c>
      <c r="O127" s="220" t="s">
        <v>42</v>
      </c>
      <c r="P127" s="227">
        <v>19500</v>
      </c>
      <c r="Q127" s="230"/>
      <c r="R127" s="50">
        <f t="shared" si="3"/>
        <v>13.766666666666667</v>
      </c>
      <c r="S127" s="40"/>
      <c r="T127" s="40">
        <v>1</v>
      </c>
      <c r="U127" s="40">
        <v>2.2999999999999998</v>
      </c>
      <c r="V127" s="78">
        <v>1.9</v>
      </c>
      <c r="W127" s="40"/>
      <c r="X127" s="40"/>
      <c r="Y127" s="40" t="s">
        <v>772</v>
      </c>
      <c r="Z127" s="40" t="s">
        <v>772</v>
      </c>
      <c r="AA127" s="40" t="s">
        <v>583</v>
      </c>
      <c r="AB127" s="40"/>
      <c r="AC127" s="40">
        <v>260</v>
      </c>
      <c r="AD127" s="40">
        <v>291</v>
      </c>
      <c r="AE127" s="40" t="s">
        <v>1293</v>
      </c>
      <c r="AF127" s="40" t="s">
        <v>332</v>
      </c>
      <c r="AG127" s="40"/>
      <c r="AH127" s="40" t="s">
        <v>332</v>
      </c>
      <c r="AI127" s="40"/>
      <c r="AJ127" s="40">
        <v>23.56</v>
      </c>
      <c r="AK127" s="40" t="s">
        <v>1138</v>
      </c>
      <c r="AL127" s="40" t="s">
        <v>332</v>
      </c>
      <c r="AM127" s="41"/>
    </row>
    <row r="128" spans="1:39" ht="15" thickBot="1" x14ac:dyDescent="0.4">
      <c r="A128" s="204" t="s">
        <v>572</v>
      </c>
      <c r="B128" s="205" t="str">
        <f>VLOOKUP(A128,'[1]Zuordnung BEEHIVE N=361'!H:K,4,FALSE)</f>
        <v>BEE2527</v>
      </c>
      <c r="C128" s="205" t="s">
        <v>993</v>
      </c>
      <c r="D128" s="205" t="str">
        <f>_xlfn.CONCAT(Table1[[#This Row],[seq_id]],"_HIV",Table1[[#This Row],[scount]])</f>
        <v>20004_3_86_HIV13-03248</v>
      </c>
      <c r="E128" s="205" t="str">
        <f>_xlfn.CONCAT(Table1[[#This Row],[seq_id]],"_1.fastq.gz")</f>
        <v>20004_3_86_1.fastq.gz</v>
      </c>
      <c r="F128" s="205" t="str">
        <f>_xlfn.CONCAT(Table1[[#This Row],[seq_id]],"_2.fastq.gz")</f>
        <v>20004_3_86_2.fastq.gz</v>
      </c>
      <c r="G128" s="205" t="str">
        <f>_xlfn.CONCAT(Table1[[#This Row],[file_name_renamed]],"_R1.fastq.gz")</f>
        <v>20004_3_86_HIV13-03248_R1.fastq.gz</v>
      </c>
      <c r="H128" s="205" t="str">
        <f>_xlfn.CONCAT(Table1[[#This Row],[file_name_renamed]],"_R2.fastq.gz")</f>
        <v>20004_3_86_HIV13-03248_R2.fastq.gz</v>
      </c>
      <c r="I128" s="205">
        <v>20004</v>
      </c>
      <c r="J128" s="205">
        <v>3</v>
      </c>
      <c r="K128" s="205">
        <v>86</v>
      </c>
      <c r="L128" s="205">
        <v>1</v>
      </c>
      <c r="M128" s="205" t="s">
        <v>356</v>
      </c>
      <c r="N128" s="43">
        <v>509</v>
      </c>
      <c r="O128" s="205" t="s">
        <v>1</v>
      </c>
      <c r="P128" s="226"/>
      <c r="Q128" s="231">
        <v>59385</v>
      </c>
      <c r="R128" s="52">
        <f t="shared" si="3"/>
        <v>16.966666666666665</v>
      </c>
      <c r="S128" s="43"/>
      <c r="T128" s="43">
        <v>1</v>
      </c>
      <c r="U128" s="43">
        <v>1.8</v>
      </c>
      <c r="V128" s="107">
        <v>1.3</v>
      </c>
      <c r="W128" s="43"/>
      <c r="X128" s="43"/>
      <c r="Y128" s="43" t="s">
        <v>772</v>
      </c>
      <c r="Z128" s="43" t="s">
        <v>772</v>
      </c>
      <c r="AA128" s="43" t="s">
        <v>599</v>
      </c>
      <c r="AB128" s="43"/>
      <c r="AC128" s="43">
        <v>200</v>
      </c>
      <c r="AD128" s="43">
        <v>227</v>
      </c>
      <c r="AE128" s="43" t="s">
        <v>1294</v>
      </c>
      <c r="AF128" s="43" t="s">
        <v>332</v>
      </c>
      <c r="AG128" s="43"/>
      <c r="AH128" s="43" t="s">
        <v>332</v>
      </c>
      <c r="AI128" s="43"/>
      <c r="AJ128" s="43">
        <v>17.64</v>
      </c>
      <c r="AK128" s="43" t="s">
        <v>1138</v>
      </c>
      <c r="AL128" s="43" t="s">
        <v>332</v>
      </c>
      <c r="AM128" s="44"/>
    </row>
    <row r="129" spans="1:39" x14ac:dyDescent="0.35">
      <c r="A129" s="200" t="s">
        <v>554</v>
      </c>
      <c r="B129" s="201" t="str">
        <f>VLOOKUP(A129,'[1]Zuordnung BEEHIVE N=361'!H:K,4,FALSE)</f>
        <v>BEE2763</v>
      </c>
      <c r="C129" s="201" t="s">
        <v>999</v>
      </c>
      <c r="D129" s="201" t="str">
        <f>_xlfn.CONCAT(Table1[[#This Row],[seq_id]],"_HIV",Table1[[#This Row],[scount]])</f>
        <v>20005_3_2_HIV11-00665</v>
      </c>
      <c r="E129" s="201" t="str">
        <f>_xlfn.CONCAT(Table1[[#This Row],[seq_id]],"_1.fastq.gz")</f>
        <v>20005_3_2_1.fastq.gz</v>
      </c>
      <c r="F129" s="201" t="str">
        <f>_xlfn.CONCAT(Table1[[#This Row],[seq_id]],"_2.fastq.gz")</f>
        <v>20005_3_2_2.fastq.gz</v>
      </c>
      <c r="G129" s="201" t="str">
        <f>_xlfn.CONCAT(Table1[[#This Row],[file_name_renamed]],"_R1.fastq.gz")</f>
        <v>20005_3_2_HIV11-00665_R1.fastq.gz</v>
      </c>
      <c r="H129" s="201" t="str">
        <f>_xlfn.CONCAT(Table1[[#This Row],[file_name_renamed]],"_R2.fastq.gz")</f>
        <v>20005_3_2_HIV11-00665_R2.fastq.gz</v>
      </c>
      <c r="I129" s="201">
        <v>20005</v>
      </c>
      <c r="J129" s="201">
        <v>3</v>
      </c>
      <c r="K129" s="201">
        <v>2</v>
      </c>
      <c r="L129" s="201">
        <v>2</v>
      </c>
      <c r="M129" s="201" t="s">
        <v>357</v>
      </c>
      <c r="N129" s="37">
        <v>366</v>
      </c>
      <c r="O129" s="201" t="s">
        <v>1</v>
      </c>
      <c r="P129" s="224"/>
      <c r="Q129" s="229">
        <v>34900</v>
      </c>
      <c r="R129" s="49">
        <f t="shared" ref="R129:R151" si="4">N129/30</f>
        <v>12.2</v>
      </c>
      <c r="S129" s="37"/>
      <c r="T129" s="37">
        <v>1</v>
      </c>
      <c r="U129" s="37">
        <v>2.2999999999999998</v>
      </c>
      <c r="V129" s="37">
        <v>1.6</v>
      </c>
      <c r="W129" s="37"/>
      <c r="X129" s="37"/>
      <c r="Y129" s="37" t="s">
        <v>772</v>
      </c>
      <c r="Z129" s="37" t="s">
        <v>772</v>
      </c>
      <c r="AA129" s="37" t="s">
        <v>588</v>
      </c>
      <c r="AB129" s="37"/>
      <c r="AC129" s="37">
        <v>262</v>
      </c>
      <c r="AD129" s="37">
        <v>300</v>
      </c>
      <c r="AE129" s="37" t="s">
        <v>1087</v>
      </c>
      <c r="AF129" s="37" t="s">
        <v>332</v>
      </c>
      <c r="AG129" s="37"/>
      <c r="AH129" s="37" t="s">
        <v>332</v>
      </c>
      <c r="AI129" s="37"/>
      <c r="AJ129" s="37">
        <v>17.5</v>
      </c>
      <c r="AK129" s="37" t="s">
        <v>1138</v>
      </c>
      <c r="AL129" s="37" t="s">
        <v>332</v>
      </c>
      <c r="AM129" s="38"/>
    </row>
    <row r="130" spans="1:39" x14ac:dyDescent="0.35">
      <c r="A130" s="202" t="s">
        <v>555</v>
      </c>
      <c r="B130" s="203" t="str">
        <f>VLOOKUP(A130,'[1]Zuordnung BEEHIVE N=361'!H:K,4,FALSE)</f>
        <v>BEE2764</v>
      </c>
      <c r="C130" s="203" t="s">
        <v>1004</v>
      </c>
      <c r="D130" s="203" t="str">
        <f>_xlfn.CONCAT(Table1[[#This Row],[seq_id]],"_HIV",Table1[[#This Row],[scount]])</f>
        <v>20005_3_3_HIV11-00816</v>
      </c>
      <c r="E130" s="203" t="str">
        <f>_xlfn.CONCAT(Table1[[#This Row],[seq_id]],"_1.fastq.gz")</f>
        <v>20005_3_3_1.fastq.gz</v>
      </c>
      <c r="F130" s="203" t="str">
        <f>_xlfn.CONCAT(Table1[[#This Row],[seq_id]],"_2.fastq.gz")</f>
        <v>20005_3_3_2.fastq.gz</v>
      </c>
      <c r="G130" s="203" t="str">
        <f>_xlfn.CONCAT(Table1[[#This Row],[file_name_renamed]],"_R1.fastq.gz")</f>
        <v>20005_3_3_HIV11-00816_R1.fastq.gz</v>
      </c>
      <c r="H130" s="203" t="str">
        <f>_xlfn.CONCAT(Table1[[#This Row],[file_name_renamed]],"_R2.fastq.gz")</f>
        <v>20005_3_3_HIV11-00816_R2.fastq.gz</v>
      </c>
      <c r="I130" s="203">
        <v>20005</v>
      </c>
      <c r="J130" s="203">
        <v>3</v>
      </c>
      <c r="K130" s="203">
        <v>3</v>
      </c>
      <c r="L130" s="203">
        <v>2</v>
      </c>
      <c r="M130" s="203" t="s">
        <v>357</v>
      </c>
      <c r="N130" s="40">
        <v>477</v>
      </c>
      <c r="O130" s="203" t="s">
        <v>1</v>
      </c>
      <c r="P130" s="225"/>
      <c r="Q130" s="230">
        <v>3044</v>
      </c>
      <c r="R130" s="50">
        <f t="shared" si="4"/>
        <v>15.9</v>
      </c>
      <c r="S130" s="40"/>
      <c r="T130" s="40">
        <v>1</v>
      </c>
      <c r="U130" s="40">
        <v>1.5</v>
      </c>
      <c r="V130" s="40">
        <v>0.7</v>
      </c>
      <c r="W130" s="40"/>
      <c r="X130" s="40"/>
      <c r="Y130" s="82" t="s">
        <v>646</v>
      </c>
      <c r="Z130" s="40" t="s">
        <v>772</v>
      </c>
      <c r="AA130" s="40" t="s">
        <v>1</v>
      </c>
      <c r="AB130" s="40"/>
      <c r="AC130" s="40">
        <v>190</v>
      </c>
      <c r="AD130" s="40">
        <v>218</v>
      </c>
      <c r="AE130" s="40" t="s">
        <v>1086</v>
      </c>
      <c r="AF130" s="82" t="s">
        <v>1048</v>
      </c>
      <c r="AG130" s="82" t="s">
        <v>403</v>
      </c>
      <c r="AH130" s="40" t="s">
        <v>332</v>
      </c>
      <c r="AI130" s="40"/>
      <c r="AJ130" s="40">
        <v>29.12</v>
      </c>
      <c r="AK130" s="40" t="s">
        <v>1138</v>
      </c>
      <c r="AL130" s="40" t="s">
        <v>332</v>
      </c>
      <c r="AM130" s="41" t="s">
        <v>1323</v>
      </c>
    </row>
    <row r="131" spans="1:39" x14ac:dyDescent="0.35">
      <c r="A131" s="202" t="s">
        <v>556</v>
      </c>
      <c r="B131" s="203" t="str">
        <f>VLOOKUP(A131,'[1]Zuordnung BEEHIVE N=361'!H:K,4,FALSE)</f>
        <v>BEE2767</v>
      </c>
      <c r="C131" s="203" t="s">
        <v>1015</v>
      </c>
      <c r="D131" s="203" t="str">
        <f>_xlfn.CONCAT(Table1[[#This Row],[seq_id]],"_HIV",Table1[[#This Row],[scount]])</f>
        <v>20005_3_6_HIV11-02041</v>
      </c>
      <c r="E131" s="203" t="str">
        <f>_xlfn.CONCAT(Table1[[#This Row],[seq_id]],"_1.fastq.gz")</f>
        <v>20005_3_6_1.fastq.gz</v>
      </c>
      <c r="F131" s="203" t="str">
        <f>_xlfn.CONCAT(Table1[[#This Row],[seq_id]],"_2.fastq.gz")</f>
        <v>20005_3_6_2.fastq.gz</v>
      </c>
      <c r="G131" s="203" t="str">
        <f>_xlfn.CONCAT(Table1[[#This Row],[file_name_renamed]],"_R1.fastq.gz")</f>
        <v>20005_3_6_HIV11-02041_R1.fastq.gz</v>
      </c>
      <c r="H131" s="203" t="str">
        <f>_xlfn.CONCAT(Table1[[#This Row],[file_name_renamed]],"_R2.fastq.gz")</f>
        <v>20005_3_6_HIV11-02041_R2.fastq.gz</v>
      </c>
      <c r="I131" s="203">
        <v>20005</v>
      </c>
      <c r="J131" s="203">
        <v>3</v>
      </c>
      <c r="K131" s="203">
        <v>6</v>
      </c>
      <c r="L131" s="203">
        <v>2</v>
      </c>
      <c r="M131" s="203" t="s">
        <v>357</v>
      </c>
      <c r="N131" s="40">
        <v>475</v>
      </c>
      <c r="O131" s="203" t="s">
        <v>1</v>
      </c>
      <c r="P131" s="227">
        <v>650</v>
      </c>
      <c r="Q131" s="230"/>
      <c r="R131" s="50">
        <f t="shared" si="4"/>
        <v>15.833333333333334</v>
      </c>
      <c r="S131" s="40"/>
      <c r="T131" s="40">
        <v>1</v>
      </c>
      <c r="U131" s="40">
        <v>1.2</v>
      </c>
      <c r="V131" s="59">
        <v>0.4</v>
      </c>
      <c r="W131" s="40"/>
      <c r="X131" s="40"/>
      <c r="Y131" s="82" t="s">
        <v>646</v>
      </c>
      <c r="Z131" s="40" t="s">
        <v>772</v>
      </c>
      <c r="AA131" s="40" t="s">
        <v>1</v>
      </c>
      <c r="AB131" s="40"/>
      <c r="AC131" s="40">
        <v>161</v>
      </c>
      <c r="AD131" s="40">
        <v>182</v>
      </c>
      <c r="AE131" s="40" t="s">
        <v>1091</v>
      </c>
      <c r="AF131" s="82" t="s">
        <v>1048</v>
      </c>
      <c r="AG131" s="82" t="s">
        <v>403</v>
      </c>
      <c r="AH131" s="40" t="s">
        <v>332</v>
      </c>
      <c r="AI131" s="40"/>
      <c r="AJ131" s="40">
        <v>21.37</v>
      </c>
      <c r="AK131" s="40" t="s">
        <v>1138</v>
      </c>
      <c r="AL131" s="40" t="s">
        <v>332</v>
      </c>
      <c r="AM131" s="41" t="s">
        <v>1324</v>
      </c>
    </row>
    <row r="132" spans="1:39" x14ac:dyDescent="0.35">
      <c r="A132" s="202" t="s">
        <v>557</v>
      </c>
      <c r="B132" s="203" t="str">
        <f>VLOOKUP(A132,'[1]Zuordnung BEEHIVE N=361'!H:K,4,FALSE)</f>
        <v>BEE2768</v>
      </c>
      <c r="C132" s="203" t="s">
        <v>1018</v>
      </c>
      <c r="D132" s="203" t="str">
        <f>_xlfn.CONCAT(Table1[[#This Row],[seq_id]],"_HIV",Table1[[#This Row],[scount]])</f>
        <v>20005_3_7_HIV11-02229</v>
      </c>
      <c r="E132" s="203" t="str">
        <f>_xlfn.CONCAT(Table1[[#This Row],[seq_id]],"_1.fastq.gz")</f>
        <v>20005_3_7_1.fastq.gz</v>
      </c>
      <c r="F132" s="203" t="str">
        <f>_xlfn.CONCAT(Table1[[#This Row],[seq_id]],"_2.fastq.gz")</f>
        <v>20005_3_7_2.fastq.gz</v>
      </c>
      <c r="G132" s="203" t="str">
        <f>_xlfn.CONCAT(Table1[[#This Row],[file_name_renamed]],"_R1.fastq.gz")</f>
        <v>20005_3_7_HIV11-02229_R1.fastq.gz</v>
      </c>
      <c r="H132" s="203" t="str">
        <f>_xlfn.CONCAT(Table1[[#This Row],[file_name_renamed]],"_R2.fastq.gz")</f>
        <v>20005_3_7_HIV11-02229_R2.fastq.gz</v>
      </c>
      <c r="I132" s="203">
        <v>20005</v>
      </c>
      <c r="J132" s="203">
        <v>3</v>
      </c>
      <c r="K132" s="203">
        <v>7</v>
      </c>
      <c r="L132" s="203">
        <v>2</v>
      </c>
      <c r="M132" s="203" t="s">
        <v>357</v>
      </c>
      <c r="N132" s="40">
        <v>446</v>
      </c>
      <c r="O132" s="203" t="s">
        <v>1</v>
      </c>
      <c r="P132" s="225"/>
      <c r="Q132" s="230">
        <v>25414</v>
      </c>
      <c r="R132" s="50">
        <f t="shared" si="4"/>
        <v>14.866666666666667</v>
      </c>
      <c r="S132" s="40"/>
      <c r="T132" s="40">
        <v>1</v>
      </c>
      <c r="U132" s="40">
        <v>2</v>
      </c>
      <c r="V132" s="59">
        <v>1.4</v>
      </c>
      <c r="W132" s="40"/>
      <c r="X132" s="40"/>
      <c r="Y132" s="40" t="s">
        <v>772</v>
      </c>
      <c r="Z132" s="40" t="s">
        <v>772</v>
      </c>
      <c r="AA132" s="40" t="s">
        <v>587</v>
      </c>
      <c r="AB132" s="40"/>
      <c r="AC132" s="40">
        <v>239</v>
      </c>
      <c r="AD132" s="40">
        <v>273</v>
      </c>
      <c r="AE132" s="40" t="s">
        <v>1092</v>
      </c>
      <c r="AF132" s="40" t="s">
        <v>332</v>
      </c>
      <c r="AG132" s="40"/>
      <c r="AH132" s="40" t="s">
        <v>332</v>
      </c>
      <c r="AI132" s="40"/>
      <c r="AJ132" s="40">
        <v>40.549999999999997</v>
      </c>
      <c r="AK132" s="40" t="s">
        <v>1138</v>
      </c>
      <c r="AL132" s="40" t="s">
        <v>332</v>
      </c>
      <c r="AM132" s="41" t="s">
        <v>1325</v>
      </c>
    </row>
    <row r="133" spans="1:39" x14ac:dyDescent="0.35">
      <c r="A133" s="202" t="s">
        <v>559</v>
      </c>
      <c r="B133" s="203" t="str">
        <f>VLOOKUP(A133,'[1]Zuordnung BEEHIVE N=361'!H:K,4,FALSE)</f>
        <v>BEE2771</v>
      </c>
      <c r="C133" s="203" t="s">
        <v>997</v>
      </c>
      <c r="D133" s="203" t="str">
        <f>_xlfn.CONCAT(Table1[[#This Row],[seq_id]],"_HIV",Table1[[#This Row],[scount]])</f>
        <v>20005_3_10_HIV11-03056</v>
      </c>
      <c r="E133" s="203" t="str">
        <f>_xlfn.CONCAT(Table1[[#This Row],[seq_id]],"_1.fastq.gz")</f>
        <v>20005_3_10_1.fastq.gz</v>
      </c>
      <c r="F133" s="203" t="str">
        <f>_xlfn.CONCAT(Table1[[#This Row],[seq_id]],"_2.fastq.gz")</f>
        <v>20005_3_10_2.fastq.gz</v>
      </c>
      <c r="G133" s="203" t="str">
        <f>_xlfn.CONCAT(Table1[[#This Row],[file_name_renamed]],"_R1.fastq.gz")</f>
        <v>20005_3_10_HIV11-03056_R1.fastq.gz</v>
      </c>
      <c r="H133" s="203" t="str">
        <f>_xlfn.CONCAT(Table1[[#This Row],[file_name_renamed]],"_R2.fastq.gz")</f>
        <v>20005_3_10_HIV11-03056_R2.fastq.gz</v>
      </c>
      <c r="I133" s="203">
        <v>20005</v>
      </c>
      <c r="J133" s="203">
        <v>3</v>
      </c>
      <c r="K133" s="203">
        <v>10</v>
      </c>
      <c r="L133" s="203">
        <v>2</v>
      </c>
      <c r="M133" s="203" t="s">
        <v>357</v>
      </c>
      <c r="N133" s="40">
        <v>424</v>
      </c>
      <c r="O133" s="203" t="s">
        <v>1</v>
      </c>
      <c r="P133" s="225"/>
      <c r="Q133" s="230">
        <v>15257</v>
      </c>
      <c r="R133" s="50">
        <f t="shared" si="4"/>
        <v>14.133333333333333</v>
      </c>
      <c r="S133" s="40"/>
      <c r="T133" s="82">
        <v>2</v>
      </c>
      <c r="U133" s="40">
        <v>1.2</v>
      </c>
      <c r="V133" s="59">
        <v>0.6</v>
      </c>
      <c r="W133" s="40"/>
      <c r="X133" s="40"/>
      <c r="Y133" s="40" t="s">
        <v>772</v>
      </c>
      <c r="Z133" s="40" t="s">
        <v>772</v>
      </c>
      <c r="AA133" s="40" t="s">
        <v>1</v>
      </c>
      <c r="AB133" s="40"/>
      <c r="AC133" s="40">
        <v>161</v>
      </c>
      <c r="AD133" s="40">
        <v>180</v>
      </c>
      <c r="AE133" s="40" t="s">
        <v>1094</v>
      </c>
      <c r="AF133" s="40" t="s">
        <v>332</v>
      </c>
      <c r="AG133" s="40"/>
      <c r="AH133" s="40" t="s">
        <v>332</v>
      </c>
      <c r="AI133" s="40"/>
      <c r="AJ133" s="40">
        <v>15.05</v>
      </c>
      <c r="AK133" s="206" t="s">
        <v>1050</v>
      </c>
      <c r="AL133" s="40" t="s">
        <v>332</v>
      </c>
      <c r="AM133" s="41"/>
    </row>
    <row r="134" spans="1:39" x14ac:dyDescent="0.35">
      <c r="A134" s="202" t="s">
        <v>560</v>
      </c>
      <c r="B134" s="203" t="str">
        <f>VLOOKUP(A134,'[1]Zuordnung BEEHIVE N=361'!H:K,4,FALSE)</f>
        <v>BEE2779</v>
      </c>
      <c r="C134" s="203" t="s">
        <v>998</v>
      </c>
      <c r="D134" s="203" t="str">
        <f>_xlfn.CONCAT(Table1[[#This Row],[seq_id]],"_HIV",Table1[[#This Row],[scount]])</f>
        <v>20005_3_18_HIV11-04300</v>
      </c>
      <c r="E134" s="203" t="str">
        <f>_xlfn.CONCAT(Table1[[#This Row],[seq_id]],"_1.fastq.gz")</f>
        <v>20005_3_18_1.fastq.gz</v>
      </c>
      <c r="F134" s="203" t="str">
        <f>_xlfn.CONCAT(Table1[[#This Row],[seq_id]],"_2.fastq.gz")</f>
        <v>20005_3_18_2.fastq.gz</v>
      </c>
      <c r="G134" s="203" t="str">
        <f>_xlfn.CONCAT(Table1[[#This Row],[file_name_renamed]],"_R1.fastq.gz")</f>
        <v>20005_3_18_HIV11-04300_R1.fastq.gz</v>
      </c>
      <c r="H134" s="203" t="str">
        <f>_xlfn.CONCAT(Table1[[#This Row],[file_name_renamed]],"_R2.fastq.gz")</f>
        <v>20005_3_18_HIV11-04300_R2.fastq.gz</v>
      </c>
      <c r="I134" s="203">
        <v>20005</v>
      </c>
      <c r="J134" s="203">
        <v>3</v>
      </c>
      <c r="K134" s="203">
        <v>18</v>
      </c>
      <c r="L134" s="203">
        <v>2</v>
      </c>
      <c r="M134" s="203" t="s">
        <v>357</v>
      </c>
      <c r="N134" s="40">
        <v>392</v>
      </c>
      <c r="O134" s="203" t="s">
        <v>1</v>
      </c>
      <c r="P134" s="227">
        <v>5200</v>
      </c>
      <c r="Q134" s="230"/>
      <c r="R134" s="50">
        <f t="shared" si="4"/>
        <v>13.066666666666666</v>
      </c>
      <c r="S134" s="40"/>
      <c r="T134" s="40">
        <v>1</v>
      </c>
      <c r="U134" s="40">
        <v>1.7</v>
      </c>
      <c r="V134" s="59">
        <v>0.8</v>
      </c>
      <c r="W134" s="40"/>
      <c r="X134" s="40"/>
      <c r="Y134" s="40" t="s">
        <v>772</v>
      </c>
      <c r="Z134" s="40" t="s">
        <v>772</v>
      </c>
      <c r="AA134" s="40" t="s">
        <v>1102</v>
      </c>
      <c r="AB134" s="40"/>
      <c r="AC134" s="40">
        <v>205</v>
      </c>
      <c r="AD134" s="40">
        <v>236</v>
      </c>
      <c r="AE134" s="40" t="s">
        <v>1095</v>
      </c>
      <c r="AF134" s="40" t="s">
        <v>332</v>
      </c>
      <c r="AG134" s="40"/>
      <c r="AH134" s="40" t="s">
        <v>332</v>
      </c>
      <c r="AI134" s="40"/>
      <c r="AJ134" s="40">
        <v>16.39</v>
      </c>
      <c r="AK134" s="40" t="s">
        <v>1138</v>
      </c>
      <c r="AL134" s="40" t="s">
        <v>332</v>
      </c>
      <c r="AM134" s="41"/>
    </row>
    <row r="135" spans="1:39" x14ac:dyDescent="0.35">
      <c r="A135" s="202" t="s">
        <v>561</v>
      </c>
      <c r="B135" s="203" t="str">
        <f>VLOOKUP(A135,'[1]Zuordnung BEEHIVE N=361'!H:K,4,FALSE)</f>
        <v>BEE2781</v>
      </c>
      <c r="C135" s="203" t="s">
        <v>1000</v>
      </c>
      <c r="D135" s="203" t="str">
        <f>_xlfn.CONCAT(Table1[[#This Row],[seq_id]],"_HIV",Table1[[#This Row],[scount]])</f>
        <v>20005_3_20_HIV11-04393</v>
      </c>
      <c r="E135" s="203" t="str">
        <f>_xlfn.CONCAT(Table1[[#This Row],[seq_id]],"_1.fastq.gz")</f>
        <v>20005_3_20_1.fastq.gz</v>
      </c>
      <c r="F135" s="203" t="str">
        <f>_xlfn.CONCAT(Table1[[#This Row],[seq_id]],"_2.fastq.gz")</f>
        <v>20005_3_20_2.fastq.gz</v>
      </c>
      <c r="G135" s="203" t="str">
        <f>_xlfn.CONCAT(Table1[[#This Row],[file_name_renamed]],"_R1.fastq.gz")</f>
        <v>20005_3_20_HIV11-04393_R1.fastq.gz</v>
      </c>
      <c r="H135" s="203" t="str">
        <f>_xlfn.CONCAT(Table1[[#This Row],[file_name_renamed]],"_R2.fastq.gz")</f>
        <v>20005_3_20_HIV11-04393_R2.fastq.gz</v>
      </c>
      <c r="I135" s="203">
        <v>20005</v>
      </c>
      <c r="J135" s="203">
        <v>3</v>
      </c>
      <c r="K135" s="203">
        <v>20</v>
      </c>
      <c r="L135" s="203">
        <v>2</v>
      </c>
      <c r="M135" s="203" t="s">
        <v>357</v>
      </c>
      <c r="N135" s="40">
        <v>378</v>
      </c>
      <c r="O135" s="203" t="s">
        <v>1</v>
      </c>
      <c r="P135" s="225"/>
      <c r="Q135" s="230">
        <v>1456323</v>
      </c>
      <c r="R135" s="50">
        <f t="shared" si="4"/>
        <v>12.6</v>
      </c>
      <c r="S135" s="40"/>
      <c r="T135" s="82">
        <v>2</v>
      </c>
      <c r="U135" s="40">
        <v>2</v>
      </c>
      <c r="V135" s="59">
        <v>1.9</v>
      </c>
      <c r="W135" s="40"/>
      <c r="X135" s="40"/>
      <c r="Y135" s="40" t="s">
        <v>772</v>
      </c>
      <c r="Z135" s="40" t="s">
        <v>772</v>
      </c>
      <c r="AA135" s="40" t="s">
        <v>583</v>
      </c>
      <c r="AB135" s="40"/>
      <c r="AC135" s="40">
        <v>232</v>
      </c>
      <c r="AD135" s="40">
        <v>267</v>
      </c>
      <c r="AE135" s="40" t="s">
        <v>1096</v>
      </c>
      <c r="AF135" s="40" t="s">
        <v>332</v>
      </c>
      <c r="AG135" s="40"/>
      <c r="AH135" s="40" t="s">
        <v>332</v>
      </c>
      <c r="AI135" s="40"/>
      <c r="AJ135" s="40">
        <v>37.85</v>
      </c>
      <c r="AK135" s="206" t="s">
        <v>1050</v>
      </c>
      <c r="AL135" s="40" t="s">
        <v>332</v>
      </c>
      <c r="AM135" s="41"/>
    </row>
    <row r="136" spans="1:39" x14ac:dyDescent="0.35">
      <c r="A136" s="202" t="s">
        <v>562</v>
      </c>
      <c r="B136" s="203" t="str">
        <f>VLOOKUP(A136,'[1]Zuordnung BEEHIVE N=361'!H:K,4,FALSE)</f>
        <v>BEE2784</v>
      </c>
      <c r="C136" s="203" t="s">
        <v>1001</v>
      </c>
      <c r="D136" s="203" t="str">
        <f>_xlfn.CONCAT(Table1[[#This Row],[seq_id]],"_HIV",Table1[[#This Row],[scount]])</f>
        <v>20005_3_23_HIV12-00211</v>
      </c>
      <c r="E136" s="203" t="str">
        <f>_xlfn.CONCAT(Table1[[#This Row],[seq_id]],"_1.fastq.gz")</f>
        <v>20005_3_23_1.fastq.gz</v>
      </c>
      <c r="F136" s="203" t="str">
        <f>_xlfn.CONCAT(Table1[[#This Row],[seq_id]],"_2.fastq.gz")</f>
        <v>20005_3_23_2.fastq.gz</v>
      </c>
      <c r="G136" s="203" t="str">
        <f>_xlfn.CONCAT(Table1[[#This Row],[file_name_renamed]],"_R1.fastq.gz")</f>
        <v>20005_3_23_HIV12-00211_R1.fastq.gz</v>
      </c>
      <c r="H136" s="203" t="str">
        <f>_xlfn.CONCAT(Table1[[#This Row],[file_name_renamed]],"_R2.fastq.gz")</f>
        <v>20005_3_23_HIV12-00211_R2.fastq.gz</v>
      </c>
      <c r="I136" s="203">
        <v>20005</v>
      </c>
      <c r="J136" s="203">
        <v>3</v>
      </c>
      <c r="K136" s="203">
        <v>23</v>
      </c>
      <c r="L136" s="203">
        <v>2</v>
      </c>
      <c r="M136" s="203" t="s">
        <v>357</v>
      </c>
      <c r="N136" s="40">
        <v>447</v>
      </c>
      <c r="O136" s="203" t="s">
        <v>1</v>
      </c>
      <c r="P136" s="227">
        <v>136000</v>
      </c>
      <c r="Q136" s="230"/>
      <c r="R136" s="50">
        <f t="shared" si="4"/>
        <v>14.9</v>
      </c>
      <c r="S136" s="40"/>
      <c r="T136" s="40">
        <v>1</v>
      </c>
      <c r="U136" s="40">
        <v>2.5</v>
      </c>
      <c r="V136" s="59">
        <v>2.1</v>
      </c>
      <c r="W136" s="40"/>
      <c r="X136" s="40"/>
      <c r="Y136" s="40" t="s">
        <v>772</v>
      </c>
      <c r="Z136" s="40" t="s">
        <v>772</v>
      </c>
      <c r="AA136" s="40" t="s">
        <v>594</v>
      </c>
      <c r="AB136" s="40"/>
      <c r="AC136" s="40">
        <v>283</v>
      </c>
      <c r="AD136" s="40">
        <v>325</v>
      </c>
      <c r="AE136" s="40" t="s">
        <v>1100</v>
      </c>
      <c r="AF136" s="40" t="s">
        <v>332</v>
      </c>
      <c r="AG136" s="40"/>
      <c r="AH136" s="40" t="s">
        <v>332</v>
      </c>
      <c r="AI136" s="40"/>
      <c r="AJ136" s="40">
        <v>24.92</v>
      </c>
      <c r="AK136" s="40" t="s">
        <v>1138</v>
      </c>
      <c r="AL136" s="40" t="s">
        <v>332</v>
      </c>
      <c r="AM136" s="41"/>
    </row>
    <row r="137" spans="1:39" x14ac:dyDescent="0.35">
      <c r="A137" s="202" t="s">
        <v>563</v>
      </c>
      <c r="B137" s="203" t="str">
        <f>VLOOKUP(A137,'[1]Zuordnung BEEHIVE N=361'!H:K,4,FALSE)</f>
        <v>BEE2786</v>
      </c>
      <c r="C137" s="203" t="s">
        <v>1002</v>
      </c>
      <c r="D137" s="203" t="str">
        <f>_xlfn.CONCAT(Table1[[#This Row],[seq_id]],"_HIV",Table1[[#This Row],[scount]])</f>
        <v>20005_3_25_HIV12-00427</v>
      </c>
      <c r="E137" s="203" t="str">
        <f>_xlfn.CONCAT(Table1[[#This Row],[seq_id]],"_1.fastq.gz")</f>
        <v>20005_3_25_1.fastq.gz</v>
      </c>
      <c r="F137" s="203" t="str">
        <f>_xlfn.CONCAT(Table1[[#This Row],[seq_id]],"_2.fastq.gz")</f>
        <v>20005_3_25_2.fastq.gz</v>
      </c>
      <c r="G137" s="203" t="str">
        <f>_xlfn.CONCAT(Table1[[#This Row],[file_name_renamed]],"_R1.fastq.gz")</f>
        <v>20005_3_25_HIV12-00427_R1.fastq.gz</v>
      </c>
      <c r="H137" s="203" t="str">
        <f>_xlfn.CONCAT(Table1[[#This Row],[file_name_renamed]],"_R2.fastq.gz")</f>
        <v>20005_3_25_HIV12-00427_R2.fastq.gz</v>
      </c>
      <c r="I137" s="203">
        <v>20005</v>
      </c>
      <c r="J137" s="203">
        <v>3</v>
      </c>
      <c r="K137" s="203">
        <v>25</v>
      </c>
      <c r="L137" s="203">
        <v>2</v>
      </c>
      <c r="M137" s="203" t="s">
        <v>357</v>
      </c>
      <c r="N137" s="40">
        <v>419</v>
      </c>
      <c r="O137" s="203" t="s">
        <v>1</v>
      </c>
      <c r="P137" s="225"/>
      <c r="Q137" s="230">
        <v>3660</v>
      </c>
      <c r="R137" s="50">
        <f t="shared" si="4"/>
        <v>13.966666666666667</v>
      </c>
      <c r="S137" s="40"/>
      <c r="T137" s="40">
        <v>1</v>
      </c>
      <c r="U137" s="40">
        <v>2.9</v>
      </c>
      <c r="V137" s="59">
        <v>0.9</v>
      </c>
      <c r="W137" s="40"/>
      <c r="X137" s="40"/>
      <c r="Y137" s="82" t="s">
        <v>646</v>
      </c>
      <c r="Z137" s="82" t="s">
        <v>646</v>
      </c>
      <c r="AA137" s="40" t="s">
        <v>595</v>
      </c>
      <c r="AB137" s="40"/>
      <c r="AC137" s="40">
        <v>361</v>
      </c>
      <c r="AD137" s="40">
        <v>409</v>
      </c>
      <c r="AE137" s="40" t="s">
        <v>1101</v>
      </c>
      <c r="AF137" s="82" t="s">
        <v>1048</v>
      </c>
      <c r="AG137" s="82" t="s">
        <v>402</v>
      </c>
      <c r="AH137" s="40" t="s">
        <v>332</v>
      </c>
      <c r="AI137" s="40"/>
      <c r="AJ137" s="40">
        <v>17.579999999999998</v>
      </c>
      <c r="AK137" s="40" t="s">
        <v>1138</v>
      </c>
      <c r="AL137" s="40" t="s">
        <v>332</v>
      </c>
      <c r="AM137" s="41" t="s">
        <v>1093</v>
      </c>
    </row>
    <row r="138" spans="1:39" x14ac:dyDescent="0.35">
      <c r="A138" s="202" t="s">
        <v>564</v>
      </c>
      <c r="B138" s="203" t="str">
        <f>VLOOKUP(A138,'[1]Zuordnung BEEHIVE N=361'!H:K,4,FALSE)</f>
        <v>BEE2787</v>
      </c>
      <c r="C138" s="203" t="s">
        <v>1003</v>
      </c>
      <c r="D138" s="203" t="str">
        <f>_xlfn.CONCAT(Table1[[#This Row],[seq_id]],"_HIV",Table1[[#This Row],[scount]])</f>
        <v>20005_3_26_HIV12-00802</v>
      </c>
      <c r="E138" s="203" t="str">
        <f>_xlfn.CONCAT(Table1[[#This Row],[seq_id]],"_1.fastq.gz")</f>
        <v>20005_3_26_1.fastq.gz</v>
      </c>
      <c r="F138" s="203" t="str">
        <f>_xlfn.CONCAT(Table1[[#This Row],[seq_id]],"_2.fastq.gz")</f>
        <v>20005_3_26_2.fastq.gz</v>
      </c>
      <c r="G138" s="203" t="str">
        <f>_xlfn.CONCAT(Table1[[#This Row],[file_name_renamed]],"_R1.fastq.gz")</f>
        <v>20005_3_26_HIV12-00802_R1.fastq.gz</v>
      </c>
      <c r="H138" s="203" t="str">
        <f>_xlfn.CONCAT(Table1[[#This Row],[file_name_renamed]],"_R2.fastq.gz")</f>
        <v>20005_3_26_HIV12-00802_R2.fastq.gz</v>
      </c>
      <c r="I138" s="203">
        <v>20005</v>
      </c>
      <c r="J138" s="203">
        <v>3</v>
      </c>
      <c r="K138" s="203">
        <v>26</v>
      </c>
      <c r="L138" s="203">
        <v>2</v>
      </c>
      <c r="M138" s="203" t="s">
        <v>357</v>
      </c>
      <c r="N138" s="40">
        <v>317</v>
      </c>
      <c r="O138" s="203" t="s">
        <v>1</v>
      </c>
      <c r="P138" s="227">
        <v>1807</v>
      </c>
      <c r="Q138" s="230"/>
      <c r="R138" s="50">
        <f t="shared" si="4"/>
        <v>10.566666666666666</v>
      </c>
      <c r="S138" s="40"/>
      <c r="T138" s="40">
        <v>1</v>
      </c>
      <c r="U138" s="40">
        <v>2.1</v>
      </c>
      <c r="V138" s="59">
        <v>1.6</v>
      </c>
      <c r="W138" s="40"/>
      <c r="X138" s="40"/>
      <c r="Y138" s="40" t="s">
        <v>772</v>
      </c>
      <c r="Z138" s="40" t="s">
        <v>772</v>
      </c>
      <c r="AA138" s="40" t="s">
        <v>1</v>
      </c>
      <c r="AB138" s="40"/>
      <c r="AC138" s="40">
        <v>250</v>
      </c>
      <c r="AD138" s="40">
        <v>285</v>
      </c>
      <c r="AE138" s="40" t="s">
        <v>1103</v>
      </c>
      <c r="AF138" s="40" t="s">
        <v>332</v>
      </c>
      <c r="AG138" s="40"/>
      <c r="AH138" s="40" t="s">
        <v>332</v>
      </c>
      <c r="AI138" s="40"/>
      <c r="AJ138" s="82">
        <v>14.07</v>
      </c>
      <c r="AK138" s="40" t="s">
        <v>1138</v>
      </c>
      <c r="AL138" s="40" t="s">
        <v>332</v>
      </c>
      <c r="AM138" s="41"/>
    </row>
    <row r="139" spans="1:39" x14ac:dyDescent="0.35">
      <c r="A139" s="202" t="s">
        <v>565</v>
      </c>
      <c r="B139" s="203" t="str">
        <f>VLOOKUP(A139,'[1]Zuordnung BEEHIVE N=361'!H:K,4,FALSE)</f>
        <v>BEE2791</v>
      </c>
      <c r="C139" s="203" t="s">
        <v>1005</v>
      </c>
      <c r="D139" s="203" t="str">
        <f>_xlfn.CONCAT(Table1[[#This Row],[seq_id]],"_HIV",Table1[[#This Row],[scount]])</f>
        <v>20005_3_30_HIV12-01034</v>
      </c>
      <c r="E139" s="203" t="str">
        <f>_xlfn.CONCAT(Table1[[#This Row],[seq_id]],"_1.fastq.gz")</f>
        <v>20005_3_30_1.fastq.gz</v>
      </c>
      <c r="F139" s="203" t="str">
        <f>_xlfn.CONCAT(Table1[[#This Row],[seq_id]],"_2.fastq.gz")</f>
        <v>20005_3_30_2.fastq.gz</v>
      </c>
      <c r="G139" s="203" t="str">
        <f>_xlfn.CONCAT(Table1[[#This Row],[file_name_renamed]],"_R1.fastq.gz")</f>
        <v>20005_3_30_HIV12-01034_R1.fastq.gz</v>
      </c>
      <c r="H139" s="203" t="str">
        <f>_xlfn.CONCAT(Table1[[#This Row],[file_name_renamed]],"_R2.fastq.gz")</f>
        <v>20005_3_30_HIV12-01034_R2.fastq.gz</v>
      </c>
      <c r="I139" s="203">
        <v>20005</v>
      </c>
      <c r="J139" s="203">
        <v>3</v>
      </c>
      <c r="K139" s="203">
        <v>30</v>
      </c>
      <c r="L139" s="203">
        <v>2</v>
      </c>
      <c r="M139" s="203" t="s">
        <v>357</v>
      </c>
      <c r="N139" s="40">
        <v>258</v>
      </c>
      <c r="O139" s="203" t="s">
        <v>1</v>
      </c>
      <c r="P139" s="227">
        <v>164</v>
      </c>
      <c r="Q139" s="230"/>
      <c r="R139" s="50">
        <f t="shared" si="4"/>
        <v>8.6</v>
      </c>
      <c r="S139" s="40"/>
      <c r="T139" s="40">
        <v>1</v>
      </c>
      <c r="U139" s="40">
        <v>0.9</v>
      </c>
      <c r="V139" s="59">
        <v>0</v>
      </c>
      <c r="W139" s="40"/>
      <c r="X139" s="40"/>
      <c r="Y139" s="82" t="s">
        <v>646</v>
      </c>
      <c r="Z139" s="40" t="s">
        <v>772</v>
      </c>
      <c r="AA139" s="40" t="s">
        <v>592</v>
      </c>
      <c r="AB139" s="40"/>
      <c r="AC139" s="40">
        <v>123</v>
      </c>
      <c r="AD139" s="40">
        <v>138</v>
      </c>
      <c r="AE139" s="40" t="s">
        <v>1200</v>
      </c>
      <c r="AF139" s="82" t="s">
        <v>1048</v>
      </c>
      <c r="AG139" s="82" t="s">
        <v>402</v>
      </c>
      <c r="AH139" s="40" t="s">
        <v>332</v>
      </c>
      <c r="AI139" s="40"/>
      <c r="AJ139" s="40"/>
      <c r="AK139" s="40" t="s">
        <v>1138</v>
      </c>
      <c r="AL139" s="40" t="s">
        <v>332</v>
      </c>
      <c r="AM139" s="109" t="s">
        <v>1105</v>
      </c>
    </row>
    <row r="140" spans="1:39" x14ac:dyDescent="0.35">
      <c r="A140" s="202" t="s">
        <v>566</v>
      </c>
      <c r="B140" s="203" t="str">
        <f>VLOOKUP(A140,'[1]Zuordnung BEEHIVE N=361'!H:K,4,FALSE)</f>
        <v>BEE2792</v>
      </c>
      <c r="C140" s="203" t="s">
        <v>1006</v>
      </c>
      <c r="D140" s="203" t="str">
        <f>_xlfn.CONCAT(Table1[[#This Row],[seq_id]],"_HIV",Table1[[#This Row],[scount]])</f>
        <v>20005_3_31_HIV12-01441</v>
      </c>
      <c r="E140" s="203" t="str">
        <f>_xlfn.CONCAT(Table1[[#This Row],[seq_id]],"_1.fastq.gz")</f>
        <v>20005_3_31_1.fastq.gz</v>
      </c>
      <c r="F140" s="203" t="str">
        <f>_xlfn.CONCAT(Table1[[#This Row],[seq_id]],"_2.fastq.gz")</f>
        <v>20005_3_31_2.fastq.gz</v>
      </c>
      <c r="G140" s="203" t="str">
        <f>_xlfn.CONCAT(Table1[[#This Row],[file_name_renamed]],"_R1.fastq.gz")</f>
        <v>20005_3_31_HIV12-01441_R1.fastq.gz</v>
      </c>
      <c r="H140" s="203" t="str">
        <f>_xlfn.CONCAT(Table1[[#This Row],[file_name_renamed]],"_R2.fastq.gz")</f>
        <v>20005_3_31_HIV12-01441_R2.fastq.gz</v>
      </c>
      <c r="I140" s="203">
        <v>20005</v>
      </c>
      <c r="J140" s="203">
        <v>3</v>
      </c>
      <c r="K140" s="203">
        <v>31</v>
      </c>
      <c r="L140" s="203">
        <v>3</v>
      </c>
      <c r="M140" s="203" t="s">
        <v>357</v>
      </c>
      <c r="N140" s="40">
        <v>446</v>
      </c>
      <c r="O140" s="203" t="s">
        <v>1</v>
      </c>
      <c r="P140" s="225"/>
      <c r="Q140" s="230">
        <v>11400</v>
      </c>
      <c r="R140" s="50">
        <f t="shared" si="4"/>
        <v>14.866666666666667</v>
      </c>
      <c r="S140" s="40"/>
      <c r="T140" s="40">
        <v>1</v>
      </c>
      <c r="U140" s="40">
        <v>1.7</v>
      </c>
      <c r="V140" s="59">
        <v>1</v>
      </c>
      <c r="W140" s="40"/>
      <c r="X140" s="40"/>
      <c r="Y140" s="82" t="s">
        <v>646</v>
      </c>
      <c r="Z140" s="82" t="s">
        <v>646</v>
      </c>
      <c r="AA140" s="40" t="s">
        <v>1</v>
      </c>
      <c r="AB140" s="40"/>
      <c r="AC140" s="40">
        <v>210</v>
      </c>
      <c r="AD140" s="40">
        <v>239</v>
      </c>
      <c r="AE140" s="59" t="s">
        <v>1201</v>
      </c>
      <c r="AF140" s="82" t="s">
        <v>1048</v>
      </c>
      <c r="AG140" s="82" t="s">
        <v>402</v>
      </c>
      <c r="AH140" s="40" t="s">
        <v>332</v>
      </c>
      <c r="AI140" s="40"/>
      <c r="AJ140" s="40">
        <v>13.09</v>
      </c>
      <c r="AK140" s="40" t="s">
        <v>1138</v>
      </c>
      <c r="AL140" s="40" t="s">
        <v>332</v>
      </c>
      <c r="AM140" s="41" t="s">
        <v>1326</v>
      </c>
    </row>
    <row r="141" spans="1:39" x14ac:dyDescent="0.35">
      <c r="A141" s="202" t="s">
        <v>567</v>
      </c>
      <c r="B141" s="203" t="str">
        <f>VLOOKUP(A141,'[1]Zuordnung BEEHIVE N=361'!H:K,4,FALSE)</f>
        <v>BEE2795</v>
      </c>
      <c r="C141" s="203" t="s">
        <v>1007</v>
      </c>
      <c r="D141" s="203" t="str">
        <f>_xlfn.CONCAT(Table1[[#This Row],[seq_id]],"_HIV",Table1[[#This Row],[scount]])</f>
        <v>20005_3_34_HIV12-02929</v>
      </c>
      <c r="E141" s="203" t="str">
        <f>_xlfn.CONCAT(Table1[[#This Row],[seq_id]],"_1.fastq.gz")</f>
        <v>20005_3_34_1.fastq.gz</v>
      </c>
      <c r="F141" s="203" t="str">
        <f>_xlfn.CONCAT(Table1[[#This Row],[seq_id]],"_2.fastq.gz")</f>
        <v>20005_3_34_2.fastq.gz</v>
      </c>
      <c r="G141" s="203" t="str">
        <f>_xlfn.CONCAT(Table1[[#This Row],[file_name_renamed]],"_R1.fastq.gz")</f>
        <v>20005_3_34_HIV12-02929_R1.fastq.gz</v>
      </c>
      <c r="H141" s="203" t="str">
        <f>_xlfn.CONCAT(Table1[[#This Row],[file_name_renamed]],"_R2.fastq.gz")</f>
        <v>20005_3_34_HIV12-02929_R2.fastq.gz</v>
      </c>
      <c r="I141" s="203">
        <v>20005</v>
      </c>
      <c r="J141" s="203">
        <v>3</v>
      </c>
      <c r="K141" s="203">
        <v>34</v>
      </c>
      <c r="L141" s="203">
        <v>2</v>
      </c>
      <c r="M141" s="203" t="s">
        <v>357</v>
      </c>
      <c r="N141" s="40">
        <v>444</v>
      </c>
      <c r="O141" s="203" t="s">
        <v>1</v>
      </c>
      <c r="P141" s="225"/>
      <c r="Q141" s="230">
        <v>6580</v>
      </c>
      <c r="R141" s="50">
        <f t="shared" si="4"/>
        <v>14.8</v>
      </c>
      <c r="S141" s="40"/>
      <c r="T141" s="40">
        <v>1</v>
      </c>
      <c r="U141" s="40">
        <v>2.2000000000000002</v>
      </c>
      <c r="V141" s="59">
        <v>1.7</v>
      </c>
      <c r="W141" s="40"/>
      <c r="X141" s="40"/>
      <c r="Y141" s="40" t="s">
        <v>772</v>
      </c>
      <c r="Z141" s="40" t="s">
        <v>772</v>
      </c>
      <c r="AA141" s="40" t="s">
        <v>1</v>
      </c>
      <c r="AB141" s="40"/>
      <c r="AC141" s="40">
        <v>252</v>
      </c>
      <c r="AD141" s="40">
        <v>289</v>
      </c>
      <c r="AE141" s="40" t="s">
        <v>1106</v>
      </c>
      <c r="AF141" s="40" t="s">
        <v>332</v>
      </c>
      <c r="AG141" s="40"/>
      <c r="AH141" s="40" t="s">
        <v>332</v>
      </c>
      <c r="AI141" s="40"/>
      <c r="AJ141" s="40">
        <v>19.41</v>
      </c>
      <c r="AK141" s="40" t="s">
        <v>1138</v>
      </c>
      <c r="AL141" s="40" t="s">
        <v>332</v>
      </c>
      <c r="AM141" s="41"/>
    </row>
    <row r="142" spans="1:39" x14ac:dyDescent="0.35">
      <c r="A142" s="202" t="s">
        <v>568</v>
      </c>
      <c r="B142" s="203" t="str">
        <f>VLOOKUP(A142,'[1]Zuordnung BEEHIVE N=361'!H:K,4,FALSE)</f>
        <v>BEE2800</v>
      </c>
      <c r="C142" s="203" t="s">
        <v>1008</v>
      </c>
      <c r="D142" s="203" t="str">
        <f>_xlfn.CONCAT(Table1[[#This Row],[seq_id]],"_HIV",Table1[[#This Row],[scount]])</f>
        <v>20005_3_39_HIV12-03654</v>
      </c>
      <c r="E142" s="203" t="str">
        <f>_xlfn.CONCAT(Table1[[#This Row],[seq_id]],"_1.fastq.gz")</f>
        <v>20005_3_39_1.fastq.gz</v>
      </c>
      <c r="F142" s="203" t="str">
        <f>_xlfn.CONCAT(Table1[[#This Row],[seq_id]],"_2.fastq.gz")</f>
        <v>20005_3_39_2.fastq.gz</v>
      </c>
      <c r="G142" s="203" t="str">
        <f>_xlfn.CONCAT(Table1[[#This Row],[file_name_renamed]],"_R1.fastq.gz")</f>
        <v>20005_3_39_HIV12-03654_R1.fastq.gz</v>
      </c>
      <c r="H142" s="203" t="str">
        <f>_xlfn.CONCAT(Table1[[#This Row],[file_name_renamed]],"_R2.fastq.gz")</f>
        <v>20005_3_39_HIV12-03654_R2.fastq.gz</v>
      </c>
      <c r="I142" s="203">
        <v>20005</v>
      </c>
      <c r="J142" s="203">
        <v>3</v>
      </c>
      <c r="K142" s="203">
        <v>39</v>
      </c>
      <c r="L142" s="203">
        <v>2</v>
      </c>
      <c r="M142" s="203" t="s">
        <v>357</v>
      </c>
      <c r="N142" s="40">
        <v>600</v>
      </c>
      <c r="O142" s="203" t="s">
        <v>1</v>
      </c>
      <c r="P142" s="225"/>
      <c r="Q142" s="230">
        <v>3000</v>
      </c>
      <c r="R142" s="50">
        <f t="shared" si="4"/>
        <v>20</v>
      </c>
      <c r="S142" s="40"/>
      <c r="T142" s="40">
        <v>1</v>
      </c>
      <c r="U142" s="40">
        <v>1.6</v>
      </c>
      <c r="V142" s="59">
        <v>0.9</v>
      </c>
      <c r="W142" s="40"/>
      <c r="X142" s="40"/>
      <c r="Y142" s="40" t="s">
        <v>772</v>
      </c>
      <c r="Z142" s="40" t="s">
        <v>772</v>
      </c>
      <c r="AA142" s="40" t="s">
        <v>1112</v>
      </c>
      <c r="AB142" s="40"/>
      <c r="AC142" s="40">
        <v>197</v>
      </c>
      <c r="AD142" s="40">
        <v>225</v>
      </c>
      <c r="AE142" s="40" t="s">
        <v>1107</v>
      </c>
      <c r="AF142" s="40" t="s">
        <v>332</v>
      </c>
      <c r="AG142" s="40"/>
      <c r="AH142" s="40" t="s">
        <v>332</v>
      </c>
      <c r="AI142" s="40"/>
      <c r="AJ142" s="40">
        <v>19.739999999999998</v>
      </c>
      <c r="AK142" s="40" t="s">
        <v>1138</v>
      </c>
      <c r="AL142" s="40" t="s">
        <v>332</v>
      </c>
      <c r="AM142" s="41"/>
    </row>
    <row r="143" spans="1:39" x14ac:dyDescent="0.35">
      <c r="A143" s="202" t="s">
        <v>569</v>
      </c>
      <c r="B143" s="203" t="str">
        <f>VLOOKUP(A143,'[1]Zuordnung BEEHIVE N=361'!H:K,4,FALSE)</f>
        <v>BEE2803</v>
      </c>
      <c r="C143" s="203" t="s">
        <v>1009</v>
      </c>
      <c r="D143" s="203" t="str">
        <f>_xlfn.CONCAT(Table1[[#This Row],[seq_id]],"_HIV",Table1[[#This Row],[scount]])</f>
        <v>20005_3_42_HIV12-04140</v>
      </c>
      <c r="E143" s="203" t="str">
        <f>_xlfn.CONCAT(Table1[[#This Row],[seq_id]],"_1.fastq.gz")</f>
        <v>20005_3_42_1.fastq.gz</v>
      </c>
      <c r="F143" s="203" t="str">
        <f>_xlfn.CONCAT(Table1[[#This Row],[seq_id]],"_2.fastq.gz")</f>
        <v>20005_3_42_2.fastq.gz</v>
      </c>
      <c r="G143" s="203" t="str">
        <f>_xlfn.CONCAT(Table1[[#This Row],[file_name_renamed]],"_R1.fastq.gz")</f>
        <v>20005_3_42_HIV12-04140_R1.fastq.gz</v>
      </c>
      <c r="H143" s="203" t="str">
        <f>_xlfn.CONCAT(Table1[[#This Row],[file_name_renamed]],"_R2.fastq.gz")</f>
        <v>20005_3_42_HIV12-04140_R2.fastq.gz</v>
      </c>
      <c r="I143" s="203">
        <v>20005</v>
      </c>
      <c r="J143" s="203">
        <v>3</v>
      </c>
      <c r="K143" s="203">
        <v>42</v>
      </c>
      <c r="L143" s="203">
        <v>2</v>
      </c>
      <c r="M143" s="203" t="s">
        <v>357</v>
      </c>
      <c r="N143" s="40">
        <v>377</v>
      </c>
      <c r="O143" s="203" t="s">
        <v>580</v>
      </c>
      <c r="P143" s="225"/>
      <c r="Q143" s="230">
        <v>19300</v>
      </c>
      <c r="R143" s="50">
        <f t="shared" si="4"/>
        <v>12.566666666666666</v>
      </c>
      <c r="S143" s="40"/>
      <c r="T143" s="40">
        <v>1</v>
      </c>
      <c r="U143" s="40">
        <v>1</v>
      </c>
      <c r="V143" s="59">
        <v>0.3</v>
      </c>
      <c r="W143" s="40"/>
      <c r="X143" s="40"/>
      <c r="Y143" s="40" t="s">
        <v>772</v>
      </c>
      <c r="Z143" s="40" t="s">
        <v>772</v>
      </c>
      <c r="AA143" s="40" t="s">
        <v>1</v>
      </c>
      <c r="AB143" s="40"/>
      <c r="AC143" s="40">
        <v>142</v>
      </c>
      <c r="AD143" s="40">
        <v>159</v>
      </c>
      <c r="AE143" s="40" t="s">
        <v>1108</v>
      </c>
      <c r="AF143" s="40" t="s">
        <v>332</v>
      </c>
      <c r="AG143" s="40"/>
      <c r="AH143" s="40" t="s">
        <v>332</v>
      </c>
      <c r="AI143" s="40"/>
      <c r="AJ143" s="40">
        <v>53.74</v>
      </c>
      <c r="AK143" s="40" t="s">
        <v>1138</v>
      </c>
      <c r="AL143" s="40" t="s">
        <v>332</v>
      </c>
      <c r="AM143" s="41" t="s">
        <v>1093</v>
      </c>
    </row>
    <row r="144" spans="1:39" x14ac:dyDescent="0.35">
      <c r="A144" s="202" t="s">
        <v>570</v>
      </c>
      <c r="B144" s="203" t="str">
        <f>VLOOKUP(A144,'[1]Zuordnung BEEHIVE N=361'!H:K,4,FALSE)</f>
        <v>BEE2804</v>
      </c>
      <c r="C144" s="203" t="s">
        <v>1010</v>
      </c>
      <c r="D144" s="203" t="str">
        <f>_xlfn.CONCAT(Table1[[#This Row],[seq_id]],"_HIV",Table1[[#This Row],[scount]])</f>
        <v>20005_3_43_HIV13-00105</v>
      </c>
      <c r="E144" s="203" t="str">
        <f>_xlfn.CONCAT(Table1[[#This Row],[seq_id]],"_1.fastq.gz")</f>
        <v>20005_3_43_1.fastq.gz</v>
      </c>
      <c r="F144" s="203" t="str">
        <f>_xlfn.CONCAT(Table1[[#This Row],[seq_id]],"_2.fastq.gz")</f>
        <v>20005_3_43_2.fastq.gz</v>
      </c>
      <c r="G144" s="203" t="str">
        <f>_xlfn.CONCAT(Table1[[#This Row],[file_name_renamed]],"_R1.fastq.gz")</f>
        <v>20005_3_43_HIV13-00105_R1.fastq.gz</v>
      </c>
      <c r="H144" s="203" t="str">
        <f>_xlfn.CONCAT(Table1[[#This Row],[file_name_renamed]],"_R2.fastq.gz")</f>
        <v>20005_3_43_HIV13-00105_R2.fastq.gz</v>
      </c>
      <c r="I144" s="203">
        <v>20005</v>
      </c>
      <c r="J144" s="203">
        <v>3</v>
      </c>
      <c r="K144" s="203">
        <v>43</v>
      </c>
      <c r="L144" s="203">
        <v>2</v>
      </c>
      <c r="M144" s="203" t="s">
        <v>357</v>
      </c>
      <c r="N144" s="40">
        <v>316</v>
      </c>
      <c r="O144" s="203" t="s">
        <v>1</v>
      </c>
      <c r="P144" s="227">
        <v>38527</v>
      </c>
      <c r="Q144" s="230"/>
      <c r="R144" s="50">
        <f t="shared" si="4"/>
        <v>10.533333333333333</v>
      </c>
      <c r="S144" s="40"/>
      <c r="T144" s="40">
        <v>1</v>
      </c>
      <c r="U144" s="40">
        <v>2.2999999999999998</v>
      </c>
      <c r="V144" s="59">
        <v>1.8</v>
      </c>
      <c r="W144" s="40"/>
      <c r="X144" s="40"/>
      <c r="Y144" s="40" t="s">
        <v>772</v>
      </c>
      <c r="Z144" s="40" t="s">
        <v>772</v>
      </c>
      <c r="AA144" s="40" t="s">
        <v>1115</v>
      </c>
      <c r="AB144" s="40"/>
      <c r="AC144" s="40">
        <v>261</v>
      </c>
      <c r="AD144" s="40">
        <v>299</v>
      </c>
      <c r="AE144" s="40" t="s">
        <v>1109</v>
      </c>
      <c r="AF144" s="40" t="s">
        <v>332</v>
      </c>
      <c r="AG144" s="40"/>
      <c r="AH144" s="40" t="s">
        <v>332</v>
      </c>
      <c r="AI144" s="40"/>
      <c r="AJ144" s="82">
        <v>70.77</v>
      </c>
      <c r="AK144" s="40" t="s">
        <v>1138</v>
      </c>
      <c r="AL144" s="40" t="s">
        <v>332</v>
      </c>
      <c r="AM144" s="41" t="s">
        <v>1093</v>
      </c>
    </row>
    <row r="145" spans="1:39" x14ac:dyDescent="0.35">
      <c r="A145" s="202" t="s">
        <v>571</v>
      </c>
      <c r="B145" s="203" t="str">
        <f>VLOOKUP(A145,'[1]Zuordnung BEEHIVE N=361'!H:K,4,FALSE)</f>
        <v>BEE2809</v>
      </c>
      <c r="C145" s="203" t="s">
        <v>1011</v>
      </c>
      <c r="D145" s="203" t="str">
        <f>_xlfn.CONCAT(Table1[[#This Row],[seq_id]],"_HIV",Table1[[#This Row],[scount]])</f>
        <v>20005_3_48_HIV13-02687</v>
      </c>
      <c r="E145" s="203" t="str">
        <f>_xlfn.CONCAT(Table1[[#This Row],[seq_id]],"_1.fastq.gz")</f>
        <v>20005_3_48_1.fastq.gz</v>
      </c>
      <c r="F145" s="203" t="str">
        <f>_xlfn.CONCAT(Table1[[#This Row],[seq_id]],"_2.fastq.gz")</f>
        <v>20005_3_48_2.fastq.gz</v>
      </c>
      <c r="G145" s="203" t="str">
        <f>_xlfn.CONCAT(Table1[[#This Row],[file_name_renamed]],"_R1.fastq.gz")</f>
        <v>20005_3_48_HIV13-02687_R1.fastq.gz</v>
      </c>
      <c r="H145" s="203" t="str">
        <f>_xlfn.CONCAT(Table1[[#This Row],[file_name_renamed]],"_R2.fastq.gz")</f>
        <v>20005_3_48_HIV13-02687_R2.fastq.gz</v>
      </c>
      <c r="I145" s="203">
        <v>20005</v>
      </c>
      <c r="J145" s="203">
        <v>3</v>
      </c>
      <c r="K145" s="203">
        <v>48</v>
      </c>
      <c r="L145" s="203">
        <v>2</v>
      </c>
      <c r="M145" s="203" t="s">
        <v>357</v>
      </c>
      <c r="N145" s="40">
        <v>405</v>
      </c>
      <c r="O145" s="203" t="s">
        <v>1</v>
      </c>
      <c r="P145" s="225"/>
      <c r="Q145" s="230">
        <v>988</v>
      </c>
      <c r="R145" s="50">
        <f t="shared" si="4"/>
        <v>13.5</v>
      </c>
      <c r="S145" s="40"/>
      <c r="T145" s="40">
        <v>1</v>
      </c>
      <c r="U145" s="40">
        <v>1.2</v>
      </c>
      <c r="V145" s="59">
        <v>0.3</v>
      </c>
      <c r="W145" s="82"/>
      <c r="X145" s="82"/>
      <c r="Y145" s="82" t="s">
        <v>646</v>
      </c>
      <c r="Z145" s="40" t="s">
        <v>772</v>
      </c>
      <c r="AA145" s="40" t="s">
        <v>618</v>
      </c>
      <c r="AB145" s="40"/>
      <c r="AC145" s="40">
        <v>149</v>
      </c>
      <c r="AD145" s="40">
        <v>167</v>
      </c>
      <c r="AE145" s="40" t="s">
        <v>1110</v>
      </c>
      <c r="AF145" s="40" t="s">
        <v>332</v>
      </c>
      <c r="AG145" s="40"/>
      <c r="AH145" s="40" t="s">
        <v>332</v>
      </c>
      <c r="AI145" s="40"/>
      <c r="AJ145" s="40">
        <v>13.21</v>
      </c>
      <c r="AK145" s="40" t="s">
        <v>1138</v>
      </c>
      <c r="AL145" s="40" t="s">
        <v>332</v>
      </c>
      <c r="AM145" s="41" t="s">
        <v>1292</v>
      </c>
    </row>
    <row r="146" spans="1:39" x14ac:dyDescent="0.35">
      <c r="A146" s="202" t="s">
        <v>573</v>
      </c>
      <c r="B146" s="203" t="str">
        <f>VLOOKUP(A146,'[1]Zuordnung BEEHIVE N=361'!H:K,4,FALSE)</f>
        <v>BEE2816</v>
      </c>
      <c r="C146" s="203" t="s">
        <v>1012</v>
      </c>
      <c r="D146" s="203" t="str">
        <f>_xlfn.CONCAT(Table1[[#This Row],[seq_id]],"_HIV",Table1[[#This Row],[scount]])</f>
        <v>20005_3_55_HIV13-05916</v>
      </c>
      <c r="E146" s="203" t="str">
        <f>_xlfn.CONCAT(Table1[[#This Row],[seq_id]],"_1.fastq.gz")</f>
        <v>20005_3_55_1.fastq.gz</v>
      </c>
      <c r="F146" s="203" t="str">
        <f>_xlfn.CONCAT(Table1[[#This Row],[seq_id]],"_2.fastq.gz")</f>
        <v>20005_3_55_2.fastq.gz</v>
      </c>
      <c r="G146" s="203" t="str">
        <f>_xlfn.CONCAT(Table1[[#This Row],[file_name_renamed]],"_R1.fastq.gz")</f>
        <v>20005_3_55_HIV13-05916_R1.fastq.gz</v>
      </c>
      <c r="H146" s="203" t="str">
        <f>_xlfn.CONCAT(Table1[[#This Row],[file_name_renamed]],"_R2.fastq.gz")</f>
        <v>20005_3_55_HIV13-05916_R2.fastq.gz</v>
      </c>
      <c r="I146" s="203">
        <v>20005</v>
      </c>
      <c r="J146" s="203">
        <v>3</v>
      </c>
      <c r="K146" s="203">
        <v>55</v>
      </c>
      <c r="L146" s="203">
        <v>2</v>
      </c>
      <c r="M146" s="203" t="s">
        <v>357</v>
      </c>
      <c r="N146" s="40">
        <v>460</v>
      </c>
      <c r="O146" s="203" t="s">
        <v>579</v>
      </c>
      <c r="P146" s="227">
        <v>50</v>
      </c>
      <c r="Q146" s="230"/>
      <c r="R146" s="50">
        <f t="shared" si="4"/>
        <v>15.333333333333334</v>
      </c>
      <c r="S146" s="40"/>
      <c r="T146" s="40">
        <v>1</v>
      </c>
      <c r="U146" s="40">
        <v>0.9</v>
      </c>
      <c r="V146" s="59">
        <v>0</v>
      </c>
      <c r="W146" s="40"/>
      <c r="X146" s="40"/>
      <c r="Y146" s="82" t="s">
        <v>646</v>
      </c>
      <c r="Z146" s="82" t="s">
        <v>646</v>
      </c>
      <c r="AA146" s="40" t="s">
        <v>1</v>
      </c>
      <c r="AB146" s="40"/>
      <c r="AC146" s="40">
        <v>138</v>
      </c>
      <c r="AD146" s="40">
        <v>151</v>
      </c>
      <c r="AE146" s="40" t="s">
        <v>1111</v>
      </c>
      <c r="AF146" s="82" t="s">
        <v>1048</v>
      </c>
      <c r="AG146" s="82" t="s">
        <v>402</v>
      </c>
      <c r="AH146" s="82" t="s">
        <v>1048</v>
      </c>
      <c r="AI146" s="82" t="s">
        <v>402</v>
      </c>
      <c r="AJ146" s="40"/>
      <c r="AK146" s="40" t="s">
        <v>1138</v>
      </c>
      <c r="AL146" s="40" t="s">
        <v>332</v>
      </c>
      <c r="AM146" s="109" t="s">
        <v>1105</v>
      </c>
    </row>
    <row r="147" spans="1:39" x14ac:dyDescent="0.35">
      <c r="A147" s="202" t="s">
        <v>574</v>
      </c>
      <c r="B147" s="203" t="str">
        <f>VLOOKUP(A147,'[1]Zuordnung BEEHIVE N=361'!H:K,4,FALSE)</f>
        <v>BEE2817</v>
      </c>
      <c r="C147" s="203" t="s">
        <v>1013</v>
      </c>
      <c r="D147" s="203" t="str">
        <f>_xlfn.CONCAT(Table1[[#This Row],[seq_id]],"_HIV",Table1[[#This Row],[scount]])</f>
        <v>20005_3_56_HIV13-06088</v>
      </c>
      <c r="E147" s="203" t="str">
        <f>_xlfn.CONCAT(Table1[[#This Row],[seq_id]],"_1.fastq.gz")</f>
        <v>20005_3_56_1.fastq.gz</v>
      </c>
      <c r="F147" s="203" t="str">
        <f>_xlfn.CONCAT(Table1[[#This Row],[seq_id]],"_2.fastq.gz")</f>
        <v>20005_3_56_2.fastq.gz</v>
      </c>
      <c r="G147" s="203" t="str">
        <f>_xlfn.CONCAT(Table1[[#This Row],[file_name_renamed]],"_R1.fastq.gz")</f>
        <v>20005_3_56_HIV13-06088_R1.fastq.gz</v>
      </c>
      <c r="H147" s="203" t="str">
        <f>_xlfn.CONCAT(Table1[[#This Row],[file_name_renamed]],"_R2.fastq.gz")</f>
        <v>20005_3_56_HIV13-06088_R2.fastq.gz</v>
      </c>
      <c r="I147" s="203">
        <v>20005</v>
      </c>
      <c r="J147" s="203">
        <v>3</v>
      </c>
      <c r="K147" s="203">
        <v>56</v>
      </c>
      <c r="L147" s="203">
        <v>2</v>
      </c>
      <c r="M147" s="203" t="s">
        <v>357</v>
      </c>
      <c r="N147" s="40">
        <v>402</v>
      </c>
      <c r="O147" s="203" t="s">
        <v>1</v>
      </c>
      <c r="P147" s="227">
        <v>25700</v>
      </c>
      <c r="Q147" s="230"/>
      <c r="R147" s="50">
        <f t="shared" si="4"/>
        <v>13.4</v>
      </c>
      <c r="S147" s="40"/>
      <c r="T147" s="40">
        <v>1</v>
      </c>
      <c r="U147" s="40">
        <v>2.2000000000000002</v>
      </c>
      <c r="V147" s="59">
        <v>1.6</v>
      </c>
      <c r="W147" s="40"/>
      <c r="X147" s="40"/>
      <c r="Y147" s="40" t="s">
        <v>772</v>
      </c>
      <c r="Z147" s="40" t="s">
        <v>772</v>
      </c>
      <c r="AA147" s="40" t="s">
        <v>1118</v>
      </c>
      <c r="AB147" s="40"/>
      <c r="AC147" s="40">
        <v>259</v>
      </c>
      <c r="AD147" s="40">
        <v>295</v>
      </c>
      <c r="AE147" s="40" t="s">
        <v>1113</v>
      </c>
      <c r="AF147" s="40" t="s">
        <v>332</v>
      </c>
      <c r="AG147" s="40"/>
      <c r="AH147" s="40" t="s">
        <v>332</v>
      </c>
      <c r="AI147" s="40"/>
      <c r="AJ147" s="40">
        <v>14.9</v>
      </c>
      <c r="AK147" s="40" t="s">
        <v>1138</v>
      </c>
      <c r="AL147" s="40" t="s">
        <v>332</v>
      </c>
      <c r="AM147" s="41"/>
    </row>
    <row r="148" spans="1:39" x14ac:dyDescent="0.35">
      <c r="A148" s="202" t="s">
        <v>575</v>
      </c>
      <c r="B148" s="203" t="str">
        <f>VLOOKUP(A148,'[1]Zuordnung BEEHIVE N=361'!H:K,4,FALSE)</f>
        <v>BEE2819</v>
      </c>
      <c r="C148" s="203" t="s">
        <v>1014</v>
      </c>
      <c r="D148" s="203" t="str">
        <f>_xlfn.CONCAT(Table1[[#This Row],[seq_id]],"_HIV",Table1[[#This Row],[scount]])</f>
        <v>20005_3_58_HIV14-00156</v>
      </c>
      <c r="E148" s="203" t="str">
        <f>_xlfn.CONCAT(Table1[[#This Row],[seq_id]],"_1.fastq.gz")</f>
        <v>20005_3_58_1.fastq.gz</v>
      </c>
      <c r="F148" s="203" t="str">
        <f>_xlfn.CONCAT(Table1[[#This Row],[seq_id]],"_2.fastq.gz")</f>
        <v>20005_3_58_2.fastq.gz</v>
      </c>
      <c r="G148" s="203" t="str">
        <f>_xlfn.CONCAT(Table1[[#This Row],[file_name_renamed]],"_R1.fastq.gz")</f>
        <v>20005_3_58_HIV14-00156_R1.fastq.gz</v>
      </c>
      <c r="H148" s="203" t="str">
        <f>_xlfn.CONCAT(Table1[[#This Row],[file_name_renamed]],"_R2.fastq.gz")</f>
        <v>20005_3_58_HIV14-00156_R2.fastq.gz</v>
      </c>
      <c r="I148" s="203">
        <v>20005</v>
      </c>
      <c r="J148" s="203">
        <v>3</v>
      </c>
      <c r="K148" s="203">
        <v>58</v>
      </c>
      <c r="L148" s="203">
        <v>2</v>
      </c>
      <c r="M148" s="203" t="s">
        <v>357</v>
      </c>
      <c r="N148" s="40">
        <v>524</v>
      </c>
      <c r="O148" s="203" t="s">
        <v>1</v>
      </c>
      <c r="P148" s="227">
        <v>4689</v>
      </c>
      <c r="Q148" s="230"/>
      <c r="R148" s="50">
        <f t="shared" si="4"/>
        <v>17.466666666666665</v>
      </c>
      <c r="S148" s="40"/>
      <c r="T148" s="40">
        <v>1</v>
      </c>
      <c r="U148" s="40">
        <v>1.7</v>
      </c>
      <c r="V148" s="59">
        <v>0.7</v>
      </c>
      <c r="W148" s="40"/>
      <c r="X148" s="40"/>
      <c r="Y148" s="40" t="s">
        <v>772</v>
      </c>
      <c r="Z148" s="40" t="s">
        <v>772</v>
      </c>
      <c r="AA148" s="40" t="s">
        <v>1</v>
      </c>
      <c r="AB148" s="40"/>
      <c r="AC148" s="40">
        <v>218</v>
      </c>
      <c r="AD148" s="40">
        <v>245</v>
      </c>
      <c r="AE148" s="40" t="s">
        <v>1114</v>
      </c>
      <c r="AF148" s="40" t="s">
        <v>332</v>
      </c>
      <c r="AG148" s="40"/>
      <c r="AH148" s="40" t="s">
        <v>332</v>
      </c>
      <c r="AI148" s="40"/>
      <c r="AJ148" s="40">
        <v>14.36</v>
      </c>
      <c r="AK148" s="40" t="s">
        <v>1138</v>
      </c>
      <c r="AL148" s="40" t="s">
        <v>332</v>
      </c>
      <c r="AM148" s="41"/>
    </row>
    <row r="149" spans="1:39" x14ac:dyDescent="0.35">
      <c r="A149" s="202" t="s">
        <v>576</v>
      </c>
      <c r="B149" s="203" t="str">
        <f>VLOOKUP(A149,'[1]Zuordnung BEEHIVE N=361'!H:K,4,FALSE)</f>
        <v>BEE2823</v>
      </c>
      <c r="C149" s="203" t="s">
        <v>1016</v>
      </c>
      <c r="D149" s="203" t="str">
        <f>_xlfn.CONCAT(Table1[[#This Row],[seq_id]],"_HIV",Table1[[#This Row],[scount]])</f>
        <v>20005_3_62_HIV14-01179</v>
      </c>
      <c r="E149" s="203" t="str">
        <f>_xlfn.CONCAT(Table1[[#This Row],[seq_id]],"_1.fastq.gz")</f>
        <v>20005_3_62_1.fastq.gz</v>
      </c>
      <c r="F149" s="203" t="str">
        <f>_xlfn.CONCAT(Table1[[#This Row],[seq_id]],"_2.fastq.gz")</f>
        <v>20005_3_62_2.fastq.gz</v>
      </c>
      <c r="G149" s="203" t="str">
        <f>_xlfn.CONCAT(Table1[[#This Row],[file_name_renamed]],"_R1.fastq.gz")</f>
        <v>20005_3_62_HIV14-01179_R1.fastq.gz</v>
      </c>
      <c r="H149" s="203" t="str">
        <f>_xlfn.CONCAT(Table1[[#This Row],[file_name_renamed]],"_R2.fastq.gz")</f>
        <v>20005_3_62_HIV14-01179_R2.fastq.gz</v>
      </c>
      <c r="I149" s="203">
        <v>20005</v>
      </c>
      <c r="J149" s="203">
        <v>3</v>
      </c>
      <c r="K149" s="203">
        <v>62</v>
      </c>
      <c r="L149" s="203">
        <v>2</v>
      </c>
      <c r="M149" s="203" t="s">
        <v>357</v>
      </c>
      <c r="N149" s="40">
        <v>483</v>
      </c>
      <c r="O149" s="203" t="s">
        <v>579</v>
      </c>
      <c r="P149" s="227">
        <v>40</v>
      </c>
      <c r="Q149" s="230"/>
      <c r="R149" s="50">
        <f t="shared" si="4"/>
        <v>16.100000000000001</v>
      </c>
      <c r="S149" s="40"/>
      <c r="T149" s="40">
        <v>1</v>
      </c>
      <c r="U149" s="40">
        <v>1</v>
      </c>
      <c r="V149" s="59">
        <v>0</v>
      </c>
      <c r="W149" s="82"/>
      <c r="X149" s="82"/>
      <c r="Y149" s="82" t="s">
        <v>646</v>
      </c>
      <c r="Z149" s="82" t="s">
        <v>646</v>
      </c>
      <c r="AA149" s="40" t="s">
        <v>1</v>
      </c>
      <c r="AB149" s="40"/>
      <c r="AC149" s="40">
        <v>147</v>
      </c>
      <c r="AD149" s="40">
        <v>164</v>
      </c>
      <c r="AE149" s="40" t="s">
        <v>1116</v>
      </c>
      <c r="AF149" s="82" t="s">
        <v>1048</v>
      </c>
      <c r="AG149" s="82" t="s">
        <v>402</v>
      </c>
      <c r="AH149" s="82" t="s">
        <v>1048</v>
      </c>
      <c r="AI149" s="82" t="s">
        <v>402</v>
      </c>
      <c r="AJ149" s="40"/>
      <c r="AK149" s="40" t="s">
        <v>1138</v>
      </c>
      <c r="AL149" s="40" t="s">
        <v>332</v>
      </c>
      <c r="AM149" s="109" t="s">
        <v>1105</v>
      </c>
    </row>
    <row r="150" spans="1:39" x14ac:dyDescent="0.35">
      <c r="A150" s="202" t="s">
        <v>577</v>
      </c>
      <c r="B150" s="203" t="str">
        <f>VLOOKUP(A150,'[1]Zuordnung BEEHIVE N=361'!H:K,4,FALSE)</f>
        <v>BEE2828</v>
      </c>
      <c r="C150" s="203" t="s">
        <v>1017</v>
      </c>
      <c r="D150" s="203" t="str">
        <f>_xlfn.CONCAT(Table1[[#This Row],[seq_id]],"_HIV",Table1[[#This Row],[scount]])</f>
        <v>20005_3_67_HIV14-04366</v>
      </c>
      <c r="E150" s="203" t="str">
        <f>_xlfn.CONCAT(Table1[[#This Row],[seq_id]],"_1.fastq.gz")</f>
        <v>20005_3_67_1.fastq.gz</v>
      </c>
      <c r="F150" s="203" t="str">
        <f>_xlfn.CONCAT(Table1[[#This Row],[seq_id]],"_2.fastq.gz")</f>
        <v>20005_3_67_2.fastq.gz</v>
      </c>
      <c r="G150" s="203" t="str">
        <f>_xlfn.CONCAT(Table1[[#This Row],[file_name_renamed]],"_R1.fastq.gz")</f>
        <v>20005_3_67_HIV14-04366_R1.fastq.gz</v>
      </c>
      <c r="H150" s="203" t="str">
        <f>_xlfn.CONCAT(Table1[[#This Row],[file_name_renamed]],"_R2.fastq.gz")</f>
        <v>20005_3_67_HIV14-04366_R2.fastq.gz</v>
      </c>
      <c r="I150" s="203">
        <v>20005</v>
      </c>
      <c r="J150" s="203">
        <v>3</v>
      </c>
      <c r="K150" s="203">
        <v>67</v>
      </c>
      <c r="L150" s="203">
        <v>2</v>
      </c>
      <c r="M150" s="203" t="s">
        <v>357</v>
      </c>
      <c r="N150" s="40">
        <v>441</v>
      </c>
      <c r="O150" s="203" t="s">
        <v>1</v>
      </c>
      <c r="P150" s="227">
        <v>215846</v>
      </c>
      <c r="Q150" s="230"/>
      <c r="R150" s="50">
        <f t="shared" si="4"/>
        <v>14.7</v>
      </c>
      <c r="S150" s="40"/>
      <c r="T150" s="40">
        <v>1</v>
      </c>
      <c r="U150" s="40">
        <v>2.1</v>
      </c>
      <c r="V150" s="59">
        <v>1.5</v>
      </c>
      <c r="W150" s="40"/>
      <c r="X150" s="40"/>
      <c r="Y150" s="40" t="s">
        <v>772</v>
      </c>
      <c r="Z150" s="40" t="s">
        <v>772</v>
      </c>
      <c r="AA150" s="40" t="s">
        <v>1</v>
      </c>
      <c r="AB150" s="40"/>
      <c r="AC150" s="40">
        <v>244</v>
      </c>
      <c r="AD150" s="40">
        <v>277</v>
      </c>
      <c r="AE150" s="40" t="s">
        <v>1117</v>
      </c>
      <c r="AF150" s="40" t="s">
        <v>332</v>
      </c>
      <c r="AG150" s="40"/>
      <c r="AH150" s="40" t="s">
        <v>332</v>
      </c>
      <c r="AI150" s="40"/>
      <c r="AJ150" s="40">
        <v>22.02</v>
      </c>
      <c r="AK150" s="40" t="s">
        <v>1138</v>
      </c>
      <c r="AL150" s="40" t="s">
        <v>332</v>
      </c>
      <c r="AM150" s="41"/>
    </row>
    <row r="151" spans="1:39" ht="15" thickBot="1" x14ac:dyDescent="0.4">
      <c r="A151" s="204" t="s">
        <v>578</v>
      </c>
      <c r="B151" s="205" t="str">
        <f>VLOOKUP(A151,'[1]Zuordnung BEEHIVE N=361'!H:K,4,FALSE)</f>
        <v>BEE2831</v>
      </c>
      <c r="C151" s="205" t="s">
        <v>1019</v>
      </c>
      <c r="D151" s="205" t="str">
        <f>_xlfn.CONCAT(Table1[[#This Row],[seq_id]],"_HIV",Table1[[#This Row],[scount]])</f>
        <v>20005_3_70_HIV15-02404</v>
      </c>
      <c r="E151" s="205" t="str">
        <f>_xlfn.CONCAT(Table1[[#This Row],[seq_id]],"_1.fastq.gz")</f>
        <v>20005_3_70_1.fastq.gz</v>
      </c>
      <c r="F151" s="205" t="str">
        <f>_xlfn.CONCAT(Table1[[#This Row],[seq_id]],"_2.fastq.gz")</f>
        <v>20005_3_70_2.fastq.gz</v>
      </c>
      <c r="G151" s="205" t="str">
        <f>_xlfn.CONCAT(Table1[[#This Row],[file_name_renamed]],"_R1.fastq.gz")</f>
        <v>20005_3_70_HIV15-02404_R1.fastq.gz</v>
      </c>
      <c r="H151" s="205" t="str">
        <f>_xlfn.CONCAT(Table1[[#This Row],[file_name_renamed]],"_R2.fastq.gz")</f>
        <v>20005_3_70_HIV15-02404_R2.fastq.gz</v>
      </c>
      <c r="I151" s="205">
        <v>20005</v>
      </c>
      <c r="J151" s="205">
        <v>3</v>
      </c>
      <c r="K151" s="205">
        <v>70</v>
      </c>
      <c r="L151" s="205">
        <v>2</v>
      </c>
      <c r="M151" s="205" t="s">
        <v>357</v>
      </c>
      <c r="N151" s="43">
        <v>399</v>
      </c>
      <c r="O151" s="205" t="s">
        <v>1</v>
      </c>
      <c r="P151" s="228">
        <v>19585</v>
      </c>
      <c r="Q151" s="231"/>
      <c r="R151" s="52">
        <f t="shared" si="4"/>
        <v>13.3</v>
      </c>
      <c r="S151" s="43"/>
      <c r="T151" s="43">
        <v>1</v>
      </c>
      <c r="U151" s="43">
        <v>1.8</v>
      </c>
      <c r="V151" s="63">
        <v>1.1000000000000001</v>
      </c>
      <c r="W151" s="43"/>
      <c r="X151" s="43"/>
      <c r="Y151" s="43" t="s">
        <v>772</v>
      </c>
      <c r="Z151" s="43" t="s">
        <v>772</v>
      </c>
      <c r="AA151" s="43" t="s">
        <v>1</v>
      </c>
      <c r="AB151" s="43"/>
      <c r="AC151" s="43">
        <v>227</v>
      </c>
      <c r="AD151" s="43">
        <v>256</v>
      </c>
      <c r="AE151" s="43" t="s">
        <v>1202</v>
      </c>
      <c r="AF151" s="43" t="s">
        <v>332</v>
      </c>
      <c r="AG151" s="43"/>
      <c r="AH151" s="43" t="s">
        <v>332</v>
      </c>
      <c r="AI151" s="43"/>
      <c r="AJ151" s="43">
        <v>62.82</v>
      </c>
      <c r="AK151" s="43" t="s">
        <v>1138</v>
      </c>
      <c r="AL151" s="43" t="s">
        <v>332</v>
      </c>
      <c r="AM151" s="44"/>
    </row>
  </sheetData>
  <conditionalFormatting sqref="M1 A1:K1">
    <cfRule type="duplicateValues" dxfId="19" priority="2"/>
  </conditionalFormatting>
  <conditionalFormatting sqref="A2:K151">
    <cfRule type="duplicateValues" dxfId="18" priority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HIVPhyloTSI</vt:lpstr>
      <vt:lpstr>HIVtime_v2</vt:lpstr>
      <vt:lpstr>Singles_hivtime_v2</vt:lpstr>
      <vt:lpstr>ComparisonTests</vt:lpstr>
      <vt:lpstr>AlienTrimmer</vt:lpstr>
      <vt:lpstr>Fragments</vt:lpstr>
      <vt:lpstr>SpikeIn</vt:lpstr>
      <vt:lpstr>Beehive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Meixenberger, Karolin</dc:creator>
  <cp:lastModifiedBy>Rykalina, Vera</cp:lastModifiedBy>
  <dcterms:created xsi:type="dcterms:W3CDTF">2021-10-21T08:15:21Z</dcterms:created>
  <dcterms:modified xsi:type="dcterms:W3CDTF">2025-09-03T09:27:46Z</dcterms:modified>
</cp:coreProperties>
</file>