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\Dropbox\Teach\2021-2022\FRE 501\Roll Yield\"/>
    </mc:Choice>
  </mc:AlternateContent>
  <bookViews>
    <workbookView xWindow="0" yWindow="0" windowWidth="20490" windowHeight="7620" activeTab="3"/>
  </bookViews>
  <sheets>
    <sheet name="May 2021" sheetId="2" r:id="rId1"/>
    <sheet name="June 2021" sheetId="6" r:id="rId2"/>
    <sheet name="July 2020" sheetId="3" r:id="rId3"/>
    <sheet name="Graphs" sheetId="5" r:id="rId4"/>
  </sheets>
  <externalReferences>
    <externalReference r:id="rId5"/>
  </externalReferences>
  <definedNames>
    <definedName name="a">[1]Main!$B$4</definedName>
    <definedName name="b">[1]Main!$B$5</definedName>
    <definedName name="D">[1]Main!$B$10</definedName>
    <definedName name="E_H_5">[1]Main!$B$7</definedName>
    <definedName name="H_1">[1]Main!$B$6</definedName>
    <definedName name="m">[1]Main!$E$7</definedName>
    <definedName name="m_0">[1]Main!$B$2</definedName>
    <definedName name="m_1">[1]Main!$B$3</definedName>
    <definedName name="S_0">[1]Main!$B$8</definedName>
    <definedName name="S_4">[1]Main!$E$4</definedName>
    <definedName name="S_8">[1]Main!$B$9</definedName>
    <definedName name="solver_adj" localSheetId="3" hidden="1">Graphs!$AF$16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Graphs!$AE$26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  <definedName name="theta">#REF!</definedName>
    <definedName name="X_1">[1]Main!$E$2</definedName>
    <definedName name="X_5">[1]Main!$E$3</definedName>
    <definedName name="Z">[1]Main!$E$6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2" i="5"/>
  <c r="Q13" i="3"/>
  <c r="Q2" i="3"/>
  <c r="Q3" i="3"/>
  <c r="Q4" i="3"/>
  <c r="Q5" i="3"/>
  <c r="Q6" i="3"/>
  <c r="Q7" i="3"/>
  <c r="Q8" i="3"/>
  <c r="Q9" i="3"/>
  <c r="Q10" i="3"/>
  <c r="Q11" i="3"/>
  <c r="Q12" i="3"/>
  <c r="Q1" i="3"/>
  <c r="G42" i="5"/>
  <c r="F42" i="5"/>
  <c r="E42" i="5"/>
  <c r="D42" i="5"/>
  <c r="C42" i="5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O36" i="5"/>
  <c r="N36" i="5"/>
  <c r="M36" i="5"/>
  <c r="L36" i="5"/>
  <c r="K36" i="5"/>
  <c r="G36" i="5"/>
  <c r="F36" i="5"/>
  <c r="E36" i="5"/>
  <c r="D36" i="5"/>
  <c r="C36" i="5"/>
  <c r="O35" i="5"/>
  <c r="N35" i="5"/>
  <c r="M35" i="5"/>
  <c r="L35" i="5"/>
  <c r="K35" i="5"/>
  <c r="G35" i="5"/>
  <c r="F35" i="5"/>
  <c r="E35" i="5"/>
  <c r="D35" i="5"/>
  <c r="C35" i="5"/>
  <c r="O34" i="5"/>
  <c r="N34" i="5"/>
  <c r="M34" i="5"/>
  <c r="L34" i="5"/>
  <c r="K34" i="5"/>
  <c r="O39" i="5" l="1"/>
  <c r="L37" i="5"/>
  <c r="M38" i="5"/>
  <c r="M37" i="5"/>
  <c r="N38" i="5"/>
  <c r="M39" i="5"/>
  <c r="N39" i="5"/>
  <c r="N37" i="5"/>
  <c r="K38" i="5"/>
  <c r="O38" i="5"/>
  <c r="K37" i="5"/>
  <c r="O37" i="5"/>
  <c r="L38" i="5"/>
  <c r="L39" i="5"/>
  <c r="K39" i="5"/>
</calcChain>
</file>

<file path=xl/sharedStrings.xml><?xml version="1.0" encoding="utf-8"?>
<sst xmlns="http://schemas.openxmlformats.org/spreadsheetml/2006/main" count="145" uniqueCount="55">
  <si>
    <t>Settle Prices for CME Corn, Monday May 24, 2021</t>
  </si>
  <si>
    <t>Month</t>
  </si>
  <si>
    <t>Settle</t>
  </si>
  <si>
    <t>Trade Date</t>
  </si>
  <si>
    <t>Exchange Code</t>
  </si>
  <si>
    <t>Asset Class</t>
  </si>
  <si>
    <t>Product Code</t>
  </si>
  <si>
    <t>Clearing Code</t>
  </si>
  <si>
    <t>Product Description</t>
  </si>
  <si>
    <t>Product Type</t>
  </si>
  <si>
    <t>Underlying Product Code</t>
  </si>
  <si>
    <t>Put/Call</t>
  </si>
  <si>
    <t>Strike Price</t>
  </si>
  <si>
    <t>Contract Year</t>
  </si>
  <si>
    <t>Contract Month</t>
  </si>
  <si>
    <t>Contract Day</t>
  </si>
  <si>
    <t>Settlement</t>
  </si>
  <si>
    <t>XCBT</t>
  </si>
  <si>
    <t>AGRICULTURE</t>
  </si>
  <si>
    <t>C</t>
  </si>
  <si>
    <t>CORN</t>
  </si>
  <si>
    <t>FUT</t>
  </si>
  <si>
    <t>Base</t>
  </si>
  <si>
    <t xml:space="preserve"> </t>
  </si>
  <si>
    <t>Pad_Real</t>
  </si>
  <si>
    <t>Pad_Sim</t>
  </si>
  <si>
    <t>Prices</t>
  </si>
  <si>
    <t>Low H_5</t>
  </si>
  <si>
    <t>High H_5</t>
  </si>
  <si>
    <t>Low S_T</t>
  </si>
  <si>
    <t>High S_T</t>
  </si>
  <si>
    <t>Trend line slope</t>
  </si>
  <si>
    <t>Q1</t>
  </si>
  <si>
    <t>P8_hat</t>
  </si>
  <si>
    <t>Q2</t>
  </si>
  <si>
    <t>P4_hat</t>
  </si>
  <si>
    <t>Q3</t>
  </si>
  <si>
    <t>P8* - P4* gap</t>
  </si>
  <si>
    <t>Q4</t>
  </si>
  <si>
    <t>Short Spread %</t>
  </si>
  <si>
    <t>Q5</t>
  </si>
  <si>
    <t>Long Spread %</t>
  </si>
  <si>
    <t>Q6</t>
  </si>
  <si>
    <t>Q7</t>
  </si>
  <si>
    <t>Q8</t>
  </si>
  <si>
    <t>Jul (near)</t>
  </si>
  <si>
    <t>Sep (near)</t>
  </si>
  <si>
    <t>Dec (near)</t>
  </si>
  <si>
    <t>Mar (distant)</t>
  </si>
  <si>
    <t>May (distant)</t>
  </si>
  <si>
    <t>Jul (distant)</t>
  </si>
  <si>
    <t>Sep (distant)</t>
  </si>
  <si>
    <t>Dec (distant)</t>
  </si>
  <si>
    <t>July 2, 2020</t>
  </si>
  <si>
    <t>June 2,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</si>
</sst>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17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quotePrefix="1"/>
    <xf numFmtId="15" fontId="0" fillId="0" borderId="0" xfId="0" quotePrefix="1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July 2, 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Graphs!$B$2:$B$9</c:f>
              <c:strCache>
                <c:ptCount val="8"/>
                <c:pt idx="0">
                  <c:v>Jul (near)</c:v>
                </c:pt>
                <c:pt idx="1">
                  <c:v>Sep (near)</c:v>
                </c:pt>
                <c:pt idx="2">
                  <c:v>Dec (near)</c:v>
                </c:pt>
                <c:pt idx="3">
                  <c:v>Mar (distant)</c:v>
                </c:pt>
                <c:pt idx="4">
                  <c:v>May (distant)</c:v>
                </c:pt>
                <c:pt idx="5">
                  <c:v>Jul (distant)</c:v>
                </c:pt>
                <c:pt idx="6">
                  <c:v>Sep (distant)</c:v>
                </c:pt>
                <c:pt idx="7">
                  <c:v>Dec (distant)</c:v>
                </c:pt>
              </c:strCache>
            </c:strRef>
          </c:cat>
          <c:val>
            <c:numRef>
              <c:f>Graphs!$C$2:$C$9</c:f>
              <c:numCache>
                <c:formatCode>General</c:formatCode>
                <c:ptCount val="8"/>
                <c:pt idx="0">
                  <c:v>3.4249999999999998</c:v>
                </c:pt>
                <c:pt idx="1">
                  <c:v>3.4350000000000001</c:v>
                </c:pt>
                <c:pt idx="2">
                  <c:v>3.5350000000000001</c:v>
                </c:pt>
                <c:pt idx="3">
                  <c:v>3.65</c:v>
                </c:pt>
                <c:pt idx="4">
                  <c:v>3.7075</c:v>
                </c:pt>
                <c:pt idx="5">
                  <c:v>3.7475000000000001</c:v>
                </c:pt>
                <c:pt idx="6">
                  <c:v>3.6775000000000002</c:v>
                </c:pt>
                <c:pt idx="7">
                  <c:v>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5-415D-A71D-3F470650F324}"/>
            </c:ext>
          </c:extLst>
        </c:ser>
        <c:ser>
          <c:idx val="2"/>
          <c:order val="2"/>
          <c:tx>
            <c:strRef>
              <c:f>Graphs!$E$1</c:f>
              <c:strCache>
                <c:ptCount val="1"/>
                <c:pt idx="0">
                  <c:v>Pad_Sim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Graphs!$B$2:$B$9</c:f>
              <c:strCache>
                <c:ptCount val="8"/>
                <c:pt idx="0">
                  <c:v>Jul (near)</c:v>
                </c:pt>
                <c:pt idx="1">
                  <c:v>Sep (near)</c:v>
                </c:pt>
                <c:pt idx="2">
                  <c:v>Dec (near)</c:v>
                </c:pt>
                <c:pt idx="3">
                  <c:v>Mar (distant)</c:v>
                </c:pt>
                <c:pt idx="4">
                  <c:v>May (distant)</c:v>
                </c:pt>
                <c:pt idx="5">
                  <c:v>Jul (distant)</c:v>
                </c:pt>
                <c:pt idx="6">
                  <c:v>Sep (distant)</c:v>
                </c:pt>
                <c:pt idx="7">
                  <c:v>Dec (distant)</c:v>
                </c:pt>
              </c:strCache>
            </c:strRef>
          </c:cat>
          <c:val>
            <c:numRef>
              <c:f>Graphs!$E$2:$E$5</c:f>
              <c:numCache>
                <c:formatCode>0.000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FD55-415D-A71D-3F470650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250000"/>
        <c:axId val="1982251664"/>
      </c:barChart>
      <c:barChart>
        <c:barDir val="col"/>
        <c:grouping val="clustered"/>
        <c:varyColors val="0"/>
        <c:ser>
          <c:idx val="1"/>
          <c:order val="1"/>
          <c:tx>
            <c:strRef>
              <c:f>Graphs!$D$1</c:f>
              <c:strCache>
                <c:ptCount val="1"/>
                <c:pt idx="0">
                  <c:v>Pad_Real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Graphs!$B$5:$B$9</c:f>
              <c:strCache>
                <c:ptCount val="5"/>
                <c:pt idx="0">
                  <c:v>Mar (distant)</c:v>
                </c:pt>
                <c:pt idx="1">
                  <c:v>May (distant)</c:v>
                </c:pt>
                <c:pt idx="2">
                  <c:v>Jul (distant)</c:v>
                </c:pt>
                <c:pt idx="3">
                  <c:v>Sep (distant)</c:v>
                </c:pt>
                <c:pt idx="4">
                  <c:v>Dec (distant)</c:v>
                </c:pt>
              </c:strCache>
            </c:strRef>
          </c:cat>
          <c:val>
            <c:numRef>
              <c:f>Graphs!$D$2:$D$5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FD55-415D-A71D-3F470650F324}"/>
            </c:ext>
          </c:extLst>
        </c:ser>
        <c:ser>
          <c:idx val="3"/>
          <c:order val="3"/>
          <c:tx>
            <c:strRef>
              <c:f>Graphs!$F$1</c:f>
              <c:strCache>
                <c:ptCount val="1"/>
                <c:pt idx="0">
                  <c:v>June 2,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Graphs!$B$5:$B$9</c:f>
              <c:strCache>
                <c:ptCount val="5"/>
                <c:pt idx="0">
                  <c:v>Mar (distant)</c:v>
                </c:pt>
                <c:pt idx="1">
                  <c:v>May (distant)</c:v>
                </c:pt>
                <c:pt idx="2">
                  <c:v>Jul (distant)</c:v>
                </c:pt>
                <c:pt idx="3">
                  <c:v>Sep (distant)</c:v>
                </c:pt>
                <c:pt idx="4">
                  <c:v>Dec (distant)</c:v>
                </c:pt>
              </c:strCache>
            </c:strRef>
          </c:cat>
          <c:val>
            <c:numRef>
              <c:f>Graphs!$F$2:$F$9</c:f>
              <c:numCache>
                <c:formatCode>0.000</c:formatCode>
                <c:ptCount val="8"/>
                <c:pt idx="0">
                  <c:v>6.75</c:v>
                </c:pt>
                <c:pt idx="1">
                  <c:v>5.9325000000000001</c:v>
                </c:pt>
                <c:pt idx="2">
                  <c:v>5.7275</c:v>
                </c:pt>
                <c:pt idx="3">
                  <c:v>5.7925000000000004</c:v>
                </c:pt>
                <c:pt idx="4">
                  <c:v>5.8250000000000002</c:v>
                </c:pt>
                <c:pt idx="5">
                  <c:v>5.8224999999999998</c:v>
                </c:pt>
                <c:pt idx="6">
                  <c:v>5.17</c:v>
                </c:pt>
                <c:pt idx="7">
                  <c:v>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5-415D-A71D-3F470650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252496"/>
        <c:axId val="2135525872"/>
      </c:barChart>
      <c:catAx>
        <c:axId val="19822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251664"/>
        <c:crosses val="autoZero"/>
        <c:auto val="1"/>
        <c:lblAlgn val="ctr"/>
        <c:lblOffset val="100"/>
        <c:noMultiLvlLbl val="0"/>
      </c:catAx>
      <c:valAx>
        <c:axId val="198225166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Futures</a:t>
                </a:r>
                <a:r>
                  <a:rPr lang="en-US" baseline="0"/>
                  <a:t>: July 2, 2020 ($/bu)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250000"/>
        <c:crosses val="autoZero"/>
        <c:crossBetween val="between"/>
      </c:valAx>
      <c:valAx>
        <c:axId val="2135525872"/>
        <c:scaling>
          <c:orientation val="minMax"/>
          <c:min val="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Futues</a:t>
                </a:r>
                <a:r>
                  <a:rPr lang="en-US" baseline="0"/>
                  <a:t>: June 2, 2021 ($/bu)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252496"/>
        <c:crosses val="max"/>
        <c:crossBetween val="between"/>
      </c:valAx>
      <c:catAx>
        <c:axId val="198225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552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5845297462817146"/>
          <c:y val="5.5555555555555552E-2"/>
          <c:w val="0.44228258967629047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14</xdr:col>
      <xdr:colOff>94171</xdr:colOff>
      <xdr:row>28</xdr:row>
      <xdr:rowOff>142214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8628571" cy="5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13</xdr:col>
      <xdr:colOff>161925</xdr:colOff>
      <xdr:row>27</xdr:row>
      <xdr:rowOff>10677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086725" cy="51541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38100</xdr:rowOff>
    </xdr:from>
    <xdr:to>
      <xdr:col>14</xdr:col>
      <xdr:colOff>333375</xdr:colOff>
      <xdr:row>15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m/Dropbox/Work/Commodity%20Price%20Theory/AJAE%20Round%203/Excel/Non%20Stochastic%20Pricing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Graphs"/>
    </sheetNames>
    <sheetDataSet>
      <sheetData sheetId="0">
        <row r="2">
          <cell r="B2">
            <v>-0.22</v>
          </cell>
          <cell r="E2">
            <v>3.6349389844565527</v>
          </cell>
        </row>
        <row r="3">
          <cell r="B3">
            <v>0.03</v>
          </cell>
          <cell r="E3">
            <v>3.6331495242224223</v>
          </cell>
        </row>
        <row r="4">
          <cell r="B4">
            <v>16.21</v>
          </cell>
          <cell r="E4">
            <v>2.0114362874090812</v>
          </cell>
        </row>
        <row r="5">
          <cell r="B5">
            <v>3.5</v>
          </cell>
        </row>
        <row r="6">
          <cell r="B6">
            <v>14.38</v>
          </cell>
          <cell r="E6">
            <v>-6.2857142857142861E-2</v>
          </cell>
        </row>
        <row r="7">
          <cell r="B7">
            <v>14.38</v>
          </cell>
          <cell r="E7">
            <v>8.5714285714285719E-3</v>
          </cell>
        </row>
        <row r="8">
          <cell r="B8">
            <v>2.0150000000000001</v>
          </cell>
        </row>
        <row r="9">
          <cell r="B9">
            <v>2.0150000000000001</v>
          </cell>
        </row>
        <row r="10">
          <cell r="B10">
            <v>0</v>
          </cell>
        </row>
        <row r="15">
          <cell r="J15">
            <v>3.4877135544020668</v>
          </cell>
          <cell r="K15">
            <v>4.6992617064122406</v>
          </cell>
          <cell r="L15">
            <v>2.2761654023918929</v>
          </cell>
          <cell r="M15">
            <v>2.880931553887276</v>
          </cell>
          <cell r="N15">
            <v>4.2827381557366273</v>
          </cell>
        </row>
        <row r="16">
          <cell r="J16">
            <v>3.6505153848683687</v>
          </cell>
          <cell r="K16">
            <v>4.8724482353243452</v>
          </cell>
          <cell r="L16">
            <v>2.4285825344123921</v>
          </cell>
          <cell r="M16">
            <v>3.0385323957777359</v>
          </cell>
          <cell r="N16">
            <v>4.4523544827857968</v>
          </cell>
        </row>
        <row r="17">
          <cell r="J17">
            <v>3.7056644900621141</v>
          </cell>
          <cell r="K17">
            <v>4.9484557491106571</v>
          </cell>
          <cell r="L17">
            <v>2.462873231013571</v>
          </cell>
          <cell r="M17">
            <v>3.0832349439177218</v>
          </cell>
          <cell r="N17">
            <v>4.5211909911159882</v>
          </cell>
        </row>
        <row r="18">
          <cell r="J18">
            <v>3.6536335765992529</v>
          </cell>
          <cell r="K18">
            <v>4.9279357407464932</v>
          </cell>
          <cell r="L18">
            <v>2.3793314124520109</v>
          </cell>
          <cell r="M18">
            <v>3.015422363005575</v>
          </cell>
          <cell r="N18">
            <v>4.4898377079414615</v>
          </cell>
        </row>
        <row r="19">
          <cell r="J19">
            <v>3.4939766652215223</v>
          </cell>
          <cell r="K19">
            <v>4.8107123244458645</v>
          </cell>
          <cell r="L19">
            <v>2.1772410059971783</v>
          </cell>
          <cell r="M19">
            <v>2.8345134023477598</v>
          </cell>
          <cell r="N19">
            <v>4.3580258908350018</v>
          </cell>
        </row>
        <row r="20">
          <cell r="J20">
            <v>3.6567252681171212</v>
          </cell>
          <cell r="K20">
            <v>4.940900728069062</v>
          </cell>
          <cell r="L20">
            <v>2.3725498081651786</v>
          </cell>
          <cell r="M20">
            <v>2.970357413710067</v>
          </cell>
          <cell r="N20">
            <v>4.5560257242214135</v>
          </cell>
        </row>
        <row r="21">
          <cell r="J21">
            <v>3.7118743733108701</v>
          </cell>
          <cell r="K21">
            <v>4.9744968522185644</v>
          </cell>
          <cell r="L21">
            <v>2.4492518944031723</v>
          </cell>
          <cell r="M21">
            <v>2.9927187743327472</v>
          </cell>
          <cell r="N21">
            <v>4.6541343495297252</v>
          </cell>
        </row>
        <row r="22">
          <cell r="J22">
            <v>3.6598966874187084</v>
          </cell>
          <cell r="K22">
            <v>4.9117886636727981</v>
          </cell>
          <cell r="L22">
            <v>2.4080047111646188</v>
          </cell>
          <cell r="M22">
            <v>2.9017891530211415</v>
          </cell>
          <cell r="N22">
            <v>4.6531926978340064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B1" workbookViewId="0">
      <selection activeCell="P3" sqref="P3:Q14"/>
    </sheetView>
  </sheetViews>
  <sheetFormatPr defaultRowHeight="15" x14ac:dyDescent="0.25"/>
  <sheetData>
    <row r="1" spans="1:17" x14ac:dyDescent="0.25">
      <c r="A1" t="s">
        <v>0</v>
      </c>
    </row>
    <row r="3" spans="1:17" x14ac:dyDescent="0.25">
      <c r="P3" t="s">
        <v>1</v>
      </c>
      <c r="Q3" t="s">
        <v>2</v>
      </c>
    </row>
    <row r="4" spans="1:17" x14ac:dyDescent="0.25">
      <c r="P4" s="1">
        <v>44398</v>
      </c>
      <c r="Q4">
        <v>6.5724999999999998</v>
      </c>
    </row>
    <row r="5" spans="1:17" x14ac:dyDescent="0.25">
      <c r="P5" s="1">
        <v>44460</v>
      </c>
      <c r="Q5">
        <v>5.6849999999999996</v>
      </c>
    </row>
    <row r="6" spans="1:17" x14ac:dyDescent="0.25">
      <c r="P6" s="1">
        <v>44551</v>
      </c>
      <c r="Q6">
        <v>5.4024999999999999</v>
      </c>
    </row>
    <row r="7" spans="1:17" x14ac:dyDescent="0.25">
      <c r="P7" s="1">
        <v>44277</v>
      </c>
      <c r="Q7">
        <v>5.4625000000000004</v>
      </c>
    </row>
    <row r="8" spans="1:17" x14ac:dyDescent="0.25">
      <c r="P8" s="1">
        <v>44338</v>
      </c>
      <c r="Q8">
        <v>5.4950000000000001</v>
      </c>
    </row>
    <row r="9" spans="1:17" x14ac:dyDescent="0.25">
      <c r="P9" s="1">
        <v>44399</v>
      </c>
      <c r="Q9">
        <v>5.4824999999999999</v>
      </c>
    </row>
    <row r="10" spans="1:17" x14ac:dyDescent="0.25">
      <c r="P10" s="1">
        <v>44461</v>
      </c>
      <c r="Q10">
        <v>4.9325000000000001</v>
      </c>
    </row>
    <row r="11" spans="1:17" x14ac:dyDescent="0.25">
      <c r="P11" s="1">
        <v>44552</v>
      </c>
      <c r="Q11">
        <v>4.7874999999999996</v>
      </c>
    </row>
    <row r="12" spans="1:17" x14ac:dyDescent="0.25">
      <c r="P12" s="1">
        <v>44278</v>
      </c>
      <c r="Q12">
        <v>4.8550000000000004</v>
      </c>
    </row>
    <row r="13" spans="1:17" x14ac:dyDescent="0.25">
      <c r="P13" s="1">
        <v>44339</v>
      </c>
      <c r="Q13">
        <v>4.87</v>
      </c>
    </row>
    <row r="14" spans="1:17" x14ac:dyDescent="0.25">
      <c r="P14" s="1">
        <v>44400</v>
      </c>
      <c r="Q14">
        <v>4.8899999999999997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P12"/>
  <sheetViews>
    <sheetView workbookViewId="0">
      <selection activeCell="P2" sqref="P2:P9"/>
    </sheetView>
  </sheetViews>
  <sheetFormatPr defaultRowHeight="15" x14ac:dyDescent="0.25"/>
  <sheetData>
    <row r="1" spans="15:16" x14ac:dyDescent="0.25">
      <c r="O1" t="s">
        <v>1</v>
      </c>
      <c r="P1" t="s">
        <v>2</v>
      </c>
    </row>
    <row r="2" spans="15:16" x14ac:dyDescent="0.25">
      <c r="O2" s="1">
        <v>44398</v>
      </c>
      <c r="P2">
        <v>6.75</v>
      </c>
    </row>
    <row r="3" spans="15:16" x14ac:dyDescent="0.25">
      <c r="O3" s="1">
        <v>44460</v>
      </c>
      <c r="P3">
        <v>5.9325000000000001</v>
      </c>
    </row>
    <row r="4" spans="15:16" x14ac:dyDescent="0.25">
      <c r="O4" s="1">
        <v>44551</v>
      </c>
      <c r="P4">
        <v>5.7275</v>
      </c>
    </row>
    <row r="5" spans="15:16" x14ac:dyDescent="0.25">
      <c r="O5" s="1">
        <v>44277</v>
      </c>
      <c r="P5">
        <v>5.7925000000000004</v>
      </c>
    </row>
    <row r="6" spans="15:16" x14ac:dyDescent="0.25">
      <c r="O6" s="1">
        <v>44338</v>
      </c>
      <c r="P6">
        <v>5.8250000000000002</v>
      </c>
    </row>
    <row r="7" spans="15:16" x14ac:dyDescent="0.25">
      <c r="O7" s="1">
        <v>44399</v>
      </c>
      <c r="P7">
        <v>5.8224999999999998</v>
      </c>
    </row>
    <row r="8" spans="15:16" x14ac:dyDescent="0.25">
      <c r="O8" s="1">
        <v>44461</v>
      </c>
      <c r="P8">
        <v>5.17</v>
      </c>
    </row>
    <row r="9" spans="15:16" x14ac:dyDescent="0.25">
      <c r="O9" s="1">
        <v>44552</v>
      </c>
      <c r="P9">
        <v>4.97</v>
      </c>
    </row>
    <row r="10" spans="15:16" x14ac:dyDescent="0.25">
      <c r="O10" s="1">
        <v>44278</v>
      </c>
      <c r="P10">
        <v>5.03</v>
      </c>
    </row>
    <row r="11" spans="15:16" x14ac:dyDescent="0.25">
      <c r="O11" s="1">
        <v>44339</v>
      </c>
      <c r="P11">
        <v>5.0575000000000001</v>
      </c>
    </row>
    <row r="12" spans="15:16" x14ac:dyDescent="0.25">
      <c r="O12" s="1">
        <v>44400</v>
      </c>
      <c r="P12">
        <v>5.07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B1" workbookViewId="0">
      <selection activeCell="A17" sqref="A17:D32"/>
    </sheetView>
  </sheetViews>
  <sheetFormatPr defaultRowHeight="15" x14ac:dyDescent="0.25"/>
  <sheetData>
    <row r="1" spans="1:1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P1" s="2">
        <v>44013</v>
      </c>
      <c r="Q1">
        <f t="shared" ref="Q1:Q13" si="0">N2/100</f>
        <v>3.4249999999999998</v>
      </c>
    </row>
    <row r="2" spans="1:17" x14ac:dyDescent="0.25">
      <c r="A2">
        <v>20200724</v>
      </c>
      <c r="B2" t="s">
        <v>17</v>
      </c>
      <c r="C2" t="s">
        <v>18</v>
      </c>
      <c r="D2" t="s">
        <v>19</v>
      </c>
      <c r="E2" t="s">
        <v>19</v>
      </c>
      <c r="F2" t="s">
        <v>20</v>
      </c>
      <c r="G2" t="s">
        <v>21</v>
      </c>
      <c r="J2">
        <v>0</v>
      </c>
      <c r="K2">
        <v>2020</v>
      </c>
      <c r="L2">
        <v>7</v>
      </c>
      <c r="N2">
        <v>342.5</v>
      </c>
      <c r="P2" s="1">
        <v>44459</v>
      </c>
      <c r="Q2">
        <f t="shared" si="0"/>
        <v>3.4350000000000001</v>
      </c>
    </row>
    <row r="3" spans="1:17" x14ac:dyDescent="0.25">
      <c r="A3">
        <v>20200724</v>
      </c>
      <c r="B3" t="s">
        <v>17</v>
      </c>
      <c r="C3" t="s">
        <v>18</v>
      </c>
      <c r="D3" t="s">
        <v>19</v>
      </c>
      <c r="E3" t="s">
        <v>19</v>
      </c>
      <c r="F3" t="s">
        <v>20</v>
      </c>
      <c r="G3" t="s">
        <v>21</v>
      </c>
      <c r="J3">
        <v>0</v>
      </c>
      <c r="K3">
        <v>2020</v>
      </c>
      <c r="L3">
        <v>9</v>
      </c>
      <c r="N3">
        <v>343.5</v>
      </c>
      <c r="P3" s="1">
        <v>44550</v>
      </c>
      <c r="Q3">
        <f t="shared" si="0"/>
        <v>3.5350000000000001</v>
      </c>
    </row>
    <row r="4" spans="1:17" x14ac:dyDescent="0.25">
      <c r="A4">
        <v>20200724</v>
      </c>
      <c r="B4" t="s">
        <v>17</v>
      </c>
      <c r="C4" t="s">
        <v>18</v>
      </c>
      <c r="D4" t="s">
        <v>19</v>
      </c>
      <c r="E4" t="s">
        <v>19</v>
      </c>
      <c r="F4" t="s">
        <v>20</v>
      </c>
      <c r="G4" t="s">
        <v>21</v>
      </c>
      <c r="J4">
        <v>0</v>
      </c>
      <c r="K4">
        <v>2020</v>
      </c>
      <c r="L4">
        <v>12</v>
      </c>
      <c r="N4">
        <v>353.5</v>
      </c>
      <c r="P4" s="1">
        <v>44276</v>
      </c>
      <c r="Q4">
        <f t="shared" si="0"/>
        <v>3.65</v>
      </c>
    </row>
    <row r="5" spans="1:17" x14ac:dyDescent="0.25">
      <c r="A5">
        <v>20200724</v>
      </c>
      <c r="B5" t="s">
        <v>17</v>
      </c>
      <c r="C5" t="s">
        <v>18</v>
      </c>
      <c r="D5" t="s">
        <v>19</v>
      </c>
      <c r="E5" t="s">
        <v>19</v>
      </c>
      <c r="F5" t="s">
        <v>20</v>
      </c>
      <c r="G5" t="s">
        <v>21</v>
      </c>
      <c r="J5">
        <v>0</v>
      </c>
      <c r="K5">
        <v>2021</v>
      </c>
      <c r="L5">
        <v>3</v>
      </c>
      <c r="N5">
        <v>365</v>
      </c>
      <c r="P5" s="1">
        <v>44337</v>
      </c>
      <c r="Q5">
        <f t="shared" si="0"/>
        <v>3.7075</v>
      </c>
    </row>
    <row r="6" spans="1:17" x14ac:dyDescent="0.25">
      <c r="A6">
        <v>20200724</v>
      </c>
      <c r="B6" t="s">
        <v>17</v>
      </c>
      <c r="C6" t="s">
        <v>18</v>
      </c>
      <c r="D6" t="s">
        <v>19</v>
      </c>
      <c r="E6" t="s">
        <v>19</v>
      </c>
      <c r="F6" t="s">
        <v>20</v>
      </c>
      <c r="G6" t="s">
        <v>21</v>
      </c>
      <c r="J6">
        <v>0</v>
      </c>
      <c r="K6">
        <v>2021</v>
      </c>
      <c r="L6">
        <v>5</v>
      </c>
      <c r="N6">
        <v>370.75</v>
      </c>
      <c r="P6" s="1">
        <v>44398</v>
      </c>
      <c r="Q6">
        <f t="shared" si="0"/>
        <v>3.7475000000000001</v>
      </c>
    </row>
    <row r="7" spans="1:17" x14ac:dyDescent="0.25">
      <c r="A7">
        <v>20200724</v>
      </c>
      <c r="B7" t="s">
        <v>17</v>
      </c>
      <c r="C7" t="s">
        <v>18</v>
      </c>
      <c r="D7" t="s">
        <v>19</v>
      </c>
      <c r="E7" t="s">
        <v>19</v>
      </c>
      <c r="F7" t="s">
        <v>20</v>
      </c>
      <c r="G7" t="s">
        <v>21</v>
      </c>
      <c r="J7">
        <v>0</v>
      </c>
      <c r="K7">
        <v>2021</v>
      </c>
      <c r="L7">
        <v>7</v>
      </c>
      <c r="N7">
        <v>374.75</v>
      </c>
      <c r="P7" s="1">
        <v>44460</v>
      </c>
      <c r="Q7">
        <f t="shared" si="0"/>
        <v>3.6775000000000002</v>
      </c>
    </row>
    <row r="8" spans="1:17" x14ac:dyDescent="0.25">
      <c r="A8">
        <v>20200724</v>
      </c>
      <c r="B8" t="s">
        <v>17</v>
      </c>
      <c r="C8" t="s">
        <v>18</v>
      </c>
      <c r="D8" t="s">
        <v>19</v>
      </c>
      <c r="E8" t="s">
        <v>19</v>
      </c>
      <c r="F8" t="s">
        <v>20</v>
      </c>
      <c r="G8" t="s">
        <v>21</v>
      </c>
      <c r="J8">
        <v>0</v>
      </c>
      <c r="K8">
        <v>2021</v>
      </c>
      <c r="L8">
        <v>9</v>
      </c>
      <c r="N8">
        <v>367.75</v>
      </c>
      <c r="P8" s="1">
        <v>44551</v>
      </c>
      <c r="Q8">
        <f t="shared" si="0"/>
        <v>3.74</v>
      </c>
    </row>
    <row r="9" spans="1:17" x14ac:dyDescent="0.25">
      <c r="A9">
        <v>20200724</v>
      </c>
      <c r="B9" t="s">
        <v>17</v>
      </c>
      <c r="C9" t="s">
        <v>18</v>
      </c>
      <c r="D9" t="s">
        <v>19</v>
      </c>
      <c r="E9" t="s">
        <v>19</v>
      </c>
      <c r="F9" t="s">
        <v>20</v>
      </c>
      <c r="G9" t="s">
        <v>21</v>
      </c>
      <c r="J9">
        <v>0</v>
      </c>
      <c r="K9">
        <v>2021</v>
      </c>
      <c r="L9">
        <v>12</v>
      </c>
      <c r="N9">
        <v>374</v>
      </c>
      <c r="P9" s="1">
        <v>44277</v>
      </c>
      <c r="Q9">
        <f t="shared" si="0"/>
        <v>3.8275000000000001</v>
      </c>
    </row>
    <row r="10" spans="1:17" x14ac:dyDescent="0.25">
      <c r="A10">
        <v>20200724</v>
      </c>
      <c r="B10" t="s">
        <v>17</v>
      </c>
      <c r="C10" t="s">
        <v>18</v>
      </c>
      <c r="D10" t="s">
        <v>19</v>
      </c>
      <c r="E10" t="s">
        <v>19</v>
      </c>
      <c r="F10" t="s">
        <v>20</v>
      </c>
      <c r="G10" t="s">
        <v>21</v>
      </c>
      <c r="J10">
        <v>0</v>
      </c>
      <c r="K10">
        <v>2022</v>
      </c>
      <c r="L10">
        <v>3</v>
      </c>
      <c r="N10">
        <v>382.75</v>
      </c>
      <c r="P10" s="1">
        <v>44338</v>
      </c>
      <c r="Q10">
        <f t="shared" si="0"/>
        <v>3.88</v>
      </c>
    </row>
    <row r="11" spans="1:17" x14ac:dyDescent="0.25">
      <c r="A11">
        <v>20200724</v>
      </c>
      <c r="B11" t="s">
        <v>17</v>
      </c>
      <c r="C11" t="s">
        <v>18</v>
      </c>
      <c r="D11" t="s">
        <v>19</v>
      </c>
      <c r="E11" t="s">
        <v>19</v>
      </c>
      <c r="F11" t="s">
        <v>20</v>
      </c>
      <c r="G11" t="s">
        <v>21</v>
      </c>
      <c r="J11">
        <v>0</v>
      </c>
      <c r="K11">
        <v>2022</v>
      </c>
      <c r="L11">
        <v>5</v>
      </c>
      <c r="N11">
        <v>388</v>
      </c>
      <c r="P11" s="1">
        <v>44399</v>
      </c>
      <c r="Q11">
        <f t="shared" si="0"/>
        <v>3.9175</v>
      </c>
    </row>
    <row r="12" spans="1:17" x14ac:dyDescent="0.25">
      <c r="A12">
        <v>20200724</v>
      </c>
      <c r="B12" t="s">
        <v>17</v>
      </c>
      <c r="C12" t="s">
        <v>18</v>
      </c>
      <c r="D12" t="s">
        <v>19</v>
      </c>
      <c r="E12" t="s">
        <v>19</v>
      </c>
      <c r="F12" t="s">
        <v>20</v>
      </c>
      <c r="G12" t="s">
        <v>21</v>
      </c>
      <c r="J12">
        <v>0</v>
      </c>
      <c r="K12">
        <v>2022</v>
      </c>
      <c r="L12">
        <v>7</v>
      </c>
      <c r="N12">
        <v>391.75</v>
      </c>
      <c r="P12" s="1">
        <v>44461</v>
      </c>
      <c r="Q12">
        <f t="shared" si="0"/>
        <v>3.8075000000000001</v>
      </c>
    </row>
    <row r="13" spans="1:17" x14ac:dyDescent="0.25">
      <c r="A13">
        <v>20200724</v>
      </c>
      <c r="B13" t="s">
        <v>17</v>
      </c>
      <c r="C13" t="s">
        <v>18</v>
      </c>
      <c r="D13" t="s">
        <v>19</v>
      </c>
      <c r="E13" t="s">
        <v>19</v>
      </c>
      <c r="F13" t="s">
        <v>20</v>
      </c>
      <c r="G13" t="s">
        <v>21</v>
      </c>
      <c r="J13">
        <v>0</v>
      </c>
      <c r="K13">
        <v>2022</v>
      </c>
      <c r="L13">
        <v>9</v>
      </c>
      <c r="N13">
        <v>380.75</v>
      </c>
      <c r="P13" s="1">
        <v>44552</v>
      </c>
      <c r="Q13">
        <f t="shared" si="0"/>
        <v>3.8125</v>
      </c>
    </row>
    <row r="14" spans="1:17" x14ac:dyDescent="0.25">
      <c r="A14">
        <v>20200724</v>
      </c>
      <c r="B14" t="s">
        <v>17</v>
      </c>
      <c r="C14" t="s">
        <v>18</v>
      </c>
      <c r="D14" t="s">
        <v>19</v>
      </c>
      <c r="E14" t="s">
        <v>19</v>
      </c>
      <c r="F14" t="s">
        <v>20</v>
      </c>
      <c r="G14" t="s">
        <v>21</v>
      </c>
      <c r="J14">
        <v>0</v>
      </c>
      <c r="K14">
        <v>2022</v>
      </c>
      <c r="L14">
        <v>12</v>
      </c>
      <c r="N14">
        <v>381.25</v>
      </c>
    </row>
    <row r="15" spans="1:17" x14ac:dyDescent="0.25">
      <c r="A15">
        <v>20200724</v>
      </c>
      <c r="B15" t="s">
        <v>17</v>
      </c>
      <c r="C15" t="s">
        <v>18</v>
      </c>
      <c r="D15" t="s">
        <v>19</v>
      </c>
      <c r="E15" t="s">
        <v>19</v>
      </c>
      <c r="F15" t="s">
        <v>20</v>
      </c>
      <c r="G15" t="s">
        <v>21</v>
      </c>
      <c r="J15">
        <v>0</v>
      </c>
      <c r="K15">
        <v>2023</v>
      </c>
      <c r="L15">
        <v>7</v>
      </c>
      <c r="N15">
        <v>397.5</v>
      </c>
    </row>
    <row r="16" spans="1:17" x14ac:dyDescent="0.25">
      <c r="D16" t="s">
        <v>19</v>
      </c>
      <c r="E16" t="s">
        <v>19</v>
      </c>
      <c r="F16" t="s">
        <v>20</v>
      </c>
      <c r="G16" t="s">
        <v>21</v>
      </c>
      <c r="J16">
        <v>0</v>
      </c>
      <c r="K16">
        <v>2023</v>
      </c>
      <c r="L16">
        <v>12</v>
      </c>
      <c r="N16">
        <v>383.5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4"/>
  <sheetViews>
    <sheetView showGridLines="0" tabSelected="1" workbookViewId="0">
      <selection activeCell="Q9" sqref="Q9"/>
    </sheetView>
  </sheetViews>
  <sheetFormatPr defaultRowHeight="15" x14ac:dyDescent="0.25"/>
  <cols>
    <col min="2" max="2" width="17.5703125" customWidth="1"/>
    <col min="6" max="6" width="10.140625" bestFit="1" customWidth="1"/>
    <col min="25" max="25" width="9.5703125" customWidth="1"/>
    <col min="30" max="30" width="11.85546875" bestFit="1" customWidth="1"/>
  </cols>
  <sheetData>
    <row r="1" spans="2:36" x14ac:dyDescent="0.25">
      <c r="C1" s="8" t="s">
        <v>53</v>
      </c>
      <c r="D1" t="s">
        <v>24</v>
      </c>
      <c r="E1" t="s">
        <v>25</v>
      </c>
      <c r="F1" s="8" t="s">
        <v>54</v>
      </c>
    </row>
    <row r="2" spans="2:36" x14ac:dyDescent="0.25">
      <c r="B2" t="s">
        <v>45</v>
      </c>
      <c r="C2">
        <f>'July 2020'!Q1</f>
        <v>3.4249999999999998</v>
      </c>
      <c r="E2" s="3"/>
      <c r="F2" s="3">
        <v>6.75</v>
      </c>
    </row>
    <row r="3" spans="2:36" x14ac:dyDescent="0.25">
      <c r="B3" t="s">
        <v>46</v>
      </c>
      <c r="C3">
        <f>'July 2020'!Q2</f>
        <v>3.4350000000000001</v>
      </c>
      <c r="E3" s="3"/>
      <c r="F3" s="3">
        <v>5.9325000000000001</v>
      </c>
    </row>
    <row r="4" spans="2:36" x14ac:dyDescent="0.25">
      <c r="B4" t="s">
        <v>47</v>
      </c>
      <c r="C4">
        <f>'July 2020'!Q3</f>
        <v>3.5350000000000001</v>
      </c>
      <c r="E4" s="3"/>
      <c r="F4" s="3">
        <v>5.7275</v>
      </c>
    </row>
    <row r="5" spans="2:36" x14ac:dyDescent="0.25">
      <c r="B5" t="s">
        <v>48</v>
      </c>
      <c r="C5">
        <f>'July 2020'!Q4</f>
        <v>3.65</v>
      </c>
      <c r="E5" s="3"/>
      <c r="F5" s="3">
        <v>5.7925000000000004</v>
      </c>
    </row>
    <row r="6" spans="2:36" x14ac:dyDescent="0.25">
      <c r="B6" t="s">
        <v>49</v>
      </c>
      <c r="C6">
        <f>'July 2020'!Q5</f>
        <v>3.7075</v>
      </c>
      <c r="D6" s="3"/>
      <c r="E6" s="3"/>
      <c r="F6" s="3">
        <v>5.8250000000000002</v>
      </c>
    </row>
    <row r="7" spans="2:36" x14ac:dyDescent="0.25">
      <c r="B7" t="s">
        <v>50</v>
      </c>
      <c r="C7">
        <f>'July 2020'!Q6</f>
        <v>3.7475000000000001</v>
      </c>
      <c r="F7" s="3">
        <v>5.8224999999999998</v>
      </c>
    </row>
    <row r="8" spans="2:36" x14ac:dyDescent="0.25">
      <c r="B8" t="s">
        <v>51</v>
      </c>
      <c r="C8">
        <f>'July 2020'!Q7</f>
        <v>3.6775000000000002</v>
      </c>
      <c r="F8" s="3">
        <v>5.17</v>
      </c>
    </row>
    <row r="9" spans="2:36" x14ac:dyDescent="0.25">
      <c r="B9" t="s">
        <v>52</v>
      </c>
      <c r="C9">
        <f>'July 2020'!Q8</f>
        <v>3.74</v>
      </c>
      <c r="F9" s="3">
        <v>4.97</v>
      </c>
    </row>
    <row r="14" spans="2:36" x14ac:dyDescent="0.25">
      <c r="AD14" s="4"/>
      <c r="AE14" s="5"/>
      <c r="AF14" s="5"/>
    </row>
    <row r="16" spans="2:36" x14ac:dyDescent="0.25">
      <c r="AH16" s="9"/>
      <c r="AI16" s="9"/>
      <c r="AJ16" s="9"/>
    </row>
    <row r="18" spans="3:30" x14ac:dyDescent="0.25">
      <c r="C18" s="3"/>
    </row>
    <row r="19" spans="3:30" x14ac:dyDescent="0.25">
      <c r="C19" s="3"/>
    </row>
    <row r="20" spans="3:30" x14ac:dyDescent="0.25">
      <c r="C20" s="3"/>
    </row>
    <row r="21" spans="3:30" x14ac:dyDescent="0.25">
      <c r="C21" s="3"/>
    </row>
    <row r="22" spans="3:30" x14ac:dyDescent="0.25">
      <c r="C22" s="3"/>
    </row>
    <row r="23" spans="3:30" x14ac:dyDescent="0.25">
      <c r="C23" s="3"/>
    </row>
    <row r="24" spans="3:30" x14ac:dyDescent="0.25">
      <c r="C24" s="3"/>
    </row>
    <row r="25" spans="3:30" x14ac:dyDescent="0.25">
      <c r="C25" s="3"/>
    </row>
    <row r="32" spans="3:30" x14ac:dyDescent="0.25">
      <c r="S32" s="9"/>
      <c r="T32" s="9"/>
      <c r="U32" s="9"/>
      <c r="V32" s="9"/>
      <c r="W32" s="9"/>
      <c r="Z32" s="9"/>
      <c r="AA32" s="9"/>
      <c r="AB32" s="9"/>
      <c r="AC32" s="9"/>
      <c r="AD32" s="9"/>
    </row>
    <row r="33" spans="2:30" x14ac:dyDescent="0.25">
      <c r="B33" s="5"/>
      <c r="C33" s="9" t="s">
        <v>26</v>
      </c>
      <c r="D33" s="9"/>
      <c r="E33" s="9"/>
      <c r="F33" s="9"/>
      <c r="G33" s="9"/>
      <c r="H33" s="9"/>
      <c r="K33" t="s">
        <v>22</v>
      </c>
      <c r="L33" t="s">
        <v>27</v>
      </c>
      <c r="M33" t="s">
        <v>28</v>
      </c>
      <c r="N33" t="s">
        <v>29</v>
      </c>
      <c r="O33" t="s">
        <v>30</v>
      </c>
      <c r="S33" s="5"/>
      <c r="T33" s="5"/>
      <c r="U33" s="5"/>
      <c r="V33" s="5"/>
      <c r="W33" s="5"/>
      <c r="Z33" s="5"/>
      <c r="AA33" s="5"/>
      <c r="AB33" s="5"/>
      <c r="AC33" s="5"/>
      <c r="AD33" s="5"/>
    </row>
    <row r="34" spans="2:30" x14ac:dyDescent="0.25">
      <c r="B34" s="5"/>
      <c r="C34" t="s">
        <v>22</v>
      </c>
      <c r="D34" t="s">
        <v>27</v>
      </c>
      <c r="E34" t="s">
        <v>28</v>
      </c>
      <c r="F34" t="s">
        <v>29</v>
      </c>
      <c r="G34" t="s">
        <v>30</v>
      </c>
      <c r="H34" s="5"/>
      <c r="J34" t="s">
        <v>31</v>
      </c>
      <c r="K34">
        <f>[1]Main!AC16</f>
        <v>0</v>
      </c>
      <c r="L34">
        <f>[1]Main!AD16</f>
        <v>0</v>
      </c>
      <c r="M34">
        <f>[1]Main!AE16</f>
        <v>0</v>
      </c>
      <c r="N34">
        <f>[1]Main!AF16</f>
        <v>0</v>
      </c>
      <c r="O34">
        <f>[1]Main!AG16</f>
        <v>0</v>
      </c>
      <c r="S34" s="6"/>
      <c r="T34" s="6"/>
      <c r="U34" s="6"/>
      <c r="V34" s="6"/>
      <c r="W34" s="6"/>
      <c r="Z34" s="6"/>
      <c r="AA34" s="6"/>
      <c r="AB34" s="6"/>
      <c r="AC34" s="6"/>
      <c r="AD34" s="6"/>
    </row>
    <row r="35" spans="2:30" x14ac:dyDescent="0.25">
      <c r="B35" s="5" t="s">
        <v>32</v>
      </c>
      <c r="C35">
        <f>[1]Main!J15</f>
        <v>3.4877135544020668</v>
      </c>
      <c r="D35">
        <f>[1]Main!K15</f>
        <v>4.6992617064122406</v>
      </c>
      <c r="E35">
        <f>[1]Main!L15</f>
        <v>2.2761654023918929</v>
      </c>
      <c r="F35">
        <f>[1]Main!M15</f>
        <v>2.880931553887276</v>
      </c>
      <c r="G35">
        <f>[1]Main!N15</f>
        <v>4.2827381557366273</v>
      </c>
      <c r="J35" t="s">
        <v>33</v>
      </c>
      <c r="K35">
        <f>[1]Main!AC15+[1]Main!AC19+[1]Main!AC16*8</f>
        <v>0</v>
      </c>
      <c r="L35">
        <f>[1]Main!AD15+[1]Main!AD19+[1]Main!AD16*8</f>
        <v>0</v>
      </c>
      <c r="M35">
        <f>[1]Main!AE15+[1]Main!AE19+[1]Main!AE16*8</f>
        <v>0</v>
      </c>
      <c r="N35">
        <f>[1]Main!AF15+[1]Main!AF19+[1]Main!AF16*8</f>
        <v>0</v>
      </c>
      <c r="O35">
        <f>[1]Main!AG15+[1]Main!AG19+[1]Main!AG16*8</f>
        <v>0</v>
      </c>
      <c r="S35" s="6"/>
      <c r="T35" s="6"/>
      <c r="U35" s="6"/>
      <c r="V35" s="6"/>
      <c r="W35" s="6"/>
      <c r="Z35" s="6"/>
      <c r="AA35" s="6"/>
      <c r="AB35" s="6"/>
      <c r="AC35" s="6"/>
      <c r="AD35" s="6"/>
    </row>
    <row r="36" spans="2:30" x14ac:dyDescent="0.25">
      <c r="B36" s="5" t="s">
        <v>34</v>
      </c>
      <c r="C36">
        <f>[1]Main!J16</f>
        <v>3.6505153848683687</v>
      </c>
      <c r="D36">
        <f>[1]Main!K16</f>
        <v>4.8724482353243452</v>
      </c>
      <c r="E36">
        <f>[1]Main!L16</f>
        <v>2.4285825344123921</v>
      </c>
      <c r="F36">
        <f>[1]Main!M16</f>
        <v>3.0385323957777359</v>
      </c>
      <c r="G36">
        <f>[1]Main!N16</f>
        <v>4.4523544827857968</v>
      </c>
      <c r="J36" t="s">
        <v>35</v>
      </c>
      <c r="K36">
        <f>[1]Main!AC15+[1]Main!AC19+[1]Main!AC16*4</f>
        <v>0</v>
      </c>
      <c r="L36">
        <f>[1]Main!AD15+[1]Main!AD19+[1]Main!AD16*4</f>
        <v>0</v>
      </c>
      <c r="M36">
        <f>[1]Main!AE15+[1]Main!AE19+[1]Main!AE16*4</f>
        <v>0</v>
      </c>
      <c r="N36">
        <f>[1]Main!AF15+[1]Main!AF19+[1]Main!AF16*4</f>
        <v>0</v>
      </c>
      <c r="O36">
        <f>[1]Main!AG15+[1]Main!AG19+[1]Main!AG16*4</f>
        <v>0</v>
      </c>
      <c r="S36" s="6"/>
      <c r="T36" s="6"/>
      <c r="U36" s="6"/>
      <c r="V36" s="6"/>
      <c r="W36" s="6"/>
      <c r="Z36" s="6"/>
      <c r="AA36" s="6"/>
      <c r="AB36" s="6"/>
      <c r="AC36" s="6"/>
      <c r="AD36" s="6"/>
    </row>
    <row r="37" spans="2:30" x14ac:dyDescent="0.25">
      <c r="B37" s="5" t="s">
        <v>36</v>
      </c>
      <c r="C37">
        <f>[1]Main!J17</f>
        <v>3.7056644900621141</v>
      </c>
      <c r="D37">
        <f>[1]Main!K17</f>
        <v>4.9484557491106571</v>
      </c>
      <c r="E37">
        <f>[1]Main!L17</f>
        <v>2.462873231013571</v>
      </c>
      <c r="F37">
        <f>[1]Main!M17</f>
        <v>3.0832349439177218</v>
      </c>
      <c r="G37">
        <f>[1]Main!N17</f>
        <v>4.5211909911159882</v>
      </c>
      <c r="J37" t="s">
        <v>37</v>
      </c>
      <c r="K37" s="6">
        <f>K35-K36</f>
        <v>0</v>
      </c>
      <c r="L37" s="6">
        <f t="shared" ref="L37:O37" si="0">L35-L36</f>
        <v>0</v>
      </c>
      <c r="M37" s="6">
        <f t="shared" si="0"/>
        <v>0</v>
      </c>
      <c r="N37" s="6">
        <f t="shared" si="0"/>
        <v>0</v>
      </c>
      <c r="O37" s="6">
        <f t="shared" si="0"/>
        <v>0</v>
      </c>
      <c r="S37" s="6"/>
      <c r="T37" s="6"/>
      <c r="U37" s="6"/>
      <c r="V37" s="6"/>
      <c r="W37" s="6"/>
      <c r="Z37" s="6"/>
      <c r="AA37" s="6"/>
      <c r="AB37" s="6"/>
      <c r="AC37" s="6"/>
      <c r="AD37" s="6"/>
    </row>
    <row r="38" spans="2:30" x14ac:dyDescent="0.25">
      <c r="B38" s="5" t="s">
        <v>38</v>
      </c>
      <c r="C38">
        <f>[1]Main!J18</f>
        <v>3.6536335765992529</v>
      </c>
      <c r="D38">
        <f>[1]Main!K18</f>
        <v>4.9279357407464932</v>
      </c>
      <c r="E38">
        <f>[1]Main!L18</f>
        <v>2.3793314124520109</v>
      </c>
      <c r="F38">
        <f>[1]Main!M18</f>
        <v>3.015422363005575</v>
      </c>
      <c r="G38">
        <f>[1]Main!N18</f>
        <v>4.4898377079414615</v>
      </c>
      <c r="J38" t="s">
        <v>39</v>
      </c>
      <c r="K38">
        <f>C37-C35</f>
        <v>0.21795093566004731</v>
      </c>
      <c r="L38">
        <f t="shared" ref="L38:O38" si="1">D37-D35</f>
        <v>0.2491940426984165</v>
      </c>
      <c r="M38">
        <f t="shared" si="1"/>
        <v>0.18670782862167812</v>
      </c>
      <c r="N38">
        <f t="shared" si="1"/>
        <v>0.20230339003044584</v>
      </c>
      <c r="O38">
        <f t="shared" si="1"/>
        <v>0.23845283537936091</v>
      </c>
      <c r="S38" s="6"/>
      <c r="T38" s="6"/>
      <c r="U38" s="6"/>
      <c r="V38" s="6"/>
      <c r="W38" s="6"/>
      <c r="Z38" s="6"/>
      <c r="AA38" s="6"/>
      <c r="AB38" s="6"/>
      <c r="AC38" s="6"/>
      <c r="AD38" s="6"/>
    </row>
    <row r="39" spans="2:30" x14ac:dyDescent="0.25">
      <c r="B39" s="5" t="s">
        <v>40</v>
      </c>
      <c r="C39">
        <f>[1]Main!J19</f>
        <v>3.4939766652215223</v>
      </c>
      <c r="D39">
        <f>[1]Main!K19</f>
        <v>4.8107123244458645</v>
      </c>
      <c r="E39">
        <f>[1]Main!L19</f>
        <v>2.1772410059971783</v>
      </c>
      <c r="F39">
        <f>[1]Main!M19</f>
        <v>2.8345134023477598</v>
      </c>
      <c r="G39">
        <f>[1]Main!N19</f>
        <v>4.3580258908350018</v>
      </c>
      <c r="J39" t="s">
        <v>41</v>
      </c>
      <c r="K39">
        <f>C39-C37</f>
        <v>-0.21168782484059179</v>
      </c>
      <c r="L39">
        <f t="shared" ref="L39:O39" si="2">D39-D37</f>
        <v>-0.13774342466479261</v>
      </c>
      <c r="M39">
        <f t="shared" si="2"/>
        <v>-0.28563222501639274</v>
      </c>
      <c r="N39">
        <f t="shared" si="2"/>
        <v>-0.24872154156996196</v>
      </c>
      <c r="O39">
        <f t="shared" si="2"/>
        <v>-0.16316510028098641</v>
      </c>
      <c r="S39" s="6"/>
      <c r="T39" s="6"/>
      <c r="U39" s="6"/>
      <c r="V39" s="6"/>
      <c r="W39" s="6"/>
      <c r="Z39" s="6"/>
      <c r="AA39" s="6"/>
      <c r="AB39" s="6"/>
      <c r="AC39" s="6"/>
      <c r="AD39" s="6"/>
    </row>
    <row r="40" spans="2:30" x14ac:dyDescent="0.25">
      <c r="B40" s="5" t="s">
        <v>42</v>
      </c>
      <c r="C40">
        <f>[1]Main!J20</f>
        <v>3.6567252681171212</v>
      </c>
      <c r="D40">
        <f>[1]Main!K20</f>
        <v>4.940900728069062</v>
      </c>
      <c r="E40">
        <f>[1]Main!L20</f>
        <v>2.3725498081651786</v>
      </c>
      <c r="F40">
        <f>[1]Main!M20</f>
        <v>2.970357413710067</v>
      </c>
      <c r="G40">
        <f>[1]Main!N20</f>
        <v>4.5560257242214135</v>
      </c>
      <c r="S40" s="9"/>
      <c r="T40" s="9"/>
      <c r="U40" s="9"/>
      <c r="V40" s="9"/>
      <c r="W40" s="9"/>
      <c r="Z40" s="9"/>
      <c r="AA40" s="9"/>
      <c r="AB40" s="9"/>
      <c r="AC40" s="9"/>
      <c r="AD40" s="9"/>
    </row>
    <row r="41" spans="2:30" x14ac:dyDescent="0.25">
      <c r="B41" s="5" t="s">
        <v>43</v>
      </c>
      <c r="C41">
        <f>[1]Main!J21</f>
        <v>3.7118743733108701</v>
      </c>
      <c r="D41">
        <f>[1]Main!K21</f>
        <v>4.9744968522185644</v>
      </c>
      <c r="E41">
        <f>[1]Main!L21</f>
        <v>2.4492518944031723</v>
      </c>
      <c r="F41">
        <f>[1]Main!M21</f>
        <v>2.9927187743327472</v>
      </c>
      <c r="G41">
        <f>[1]Main!N21</f>
        <v>4.6541343495297252</v>
      </c>
      <c r="S41" s="5"/>
      <c r="T41" s="5"/>
      <c r="U41" s="5"/>
      <c r="V41" s="5"/>
      <c r="W41" s="5"/>
      <c r="Z41" s="5"/>
      <c r="AA41" s="5"/>
      <c r="AB41" s="5"/>
      <c r="AC41" s="5"/>
      <c r="AD41" s="5"/>
    </row>
    <row r="42" spans="2:30" x14ac:dyDescent="0.25">
      <c r="B42" s="5" t="s">
        <v>44</v>
      </c>
      <c r="C42">
        <f>[1]Main!J22</f>
        <v>3.6598966874187084</v>
      </c>
      <c r="D42">
        <f>[1]Main!K22</f>
        <v>4.9117886636727981</v>
      </c>
      <c r="E42">
        <f>[1]Main!L22</f>
        <v>2.4080047111646188</v>
      </c>
      <c r="F42">
        <f>[1]Main!M22</f>
        <v>2.9017891530211415</v>
      </c>
      <c r="G42">
        <f>[1]Main!N22</f>
        <v>4.6531926978340064</v>
      </c>
      <c r="I42" s="7"/>
      <c r="S42" s="6"/>
      <c r="T42" s="6"/>
      <c r="U42" s="6"/>
      <c r="V42" s="6"/>
      <c r="W42" s="6"/>
      <c r="Z42" s="6"/>
      <c r="AA42" s="6"/>
      <c r="AB42" s="6"/>
      <c r="AC42" s="6"/>
      <c r="AD42" s="6"/>
    </row>
    <row r="43" spans="2:30" x14ac:dyDescent="0.25">
      <c r="C43" s="3"/>
      <c r="I43" s="7"/>
      <c r="S43" s="6"/>
      <c r="T43" s="6"/>
      <c r="U43" s="6"/>
      <c r="V43" s="6"/>
      <c r="W43" s="6"/>
      <c r="Z43" s="6"/>
      <c r="AA43" s="6"/>
      <c r="AB43" s="6"/>
      <c r="AC43" s="6"/>
      <c r="AD43" s="6"/>
    </row>
    <row r="44" spans="2:30" x14ac:dyDescent="0.25">
      <c r="R44" t="s">
        <v>23</v>
      </c>
    </row>
  </sheetData>
  <mergeCells count="6">
    <mergeCell ref="AH16:AJ16"/>
    <mergeCell ref="S32:W32"/>
    <mergeCell ref="Z32:AD32"/>
    <mergeCell ref="C33:H33"/>
    <mergeCell ref="S40:W40"/>
    <mergeCell ref="Z40:AD40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June 2021</vt:lpstr>
      <vt:lpstr>July 2020</vt:lpstr>
      <vt:lpstr>Graphs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2021-05-25T17:30:21Z</dcterms:created>
  <dcterms:modified xsi:type="dcterms:W3CDTF">2021-11-27T19:04:51Z</dcterms:modified>
</cp:coreProperties>
</file>