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\Dropbox\Teach\2019-2020\FRE501\VisStudioCode\other_2b\"/>
    </mc:Choice>
  </mc:AlternateContent>
  <bookViews>
    <workbookView xWindow="0" yWindow="0" windowWidth="23040" windowHeight="9195"/>
  </bookViews>
  <sheets>
    <sheet name="Sheet1" sheetId="1" r:id="rId1"/>
  </sheets>
  <definedNames>
    <definedName name="d">Sheet1!$B$6</definedName>
    <definedName name="F0">Sheet1!$B$3</definedName>
    <definedName name="prob">Sheet1!$B$7</definedName>
    <definedName name="rate">Sheet1!$B$8</definedName>
    <definedName name="Strike">Sheet1!$B$4</definedName>
    <definedName name="T">Sheet1!$B$9</definedName>
    <definedName name="u">Sheet1!$B$5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G31" i="1"/>
  <c r="G27" i="1"/>
  <c r="G23" i="1"/>
  <c r="G19" i="1"/>
  <c r="G15" i="1"/>
  <c r="G11" i="1"/>
  <c r="A21" i="1" l="1"/>
  <c r="B23" i="1" s="1"/>
  <c r="C25" i="1" s="1"/>
  <c r="D27" i="1" s="1"/>
  <c r="E29" i="1" s="1"/>
  <c r="F31" i="1" s="1"/>
  <c r="F32" i="1" s="1"/>
  <c r="B19" i="1" l="1"/>
  <c r="C17" i="1" s="1"/>
  <c r="D19" i="1" s="1"/>
  <c r="E21" i="1" s="1"/>
  <c r="F23" i="1" s="1"/>
  <c r="F24" i="1" s="1"/>
  <c r="C21" i="1"/>
  <c r="D23" i="1" s="1"/>
  <c r="E25" i="1" s="1"/>
  <c r="F27" i="1" l="1"/>
  <c r="F28" i="1" s="1"/>
  <c r="E30" i="1" s="1"/>
  <c r="D15" i="1"/>
  <c r="E17" i="1" s="1"/>
  <c r="F19" i="1" s="1"/>
  <c r="F20" i="1" s="1"/>
  <c r="E22" i="1" s="1"/>
  <c r="E13" i="1"/>
  <c r="E26" i="1" l="1"/>
  <c r="D28" i="1" s="1"/>
  <c r="F15" i="1"/>
  <c r="F16" i="1" s="1"/>
  <c r="E18" i="1" s="1"/>
  <c r="D20" i="1" s="1"/>
  <c r="F11" i="1"/>
  <c r="F12" i="1" s="1"/>
  <c r="D24" i="1" l="1"/>
  <c r="C26" i="1"/>
  <c r="C22" i="1"/>
  <c r="E14" i="1"/>
  <c r="D16" i="1" s="1"/>
  <c r="C18" i="1" s="1"/>
  <c r="B24" i="1" l="1"/>
  <c r="B20" i="1"/>
  <c r="A22" i="1" s="1"/>
</calcChain>
</file>

<file path=xl/sharedStrings.xml><?xml version="1.0" encoding="utf-8"?>
<sst xmlns="http://schemas.openxmlformats.org/spreadsheetml/2006/main" count="11" uniqueCount="11">
  <si>
    <t>Parameters</t>
  </si>
  <si>
    <t>u</t>
  </si>
  <si>
    <t>d</t>
  </si>
  <si>
    <t>prob</t>
  </si>
  <si>
    <t>http://investexcel.net/binomial-tree-american-option/</t>
  </si>
  <si>
    <t>F0</t>
  </si>
  <si>
    <t>T</t>
  </si>
  <si>
    <t>Strike</t>
  </si>
  <si>
    <t>rate-monthly</t>
  </si>
  <si>
    <t>Prob</t>
  </si>
  <si>
    <t>European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</si>
</sst>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31</xdr:row>
      <xdr:rowOff>83820</xdr:rowOff>
    </xdr:from>
    <xdr:to>
      <xdr:col>4</xdr:col>
      <xdr:colOff>15240</xdr:colOff>
      <xdr:row>33</xdr:row>
      <xdr:rowOff>167640</xdr:rowOff>
    </xdr:to>
    <xdr:sp macro="" textlink="">
      <xdr:nvSpPr>
        <xdr:cNvPr id="3" name="TextBox 2"/>
        <xdr:cNvSpPr txBox="1"/>
      </xdr:nvSpPr>
      <xdr:spPr>
        <a:xfrm>
          <a:off x="68580" y="5753100"/>
          <a:ext cx="25603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Wait: [p*19.39+(1-p)*26.61]/1.004=22.86  Exercise:</a:t>
          </a:r>
          <a:r>
            <a:rPr lang="en-US" sz="1100" baseline="0"/>
            <a:t> Max{0, 50 - 31.80} = 23.20</a:t>
          </a:r>
          <a:endParaRPr lang="en-US" sz="1100"/>
        </a:p>
      </xdr:txBody>
    </xdr:sp>
    <xdr:clientData/>
  </xdr:twoCellAnchor>
  <xdr:twoCellAnchor>
    <xdr:from>
      <xdr:col>4</xdr:col>
      <xdr:colOff>15240</xdr:colOff>
      <xdr:row>30</xdr:row>
      <xdr:rowOff>0</xdr:rowOff>
    </xdr:from>
    <xdr:to>
      <xdr:col>4</xdr:col>
      <xdr:colOff>365760</xdr:colOff>
      <xdr:row>32</xdr:row>
      <xdr:rowOff>125730</xdr:rowOff>
    </xdr:to>
    <xdr:cxnSp macro="">
      <xdr:nvCxnSpPr>
        <xdr:cNvPr id="7" name="Straight Arrow Connector 6"/>
        <xdr:cNvCxnSpPr>
          <a:stCxn id="3" idx="3"/>
        </xdr:cNvCxnSpPr>
      </xdr:nvCxnSpPr>
      <xdr:spPr>
        <a:xfrm flipV="1">
          <a:off x="2628900" y="5486400"/>
          <a:ext cx="350520" cy="49149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</xdr:colOff>
      <xdr:row>28</xdr:row>
      <xdr:rowOff>99060</xdr:rowOff>
    </xdr:from>
    <xdr:to>
      <xdr:col>3</xdr:col>
      <xdr:colOff>152400</xdr:colOff>
      <xdr:row>31</xdr:row>
      <xdr:rowOff>15240</xdr:rowOff>
    </xdr:to>
    <xdr:sp macro="" textlink="">
      <xdr:nvSpPr>
        <xdr:cNvPr id="8" name="TextBox 7"/>
        <xdr:cNvSpPr txBox="1"/>
      </xdr:nvSpPr>
      <xdr:spPr>
        <a:xfrm>
          <a:off x="45720" y="5219700"/>
          <a:ext cx="211074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=(0.308*10.35+0.15*19.39+0.029*26.61)/(1.004)^5</a:t>
          </a:r>
        </a:p>
      </xdr:txBody>
    </xdr:sp>
    <xdr:clientData/>
  </xdr:twoCellAnchor>
  <xdr:twoCellAnchor>
    <xdr:from>
      <xdr:col>0</xdr:col>
      <xdr:colOff>647700</xdr:colOff>
      <xdr:row>27</xdr:row>
      <xdr:rowOff>76200</xdr:rowOff>
    </xdr:from>
    <xdr:to>
      <xdr:col>1</xdr:col>
      <xdr:colOff>83820</xdr:colOff>
      <xdr:row>28</xdr:row>
      <xdr:rowOff>83820</xdr:rowOff>
    </xdr:to>
    <xdr:cxnSp macro="">
      <xdr:nvCxnSpPr>
        <xdr:cNvPr id="10" name="Straight Arrow Connector 9"/>
        <xdr:cNvCxnSpPr/>
      </xdr:nvCxnSpPr>
      <xdr:spPr>
        <a:xfrm flipH="1" flipV="1">
          <a:off x="647700" y="5013960"/>
          <a:ext cx="220980" cy="190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14</xdr:row>
      <xdr:rowOff>22860</xdr:rowOff>
    </xdr:from>
    <xdr:to>
      <xdr:col>1</xdr:col>
      <xdr:colOff>236220</xdr:colOff>
      <xdr:row>16</xdr:row>
      <xdr:rowOff>99060</xdr:rowOff>
    </xdr:to>
    <xdr:sp macro="" textlink="">
      <xdr:nvSpPr>
        <xdr:cNvPr id="11" name="TextBox 10"/>
        <xdr:cNvSpPr txBox="1"/>
      </xdr:nvSpPr>
      <xdr:spPr>
        <a:xfrm>
          <a:off x="38100" y="2583180"/>
          <a:ext cx="98298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Value</a:t>
          </a:r>
          <a:r>
            <a:rPr lang="en-US" sz="1100" baseline="0"/>
            <a:t> of American Put</a:t>
          </a:r>
          <a:endParaRPr lang="en-US" sz="1100"/>
        </a:p>
      </xdr:txBody>
    </xdr:sp>
    <xdr:clientData/>
  </xdr:twoCellAnchor>
  <xdr:twoCellAnchor>
    <xdr:from>
      <xdr:col>0</xdr:col>
      <xdr:colOff>167640</xdr:colOff>
      <xdr:row>16</xdr:row>
      <xdr:rowOff>91440</xdr:rowOff>
    </xdr:from>
    <xdr:to>
      <xdr:col>0</xdr:col>
      <xdr:colOff>365760</xdr:colOff>
      <xdr:row>21</xdr:row>
      <xdr:rowOff>91440</xdr:rowOff>
    </xdr:to>
    <xdr:cxnSp macro="">
      <xdr:nvCxnSpPr>
        <xdr:cNvPr id="13" name="Straight Arrow Connector 12"/>
        <xdr:cNvCxnSpPr/>
      </xdr:nvCxnSpPr>
      <xdr:spPr>
        <a:xfrm>
          <a:off x="167640" y="3017520"/>
          <a:ext cx="19812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workbookViewId="0"/>
  </sheetViews>
  <sheetFormatPr defaultRowHeight="15" x14ac:dyDescent="0.25"/>
  <cols>
    <col min="1" max="1" width="11.42578125" customWidth="1"/>
  </cols>
  <sheetData>
    <row r="1" spans="1:7" x14ac:dyDescent="0.25">
      <c r="C1" t="s">
        <v>4</v>
      </c>
    </row>
    <row r="2" spans="1:7" x14ac:dyDescent="0.25">
      <c r="A2" s="2" t="s">
        <v>0</v>
      </c>
    </row>
    <row r="3" spans="1:7" x14ac:dyDescent="0.25">
      <c r="A3" t="s">
        <v>5</v>
      </c>
      <c r="B3">
        <v>50</v>
      </c>
    </row>
    <row r="4" spans="1:7" x14ac:dyDescent="0.25">
      <c r="A4" t="s">
        <v>7</v>
      </c>
      <c r="B4">
        <v>55</v>
      </c>
    </row>
    <row r="5" spans="1:7" x14ac:dyDescent="0.25">
      <c r="A5" t="s">
        <v>1</v>
      </c>
      <c r="B5">
        <v>1.1197999999999999</v>
      </c>
    </row>
    <row r="6" spans="1:7" x14ac:dyDescent="0.25">
      <c r="A6" t="s">
        <v>2</v>
      </c>
      <c r="B6">
        <v>0.89300000000000002</v>
      </c>
    </row>
    <row r="7" spans="1:7" x14ac:dyDescent="0.25">
      <c r="A7" t="s">
        <v>3</v>
      </c>
      <c r="B7">
        <v>0.50719999999999998</v>
      </c>
    </row>
    <row r="8" spans="1:7" x14ac:dyDescent="0.25">
      <c r="A8" t="s">
        <v>8</v>
      </c>
      <c r="B8">
        <v>8.0000000000000002E-3</v>
      </c>
    </row>
    <row r="9" spans="1:7" x14ac:dyDescent="0.25">
      <c r="A9" t="s">
        <v>6</v>
      </c>
      <c r="B9">
        <v>0.4</v>
      </c>
    </row>
    <row r="10" spans="1:7" x14ac:dyDescent="0.25">
      <c r="G10" s="7" t="s">
        <v>9</v>
      </c>
    </row>
    <row r="11" spans="1:7" x14ac:dyDescent="0.25">
      <c r="F11" s="5">
        <f>E13*u</f>
        <v>88.038436285542815</v>
      </c>
      <c r="G11" s="6">
        <f>BINOMDIST(5,5,prob,FALSE)</f>
        <v>3.3565739857813172E-2</v>
      </c>
    </row>
    <row r="12" spans="1:7" x14ac:dyDescent="0.25">
      <c r="F12" s="4">
        <f>MAX(0,Strike-F11)</f>
        <v>0</v>
      </c>
      <c r="G12" s="6"/>
    </row>
    <row r="13" spans="1:7" x14ac:dyDescent="0.25">
      <c r="E13" s="5">
        <f>D15*u</f>
        <v>78.619785931008053</v>
      </c>
      <c r="F13" s="1"/>
      <c r="G13" s="6"/>
    </row>
    <row r="14" spans="1:7" x14ac:dyDescent="0.25">
      <c r="E14" s="4">
        <f>MAX(MAX(0,Strike-E13),(prob*F12+(1-prob)*F16)/(1+rate))</f>
        <v>0</v>
      </c>
      <c r="F14" s="1"/>
      <c r="G14" s="6"/>
    </row>
    <row r="15" spans="1:7" x14ac:dyDescent="0.25">
      <c r="D15" s="5">
        <f>C17*u</f>
        <v>70.208774719599987</v>
      </c>
      <c r="E15" s="1"/>
      <c r="F15" s="5">
        <f>E13*d</f>
        <v>70.207468836390191</v>
      </c>
      <c r="G15" s="6">
        <f>BINOMDIST(4,5,prob,FALSE)</f>
        <v>0.16306384662786214</v>
      </c>
    </row>
    <row r="16" spans="1:7" x14ac:dyDescent="0.25">
      <c r="D16" s="4">
        <f>MAX(MAX(0,Strike-D15),(prob*E14+(1-prob)*E18)/(1+rate))</f>
        <v>0</v>
      </c>
      <c r="E16" s="1"/>
      <c r="F16" s="4">
        <f>MAX(0,Strike-F15)</f>
        <v>0</v>
      </c>
      <c r="G16" s="6"/>
    </row>
    <row r="17" spans="1:9" x14ac:dyDescent="0.25">
      <c r="C17" s="5">
        <f>B19*u</f>
        <v>62.697601999999989</v>
      </c>
      <c r="D17" s="1"/>
      <c r="E17" s="5">
        <f>D15*d</f>
        <v>62.696435824602787</v>
      </c>
      <c r="F17" s="1"/>
      <c r="G17" s="6"/>
    </row>
    <row r="18" spans="1:9" x14ac:dyDescent="0.25">
      <c r="C18" s="4">
        <f>MAX(MAX(0,Strike-C17),(prob*D16+(1-prob)*D20)/(1+rate))</f>
        <v>1.2095965536412532</v>
      </c>
      <c r="D18" s="1"/>
      <c r="E18" s="4">
        <f>MAX(MAX(0,Strike-E17),(prob*F16+(1-prob)*F20)/(1+rate))</f>
        <v>0</v>
      </c>
      <c r="F18" s="1"/>
      <c r="G18" s="6"/>
    </row>
    <row r="19" spans="1:9" x14ac:dyDescent="0.25">
      <c r="B19" s="5">
        <f>A21*u</f>
        <v>55.989999999999995</v>
      </c>
      <c r="C19" s="1"/>
      <c r="D19" s="5">
        <f>C17*d</f>
        <v>55.988958585999988</v>
      </c>
      <c r="E19" s="1"/>
      <c r="F19" s="5">
        <f>E17*d</f>
        <v>55.987917191370293</v>
      </c>
      <c r="G19" s="6">
        <f>BINOMDIST(3,5,prob,FALSE)</f>
        <v>0.3168685473904197</v>
      </c>
      <c r="H19" s="1"/>
    </row>
    <row r="20" spans="1:9" x14ac:dyDescent="0.25">
      <c r="B20" s="4">
        <f>MAX(MAX(0,Strike-B19),(prob*C18+(1-prob)*C22)/(1+rate))</f>
        <v>3.691252806900351</v>
      </c>
      <c r="C20" s="1"/>
      <c r="D20" s="4">
        <f>MAX(MAX(0,Strike-D19),(prob*E18+(1-prob)*E22)/(1+rate))</f>
        <v>2.474174768811654</v>
      </c>
      <c r="E20" s="1"/>
      <c r="F20" s="4">
        <f>MAX(0,Strike-F19)</f>
        <v>0</v>
      </c>
      <c r="G20" s="6"/>
    </row>
    <row r="21" spans="1:9" x14ac:dyDescent="0.25">
      <c r="A21" s="5">
        <f>F0</f>
        <v>50</v>
      </c>
      <c r="C21" s="5">
        <f>B19*d</f>
        <v>49.999069999999996</v>
      </c>
      <c r="D21" s="1"/>
      <c r="E21" s="5">
        <f>D19*d</f>
        <v>49.998140017297992</v>
      </c>
      <c r="F21" s="1"/>
      <c r="G21" s="6"/>
      <c r="H21" s="1"/>
    </row>
    <row r="22" spans="1:9" x14ac:dyDescent="0.25">
      <c r="A22" s="4">
        <f>MAX(MAX(0,Strike-A21),(prob*B20+(1-prob)*B24)/(1+rate))</f>
        <v>7.0241092246240431</v>
      </c>
      <c r="C22" s="4">
        <f>MAX(MAX(0,Strike-C21),(prob*D20+(1-prob)*D24)/(1+rate))</f>
        <v>6.305347924814753</v>
      </c>
      <c r="D22" s="1"/>
      <c r="E22" s="4">
        <f>MAX(MAX(0,Strike-E21),(prob*F20+(1-prob)*F24)/(1+rate))</f>
        <v>5.0608120271147472</v>
      </c>
      <c r="F22" s="1"/>
      <c r="G22" s="6"/>
      <c r="H22" s="1"/>
    </row>
    <row r="23" spans="1:9" x14ac:dyDescent="0.25">
      <c r="B23" s="5">
        <f>A21*d</f>
        <v>44.65</v>
      </c>
      <c r="C23" s="1"/>
      <c r="D23" s="5">
        <f>C21*d</f>
        <v>44.64916951</v>
      </c>
      <c r="E23" s="1"/>
      <c r="F23" s="5">
        <f>E21*d</f>
        <v>44.648339035447108</v>
      </c>
      <c r="G23" s="6">
        <f>BINOMDIST(2,5,prob,FALSE)</f>
        <v>0.30787227948343621</v>
      </c>
      <c r="H23" s="1"/>
    </row>
    <row r="24" spans="1:9" x14ac:dyDescent="0.25">
      <c r="B24" s="4">
        <f>MAX(MAX(0,Strike-B23),(prob*C22+(1-prob)*C26)/(1+rate))</f>
        <v>10.568382051057583</v>
      </c>
      <c r="C24" s="1"/>
      <c r="D24" s="3">
        <f>MAX(MAX(0,Strike-D23),(prob*E22+(1-prob)*E26)/(1+rate))</f>
        <v>10.35083049</v>
      </c>
      <c r="E24" s="1"/>
      <c r="F24" s="3">
        <f>MAX(0,Strike-F23)</f>
        <v>10.351660964552892</v>
      </c>
      <c r="G24" s="6"/>
    </row>
    <row r="25" spans="1:9" x14ac:dyDescent="0.25">
      <c r="C25" s="5">
        <f>B23*d</f>
        <v>39.872450000000001</v>
      </c>
      <c r="D25" s="1"/>
      <c r="E25" s="5">
        <f>D23*d</f>
        <v>39.87170837243</v>
      </c>
      <c r="F25" s="1"/>
      <c r="G25" s="6"/>
      <c r="H25" s="1"/>
    </row>
    <row r="26" spans="1:9" x14ac:dyDescent="0.25">
      <c r="C26" s="4">
        <f>MAX(MAX(0,Strike-C25),(prob*D24+(1-prob)*D28)/(1+rate))</f>
        <v>15.127549999999999</v>
      </c>
      <c r="D26" s="1"/>
      <c r="E26" s="3">
        <f>MAX(MAX(0,Strike-E25),(prob*F24+(1-prob)*F28)/(1+rate))</f>
        <v>15.12829162757</v>
      </c>
      <c r="F26" s="1"/>
      <c r="G26" s="6"/>
    </row>
    <row r="27" spans="1:9" x14ac:dyDescent="0.25">
      <c r="A27" t="s">
        <v>10</v>
      </c>
      <c r="D27" s="5">
        <f>C25*d</f>
        <v>35.606097850000005</v>
      </c>
      <c r="E27" s="1"/>
      <c r="F27" s="5">
        <f>E25*d</f>
        <v>35.605435576579993</v>
      </c>
      <c r="G27" s="6">
        <f>BINOMDIST(1,5,prob,FALSE)</f>
        <v>0.14956571306135388</v>
      </c>
      <c r="H27" s="1"/>
      <c r="I27" s="1"/>
    </row>
    <row r="28" spans="1:9" x14ac:dyDescent="0.25">
      <c r="A28" s="9">
        <f>(G23*F24+G27*F28+G31*F32)/(1+rate)^5</f>
        <v>6.59304800342204</v>
      </c>
      <c r="D28" s="3">
        <f>MAX(MAX(0,Strike-D27),(prob*E26+(1-prob)*E30)/(1+rate))</f>
        <v>19.393902149999995</v>
      </c>
      <c r="E28" s="1"/>
      <c r="F28" s="3">
        <f>MAX(0,Strike-F27)</f>
        <v>19.394564423420007</v>
      </c>
      <c r="G28" s="6"/>
    </row>
    <row r="29" spans="1:9" x14ac:dyDescent="0.25">
      <c r="A29" s="8"/>
      <c r="E29" s="5">
        <f>D27*d</f>
        <v>31.796245380050006</v>
      </c>
      <c r="F29" s="1"/>
      <c r="G29" s="6"/>
      <c r="H29" s="1"/>
    </row>
    <row r="30" spans="1:9" x14ac:dyDescent="0.25">
      <c r="C30" s="1"/>
      <c r="E30" s="3">
        <f>MAX(MAX(0,Strike-E29),(prob*F28+(1-prob)*F32)/(1+rate))</f>
        <v>23.203754619949994</v>
      </c>
      <c r="F30" s="1"/>
      <c r="G30" s="6"/>
    </row>
    <row r="31" spans="1:9" x14ac:dyDescent="0.25">
      <c r="F31" s="5">
        <f>E29*d</f>
        <v>28.394047124384656</v>
      </c>
      <c r="G31" s="6">
        <f>BINOMDIST(0,5,prob,FALSE)</f>
        <v>2.9063873579114826E-2</v>
      </c>
    </row>
    <row r="32" spans="1:9" x14ac:dyDescent="0.25">
      <c r="F32" s="3">
        <f>MAX(0,Strike-F31)</f>
        <v>26.605952875615344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</vt:lpstr>
      <vt:lpstr>F0</vt:lpstr>
      <vt:lpstr>prob</vt:lpstr>
      <vt:lpstr>rate</vt:lpstr>
      <vt:lpstr>Strike</vt:lpstr>
      <vt:lpstr>T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Vercammen, James</dc:creator>
  <cp:lastModifiedBy>Jim</cp:lastModifiedBy>
  <dcterms:created xsi:type="dcterms:W3CDTF">2019-08-19T17:21:48Z</dcterms:created>
  <dcterms:modified xsi:type="dcterms:W3CDTF">2019-11-05T15:25:34Z</dcterms:modified>
</cp:coreProperties>
</file>