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 filterPrivacy="1"/>
  <xr:revisionPtr revIDLastSave="0" documentId="13_ncr:1_{5089CFD5-0782-4A0E-9F25-C522B2DFF4AE}" xr6:coauthVersionLast="47" xr6:coauthVersionMax="47" xr10:uidLastSave="{00000000-0000-0000-0000-000000000000}"/>
  <bookViews>
    <workbookView xWindow="-118" yWindow="-118" windowWidth="25370" windowHeight="13759" activeTab="2" xr2:uid="{00000000-000D-0000-FFFF-FFFF00000000}"/>
  </bookViews>
  <sheets>
    <sheet name="черновик" sheetId="10" r:id="rId1"/>
    <sheet name="Лист1" sheetId="11" r:id="rId2"/>
    <sheet name="Сплетница" sheetId="12" r:id="rId3"/>
  </sheets>
  <definedNames>
    <definedName name="_xlnm._FilterDatabase" localSheetId="1" hidden="1">Лист1!$A$16:$L$47</definedName>
    <definedName name="_xlnm._FilterDatabase" localSheetId="2" hidden="1">Сплетница!$E$16:$G$42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7" i="12" l="1"/>
  <c r="F17" i="12"/>
  <c r="G17" i="12"/>
  <c r="E18" i="12"/>
  <c r="F18" i="12"/>
  <c r="G18" i="12"/>
  <c r="E19" i="12"/>
  <c r="F19" i="12"/>
  <c r="G19" i="12"/>
  <c r="E20" i="12"/>
  <c r="F20" i="12"/>
  <c r="G20" i="12"/>
  <c r="E21" i="12"/>
  <c r="F21" i="12"/>
  <c r="G21" i="12"/>
  <c r="E22" i="12"/>
  <c r="F22" i="12"/>
  <c r="G22" i="12"/>
  <c r="E23" i="12"/>
  <c r="F23" i="12"/>
  <c r="G23" i="12"/>
  <c r="E24" i="12"/>
  <c r="F24" i="12"/>
  <c r="G24" i="12"/>
  <c r="E25" i="12"/>
  <c r="F25" i="12"/>
  <c r="G25" i="12"/>
  <c r="E26" i="12"/>
  <c r="F26" i="12"/>
  <c r="G26" i="12"/>
  <c r="E27" i="12"/>
  <c r="F27" i="12"/>
  <c r="G27" i="12"/>
  <c r="E28" i="12"/>
  <c r="F28" i="12"/>
  <c r="G28" i="12"/>
  <c r="E29" i="12"/>
  <c r="F29" i="12"/>
  <c r="G29" i="12"/>
  <c r="E30" i="12"/>
  <c r="F30" i="12"/>
  <c r="G30" i="12"/>
  <c r="E31" i="12"/>
  <c r="F31" i="12"/>
  <c r="G31" i="12"/>
  <c r="E32" i="12"/>
  <c r="F32" i="12"/>
  <c r="G32" i="12"/>
  <c r="E33" i="12"/>
  <c r="F33" i="12"/>
  <c r="G33" i="12"/>
  <c r="E34" i="12"/>
  <c r="F34" i="12"/>
  <c r="G34" i="12"/>
  <c r="E35" i="12"/>
  <c r="F35" i="12"/>
  <c r="G35" i="12"/>
  <c r="E36" i="12"/>
  <c r="F36" i="12"/>
  <c r="G36" i="12"/>
  <c r="E37" i="12"/>
  <c r="F37" i="12"/>
  <c r="G37" i="12"/>
  <c r="E38" i="12"/>
  <c r="F38" i="12"/>
  <c r="G38" i="12"/>
  <c r="E39" i="12"/>
  <c r="F39" i="12"/>
  <c r="G39" i="12"/>
  <c r="E40" i="12"/>
  <c r="F40" i="12"/>
  <c r="G40" i="12"/>
  <c r="E41" i="12"/>
  <c r="F41" i="12"/>
  <c r="G41" i="12"/>
  <c r="E42" i="12"/>
  <c r="F42" i="12"/>
  <c r="G42" i="12"/>
  <c r="C46" i="12"/>
  <c r="C44" i="12"/>
  <c r="A16" i="12"/>
  <c r="E16" i="12" s="1"/>
  <c r="B16" i="12"/>
  <c r="C16" i="12" s="1"/>
  <c r="G16" i="12" s="1"/>
  <c r="B11" i="12"/>
  <c r="B7" i="12"/>
  <c r="B3" i="12"/>
  <c r="L17" i="11"/>
  <c r="J17" i="11"/>
  <c r="H17" i="11"/>
  <c r="F17" i="11"/>
  <c r="D17" i="11"/>
  <c r="L46" i="11"/>
  <c r="J46" i="11"/>
  <c r="H46" i="11"/>
  <c r="F46" i="11"/>
  <c r="D46" i="11"/>
  <c r="L44" i="11"/>
  <c r="J44" i="11"/>
  <c r="H44" i="11"/>
  <c r="F44" i="11"/>
  <c r="D44" i="11"/>
  <c r="K16" i="11"/>
  <c r="L16" i="11" s="1"/>
  <c r="I16" i="11"/>
  <c r="J16" i="11" s="1"/>
  <c r="G16" i="11"/>
  <c r="H16" i="11" s="1"/>
  <c r="E16" i="11"/>
  <c r="F16" i="11" s="1"/>
  <c r="C16" i="11"/>
  <c r="D16" i="11" s="1"/>
  <c r="K11" i="11"/>
  <c r="K7" i="11"/>
  <c r="K3" i="11"/>
  <c r="I11" i="11"/>
  <c r="I7" i="11"/>
  <c r="I3" i="11"/>
  <c r="G11" i="11"/>
  <c r="G7" i="11"/>
  <c r="G3" i="11"/>
  <c r="E11" i="11"/>
  <c r="E7" i="11"/>
  <c r="E3" i="11"/>
  <c r="C11" i="11"/>
  <c r="C7" i="11"/>
  <c r="C3" i="11"/>
  <c r="G34" i="10"/>
  <c r="L34" i="10"/>
  <c r="G35" i="10"/>
  <c r="L35" i="10"/>
  <c r="G36" i="10"/>
  <c r="L36" i="10"/>
  <c r="G37" i="10"/>
  <c r="L37" i="10"/>
  <c r="K14" i="10"/>
  <c r="AA20" i="10" s="1"/>
  <c r="P19" i="10"/>
  <c r="U34" i="10"/>
  <c r="T34" i="10"/>
  <c r="P34" i="10"/>
  <c r="U33" i="10"/>
  <c r="T33" i="10"/>
  <c r="P33" i="10"/>
  <c r="L33" i="10"/>
  <c r="G33" i="10"/>
  <c r="U32" i="10"/>
  <c r="T32" i="10"/>
  <c r="P32" i="10"/>
  <c r="L32" i="10"/>
  <c r="G32" i="10"/>
  <c r="V31" i="10"/>
  <c r="U31" i="10"/>
  <c r="T31" i="10"/>
  <c r="P31" i="10"/>
  <c r="L31" i="10"/>
  <c r="G31" i="10"/>
  <c r="U30" i="10"/>
  <c r="T30" i="10"/>
  <c r="P30" i="10"/>
  <c r="L30" i="10"/>
  <c r="G30" i="10"/>
  <c r="U29" i="10"/>
  <c r="T29" i="10"/>
  <c r="P29" i="10"/>
  <c r="L29" i="10"/>
  <c r="G29" i="10"/>
  <c r="Z28" i="10"/>
  <c r="U28" i="10"/>
  <c r="T28" i="10"/>
  <c r="P28" i="10"/>
  <c r="J28" i="10"/>
  <c r="U27" i="10"/>
  <c r="T27" i="10"/>
  <c r="P27" i="10"/>
  <c r="L27" i="10"/>
  <c r="J27" i="10"/>
  <c r="J24" i="10" s="1"/>
  <c r="U26" i="10"/>
  <c r="T26" i="10"/>
  <c r="P26" i="10"/>
  <c r="L26" i="10"/>
  <c r="K26" i="10"/>
  <c r="G26" i="10"/>
  <c r="U25" i="10"/>
  <c r="T25" i="10"/>
  <c r="P25" i="10"/>
  <c r="L25" i="10"/>
  <c r="AA6" i="10" s="1"/>
  <c r="G25" i="10"/>
  <c r="S24" i="10"/>
  <c r="AA23" i="10"/>
  <c r="U23" i="10"/>
  <c r="T23" i="10"/>
  <c r="P23" i="10"/>
  <c r="L23" i="10"/>
  <c r="G23" i="10"/>
  <c r="AA22" i="10"/>
  <c r="U22" i="10"/>
  <c r="T22" i="10"/>
  <c r="P22" i="10"/>
  <c r="L22" i="10"/>
  <c r="G22" i="10"/>
  <c r="U21" i="10"/>
  <c r="T21" i="10"/>
  <c r="P21" i="10"/>
  <c r="L21" i="10"/>
  <c r="G21" i="10"/>
  <c r="U20" i="10"/>
  <c r="T20" i="10"/>
  <c r="P20" i="10"/>
  <c r="L20" i="10"/>
  <c r="G20" i="10"/>
  <c r="U19" i="10"/>
  <c r="T19" i="10"/>
  <c r="L19" i="10"/>
  <c r="G19" i="10"/>
  <c r="U18" i="10"/>
  <c r="T18" i="10"/>
  <c r="P18" i="10"/>
  <c r="L18" i="10"/>
  <c r="G18" i="10"/>
  <c r="U17" i="10"/>
  <c r="T17" i="10"/>
  <c r="P17" i="10"/>
  <c r="L17" i="10"/>
  <c r="G17" i="10"/>
  <c r="U16" i="10"/>
  <c r="T16" i="10"/>
  <c r="P16" i="10"/>
  <c r="L16" i="10"/>
  <c r="G16" i="10"/>
  <c r="U15" i="10"/>
  <c r="T15" i="10"/>
  <c r="P15" i="10"/>
  <c r="L15" i="10"/>
  <c r="G15" i="10"/>
  <c r="U14" i="10"/>
  <c r="T14" i="10"/>
  <c r="P14" i="10"/>
  <c r="J14" i="10"/>
  <c r="S13" i="10"/>
  <c r="L13" i="10"/>
  <c r="G13" i="10"/>
  <c r="U12" i="10"/>
  <c r="T12" i="10"/>
  <c r="P12" i="10"/>
  <c r="L12" i="10"/>
  <c r="G12" i="10"/>
  <c r="U11" i="10"/>
  <c r="T11" i="10"/>
  <c r="P11" i="10"/>
  <c r="L11" i="10"/>
  <c r="G11" i="10"/>
  <c r="Z10" i="10"/>
  <c r="U10" i="10"/>
  <c r="T10" i="10"/>
  <c r="P10" i="10"/>
  <c r="K10" i="10"/>
  <c r="J10" i="10"/>
  <c r="U9" i="10"/>
  <c r="T9" i="10"/>
  <c r="P9" i="10"/>
  <c r="L9" i="10"/>
  <c r="G9" i="10"/>
  <c r="AA8" i="10"/>
  <c r="U8" i="10"/>
  <c r="T8" i="10"/>
  <c r="P8" i="10"/>
  <c r="L8" i="10"/>
  <c r="G8" i="10"/>
  <c r="AA7" i="10"/>
  <c r="U7" i="10"/>
  <c r="T7" i="10"/>
  <c r="P7" i="10"/>
  <c r="L7" i="10"/>
  <c r="G7" i="10"/>
  <c r="U6" i="10"/>
  <c r="T6" i="10"/>
  <c r="P6" i="10"/>
  <c r="K6" i="10"/>
  <c r="J6" i="10"/>
  <c r="U5" i="10"/>
  <c r="T5" i="10"/>
  <c r="P5" i="10"/>
  <c r="L5" i="10"/>
  <c r="G5" i="10"/>
  <c r="U4" i="10"/>
  <c r="T4" i="10"/>
  <c r="P4" i="10"/>
  <c r="L4" i="10"/>
  <c r="G4" i="10"/>
  <c r="U3" i="10"/>
  <c r="T3" i="10"/>
  <c r="P3" i="10"/>
  <c r="L3" i="10"/>
  <c r="G3" i="10"/>
  <c r="S2" i="10"/>
  <c r="K2" i="10"/>
  <c r="J2" i="10"/>
  <c r="F16" i="12" l="1"/>
  <c r="U2" i="10"/>
  <c r="L6" i="10"/>
  <c r="L2" i="10"/>
  <c r="AA2" i="10" s="1"/>
  <c r="L10" i="10"/>
  <c r="AA18" i="10"/>
  <c r="L24" i="10"/>
  <c r="U24" i="10"/>
  <c r="G27" i="10"/>
  <c r="L14" i="10"/>
  <c r="AA4" i="10" s="1"/>
  <c r="AA3" i="10"/>
  <c r="U13" i="10"/>
  <c r="T2" i="10"/>
  <c r="T13" i="10"/>
  <c r="T24" i="10"/>
  <c r="AA19" i="10" l="1"/>
  <c r="K28" i="10"/>
  <c r="AA21" i="10" s="1"/>
  <c r="L28" i="10"/>
  <c r="AA5" i="10" s="1"/>
  <c r="AB28" i="10" l="1"/>
  <c r="AA10" i="10"/>
  <c r="AB12" i="10"/>
  <c r="Z26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Автор</author>
  </authors>
  <commentList>
    <comment ref="G46" authorId="0" shapeId="0" xr:uid="{4C7EBF11-C9E1-4EC3-B03C-61FB5A422D1C}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9+2 заклинания</t>
        </r>
      </text>
    </comment>
  </commentList>
</comments>
</file>

<file path=xl/sharedStrings.xml><?xml version="1.0" encoding="utf-8"?>
<sst xmlns="http://schemas.openxmlformats.org/spreadsheetml/2006/main" count="391" uniqueCount="153">
  <si>
    <t>STR</t>
  </si>
  <si>
    <t>DEX</t>
  </si>
  <si>
    <t>STA</t>
  </si>
  <si>
    <t>Социал</t>
  </si>
  <si>
    <t>Физика</t>
  </si>
  <si>
    <t>Ментал</t>
  </si>
  <si>
    <t>CHA</t>
  </si>
  <si>
    <t>MAN</t>
  </si>
  <si>
    <t>APP</t>
  </si>
  <si>
    <t>PER</t>
  </si>
  <si>
    <t>INT</t>
  </si>
  <si>
    <t>WIT</t>
  </si>
  <si>
    <t>атрибуты</t>
  </si>
  <si>
    <t>знания</t>
  </si>
  <si>
    <t>таланты</t>
  </si>
  <si>
    <t>Alertness</t>
  </si>
  <si>
    <t>Academics</t>
  </si>
  <si>
    <t>Athletics</t>
  </si>
  <si>
    <t>Computer</t>
  </si>
  <si>
    <t>Awareness</t>
  </si>
  <si>
    <t>Cosmology</t>
  </si>
  <si>
    <t>Brawl</t>
  </si>
  <si>
    <t>Enigmas</t>
  </si>
  <si>
    <t>Dodge</t>
  </si>
  <si>
    <t>Investigation</t>
  </si>
  <si>
    <t>Expression</t>
  </si>
  <si>
    <t>Law</t>
  </si>
  <si>
    <t>Intimidation</t>
  </si>
  <si>
    <t>Linguistics</t>
  </si>
  <si>
    <t>Leadership</t>
  </si>
  <si>
    <t>Medicine</t>
  </si>
  <si>
    <t>Streetwise</t>
  </si>
  <si>
    <t>Occult</t>
  </si>
  <si>
    <t>Subterfuge</t>
  </si>
  <si>
    <t>Science</t>
  </si>
  <si>
    <t>Crafts</t>
  </si>
  <si>
    <t>Drive</t>
  </si>
  <si>
    <t>Etiquette</t>
  </si>
  <si>
    <t>Firearms</t>
  </si>
  <si>
    <t>Meditation</t>
  </si>
  <si>
    <t>Melee</t>
  </si>
  <si>
    <t>Performance</t>
  </si>
  <si>
    <t>Stealth</t>
  </si>
  <si>
    <t>Survival</t>
  </si>
  <si>
    <t>Technology</t>
  </si>
  <si>
    <t>навыки</t>
  </si>
  <si>
    <t>способности</t>
  </si>
  <si>
    <t>Атрибут</t>
  </si>
  <si>
    <t>Способность</t>
  </si>
  <si>
    <t>Сфера</t>
  </si>
  <si>
    <t>Дополнение</t>
  </si>
  <si>
    <t>Арете</t>
  </si>
  <si>
    <t>Сила Воли</t>
  </si>
  <si>
    <t>Квинта</t>
  </si>
  <si>
    <t>Предыстории</t>
  </si>
  <si>
    <t>Аватар</t>
  </si>
  <si>
    <t>Библиотека</t>
  </si>
  <si>
    <t>Ментор</t>
  </si>
  <si>
    <t>Ресурсы</t>
  </si>
  <si>
    <t>7-5-3 .</t>
  </si>
  <si>
    <t>13-9-5-..</t>
  </si>
  <si>
    <t>Воля</t>
  </si>
  <si>
    <t>Прочее</t>
  </si>
  <si>
    <t>flaws</t>
  </si>
  <si>
    <t>merits</t>
  </si>
  <si>
    <t>потратила</t>
  </si>
  <si>
    <t>по базе фриби</t>
  </si>
  <si>
    <t>Контакты</t>
  </si>
  <si>
    <t xml:space="preserve"> **Черта** </t>
  </si>
  <si>
    <t xml:space="preserve"> Новая Способность </t>
  </si>
  <si>
    <t xml:space="preserve"> Новая Сфера </t>
  </si>
  <si>
    <t xml:space="preserve"> Сила Воли </t>
  </si>
  <si>
    <t xml:space="preserve"> Новое значение </t>
  </si>
  <si>
    <t xml:space="preserve"> Способность </t>
  </si>
  <si>
    <t xml:space="preserve"> Новое зн.*2 </t>
  </si>
  <si>
    <t xml:space="preserve"> Атрибут </t>
  </si>
  <si>
    <t xml:space="preserve"> Новое зн.*4 </t>
  </si>
  <si>
    <t xml:space="preserve"> Сфера Специальности </t>
  </si>
  <si>
    <t xml:space="preserve"> Новое зн.*7 </t>
  </si>
  <si>
    <t xml:space="preserve"> Другая Сфера </t>
  </si>
  <si>
    <t xml:space="preserve"> Новое зн.*8 </t>
  </si>
  <si>
    <t xml:space="preserve"> Арете </t>
  </si>
  <si>
    <t xml:space="preserve"> Дополнение </t>
  </si>
  <si>
    <t xml:space="preserve"> Новое зн.*3 </t>
  </si>
  <si>
    <t>5 FB за точку</t>
  </si>
  <si>
    <t>2 FB за точку</t>
  </si>
  <si>
    <t>7 FB за точку</t>
  </si>
  <si>
    <t>1 FB за точку</t>
  </si>
  <si>
    <t>4 FB за точку (макс 3)</t>
  </si>
  <si>
    <t>1 FB за 4 точки</t>
  </si>
  <si>
    <t>Точки</t>
  </si>
  <si>
    <t>Опыт</t>
  </si>
  <si>
    <t>Св.очки</t>
  </si>
  <si>
    <t>База</t>
  </si>
  <si>
    <t>Трата XP</t>
  </si>
  <si>
    <t>Трата FB</t>
  </si>
  <si>
    <t>баланс</t>
  </si>
  <si>
    <t>Цена в опыте</t>
  </si>
  <si>
    <t>Цена в св.очках</t>
  </si>
  <si>
    <t>5FB за точку</t>
  </si>
  <si>
    <t>2FB за точку</t>
  </si>
  <si>
    <t>7FB за точку</t>
  </si>
  <si>
    <t>1FB за точку</t>
  </si>
  <si>
    <t>4FB за точку (макс 3)</t>
  </si>
  <si>
    <t>1FB за точку сверх 5</t>
  </si>
  <si>
    <t>1 за 4 точки</t>
  </si>
  <si>
    <t>Сфера (FLMaMiPS/TC/E)</t>
  </si>
  <si>
    <t>Всего давалось XP</t>
  </si>
  <si>
    <t>тек.знач*4</t>
  </si>
  <si>
    <t>тек.знач*3</t>
  </si>
  <si>
    <t>тек.знач*8</t>
  </si>
  <si>
    <t>тек.знач*1</t>
  </si>
  <si>
    <t>3 за новую, тек.зн.*2</t>
  </si>
  <si>
    <t>10 new / *7 spec / *8 other</t>
  </si>
  <si>
    <t>френц</t>
  </si>
  <si>
    <t>дойч</t>
  </si>
  <si>
    <t>латынь</t>
  </si>
  <si>
    <t>Дисциплины</t>
  </si>
  <si>
    <t>c</t>
  </si>
  <si>
    <t>g</t>
  </si>
  <si>
    <t>necro (sepulcrum)</t>
  </si>
  <si>
    <t>potence</t>
  </si>
  <si>
    <t>auspex</t>
  </si>
  <si>
    <t>Определение</t>
  </si>
  <si>
    <t>Вольфер</t>
  </si>
  <si>
    <t>Archery</t>
  </si>
  <si>
    <t>Bureaucracy</t>
  </si>
  <si>
    <t>Integrity</t>
  </si>
  <si>
    <t>Larceny</t>
  </si>
  <si>
    <t>Lore</t>
  </si>
  <si>
    <t>Martial arts</t>
  </si>
  <si>
    <t>Presence</t>
  </si>
  <si>
    <t>Resistance</t>
  </si>
  <si>
    <t>Ride</t>
  </si>
  <si>
    <t>Sail</t>
  </si>
  <si>
    <t>Socialize</t>
  </si>
  <si>
    <t>Thrown</t>
  </si>
  <si>
    <t>War</t>
  </si>
  <si>
    <t>Мериты</t>
  </si>
  <si>
    <t>Чармы</t>
  </si>
  <si>
    <t>Карал</t>
  </si>
  <si>
    <t>Селак-Аму</t>
  </si>
  <si>
    <t>Фака Кун</t>
  </si>
  <si>
    <t>Флаг Зеркал</t>
  </si>
  <si>
    <t>атрибуты (8*6*4)</t>
  </si>
  <si>
    <t>способности (28т)</t>
  </si>
  <si>
    <t>к</t>
  </si>
  <si>
    <t>ф</t>
  </si>
  <si>
    <t>кп</t>
  </si>
  <si>
    <t>Сплетница</t>
  </si>
  <si>
    <t>боевые</t>
  </si>
  <si>
    <t>Соц</t>
  </si>
  <si>
    <t>защита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</si>
</sst>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i/>
      <sz val="12"/>
      <color rgb="FF7030A0"/>
      <name val="Calibri"/>
      <family val="2"/>
      <charset val="204"/>
      <scheme val="minor"/>
    </font>
    <font>
      <b/>
      <sz val="12"/>
      <color theme="6" tint="-0.249977111117893"/>
      <name val="Calibri"/>
      <family val="2"/>
      <charset val="204"/>
      <scheme val="minor"/>
    </font>
    <font>
      <sz val="12"/>
      <color theme="6" tint="-0.249977111117893"/>
      <name val="Calibri"/>
      <family val="2"/>
      <charset val="204"/>
      <scheme val="minor"/>
    </font>
    <font>
      <i/>
      <sz val="12"/>
      <color theme="6" tint="-0.249977111117893"/>
      <name val="Calibri"/>
      <family val="2"/>
      <charset val="204"/>
      <scheme val="minor"/>
    </font>
    <font>
      <b/>
      <i/>
      <sz val="12"/>
      <color theme="6" tint="-0.249977111117893"/>
      <name val="Calibri"/>
      <family val="2"/>
      <charset val="204"/>
      <scheme val="minor"/>
    </font>
    <font>
      <sz val="12"/>
      <color rgb="FF7030A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rgb="FFFF0000"/>
      <name val="Calibri"/>
      <family val="2"/>
      <charset val="204"/>
      <scheme val="minor"/>
    </font>
    <font>
      <b/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1"/>
      <color rgb="FF4F0079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EB92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3" borderId="0" xfId="0" applyFont="1" applyFill="1"/>
    <xf numFmtId="0" fontId="1" fillId="0" borderId="0" xfId="0" applyFont="1"/>
    <xf numFmtId="14" fontId="1" fillId="0" borderId="0" xfId="0" applyNumberFormat="1" applyFont="1"/>
    <xf numFmtId="0" fontId="2" fillId="2" borderId="0" xfId="0" applyFont="1" applyFill="1"/>
    <xf numFmtId="0" fontId="2" fillId="0" borderId="0" xfId="0" applyFont="1"/>
    <xf numFmtId="0" fontId="2" fillId="3" borderId="0" xfId="0" applyFont="1" applyFill="1"/>
    <xf numFmtId="0" fontId="2" fillId="4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7" fillId="3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0" fontId="8" fillId="0" borderId="0" xfId="0" applyFont="1" applyAlignment="1">
      <alignment horizontal="center"/>
    </xf>
    <xf numFmtId="0" fontId="8" fillId="3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2" fillId="5" borderId="0" xfId="0" applyFont="1" applyFill="1"/>
    <xf numFmtId="0" fontId="2" fillId="5" borderId="0" xfId="0" applyFont="1" applyFill="1" applyAlignment="1">
      <alignment horizontal="center"/>
    </xf>
    <xf numFmtId="14" fontId="2" fillId="0" borderId="0" xfId="0" applyNumberFormat="1" applyFont="1"/>
    <xf numFmtId="0" fontId="2" fillId="6" borderId="0" xfId="0" applyFont="1" applyFill="1"/>
    <xf numFmtId="0" fontId="2" fillId="7" borderId="0" xfId="0" applyFont="1" applyFill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2" fillId="2" borderId="1" xfId="0" applyFont="1" applyFill="1" applyBorder="1"/>
    <xf numFmtId="0" fontId="2" fillId="2" borderId="4" xfId="0" applyFont="1" applyFill="1" applyBorder="1"/>
    <xf numFmtId="0" fontId="2" fillId="2" borderId="6" xfId="0" applyFont="1" applyFill="1" applyBorder="1"/>
    <xf numFmtId="0" fontId="2" fillId="0" borderId="0" xfId="0" applyFont="1" applyAlignment="1">
      <alignment horizontal="left"/>
    </xf>
    <xf numFmtId="0" fontId="1" fillId="3" borderId="11" xfId="0" applyFont="1" applyFill="1" applyBorder="1"/>
    <xf numFmtId="0" fontId="1" fillId="3" borderId="12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2" fillId="0" borderId="11" xfId="0" applyFont="1" applyBorder="1"/>
    <xf numFmtId="0" fontId="2" fillId="0" borderId="12" xfId="0" applyFont="1" applyBorder="1" applyAlignment="1">
      <alignment horizontal="center"/>
    </xf>
    <xf numFmtId="0" fontId="0" fillId="0" borderId="11" xfId="0" applyBorder="1"/>
    <xf numFmtId="0" fontId="0" fillId="0" borderId="12" xfId="0" applyBorder="1"/>
    <xf numFmtId="0" fontId="10" fillId="2" borderId="11" xfId="0" applyFont="1" applyFill="1" applyBorder="1"/>
    <xf numFmtId="0" fontId="1" fillId="8" borderId="0" xfId="0" applyFont="1" applyFill="1"/>
    <xf numFmtId="0" fontId="1" fillId="8" borderId="11" xfId="0" applyFont="1" applyFill="1" applyBorder="1"/>
    <xf numFmtId="0" fontId="1" fillId="8" borderId="12" xfId="0" applyFont="1" applyFill="1" applyBorder="1" applyAlignment="1">
      <alignment horizontal="center"/>
    </xf>
    <xf numFmtId="0" fontId="11" fillId="8" borderId="0" xfId="0" applyFont="1" applyFill="1"/>
    <xf numFmtId="0" fontId="12" fillId="8" borderId="11" xfId="0" applyFont="1" applyFill="1" applyBorder="1"/>
    <xf numFmtId="0" fontId="11" fillId="8" borderId="12" xfId="0" applyFont="1" applyFill="1" applyBorder="1" applyAlignment="1">
      <alignment horizontal="center"/>
    </xf>
    <xf numFmtId="0" fontId="13" fillId="0" borderId="0" xfId="0" applyFont="1"/>
    <xf numFmtId="0" fontId="16" fillId="8" borderId="11" xfId="0" applyFont="1" applyFill="1" applyBorder="1"/>
    <xf numFmtId="0" fontId="16" fillId="8" borderId="12" xfId="0" applyFont="1" applyFill="1" applyBorder="1"/>
    <xf numFmtId="0" fontId="9" fillId="0" borderId="11" xfId="0" applyFont="1" applyBorder="1"/>
    <xf numFmtId="0" fontId="9" fillId="8" borderId="12" xfId="0" applyFont="1" applyFill="1" applyBorder="1"/>
    <xf numFmtId="0" fontId="9" fillId="0" borderId="0" xfId="0" applyFont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Font="1"/>
  </cellXfs>
  <cellStyles count="1">
    <cellStyle name="Обычный" xfId="0" builtinId="0"/>
  </cellStyles>
  <dxfs count="16">
    <dxf>
      <font>
        <color auto="1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00B0F0"/>
        </patternFill>
      </fill>
    </dxf>
    <dxf>
      <font>
        <b/>
        <i/>
        <color rgb="FFC00000"/>
      </font>
    </dxf>
    <dxf>
      <font>
        <color auto="1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00B0F0"/>
        </patternFill>
      </fill>
    </dxf>
    <dxf>
      <font>
        <b/>
        <i/>
        <color rgb="FFC00000"/>
      </font>
    </dxf>
    <dxf>
      <font>
        <color auto="1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00B0F0"/>
        </patternFill>
      </fill>
    </dxf>
    <dxf>
      <font>
        <b/>
        <i/>
        <color rgb="FFC00000"/>
      </font>
    </dxf>
    <dxf>
      <font>
        <b/>
        <i/>
        <color rgb="FFC00000"/>
      </font>
    </dxf>
    <dxf>
      <font>
        <color auto="1"/>
      </font>
      <fill>
        <patternFill>
          <bgColor rgb="FFFFC7CE"/>
        </patternFill>
      </fill>
    </dxf>
    <dxf>
      <font>
        <color theme="9" tint="0.59996337778862885"/>
      </font>
      <fill>
        <patternFill>
          <bgColor rgb="FFC6EFCE"/>
        </patternFill>
      </fill>
    </dxf>
    <dxf>
      <font>
        <color rgb="FFFFEB92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FFEB92"/>
      <color rgb="FFCCCCFF"/>
      <color rgb="FFFFD9D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FA032-662F-4108-A43B-797773364595}">
  <sheetPr>
    <tabColor rgb="FF00B050"/>
  </sheetPr>
  <dimension ref="A1:AF37"/>
  <sheetViews>
    <sheetView zoomScale="75" zoomScaleNormal="75" workbookViewId="0">
      <selection activeCell="O1" sqref="O1:O34"/>
    </sheetView>
  </sheetViews>
  <sheetFormatPr defaultRowHeight="15.75" x14ac:dyDescent="0.3"/>
  <cols>
    <col min="1" max="5" width="3.109375" style="5" customWidth="1"/>
    <col min="6" max="6" width="16.109375" style="5" bestFit="1" customWidth="1"/>
    <col min="7" max="7" width="7.77734375" style="5" bestFit="1" customWidth="1"/>
    <col min="8" max="8" width="6.21875" style="16" bestFit="1" customWidth="1"/>
    <col min="9" max="9" width="8.5546875" style="16" bestFit="1" customWidth="1"/>
    <col min="10" max="10" width="5.44140625" style="16" bestFit="1" customWidth="1"/>
    <col min="11" max="11" width="9.44140625" style="11" bestFit="1" customWidth="1"/>
    <col min="12" max="12" width="9.21875" style="11" bestFit="1" customWidth="1"/>
    <col min="13" max="13" width="21.6640625" style="5" bestFit="1" customWidth="1"/>
    <col min="14" max="14" width="8.88671875" style="5"/>
    <col min="15" max="15" width="13.5546875" style="5" bestFit="1" customWidth="1"/>
    <col min="16" max="16" width="6.77734375" style="5" bestFit="1" customWidth="1"/>
    <col min="17" max="17" width="6.21875" style="16" bestFit="1" customWidth="1"/>
    <col min="18" max="18" width="8.5546875" style="16" bestFit="1" customWidth="1"/>
    <col min="19" max="19" width="5.44140625" style="16" bestFit="1" customWidth="1"/>
    <col min="20" max="20" width="9.44140625" style="11" bestFit="1" customWidth="1"/>
    <col min="21" max="21" width="9.21875" style="11" bestFit="1" customWidth="1"/>
    <col min="22" max="22" width="13.21875" style="5" bestFit="1" customWidth="1"/>
    <col min="23" max="23" width="12.21875" style="5" bestFit="1" customWidth="1"/>
    <col min="24" max="24" width="8.88671875" style="5"/>
    <col min="25" max="25" width="23.77734375" style="5" bestFit="1" customWidth="1"/>
    <col min="26" max="26" width="27.109375" style="5" bestFit="1" customWidth="1"/>
    <col min="27" max="27" width="20.88671875" style="5" bestFit="1" customWidth="1"/>
    <col min="28" max="28" width="10.88671875" style="5" customWidth="1"/>
    <col min="29" max="29" width="8.88671875" style="5"/>
    <col min="30" max="30" width="23.5546875" style="5" bestFit="1" customWidth="1"/>
    <col min="31" max="31" width="17.77734375" style="5" bestFit="1" customWidth="1"/>
    <col min="32" max="32" width="20.88671875" style="5" bestFit="1" customWidth="1"/>
    <col min="33" max="16384" width="8.88671875" style="5"/>
  </cols>
  <sheetData>
    <row r="1" spans="1:32" s="2" customFormat="1" x14ac:dyDescent="0.3">
      <c r="F1" s="1" t="s">
        <v>12</v>
      </c>
      <c r="G1" s="1" t="s">
        <v>90</v>
      </c>
      <c r="H1" s="17" t="s">
        <v>91</v>
      </c>
      <c r="I1" s="17" t="s">
        <v>92</v>
      </c>
      <c r="J1" s="17" t="s">
        <v>93</v>
      </c>
      <c r="K1" s="8" t="s">
        <v>94</v>
      </c>
      <c r="L1" s="8" t="s">
        <v>95</v>
      </c>
      <c r="M1" s="2" t="s">
        <v>59</v>
      </c>
      <c r="O1" s="1" t="s">
        <v>46</v>
      </c>
      <c r="P1" s="1" t="s">
        <v>90</v>
      </c>
      <c r="Q1" s="17" t="s">
        <v>91</v>
      </c>
      <c r="R1" s="17" t="s">
        <v>92</v>
      </c>
      <c r="S1" s="17" t="s">
        <v>93</v>
      </c>
      <c r="T1" s="8" t="s">
        <v>94</v>
      </c>
      <c r="U1" s="8" t="s">
        <v>95</v>
      </c>
      <c r="V1" s="3" t="s">
        <v>60</v>
      </c>
      <c r="AA1" s="2" t="s">
        <v>65</v>
      </c>
      <c r="AD1" s="5" t="s">
        <v>68</v>
      </c>
      <c r="AE1" s="5" t="s">
        <v>97</v>
      </c>
      <c r="AF1" s="5" t="s">
        <v>98</v>
      </c>
    </row>
    <row r="2" spans="1:32" ht="16.399999999999999" thickBot="1" x14ac:dyDescent="0.35">
      <c r="F2" s="4" t="s">
        <v>4</v>
      </c>
      <c r="G2" s="4"/>
      <c r="H2" s="18"/>
      <c r="I2" s="13"/>
      <c r="J2" s="18">
        <f>SUM(J3:J5)-3</f>
        <v>-3</v>
      </c>
      <c r="K2" s="9">
        <f>SUM(K3:K5)</f>
        <v>0</v>
      </c>
      <c r="L2" s="9">
        <f>SUM(L3:L5)</f>
        <v>0</v>
      </c>
      <c r="M2" s="5" t="s">
        <v>47</v>
      </c>
      <c r="O2" s="4" t="s">
        <v>14</v>
      </c>
      <c r="P2" s="4"/>
      <c r="Q2" s="18"/>
      <c r="R2" s="19"/>
      <c r="S2" s="18">
        <f>SUM(S3:S12)</f>
        <v>0</v>
      </c>
      <c r="T2" s="9">
        <f>SUM(T3:T12)</f>
        <v>0</v>
      </c>
      <c r="U2" s="9">
        <f>SUM(U3:U5)</f>
        <v>0</v>
      </c>
      <c r="V2" s="5" t="s">
        <v>48</v>
      </c>
      <c r="Y2" s="5" t="s">
        <v>47</v>
      </c>
      <c r="Z2" s="5" t="s">
        <v>99</v>
      </c>
      <c r="AA2" s="5">
        <f>SUM(L2,L6,L10)</f>
        <v>0</v>
      </c>
      <c r="AD2" s="5" t="s">
        <v>75</v>
      </c>
      <c r="AE2" s="16" t="s">
        <v>76</v>
      </c>
      <c r="AF2" s="5" t="s">
        <v>99</v>
      </c>
    </row>
    <row r="3" spans="1:32" x14ac:dyDescent="0.3">
      <c r="A3" s="34" t="s">
        <v>118</v>
      </c>
      <c r="B3" s="27"/>
      <c r="C3" s="27"/>
      <c r="D3" s="27"/>
      <c r="E3" s="28"/>
      <c r="F3" s="5" t="s">
        <v>0</v>
      </c>
      <c r="G3" s="5" t="str">
        <f>REPT("•",SUM(H3:J3))</f>
        <v/>
      </c>
      <c r="I3" s="14"/>
      <c r="K3" s="10"/>
      <c r="L3" s="11">
        <f>5*I3</f>
        <v>0</v>
      </c>
      <c r="M3" s="5" t="s">
        <v>84</v>
      </c>
      <c r="O3" s="5" t="s">
        <v>15</v>
      </c>
      <c r="P3" s="5" t="str">
        <f>REPT("•",SUM(Q3:S3))</f>
        <v/>
      </c>
      <c r="R3" s="20"/>
      <c r="T3" s="11">
        <f>IF(Q3&lt;&gt;1,0,IF(R3+S3=0,3,2*(R3+S3)))</f>
        <v>0</v>
      </c>
      <c r="U3" s="11">
        <f t="shared" ref="U3:U12" si="0">2*R3</f>
        <v>0</v>
      </c>
      <c r="V3" s="5" t="s">
        <v>85</v>
      </c>
      <c r="Y3" s="5" t="s">
        <v>48</v>
      </c>
      <c r="Z3" s="5" t="s">
        <v>100</v>
      </c>
      <c r="AA3" s="5">
        <f>SUM(U2,U13,U24)</f>
        <v>0</v>
      </c>
      <c r="AD3" s="4" t="s">
        <v>73</v>
      </c>
      <c r="AE3" s="18" t="s">
        <v>74</v>
      </c>
      <c r="AF3" s="4" t="s">
        <v>100</v>
      </c>
    </row>
    <row r="4" spans="1:32" x14ac:dyDescent="0.3">
      <c r="A4" s="35" t="s">
        <v>118</v>
      </c>
      <c r="B4" s="5" t="s">
        <v>119</v>
      </c>
      <c r="E4" s="30"/>
      <c r="F4" s="5" t="s">
        <v>1</v>
      </c>
      <c r="G4" s="5" t="str">
        <f t="shared" ref="G4:G5" si="1">REPT("•",SUM(H4:J4))</f>
        <v/>
      </c>
      <c r="I4" s="14"/>
      <c r="K4" s="10"/>
      <c r="L4" s="11">
        <f t="shared" ref="L4:L5" si="2">5*I4</f>
        <v>0</v>
      </c>
      <c r="O4" s="5" t="s">
        <v>17</v>
      </c>
      <c r="P4" s="5" t="str">
        <f t="shared" ref="P4:P12" si="3">REPT("•",SUM(Q4:S4))</f>
        <v/>
      </c>
      <c r="R4" s="20"/>
      <c r="T4" s="11">
        <f t="shared" ref="T4:T12" si="4">IF(Q4&lt;&gt;1,0,IF(R4+S4=0,3,2*(R4+S4)))</f>
        <v>0</v>
      </c>
      <c r="U4" s="11">
        <f t="shared" si="0"/>
        <v>0</v>
      </c>
      <c r="Y4" s="5" t="s">
        <v>49</v>
      </c>
      <c r="Z4" s="5" t="s">
        <v>101</v>
      </c>
      <c r="AA4" s="5">
        <f>L14</f>
        <v>0</v>
      </c>
      <c r="AD4" s="4" t="s">
        <v>69</v>
      </c>
      <c r="AE4" s="18">
        <v>3</v>
      </c>
      <c r="AF4" s="4" t="s">
        <v>100</v>
      </c>
    </row>
    <row r="5" spans="1:32" ht="16.399999999999999" thickBot="1" x14ac:dyDescent="0.35">
      <c r="A5" s="36" t="s">
        <v>118</v>
      </c>
      <c r="B5" s="32"/>
      <c r="C5" s="32"/>
      <c r="D5" s="32"/>
      <c r="E5" s="33"/>
      <c r="F5" s="5" t="s">
        <v>2</v>
      </c>
      <c r="G5" s="5" t="str">
        <f t="shared" si="1"/>
        <v/>
      </c>
      <c r="I5" s="14"/>
      <c r="K5" s="10"/>
      <c r="L5" s="11">
        <f t="shared" si="2"/>
        <v>0</v>
      </c>
      <c r="M5" s="23"/>
      <c r="O5" s="5" t="s">
        <v>19</v>
      </c>
      <c r="P5" s="5" t="str">
        <f t="shared" si="3"/>
        <v/>
      </c>
      <c r="R5" s="20"/>
      <c r="T5" s="11">
        <f t="shared" si="4"/>
        <v>0</v>
      </c>
      <c r="U5" s="11">
        <f t="shared" si="0"/>
        <v>0</v>
      </c>
      <c r="Y5" s="5" t="s">
        <v>50</v>
      </c>
      <c r="Z5" s="5" t="s">
        <v>102</v>
      </c>
      <c r="AA5" s="5">
        <f>L28</f>
        <v>1</v>
      </c>
      <c r="AD5" s="21" t="s">
        <v>77</v>
      </c>
      <c r="AE5" s="22" t="s">
        <v>78</v>
      </c>
      <c r="AF5" s="21" t="s">
        <v>101</v>
      </c>
    </row>
    <row r="6" spans="1:32" ht="16.399999999999999" thickBot="1" x14ac:dyDescent="0.35">
      <c r="F6" s="4" t="s">
        <v>3</v>
      </c>
      <c r="G6" s="4"/>
      <c r="H6" s="18"/>
      <c r="I6" s="13"/>
      <c r="J6" s="18">
        <f>SUM(J7:J9)-3</f>
        <v>-3</v>
      </c>
      <c r="K6" s="9">
        <f>SUM(K7:K9)</f>
        <v>0</v>
      </c>
      <c r="L6" s="9">
        <f>SUM(L7:L9)</f>
        <v>0</v>
      </c>
      <c r="O6" s="5" t="s">
        <v>21</v>
      </c>
      <c r="P6" s="5" t="str">
        <f t="shared" si="3"/>
        <v/>
      </c>
      <c r="R6" s="20"/>
      <c r="T6" s="11">
        <f t="shared" si="4"/>
        <v>0</v>
      </c>
      <c r="U6" s="11">
        <f t="shared" si="0"/>
        <v>0</v>
      </c>
      <c r="Y6" s="5" t="s">
        <v>51</v>
      </c>
      <c r="Z6" s="5" t="s">
        <v>103</v>
      </c>
      <c r="AA6" s="5">
        <f>L25</f>
        <v>8</v>
      </c>
      <c r="AD6" s="21" t="s">
        <v>79</v>
      </c>
      <c r="AE6" s="22" t="s">
        <v>80</v>
      </c>
      <c r="AF6" s="21" t="s">
        <v>101</v>
      </c>
    </row>
    <row r="7" spans="1:32" x14ac:dyDescent="0.3">
      <c r="A7" s="34" t="s">
        <v>118</v>
      </c>
      <c r="B7" s="27"/>
      <c r="C7" s="27"/>
      <c r="D7" s="27"/>
      <c r="E7" s="28"/>
      <c r="F7" s="5" t="s">
        <v>6</v>
      </c>
      <c r="G7" s="5" t="str">
        <f>REPT("•",SUM(H7:J7))</f>
        <v/>
      </c>
      <c r="I7" s="14"/>
      <c r="K7" s="10"/>
      <c r="L7" s="11">
        <f>5*I7</f>
        <v>0</v>
      </c>
      <c r="O7" s="5" t="s">
        <v>23</v>
      </c>
      <c r="P7" s="5" t="str">
        <f t="shared" si="3"/>
        <v/>
      </c>
      <c r="R7" s="20"/>
      <c r="T7" s="11">
        <f t="shared" si="4"/>
        <v>0</v>
      </c>
      <c r="U7" s="11">
        <f t="shared" si="0"/>
        <v>0</v>
      </c>
      <c r="Y7" s="5" t="s">
        <v>52</v>
      </c>
      <c r="Z7" s="5" t="s">
        <v>102</v>
      </c>
      <c r="AA7" s="5">
        <f>L26</f>
        <v>1</v>
      </c>
      <c r="AD7" s="21" t="s">
        <v>70</v>
      </c>
      <c r="AE7" s="22">
        <v>10</v>
      </c>
      <c r="AF7" s="21" t="s">
        <v>101</v>
      </c>
    </row>
    <row r="8" spans="1:32" x14ac:dyDescent="0.3">
      <c r="A8" s="35" t="s">
        <v>118</v>
      </c>
      <c r="B8" s="5" t="s">
        <v>119</v>
      </c>
      <c r="E8" s="30"/>
      <c r="F8" s="5" t="s">
        <v>7</v>
      </c>
      <c r="G8" s="5" t="str">
        <f t="shared" ref="G8:G9" si="5">REPT("•",SUM(H8:J8))</f>
        <v/>
      </c>
      <c r="I8" s="14"/>
      <c r="K8" s="10"/>
      <c r="L8" s="11">
        <f t="shared" ref="L8:L9" si="6">5*I8</f>
        <v>0</v>
      </c>
      <c r="O8" s="5" t="s">
        <v>25</v>
      </c>
      <c r="P8" s="5" t="str">
        <f t="shared" si="3"/>
        <v/>
      </c>
      <c r="R8" s="20"/>
      <c r="T8" s="11">
        <f t="shared" si="4"/>
        <v>0</v>
      </c>
      <c r="U8" s="11">
        <f t="shared" si="0"/>
        <v>0</v>
      </c>
      <c r="Y8" s="5" t="s">
        <v>53</v>
      </c>
      <c r="Z8" s="5" t="s">
        <v>105</v>
      </c>
      <c r="AA8" s="5">
        <f>L27</f>
        <v>0</v>
      </c>
      <c r="AD8" s="5" t="s">
        <v>82</v>
      </c>
      <c r="AE8" s="16" t="s">
        <v>83</v>
      </c>
      <c r="AF8" s="5" t="s">
        <v>102</v>
      </c>
    </row>
    <row r="9" spans="1:32" ht="16.399999999999999" thickBot="1" x14ac:dyDescent="0.35">
      <c r="A9" s="36" t="s">
        <v>118</v>
      </c>
      <c r="B9" s="32"/>
      <c r="C9" s="32"/>
      <c r="D9" s="32"/>
      <c r="E9" s="33"/>
      <c r="F9" s="5" t="s">
        <v>8</v>
      </c>
      <c r="G9" s="5" t="str">
        <f t="shared" si="5"/>
        <v/>
      </c>
      <c r="I9" s="14"/>
      <c r="K9" s="10"/>
      <c r="L9" s="11">
        <f t="shared" si="6"/>
        <v>0</v>
      </c>
      <c r="O9" s="5" t="s">
        <v>27</v>
      </c>
      <c r="P9" s="5" t="str">
        <f t="shared" si="3"/>
        <v/>
      </c>
      <c r="R9" s="20"/>
      <c r="T9" s="11">
        <f t="shared" si="4"/>
        <v>0</v>
      </c>
      <c r="U9" s="11">
        <f t="shared" si="0"/>
        <v>0</v>
      </c>
      <c r="AD9" s="5" t="s">
        <v>81</v>
      </c>
      <c r="AE9" s="16" t="s">
        <v>80</v>
      </c>
      <c r="AF9" s="5" t="s">
        <v>103</v>
      </c>
    </row>
    <row r="10" spans="1:32" ht="16.399999999999999" thickBot="1" x14ac:dyDescent="0.35">
      <c r="F10" s="4" t="s">
        <v>5</v>
      </c>
      <c r="G10" s="4"/>
      <c r="H10" s="18"/>
      <c r="I10" s="13"/>
      <c r="J10" s="18">
        <f>SUM(J11:J13)-3</f>
        <v>-3</v>
      </c>
      <c r="K10" s="9">
        <f>SUM(K11:K13)</f>
        <v>0</v>
      </c>
      <c r="L10" s="9">
        <f>SUM(L11:L13)</f>
        <v>0</v>
      </c>
      <c r="O10" s="5" t="s">
        <v>29</v>
      </c>
      <c r="P10" s="5" t="str">
        <f t="shared" si="3"/>
        <v/>
      </c>
      <c r="R10" s="20"/>
      <c r="T10" s="11">
        <f t="shared" si="4"/>
        <v>0</v>
      </c>
      <c r="U10" s="11">
        <f t="shared" si="0"/>
        <v>0</v>
      </c>
      <c r="Z10" s="6" t="str">
        <f>(Z12+Z14-Z13)&amp;" fr-b всего"</f>
        <v>25 fr-b всего</v>
      </c>
      <c r="AA10" s="6" t="str">
        <f>SUM(AA2:AA8)&amp;" потрачено"</f>
        <v>10 потрачено</v>
      </c>
      <c r="AD10" s="5" t="s">
        <v>71</v>
      </c>
      <c r="AE10" s="16" t="s">
        <v>72</v>
      </c>
      <c r="AF10" s="5" t="s">
        <v>104</v>
      </c>
    </row>
    <row r="11" spans="1:32" x14ac:dyDescent="0.3">
      <c r="A11" s="34" t="s">
        <v>118</v>
      </c>
      <c r="B11" s="27" t="s">
        <v>119</v>
      </c>
      <c r="C11" s="27" t="s">
        <v>119</v>
      </c>
      <c r="D11" s="27"/>
      <c r="E11" s="28"/>
      <c r="F11" s="5" t="s">
        <v>9</v>
      </c>
      <c r="G11" s="5" t="str">
        <f>REPT("•",SUM(H11:J11))</f>
        <v/>
      </c>
      <c r="I11" s="14"/>
      <c r="K11" s="10"/>
      <c r="L11" s="11">
        <f>5*I11</f>
        <v>0</v>
      </c>
      <c r="O11" s="5" t="s">
        <v>31</v>
      </c>
      <c r="P11" s="5" t="str">
        <f t="shared" si="3"/>
        <v/>
      </c>
      <c r="R11" s="20"/>
      <c r="T11" s="11">
        <f t="shared" si="4"/>
        <v>0</v>
      </c>
      <c r="U11" s="11">
        <f t="shared" si="0"/>
        <v>0</v>
      </c>
      <c r="AB11" s="5" t="s">
        <v>96</v>
      </c>
    </row>
    <row r="12" spans="1:32" x14ac:dyDescent="0.3">
      <c r="A12" s="35" t="s">
        <v>118</v>
      </c>
      <c r="E12" s="30"/>
      <c r="F12" s="5" t="s">
        <v>10</v>
      </c>
      <c r="G12" s="5" t="str">
        <f t="shared" ref="G12:G13" si="7">REPT("•",SUM(H12:J12))</f>
        <v/>
      </c>
      <c r="I12" s="14"/>
      <c r="K12" s="10"/>
      <c r="L12" s="11">
        <f t="shared" ref="L12:L13" si="8">5*I12</f>
        <v>0</v>
      </c>
      <c r="O12" s="5" t="s">
        <v>33</v>
      </c>
      <c r="P12" s="5" t="str">
        <f t="shared" si="3"/>
        <v/>
      </c>
      <c r="R12" s="20"/>
      <c r="T12" s="11">
        <f t="shared" si="4"/>
        <v>0</v>
      </c>
      <c r="U12" s="11">
        <f t="shared" si="0"/>
        <v>0</v>
      </c>
      <c r="Y12" s="5" t="s">
        <v>66</v>
      </c>
      <c r="Z12" s="6">
        <v>25</v>
      </c>
      <c r="AB12" s="7">
        <f>(Z12+Z14-Z13)-SUM(AA2:AA8)</f>
        <v>15</v>
      </c>
    </row>
    <row r="13" spans="1:32" ht="16.399999999999999" thickBot="1" x14ac:dyDescent="0.35">
      <c r="A13" s="36" t="s">
        <v>118</v>
      </c>
      <c r="B13" s="32"/>
      <c r="C13" s="32"/>
      <c r="D13" s="32"/>
      <c r="E13" s="33"/>
      <c r="F13" s="5" t="s">
        <v>11</v>
      </c>
      <c r="G13" s="5" t="str">
        <f t="shared" si="7"/>
        <v/>
      </c>
      <c r="I13" s="14"/>
      <c r="K13" s="10"/>
      <c r="L13" s="11">
        <f t="shared" si="8"/>
        <v>0</v>
      </c>
      <c r="O13" s="4" t="s">
        <v>45</v>
      </c>
      <c r="P13" s="4"/>
      <c r="Q13" s="18"/>
      <c r="R13" s="19"/>
      <c r="S13" s="18">
        <f>SUM(S14:S23)</f>
        <v>0</v>
      </c>
      <c r="T13" s="9">
        <f>SUM(T14:T23)</f>
        <v>0</v>
      </c>
      <c r="U13" s="9">
        <f>SUM(U14:U16)</f>
        <v>0</v>
      </c>
      <c r="Y13" s="5" t="s">
        <v>64</v>
      </c>
    </row>
    <row r="14" spans="1:32" ht="16.399999999999999" thickBot="1" x14ac:dyDescent="0.35">
      <c r="F14" s="1" t="s">
        <v>117</v>
      </c>
      <c r="G14" s="1"/>
      <c r="H14" s="17"/>
      <c r="I14" s="15"/>
      <c r="J14" s="17">
        <f>SUM(J15:J23)</f>
        <v>0</v>
      </c>
      <c r="K14" s="12">
        <f>SUM(K15:K24)</f>
        <v>0</v>
      </c>
      <c r="L14" s="8">
        <f>SUM(L15:L23)</f>
        <v>0</v>
      </c>
      <c r="M14" s="37">
        <v>3</v>
      </c>
      <c r="O14" s="5" t="s">
        <v>35</v>
      </c>
      <c r="P14" s="5" t="str">
        <f>REPT("•",SUM(Q14:S14))</f>
        <v/>
      </c>
      <c r="R14" s="20"/>
      <c r="T14" s="11">
        <f>IF(Q14&lt;&gt;1,0,IF(R14+S14=0,3,2*(R14+S14)))</f>
        <v>0</v>
      </c>
      <c r="U14" s="11">
        <f t="shared" ref="U14:U23" si="9">2*R14</f>
        <v>0</v>
      </c>
      <c r="Y14" s="5" t="s">
        <v>63</v>
      </c>
    </row>
    <row r="15" spans="1:32" x14ac:dyDescent="0.3">
      <c r="A15" s="26" t="s">
        <v>119</v>
      </c>
      <c r="B15" s="27" t="s">
        <v>119</v>
      </c>
      <c r="C15" s="27"/>
      <c r="D15" s="27"/>
      <c r="E15" s="28"/>
      <c r="F15" s="5" t="s">
        <v>120</v>
      </c>
      <c r="G15" s="5" t="str">
        <f t="shared" ref="G15:G23" si="10">REPT("•",SUM(H15:J15))</f>
        <v/>
      </c>
      <c r="I15" s="14"/>
      <c r="K15" s="10"/>
      <c r="L15" s="11">
        <f>7*I15</f>
        <v>0</v>
      </c>
      <c r="M15" s="5" t="s">
        <v>117</v>
      </c>
      <c r="O15" s="5" t="s">
        <v>36</v>
      </c>
      <c r="P15" s="5" t="str">
        <f t="shared" ref="P15:P23" si="11">REPT("•",SUM(Q15:S15))</f>
        <v/>
      </c>
      <c r="R15" s="20"/>
      <c r="T15" s="11">
        <f t="shared" ref="T15:T23" si="12">IF(Q15&lt;&gt;1,0,IF(R15+S15=0,3,2*(R15+S15)))</f>
        <v>0</v>
      </c>
      <c r="U15" s="11">
        <f t="shared" si="9"/>
        <v>0</v>
      </c>
    </row>
    <row r="16" spans="1:32" x14ac:dyDescent="0.3">
      <c r="A16" s="29"/>
      <c r="E16" s="30"/>
      <c r="F16" s="5" t="s">
        <v>121</v>
      </c>
      <c r="G16" s="5" t="str">
        <f t="shared" si="10"/>
        <v/>
      </c>
      <c r="I16" s="14"/>
      <c r="K16" s="10"/>
      <c r="L16" s="11">
        <f t="shared" ref="L16:L23" si="13">7*I16</f>
        <v>0</v>
      </c>
      <c r="M16" s="5" t="s">
        <v>86</v>
      </c>
      <c r="O16" s="5" t="s">
        <v>37</v>
      </c>
      <c r="P16" s="5" t="str">
        <f t="shared" si="11"/>
        <v/>
      </c>
      <c r="R16" s="20"/>
      <c r="T16" s="11">
        <f t="shared" si="12"/>
        <v>0</v>
      </c>
      <c r="U16" s="11">
        <f t="shared" si="9"/>
        <v>0</v>
      </c>
    </row>
    <row r="17" spans="1:28" x14ac:dyDescent="0.3">
      <c r="A17" s="29"/>
      <c r="E17" s="30"/>
      <c r="F17" s="5" t="s">
        <v>122</v>
      </c>
      <c r="G17" s="5" t="str">
        <f t="shared" si="10"/>
        <v/>
      </c>
      <c r="I17" s="14"/>
      <c r="K17" s="10"/>
      <c r="L17" s="11">
        <f t="shared" si="13"/>
        <v>0</v>
      </c>
      <c r="O17" s="5" t="s">
        <v>38</v>
      </c>
      <c r="P17" s="5" t="str">
        <f t="shared" si="11"/>
        <v/>
      </c>
      <c r="R17" s="20"/>
      <c r="T17" s="11">
        <f t="shared" si="12"/>
        <v>0</v>
      </c>
      <c r="U17" s="11">
        <f t="shared" si="9"/>
        <v>0</v>
      </c>
      <c r="Y17" s="2"/>
      <c r="Z17" s="2"/>
      <c r="AA17" s="2" t="s">
        <v>65</v>
      </c>
      <c r="AB17" s="2"/>
    </row>
    <row r="18" spans="1:28" ht="16.399999999999999" thickBot="1" x14ac:dyDescent="0.35">
      <c r="A18" s="31"/>
      <c r="B18" s="32"/>
      <c r="C18" s="32"/>
      <c r="D18" s="32"/>
      <c r="E18" s="33"/>
      <c r="G18" s="5" t="str">
        <f t="shared" si="10"/>
        <v/>
      </c>
      <c r="I18" s="14"/>
      <c r="K18" s="10"/>
      <c r="L18" s="11">
        <f t="shared" si="13"/>
        <v>0</v>
      </c>
      <c r="O18" s="5" t="s">
        <v>39</v>
      </c>
      <c r="P18" s="5" t="str">
        <f t="shared" si="11"/>
        <v/>
      </c>
      <c r="R18" s="20"/>
      <c r="T18" s="11">
        <f t="shared" si="12"/>
        <v>0</v>
      </c>
      <c r="U18" s="11">
        <f t="shared" si="9"/>
        <v>0</v>
      </c>
      <c r="Y18" s="5" t="s">
        <v>47</v>
      </c>
      <c r="Z18" s="5" t="s">
        <v>108</v>
      </c>
      <c r="AA18" s="5">
        <f>SUM(K2,K6,K10)</f>
        <v>0</v>
      </c>
    </row>
    <row r="19" spans="1:28" x14ac:dyDescent="0.3">
      <c r="G19" s="5" t="str">
        <f t="shared" si="10"/>
        <v/>
      </c>
      <c r="I19" s="14"/>
      <c r="K19" s="10"/>
      <c r="L19" s="11">
        <f t="shared" si="13"/>
        <v>0</v>
      </c>
      <c r="O19" s="5" t="s">
        <v>40</v>
      </c>
      <c r="P19" s="5" t="str">
        <f t="shared" si="11"/>
        <v/>
      </c>
      <c r="R19" s="20"/>
      <c r="T19" s="11">
        <f t="shared" si="12"/>
        <v>0</v>
      </c>
      <c r="U19" s="11">
        <f t="shared" si="9"/>
        <v>0</v>
      </c>
      <c r="Y19" s="5" t="s">
        <v>48</v>
      </c>
      <c r="Z19" s="5" t="s">
        <v>112</v>
      </c>
      <c r="AA19" s="5">
        <f>SUM(T2,T13,T24)</f>
        <v>0</v>
      </c>
    </row>
    <row r="20" spans="1:28" x14ac:dyDescent="0.3">
      <c r="G20" s="5" t="str">
        <f t="shared" si="10"/>
        <v/>
      </c>
      <c r="I20" s="14"/>
      <c r="K20" s="10"/>
      <c r="L20" s="11">
        <f t="shared" si="13"/>
        <v>0</v>
      </c>
      <c r="O20" s="5" t="s">
        <v>41</v>
      </c>
      <c r="P20" s="5" t="str">
        <f t="shared" si="11"/>
        <v/>
      </c>
      <c r="R20" s="20"/>
      <c r="T20" s="11">
        <f t="shared" si="12"/>
        <v>0</v>
      </c>
      <c r="U20" s="11">
        <f t="shared" si="9"/>
        <v>0</v>
      </c>
      <c r="Y20" s="5" t="s">
        <v>106</v>
      </c>
      <c r="Z20" s="5" t="s">
        <v>113</v>
      </c>
      <c r="AA20" s="5">
        <f>K14</f>
        <v>0</v>
      </c>
    </row>
    <row r="21" spans="1:28" x14ac:dyDescent="0.3">
      <c r="G21" s="5" t="str">
        <f t="shared" si="10"/>
        <v/>
      </c>
      <c r="I21" s="14"/>
      <c r="K21" s="10"/>
      <c r="L21" s="11">
        <f t="shared" si="13"/>
        <v>0</v>
      </c>
      <c r="O21" s="5" t="s">
        <v>42</v>
      </c>
      <c r="P21" s="5" t="str">
        <f t="shared" si="11"/>
        <v/>
      </c>
      <c r="R21" s="20"/>
      <c r="T21" s="11">
        <f t="shared" si="12"/>
        <v>0</v>
      </c>
      <c r="U21" s="11">
        <f t="shared" si="9"/>
        <v>0</v>
      </c>
      <c r="Y21" s="5" t="s">
        <v>50</v>
      </c>
      <c r="Z21" s="5" t="s">
        <v>109</v>
      </c>
      <c r="AA21" s="5">
        <f>K28</f>
        <v>0</v>
      </c>
    </row>
    <row r="22" spans="1:28" x14ac:dyDescent="0.3">
      <c r="G22" s="5" t="str">
        <f t="shared" si="10"/>
        <v/>
      </c>
      <c r="I22" s="14"/>
      <c r="K22" s="10"/>
      <c r="L22" s="11">
        <f t="shared" si="13"/>
        <v>0</v>
      </c>
      <c r="O22" s="5" t="s">
        <v>43</v>
      </c>
      <c r="P22" s="5" t="str">
        <f t="shared" si="11"/>
        <v/>
      </c>
      <c r="R22" s="20"/>
      <c r="T22" s="11">
        <f t="shared" si="12"/>
        <v>0</v>
      </c>
      <c r="U22" s="11">
        <f t="shared" si="9"/>
        <v>0</v>
      </c>
      <c r="Y22" s="5" t="s">
        <v>51</v>
      </c>
      <c r="Z22" s="5" t="s">
        <v>110</v>
      </c>
      <c r="AA22" s="5">
        <f>K25</f>
        <v>0</v>
      </c>
    </row>
    <row r="23" spans="1:28" x14ac:dyDescent="0.3">
      <c r="G23" s="5" t="str">
        <f t="shared" si="10"/>
        <v/>
      </c>
      <c r="I23" s="14"/>
      <c r="K23" s="10"/>
      <c r="L23" s="11">
        <f t="shared" si="13"/>
        <v>0</v>
      </c>
      <c r="O23" s="5" t="s">
        <v>44</v>
      </c>
      <c r="P23" s="5" t="str">
        <f t="shared" si="11"/>
        <v/>
      </c>
      <c r="R23" s="20"/>
      <c r="T23" s="11">
        <f t="shared" si="12"/>
        <v>0</v>
      </c>
      <c r="U23" s="11">
        <f t="shared" si="9"/>
        <v>0</v>
      </c>
      <c r="Y23" s="5" t="s">
        <v>52</v>
      </c>
      <c r="Z23" s="5" t="s">
        <v>111</v>
      </c>
      <c r="AA23" s="5">
        <f t="shared" ref="AA23" si="14">K26</f>
        <v>0</v>
      </c>
    </row>
    <row r="24" spans="1:28" x14ac:dyDescent="0.3">
      <c r="F24" s="1" t="s">
        <v>62</v>
      </c>
      <c r="G24" s="1"/>
      <c r="H24" s="17"/>
      <c r="I24" s="15"/>
      <c r="J24" s="17">
        <f>SUM(J25:J27)</f>
        <v>8</v>
      </c>
      <c r="K24" s="12"/>
      <c r="L24" s="8">
        <f>SUM(L25:L27)</f>
        <v>9</v>
      </c>
      <c r="O24" s="4" t="s">
        <v>13</v>
      </c>
      <c r="P24" s="4"/>
      <c r="Q24" s="18"/>
      <c r="R24" s="19"/>
      <c r="S24" s="18">
        <f>SUM(S25:S34)</f>
        <v>0</v>
      </c>
      <c r="T24" s="9">
        <f>SUM(T25:T34)</f>
        <v>0</v>
      </c>
      <c r="U24" s="9">
        <f>SUM(U25:U27)</f>
        <v>0</v>
      </c>
    </row>
    <row r="25" spans="1:28" x14ac:dyDescent="0.3">
      <c r="F25" s="5" t="s">
        <v>51</v>
      </c>
      <c r="G25" s="5" t="str">
        <f>REPT("•",SUM(H25:J25))</f>
        <v>•••</v>
      </c>
      <c r="I25" s="14">
        <v>2</v>
      </c>
      <c r="J25" s="16">
        <v>1</v>
      </c>
      <c r="K25" s="10"/>
      <c r="L25" s="11">
        <f>4*I25</f>
        <v>8</v>
      </c>
      <c r="M25" s="5" t="s">
        <v>88</v>
      </c>
      <c r="O25" s="5" t="s">
        <v>16</v>
      </c>
      <c r="P25" s="5" t="str">
        <f>REPT("•",SUM(Q25:S25))</f>
        <v/>
      </c>
      <c r="R25" s="20"/>
      <c r="T25" s="11">
        <f>IF(Q25&lt;&gt;1,0,IF(R25+S25=0,3,2*(R25+S25)))</f>
        <v>0</v>
      </c>
      <c r="U25" s="11">
        <f t="shared" ref="U25:U34" si="15">2*R25</f>
        <v>0</v>
      </c>
    </row>
    <row r="26" spans="1:28" x14ac:dyDescent="0.3">
      <c r="F26" s="5" t="s">
        <v>61</v>
      </c>
      <c r="G26" s="5" t="str">
        <f>IF(J26+I26&gt;=5,"⑤ "&amp;REPT("•",I26+J26-5),REPT("•",I26+J26))</f>
        <v>⑤ •</v>
      </c>
      <c r="I26" s="14">
        <v>1</v>
      </c>
      <c r="J26" s="16">
        <v>5</v>
      </c>
      <c r="K26" s="11">
        <f>1*H26</f>
        <v>0</v>
      </c>
      <c r="L26" s="11">
        <f>1*I26</f>
        <v>1</v>
      </c>
      <c r="M26" s="5" t="s">
        <v>87</v>
      </c>
      <c r="O26" s="5" t="s">
        <v>18</v>
      </c>
      <c r="P26" s="5" t="str">
        <f t="shared" ref="P26:P34" si="16">REPT("•",SUM(Q26:S26))</f>
        <v/>
      </c>
      <c r="R26" s="20"/>
      <c r="T26" s="11">
        <f t="shared" ref="T26:T34" si="17">IF(Q26&lt;&gt;1,0,IF(R26+S26=0,3,2*(R26+S26)))</f>
        <v>0</v>
      </c>
      <c r="U26" s="11">
        <f t="shared" si="15"/>
        <v>0</v>
      </c>
      <c r="Z26" s="6" t="str">
        <f>SUM(AA18:AA23)&amp;" потрачено/"&amp;Z28&amp; " всего"</f>
        <v>0 потрачено/0 всего</v>
      </c>
      <c r="AA26" s="6"/>
    </row>
    <row r="27" spans="1:28" x14ac:dyDescent="0.3">
      <c r="F27" s="5" t="s">
        <v>53</v>
      </c>
      <c r="G27" s="5" t="str">
        <f>REPT("•",SUM(H27:J27))</f>
        <v>••</v>
      </c>
      <c r="I27" s="14"/>
      <c r="J27" s="16">
        <f>J29+I29</f>
        <v>2</v>
      </c>
      <c r="K27" s="10"/>
      <c r="L27" s="11">
        <f>0.25*I27</f>
        <v>0</v>
      </c>
      <c r="M27" s="5" t="s">
        <v>89</v>
      </c>
      <c r="O27" s="5" t="s">
        <v>20</v>
      </c>
      <c r="P27" s="5" t="str">
        <f t="shared" si="16"/>
        <v/>
      </c>
      <c r="R27" s="20"/>
      <c r="T27" s="11">
        <f t="shared" si="17"/>
        <v>0</v>
      </c>
      <c r="U27" s="11">
        <f t="shared" si="15"/>
        <v>0</v>
      </c>
      <c r="AB27" s="5" t="s">
        <v>96</v>
      </c>
    </row>
    <row r="28" spans="1:28" x14ac:dyDescent="0.3">
      <c r="F28" s="1" t="s">
        <v>54</v>
      </c>
      <c r="G28" s="1"/>
      <c r="H28" s="17"/>
      <c r="I28" s="15"/>
      <c r="J28" s="17">
        <f>SUM(J29:J33)</f>
        <v>7</v>
      </c>
      <c r="K28" s="8">
        <f>SUM(K29:K37)</f>
        <v>0</v>
      </c>
      <c r="L28" s="8">
        <f>SUM(L29:L37)</f>
        <v>1</v>
      </c>
      <c r="M28" s="5">
        <v>5</v>
      </c>
      <c r="O28" s="5" t="s">
        <v>22</v>
      </c>
      <c r="P28" s="5" t="str">
        <f t="shared" si="16"/>
        <v/>
      </c>
      <c r="R28" s="20"/>
      <c r="T28" s="11">
        <f t="shared" si="17"/>
        <v>0</v>
      </c>
      <c r="U28" s="11">
        <f t="shared" si="15"/>
        <v>0</v>
      </c>
      <c r="Y28" s="5" t="s">
        <v>107</v>
      </c>
      <c r="Z28" s="6">
        <f>SUM(Z29:Z32)</f>
        <v>0</v>
      </c>
      <c r="AB28" s="7">
        <f>(Z28)-SUM(AA18:AA24)</f>
        <v>0</v>
      </c>
    </row>
    <row r="29" spans="1:28" x14ac:dyDescent="0.3">
      <c r="F29" s="5" t="s">
        <v>55</v>
      </c>
      <c r="G29" s="5" t="str">
        <f>REPT("•",SUM(H29:J29))</f>
        <v>••</v>
      </c>
      <c r="I29" s="14"/>
      <c r="J29" s="16">
        <v>2</v>
      </c>
      <c r="K29" s="10"/>
      <c r="L29" s="11">
        <f>I29</f>
        <v>0</v>
      </c>
      <c r="M29" s="5" t="s">
        <v>50</v>
      </c>
      <c r="O29" s="5" t="s">
        <v>24</v>
      </c>
      <c r="P29" s="5" t="str">
        <f t="shared" si="16"/>
        <v/>
      </c>
      <c r="R29" s="20"/>
      <c r="T29" s="11">
        <f t="shared" si="17"/>
        <v>0</v>
      </c>
      <c r="U29" s="11">
        <f t="shared" si="15"/>
        <v>0</v>
      </c>
      <c r="W29" s="24" t="s">
        <v>114</v>
      </c>
      <c r="Y29" s="25"/>
      <c r="Z29" s="25"/>
    </row>
    <row r="30" spans="1:28" x14ac:dyDescent="0.3">
      <c r="F30" s="5" t="s">
        <v>56</v>
      </c>
      <c r="G30" s="5" t="str">
        <f>REPT("•",SUM(H30:J30))</f>
        <v>••</v>
      </c>
      <c r="I30" s="14"/>
      <c r="J30" s="16">
        <v>2</v>
      </c>
      <c r="K30" s="10"/>
      <c r="L30" s="11">
        <f>I30</f>
        <v>0</v>
      </c>
      <c r="M30" s="5" t="s">
        <v>87</v>
      </c>
      <c r="O30" s="5" t="s">
        <v>26</v>
      </c>
      <c r="P30" s="5" t="str">
        <f t="shared" si="16"/>
        <v/>
      </c>
      <c r="R30" s="20"/>
      <c r="T30" s="11">
        <f t="shared" si="17"/>
        <v>0</v>
      </c>
      <c r="U30" s="11">
        <f t="shared" si="15"/>
        <v>0</v>
      </c>
      <c r="W30" s="5" t="s">
        <v>115</v>
      </c>
    </row>
    <row r="31" spans="1:28" x14ac:dyDescent="0.3">
      <c r="F31" s="5" t="s">
        <v>57</v>
      </c>
      <c r="G31" s="5" t="str">
        <f>REPT("•",SUM(H31:J31))</f>
        <v>••</v>
      </c>
      <c r="I31" s="14"/>
      <c r="J31" s="16">
        <v>2</v>
      </c>
      <c r="K31" s="10"/>
      <c r="L31" s="11">
        <f>I31</f>
        <v>0</v>
      </c>
      <c r="O31" s="5" t="s">
        <v>28</v>
      </c>
      <c r="P31" s="5" t="str">
        <f t="shared" si="16"/>
        <v/>
      </c>
      <c r="R31" s="20"/>
      <c r="T31" s="11">
        <f t="shared" si="17"/>
        <v>0</v>
      </c>
      <c r="U31" s="11">
        <f t="shared" si="15"/>
        <v>0</v>
      </c>
      <c r="V31" s="5">
        <f>POWER(2,SUM(Q31:S31,-1))</f>
        <v>0.5</v>
      </c>
      <c r="W31" s="5" t="s">
        <v>116</v>
      </c>
    </row>
    <row r="32" spans="1:28" x14ac:dyDescent="0.3">
      <c r="F32" s="5" t="s">
        <v>58</v>
      </c>
      <c r="G32" s="5" t="str">
        <f>REPT("•",SUM(H32:J32))</f>
        <v>•</v>
      </c>
      <c r="I32" s="14"/>
      <c r="J32" s="16">
        <v>1</v>
      </c>
      <c r="K32" s="10"/>
      <c r="L32" s="11">
        <f>I32</f>
        <v>0</v>
      </c>
      <c r="O32" s="5" t="s">
        <v>30</v>
      </c>
      <c r="P32" s="5" t="str">
        <f t="shared" si="16"/>
        <v/>
      </c>
      <c r="R32" s="20"/>
      <c r="T32" s="11">
        <f t="shared" si="17"/>
        <v>0</v>
      </c>
      <c r="U32" s="11">
        <f t="shared" si="15"/>
        <v>0</v>
      </c>
    </row>
    <row r="33" spans="6:21" x14ac:dyDescent="0.3">
      <c r="F33" s="5" t="s">
        <v>67</v>
      </c>
      <c r="G33" s="5" t="str">
        <f>REPT("•",SUM(H33:J33))</f>
        <v>•</v>
      </c>
      <c r="I33" s="14">
        <v>1</v>
      </c>
      <c r="K33" s="10"/>
      <c r="L33" s="11">
        <f>I33</f>
        <v>1</v>
      </c>
      <c r="O33" s="5" t="s">
        <v>32</v>
      </c>
      <c r="P33" s="5" t="str">
        <f t="shared" si="16"/>
        <v/>
      </c>
      <c r="R33" s="20"/>
      <c r="T33" s="11">
        <f t="shared" si="17"/>
        <v>0</v>
      </c>
      <c r="U33" s="11">
        <f t="shared" si="15"/>
        <v>0</v>
      </c>
    </row>
    <row r="34" spans="6:21" x14ac:dyDescent="0.3">
      <c r="G34" s="5" t="str">
        <f t="shared" ref="G34:G37" si="18">REPT("•",SUM(H34:J34))</f>
        <v/>
      </c>
      <c r="K34" s="10"/>
      <c r="L34" s="11">
        <f t="shared" ref="L34:L37" si="19">I34</f>
        <v>0</v>
      </c>
      <c r="O34" s="5" t="s">
        <v>34</v>
      </c>
      <c r="P34" s="5" t="str">
        <f t="shared" si="16"/>
        <v/>
      </c>
      <c r="R34" s="20"/>
      <c r="T34" s="11">
        <f t="shared" si="17"/>
        <v>0</v>
      </c>
      <c r="U34" s="11">
        <f t="shared" si="15"/>
        <v>0</v>
      </c>
    </row>
    <row r="35" spans="6:21" x14ac:dyDescent="0.3">
      <c r="G35" s="5" t="str">
        <f t="shared" si="18"/>
        <v/>
      </c>
      <c r="K35" s="10"/>
      <c r="L35" s="11">
        <f t="shared" si="19"/>
        <v>0</v>
      </c>
    </row>
    <row r="36" spans="6:21" x14ac:dyDescent="0.3">
      <c r="G36" s="5" t="str">
        <f t="shared" si="18"/>
        <v/>
      </c>
      <c r="K36" s="10"/>
      <c r="L36" s="11">
        <f t="shared" si="19"/>
        <v>0</v>
      </c>
    </row>
    <row r="37" spans="6:21" x14ac:dyDescent="0.3">
      <c r="G37" s="5" t="str">
        <f t="shared" si="18"/>
        <v/>
      </c>
      <c r="K37" s="10"/>
      <c r="L37" s="11">
        <f t="shared" si="19"/>
        <v>0</v>
      </c>
    </row>
  </sheetData>
  <conditionalFormatting sqref="A1:E1048576">
    <cfRule type="containsText" dxfId="15" priority="1" operator="containsText" text="f">
      <formula>NOT(ISERROR(SEARCH("f",A1)))</formula>
    </cfRule>
    <cfRule type="containsText" dxfId="14" priority="2" operator="containsText" text="g">
      <formula>NOT(ISERROR(SEARCH("g",A1)))</formula>
    </cfRule>
  </conditionalFormatting>
  <conditionalFormatting sqref="F14:L23">
    <cfRule type="expression" dxfId="13" priority="4">
      <formula>LEN($G14)&gt;0</formula>
    </cfRule>
  </conditionalFormatting>
  <conditionalFormatting sqref="O3:S34">
    <cfRule type="expression" dxfId="12" priority="3">
      <formula>LEN($P3)&gt;0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8A986-0C60-4E34-A929-0EB98A245FCA}">
  <dimension ref="A1:L47"/>
  <sheetViews>
    <sheetView zoomScale="90" zoomScaleNormal="90" workbookViewId="0">
      <selection activeCell="F14" sqref="F14"/>
    </sheetView>
  </sheetViews>
  <sheetFormatPr defaultColWidth="9.109375" defaultRowHeight="15.05" x14ac:dyDescent="0.3"/>
  <cols>
    <col min="2" max="2" width="17.44140625" bestFit="1" customWidth="1"/>
    <col min="3" max="3" width="6.33203125" style="43" bestFit="1" customWidth="1"/>
    <col min="4" max="4" width="19" style="44" bestFit="1" customWidth="1"/>
    <col min="5" max="5" width="6.33203125" style="43" bestFit="1" customWidth="1"/>
    <col min="6" max="6" width="19" style="44" bestFit="1" customWidth="1"/>
    <col min="7" max="7" width="6.33203125" style="43" bestFit="1" customWidth="1"/>
    <col min="8" max="8" width="19" style="44" bestFit="1" customWidth="1"/>
    <col min="9" max="9" width="6.33203125" style="43" bestFit="1" customWidth="1"/>
    <col min="10" max="10" width="19" style="44" bestFit="1" customWidth="1"/>
    <col min="11" max="11" width="6.33203125" style="43" bestFit="1" customWidth="1"/>
    <col min="12" max="12" width="19.77734375" style="44" customWidth="1"/>
  </cols>
  <sheetData>
    <row r="1" spans="2:12" x14ac:dyDescent="0.3">
      <c r="C1" s="58" t="s">
        <v>124</v>
      </c>
      <c r="D1" s="59"/>
      <c r="E1" s="58" t="s">
        <v>140</v>
      </c>
      <c r="F1" s="59"/>
      <c r="G1" s="58" t="s">
        <v>141</v>
      </c>
      <c r="H1" s="59"/>
      <c r="I1" s="58" t="s">
        <v>142</v>
      </c>
      <c r="J1" s="59"/>
      <c r="K1" s="58" t="s">
        <v>143</v>
      </c>
      <c r="L1" s="59"/>
    </row>
    <row r="2" spans="2:12" ht="15.75" x14ac:dyDescent="0.3">
      <c r="B2" s="1" t="s">
        <v>144</v>
      </c>
      <c r="C2" s="38" t="s">
        <v>90</v>
      </c>
      <c r="D2" s="39" t="s">
        <v>123</v>
      </c>
      <c r="E2" s="38" t="s">
        <v>90</v>
      </c>
      <c r="F2" s="39" t="s">
        <v>123</v>
      </c>
      <c r="G2" s="38" t="s">
        <v>90</v>
      </c>
      <c r="H2" s="39" t="s">
        <v>123</v>
      </c>
      <c r="I2" s="38" t="s">
        <v>90</v>
      </c>
      <c r="J2" s="39" t="s">
        <v>123</v>
      </c>
      <c r="K2" s="38" t="s">
        <v>90</v>
      </c>
      <c r="L2" s="39" t="s">
        <v>123</v>
      </c>
    </row>
    <row r="3" spans="2:12" ht="15.75" x14ac:dyDescent="0.3">
      <c r="B3" s="4" t="s">
        <v>4</v>
      </c>
      <c r="C3" s="45">
        <f>SUM(C4:C6)-3</f>
        <v>9</v>
      </c>
      <c r="D3" s="40"/>
      <c r="E3" s="45">
        <f>SUM(E4:E6)-3</f>
        <v>6</v>
      </c>
      <c r="F3" s="40"/>
      <c r="G3" s="45">
        <f>SUM(G4:G6)-3</f>
        <v>4</v>
      </c>
      <c r="H3" s="40"/>
      <c r="I3" s="45">
        <f>SUM(I4:I6)-3</f>
        <v>6</v>
      </c>
      <c r="J3" s="40"/>
      <c r="K3" s="45">
        <f>SUM(K4:K6)-3</f>
        <v>4</v>
      </c>
      <c r="L3" s="40"/>
    </row>
    <row r="4" spans="2:12" ht="15.75" x14ac:dyDescent="0.3">
      <c r="B4" s="5" t="s">
        <v>0</v>
      </c>
      <c r="C4" s="41">
        <v>5</v>
      </c>
      <c r="D4" s="42"/>
      <c r="E4" s="41">
        <v>3</v>
      </c>
      <c r="F4" s="42"/>
      <c r="G4" s="41">
        <v>2</v>
      </c>
      <c r="H4" s="42"/>
      <c r="I4" s="41">
        <v>2</v>
      </c>
      <c r="J4" s="42"/>
      <c r="K4" s="41">
        <v>2</v>
      </c>
      <c r="L4" s="42"/>
    </row>
    <row r="5" spans="2:12" ht="15.75" x14ac:dyDescent="0.3">
      <c r="B5" s="5" t="s">
        <v>1</v>
      </c>
      <c r="C5" s="41">
        <v>3</v>
      </c>
      <c r="D5" s="42"/>
      <c r="E5" s="41">
        <v>3</v>
      </c>
      <c r="F5" s="42"/>
      <c r="G5" s="41">
        <v>2</v>
      </c>
      <c r="H5" s="42"/>
      <c r="I5" s="41">
        <v>5</v>
      </c>
      <c r="J5" s="42"/>
      <c r="K5" s="41">
        <v>3</v>
      </c>
      <c r="L5" s="42"/>
    </row>
    <row r="6" spans="2:12" ht="15.75" x14ac:dyDescent="0.3">
      <c r="B6" s="5" t="s">
        <v>2</v>
      </c>
      <c r="C6" s="41">
        <v>4</v>
      </c>
      <c r="D6" s="42"/>
      <c r="E6" s="41">
        <v>3</v>
      </c>
      <c r="F6" s="42"/>
      <c r="G6" s="41">
        <v>3</v>
      </c>
      <c r="H6" s="42"/>
      <c r="I6" s="41">
        <v>2</v>
      </c>
      <c r="J6" s="42"/>
      <c r="K6" s="41">
        <v>2</v>
      </c>
      <c r="L6" s="42"/>
    </row>
    <row r="7" spans="2:12" ht="15.75" x14ac:dyDescent="0.3">
      <c r="B7" s="4" t="s">
        <v>3</v>
      </c>
      <c r="C7" s="45">
        <f>SUM(C8:C10)-3</f>
        <v>4</v>
      </c>
      <c r="D7" s="40"/>
      <c r="E7" s="45">
        <f>SUM(E8:E10)-3</f>
        <v>4</v>
      </c>
      <c r="F7" s="40"/>
      <c r="G7" s="45">
        <f>SUM(G8:G10)-3</f>
        <v>6</v>
      </c>
      <c r="H7" s="40"/>
      <c r="I7" s="45">
        <f>SUM(I8:I10)-3</f>
        <v>4</v>
      </c>
      <c r="J7" s="40"/>
      <c r="K7" s="45">
        <f>SUM(K8:K10)-3</f>
        <v>8</v>
      </c>
      <c r="L7" s="40"/>
    </row>
    <row r="8" spans="2:12" ht="15.75" x14ac:dyDescent="0.3">
      <c r="B8" s="5" t="s">
        <v>6</v>
      </c>
      <c r="C8" s="41">
        <v>2</v>
      </c>
      <c r="D8" s="42"/>
      <c r="E8" s="41">
        <v>3</v>
      </c>
      <c r="F8" s="42"/>
      <c r="G8" s="41">
        <v>3</v>
      </c>
      <c r="H8" s="42"/>
      <c r="I8" s="41">
        <v>2</v>
      </c>
      <c r="J8" s="42"/>
      <c r="K8" s="41">
        <v>3</v>
      </c>
      <c r="L8" s="42"/>
    </row>
    <row r="9" spans="2:12" ht="15.75" x14ac:dyDescent="0.3">
      <c r="B9" s="5" t="s">
        <v>7</v>
      </c>
      <c r="C9" s="41">
        <v>2</v>
      </c>
      <c r="D9" s="42"/>
      <c r="E9" s="41">
        <v>2</v>
      </c>
      <c r="F9" s="42"/>
      <c r="G9" s="41">
        <v>2</v>
      </c>
      <c r="H9" s="42"/>
      <c r="I9" s="41">
        <v>3</v>
      </c>
      <c r="J9" s="42"/>
      <c r="K9" s="41">
        <v>5</v>
      </c>
      <c r="L9" s="42"/>
    </row>
    <row r="10" spans="2:12" ht="15.75" x14ac:dyDescent="0.3">
      <c r="B10" s="5" t="s">
        <v>8</v>
      </c>
      <c r="C10" s="41">
        <v>3</v>
      </c>
      <c r="D10" s="42"/>
      <c r="E10" s="41">
        <v>2</v>
      </c>
      <c r="F10" s="42"/>
      <c r="G10" s="41">
        <v>4</v>
      </c>
      <c r="H10" s="42"/>
      <c r="I10" s="41">
        <v>2</v>
      </c>
      <c r="J10" s="42"/>
      <c r="K10" s="41">
        <v>3</v>
      </c>
      <c r="L10" s="42"/>
    </row>
    <row r="11" spans="2:12" ht="15.75" x14ac:dyDescent="0.3">
      <c r="B11" s="4" t="s">
        <v>5</v>
      </c>
      <c r="C11" s="45">
        <f>SUM(C12:C14)-3</f>
        <v>5</v>
      </c>
      <c r="D11" s="40"/>
      <c r="E11" s="45">
        <f>SUM(E12:E14)-3</f>
        <v>8</v>
      </c>
      <c r="F11" s="40"/>
      <c r="G11" s="45">
        <f>SUM(G12:G14)-3</f>
        <v>8</v>
      </c>
      <c r="H11" s="40"/>
      <c r="I11" s="45">
        <f>SUM(I12:I14)-3</f>
        <v>8</v>
      </c>
      <c r="J11" s="40"/>
      <c r="K11" s="45">
        <f>SUM(K12:K14)-3</f>
        <v>6</v>
      </c>
      <c r="L11" s="40"/>
    </row>
    <row r="12" spans="2:12" ht="15.75" x14ac:dyDescent="0.3">
      <c r="B12" s="5" t="s">
        <v>9</v>
      </c>
      <c r="C12" s="41">
        <v>3</v>
      </c>
      <c r="D12" s="42"/>
      <c r="E12" s="41">
        <v>4</v>
      </c>
      <c r="F12" s="42"/>
      <c r="G12" s="41">
        <v>4</v>
      </c>
      <c r="H12" s="42"/>
      <c r="I12" s="41">
        <v>4</v>
      </c>
      <c r="J12" s="42"/>
      <c r="K12" s="41">
        <v>3</v>
      </c>
      <c r="L12" s="42"/>
    </row>
    <row r="13" spans="2:12" ht="15.75" x14ac:dyDescent="0.3">
      <c r="B13" s="5" t="s">
        <v>10</v>
      </c>
      <c r="C13" s="41">
        <v>2</v>
      </c>
      <c r="D13" s="42"/>
      <c r="E13" s="41">
        <v>3</v>
      </c>
      <c r="F13" s="42"/>
      <c r="G13" s="41">
        <v>4</v>
      </c>
      <c r="H13" s="42"/>
      <c r="I13" s="41">
        <v>2</v>
      </c>
      <c r="J13" s="42"/>
      <c r="K13" s="41">
        <v>3</v>
      </c>
      <c r="L13" s="42"/>
    </row>
    <row r="14" spans="2:12" ht="15.75" x14ac:dyDescent="0.3">
      <c r="B14" s="5" t="s">
        <v>11</v>
      </c>
      <c r="C14" s="41">
        <v>3</v>
      </c>
      <c r="D14" s="42"/>
      <c r="E14" s="41">
        <v>4</v>
      </c>
      <c r="F14" s="42"/>
      <c r="G14" s="41">
        <v>3</v>
      </c>
      <c r="H14" s="42"/>
      <c r="I14" s="41">
        <v>5</v>
      </c>
      <c r="J14" s="42"/>
      <c r="K14" s="41">
        <v>3</v>
      </c>
      <c r="L14" s="42"/>
    </row>
    <row r="15" spans="2:12" ht="15.75" x14ac:dyDescent="0.3">
      <c r="B15" s="46" t="s">
        <v>145</v>
      </c>
      <c r="C15" s="47" t="s">
        <v>90</v>
      </c>
      <c r="D15" s="48" t="s">
        <v>123</v>
      </c>
      <c r="E15" s="47" t="s">
        <v>90</v>
      </c>
      <c r="F15" s="48" t="s">
        <v>123</v>
      </c>
      <c r="G15" s="47" t="s">
        <v>90</v>
      </c>
      <c r="H15" s="48" t="s">
        <v>123</v>
      </c>
      <c r="I15" s="47" t="s">
        <v>90</v>
      </c>
      <c r="J15" s="48" t="s">
        <v>123</v>
      </c>
      <c r="K15" s="47" t="s">
        <v>90</v>
      </c>
      <c r="L15" s="48" t="s">
        <v>123</v>
      </c>
    </row>
    <row r="16" spans="2:12" s="52" customFormat="1" ht="13.1" x14ac:dyDescent="0.25">
      <c r="B16" s="49"/>
      <c r="C16" s="50">
        <f>SUM(C17:C42)</f>
        <v>32</v>
      </c>
      <c r="D16" s="51" t="str">
        <f>"3+skill:"&amp;COUNTIF(C17:C42,"&gt;3")&amp;" / over"&amp;(C16-28)</f>
        <v>3+skill:3 / over4</v>
      </c>
      <c r="E16" s="50">
        <f>SUM(E17:E42)</f>
        <v>34</v>
      </c>
      <c r="F16" s="51" t="str">
        <f>"3+skill:"&amp;COUNTIF(E17:E42,"&gt;3")&amp;" / over"&amp;(E16-28)</f>
        <v>3+skill:4 / over6</v>
      </c>
      <c r="G16" s="50">
        <f>SUM(G17:G42)</f>
        <v>34</v>
      </c>
      <c r="H16" s="51" t="str">
        <f>"3+skill:"&amp;COUNTIF(G17:G42,"&gt;3")&amp;" / over"&amp;(G16-28)</f>
        <v>3+skill:2 / over6</v>
      </c>
      <c r="I16" s="50">
        <f>SUM(I17:I42)</f>
        <v>36</v>
      </c>
      <c r="J16" s="51" t="str">
        <f>"3+skill:"&amp;COUNTIF(I17:I42,"&gt;3")&amp;" / over"&amp;(I16-28)</f>
        <v>3+skill:4 / over8</v>
      </c>
      <c r="K16" s="50">
        <f>SUM(K17:K42)</f>
        <v>30</v>
      </c>
      <c r="L16" s="51" t="str">
        <f>"3+skill:"&amp;COUNTIF(K17:K42,"&gt;3")&amp;" / over"&amp;(K16-28)</f>
        <v>3+skill:2 / over2</v>
      </c>
    </row>
    <row r="17" spans="1:12" s="57" customFormat="1" ht="15.75" x14ac:dyDescent="0.3">
      <c r="A17" s="60" t="s">
        <v>150</v>
      </c>
      <c r="B17" s="5" t="s">
        <v>125</v>
      </c>
      <c r="C17" s="55"/>
      <c r="D17" s="56" t="str">
        <f>"к "&amp;COUNTIF(D18:D42,"к*")&amp;", ф "&amp;COUNTIF(D18:D42,"ф")</f>
        <v>к 5, ф 5</v>
      </c>
      <c r="E17" s="55"/>
      <c r="F17" s="56" t="str">
        <f>"к "&amp;COUNTIF(F18:F42,"к*")&amp;", ф "&amp;COUNTIF(F18:F42,"ф")</f>
        <v>к 5, ф 5</v>
      </c>
      <c r="G17" s="55"/>
      <c r="H17" s="56" t="str">
        <f>"к "&amp;COUNTIF(H18:H42,"к*")&amp;", ф "&amp;COUNTIF(H18:H42,"ф")</f>
        <v>к 5, ф 5</v>
      </c>
      <c r="I17" s="55"/>
      <c r="J17" s="56" t="str">
        <f>"к "&amp;COUNTIF(J18:J42,"к*")&amp;", ф "&amp;COUNTIF(J18:J42,"ф")</f>
        <v>к 5, ф 5</v>
      </c>
      <c r="K17" s="55"/>
      <c r="L17" s="56" t="str">
        <f>"к "&amp;COUNTIF(L18:L42,"к*")&amp;", ф "&amp;COUNTIF(L18:L42,"ф")</f>
        <v>к 5, ф 5</v>
      </c>
    </row>
    <row r="18" spans="1:12" ht="15.75" x14ac:dyDescent="0.3">
      <c r="B18" s="5" t="s">
        <v>17</v>
      </c>
      <c r="C18" s="43">
        <v>1</v>
      </c>
      <c r="D18" s="44" t="s">
        <v>147</v>
      </c>
      <c r="E18" s="43">
        <v>3</v>
      </c>
      <c r="G18" s="43">
        <v>1</v>
      </c>
      <c r="I18" s="43">
        <v>3</v>
      </c>
      <c r="J18" s="44" t="s">
        <v>146</v>
      </c>
    </row>
    <row r="19" spans="1:12" ht="15.75" x14ac:dyDescent="0.3">
      <c r="B19" s="5" t="s">
        <v>19</v>
      </c>
      <c r="C19" s="43">
        <v>3</v>
      </c>
      <c r="D19" s="44" t="s">
        <v>146</v>
      </c>
      <c r="E19" s="43">
        <v>3</v>
      </c>
      <c r="F19" s="44" t="s">
        <v>147</v>
      </c>
      <c r="G19" s="43">
        <v>3</v>
      </c>
      <c r="H19" s="44" t="s">
        <v>147</v>
      </c>
      <c r="I19" s="43">
        <v>5</v>
      </c>
      <c r="J19" s="44" t="s">
        <v>146</v>
      </c>
      <c r="K19" s="43">
        <v>3</v>
      </c>
      <c r="L19" s="44" t="s">
        <v>147</v>
      </c>
    </row>
    <row r="20" spans="1:12" ht="15.75" x14ac:dyDescent="0.3">
      <c r="A20" t="s">
        <v>150</v>
      </c>
      <c r="B20" s="5" t="s">
        <v>21</v>
      </c>
      <c r="C20" s="43">
        <v>4</v>
      </c>
      <c r="D20" s="44" t="s">
        <v>146</v>
      </c>
      <c r="I20" s="43">
        <v>1</v>
      </c>
    </row>
    <row r="21" spans="1:12" ht="15.75" x14ac:dyDescent="0.3">
      <c r="B21" s="5" t="s">
        <v>126</v>
      </c>
      <c r="E21" s="43">
        <v>1</v>
      </c>
      <c r="F21" s="44" t="s">
        <v>147</v>
      </c>
      <c r="K21" s="43">
        <v>1</v>
      </c>
      <c r="L21" s="44" t="s">
        <v>147</v>
      </c>
    </row>
    <row r="22" spans="1:12" ht="15.75" x14ac:dyDescent="0.3">
      <c r="B22" s="5" t="s">
        <v>35</v>
      </c>
      <c r="G22" s="43">
        <v>1</v>
      </c>
    </row>
    <row r="23" spans="1:12" ht="15.75" x14ac:dyDescent="0.3">
      <c r="A23" t="s">
        <v>152</v>
      </c>
      <c r="B23" s="5" t="s">
        <v>23</v>
      </c>
      <c r="C23" s="43">
        <v>2</v>
      </c>
      <c r="D23" s="44" t="s">
        <v>146</v>
      </c>
      <c r="G23" s="43">
        <v>3</v>
      </c>
      <c r="H23" s="44" t="s">
        <v>147</v>
      </c>
      <c r="I23" s="53">
        <v>5</v>
      </c>
      <c r="J23" s="54" t="s">
        <v>148</v>
      </c>
      <c r="K23" s="43">
        <v>3</v>
      </c>
    </row>
    <row r="24" spans="1:12" ht="15.75" x14ac:dyDescent="0.3">
      <c r="A24" t="s">
        <v>152</v>
      </c>
      <c r="B24" s="5" t="s">
        <v>127</v>
      </c>
      <c r="C24" s="43">
        <v>3</v>
      </c>
      <c r="D24" s="44" t="s">
        <v>147</v>
      </c>
      <c r="E24" s="43">
        <v>4</v>
      </c>
      <c r="F24" s="44" t="s">
        <v>146</v>
      </c>
      <c r="G24" s="43">
        <v>1</v>
      </c>
      <c r="H24" s="44" t="s">
        <v>146</v>
      </c>
      <c r="I24" s="43">
        <v>3</v>
      </c>
      <c r="J24" s="44" t="s">
        <v>147</v>
      </c>
      <c r="K24" s="43">
        <v>2</v>
      </c>
      <c r="L24" s="44" t="s">
        <v>147</v>
      </c>
    </row>
    <row r="25" spans="1:12" ht="15.75" x14ac:dyDescent="0.3">
      <c r="B25" s="5" t="s">
        <v>24</v>
      </c>
      <c r="H25" s="44" t="s">
        <v>146</v>
      </c>
      <c r="I25" s="43">
        <v>1</v>
      </c>
      <c r="J25" s="44" t="s">
        <v>147</v>
      </c>
    </row>
    <row r="26" spans="1:12" ht="15.75" x14ac:dyDescent="0.3">
      <c r="B26" s="5" t="s">
        <v>128</v>
      </c>
      <c r="C26" s="43">
        <v>2</v>
      </c>
      <c r="I26" s="43">
        <v>3</v>
      </c>
      <c r="J26" s="44" t="s">
        <v>146</v>
      </c>
      <c r="K26" s="43">
        <v>4</v>
      </c>
      <c r="L26" s="44" t="s">
        <v>146</v>
      </c>
    </row>
    <row r="27" spans="1:12" ht="15.75" x14ac:dyDescent="0.3">
      <c r="B27" s="5" t="s">
        <v>28</v>
      </c>
      <c r="E27" s="43">
        <v>1</v>
      </c>
      <c r="G27" s="43">
        <v>1</v>
      </c>
      <c r="K27" s="43">
        <v>1</v>
      </c>
      <c r="L27" s="44" t="s">
        <v>146</v>
      </c>
    </row>
    <row r="28" spans="1:12" ht="15.75" x14ac:dyDescent="0.3">
      <c r="B28" s="5" t="s">
        <v>129</v>
      </c>
      <c r="E28" s="43">
        <v>1</v>
      </c>
      <c r="F28" s="44" t="s">
        <v>147</v>
      </c>
      <c r="G28" s="43">
        <v>3</v>
      </c>
      <c r="H28" s="44" t="s">
        <v>146</v>
      </c>
    </row>
    <row r="29" spans="1:12" ht="15.75" x14ac:dyDescent="0.3">
      <c r="A29" t="s">
        <v>150</v>
      </c>
      <c r="B29" s="5" t="s">
        <v>130</v>
      </c>
    </row>
    <row r="30" spans="1:12" ht="15.75" x14ac:dyDescent="0.3">
      <c r="B30" s="5" t="s">
        <v>30</v>
      </c>
      <c r="C30" s="43">
        <v>1</v>
      </c>
      <c r="G30" s="43">
        <v>5</v>
      </c>
      <c r="H30" s="44" t="s">
        <v>146</v>
      </c>
    </row>
    <row r="31" spans="1:12" ht="15.75" x14ac:dyDescent="0.3">
      <c r="A31" t="s">
        <v>150</v>
      </c>
      <c r="B31" s="5" t="s">
        <v>40</v>
      </c>
      <c r="C31" s="53">
        <v>5</v>
      </c>
      <c r="D31" s="54" t="s">
        <v>148</v>
      </c>
      <c r="E31" s="43">
        <v>4</v>
      </c>
      <c r="F31" s="44" t="s">
        <v>147</v>
      </c>
      <c r="G31" s="43">
        <v>2</v>
      </c>
    </row>
    <row r="32" spans="1:12" ht="15.75" x14ac:dyDescent="0.3">
      <c r="B32" s="5" t="s">
        <v>32</v>
      </c>
      <c r="G32" s="53">
        <v>5</v>
      </c>
      <c r="H32" s="54" t="s">
        <v>148</v>
      </c>
      <c r="K32" s="43">
        <v>2</v>
      </c>
      <c r="L32" s="44" t="s">
        <v>146</v>
      </c>
    </row>
    <row r="33" spans="1:12" ht="15.75" x14ac:dyDescent="0.3">
      <c r="A33" t="s">
        <v>151</v>
      </c>
      <c r="B33" s="5" t="s">
        <v>41</v>
      </c>
      <c r="C33" s="43">
        <v>1</v>
      </c>
      <c r="D33" s="44" t="s">
        <v>147</v>
      </c>
      <c r="E33" s="43">
        <v>2</v>
      </c>
      <c r="F33" s="44" t="s">
        <v>146</v>
      </c>
      <c r="K33" s="43">
        <v>3</v>
      </c>
      <c r="L33" s="44" t="s">
        <v>147</v>
      </c>
    </row>
    <row r="34" spans="1:12" ht="15.75" x14ac:dyDescent="0.3">
      <c r="A34" t="s">
        <v>151</v>
      </c>
      <c r="B34" s="5" t="s">
        <v>131</v>
      </c>
      <c r="C34" s="43">
        <v>3</v>
      </c>
      <c r="D34" s="44" t="s">
        <v>147</v>
      </c>
      <c r="E34" s="53">
        <v>5</v>
      </c>
      <c r="F34" s="54" t="s">
        <v>148</v>
      </c>
      <c r="G34" s="43">
        <v>2</v>
      </c>
      <c r="I34" s="43">
        <v>3</v>
      </c>
      <c r="J34" s="44" t="s">
        <v>147</v>
      </c>
      <c r="K34" s="43">
        <v>3</v>
      </c>
      <c r="L34" s="44" t="s">
        <v>146</v>
      </c>
    </row>
    <row r="35" spans="1:12" ht="15.75" x14ac:dyDescent="0.3">
      <c r="A35" t="s">
        <v>152</v>
      </c>
      <c r="B35" s="5" t="s">
        <v>132</v>
      </c>
      <c r="C35" s="43">
        <v>4</v>
      </c>
      <c r="D35" s="44" t="s">
        <v>146</v>
      </c>
      <c r="E35" s="43">
        <v>2</v>
      </c>
      <c r="F35" s="44" t="s">
        <v>146</v>
      </c>
      <c r="G35" s="43">
        <v>2</v>
      </c>
      <c r="H35" s="44" t="s">
        <v>147</v>
      </c>
    </row>
    <row r="36" spans="1:12" ht="15.75" x14ac:dyDescent="0.3">
      <c r="B36" s="5" t="s">
        <v>133</v>
      </c>
      <c r="E36" s="43">
        <v>1</v>
      </c>
      <c r="F36" s="44" t="s">
        <v>147</v>
      </c>
    </row>
    <row r="37" spans="1:12" ht="15.75" x14ac:dyDescent="0.3">
      <c r="B37" s="5" t="s">
        <v>134</v>
      </c>
      <c r="G37" s="43">
        <v>2</v>
      </c>
      <c r="H37" s="44" t="s">
        <v>147</v>
      </c>
    </row>
    <row r="38" spans="1:12" ht="15.75" x14ac:dyDescent="0.3">
      <c r="A38" t="s">
        <v>151</v>
      </c>
      <c r="B38" s="5" t="s">
        <v>135</v>
      </c>
      <c r="E38" s="43">
        <v>3</v>
      </c>
      <c r="I38" s="43">
        <v>1</v>
      </c>
      <c r="J38" s="44" t="s">
        <v>147</v>
      </c>
      <c r="K38" s="53">
        <v>4</v>
      </c>
      <c r="L38" s="54" t="s">
        <v>148</v>
      </c>
    </row>
    <row r="39" spans="1:12" ht="15.75" x14ac:dyDescent="0.3">
      <c r="B39" s="5" t="s">
        <v>42</v>
      </c>
      <c r="C39" s="43">
        <v>1</v>
      </c>
      <c r="I39" s="43">
        <v>5</v>
      </c>
      <c r="J39" s="44" t="s">
        <v>146</v>
      </c>
      <c r="K39" s="43">
        <v>2</v>
      </c>
      <c r="L39" s="44" t="s">
        <v>147</v>
      </c>
    </row>
    <row r="40" spans="1:12" ht="15.75" x14ac:dyDescent="0.3">
      <c r="B40" s="5" t="s">
        <v>43</v>
      </c>
      <c r="C40" s="43">
        <v>2</v>
      </c>
      <c r="D40" s="44" t="s">
        <v>147</v>
      </c>
      <c r="G40" s="43">
        <v>3</v>
      </c>
      <c r="H40" s="44" t="s">
        <v>147</v>
      </c>
      <c r="I40" s="43">
        <v>1</v>
      </c>
    </row>
    <row r="41" spans="1:12" ht="15.75" x14ac:dyDescent="0.3">
      <c r="A41" t="s">
        <v>150</v>
      </c>
      <c r="B41" s="5" t="s">
        <v>136</v>
      </c>
      <c r="I41" s="43">
        <v>5</v>
      </c>
      <c r="J41" s="44" t="s">
        <v>147</v>
      </c>
      <c r="K41" s="43">
        <v>2</v>
      </c>
    </row>
    <row r="42" spans="1:12" ht="15.75" x14ac:dyDescent="0.3">
      <c r="B42" s="5" t="s">
        <v>137</v>
      </c>
      <c r="E42" s="43">
        <v>4</v>
      </c>
      <c r="F42" s="44" t="s">
        <v>146</v>
      </c>
    </row>
    <row r="43" spans="1:12" ht="15.75" x14ac:dyDescent="0.3">
      <c r="B43" s="1" t="s">
        <v>61</v>
      </c>
      <c r="C43" s="38" t="s">
        <v>90</v>
      </c>
      <c r="D43" s="39" t="s">
        <v>123</v>
      </c>
      <c r="E43" s="38" t="s">
        <v>90</v>
      </c>
      <c r="F43" s="39" t="s">
        <v>123</v>
      </c>
      <c r="G43" s="38" t="s">
        <v>90</v>
      </c>
      <c r="H43" s="39" t="s">
        <v>123</v>
      </c>
      <c r="I43" s="38" t="s">
        <v>90</v>
      </c>
      <c r="J43" s="39" t="s">
        <v>123</v>
      </c>
      <c r="K43" s="38" t="s">
        <v>90</v>
      </c>
      <c r="L43" s="39" t="s">
        <v>123</v>
      </c>
    </row>
    <row r="44" spans="1:12" ht="15.75" x14ac:dyDescent="0.3">
      <c r="B44" s="5" t="s">
        <v>61</v>
      </c>
      <c r="C44" s="43">
        <v>6</v>
      </c>
      <c r="D44" s="44">
        <f>C44-5</f>
        <v>1</v>
      </c>
      <c r="E44" s="43">
        <v>6</v>
      </c>
      <c r="F44" s="44">
        <f>E44-5</f>
        <v>1</v>
      </c>
      <c r="G44" s="43">
        <v>7</v>
      </c>
      <c r="H44" s="44">
        <f>G44-5</f>
        <v>2</v>
      </c>
      <c r="I44" s="43">
        <v>6</v>
      </c>
      <c r="J44" s="44">
        <f>I44-5</f>
        <v>1</v>
      </c>
      <c r="K44" s="43">
        <v>5</v>
      </c>
      <c r="L44" s="44">
        <f>K44-5</f>
        <v>0</v>
      </c>
    </row>
    <row r="45" spans="1:12" ht="15.75" x14ac:dyDescent="0.3">
      <c r="B45" s="1" t="s">
        <v>139</v>
      </c>
      <c r="C45" s="38" t="s">
        <v>90</v>
      </c>
      <c r="D45" s="39" t="s">
        <v>123</v>
      </c>
      <c r="E45" s="38" t="s">
        <v>90</v>
      </c>
      <c r="F45" s="39" t="s">
        <v>123</v>
      </c>
      <c r="G45" s="38" t="s">
        <v>90</v>
      </c>
      <c r="H45" s="39" t="s">
        <v>123</v>
      </c>
      <c r="I45" s="38" t="s">
        <v>90</v>
      </c>
      <c r="J45" s="39" t="s">
        <v>123</v>
      </c>
      <c r="K45" s="38" t="s">
        <v>90</v>
      </c>
      <c r="L45" s="39" t="s">
        <v>123</v>
      </c>
    </row>
    <row r="46" spans="1:12" x14ac:dyDescent="0.3">
      <c r="C46" s="43">
        <v>9</v>
      </c>
      <c r="D46" s="44">
        <f>C46-15</f>
        <v>-6</v>
      </c>
      <c r="E46" s="43">
        <v>9</v>
      </c>
      <c r="F46" s="44">
        <f>E46-15</f>
        <v>-6</v>
      </c>
      <c r="G46" s="43">
        <v>11</v>
      </c>
      <c r="H46" s="44">
        <f>G46-15</f>
        <v>-4</v>
      </c>
      <c r="I46" s="43">
        <v>10</v>
      </c>
      <c r="J46" s="44">
        <f>I46-15</f>
        <v>-5</v>
      </c>
      <c r="K46" s="43">
        <v>12</v>
      </c>
      <c r="L46" s="44">
        <f>K46-15</f>
        <v>-3</v>
      </c>
    </row>
    <row r="47" spans="1:12" ht="15.75" x14ac:dyDescent="0.3">
      <c r="B47" s="1" t="s">
        <v>138</v>
      </c>
      <c r="C47" s="38" t="s">
        <v>90</v>
      </c>
      <c r="D47" s="39" t="s">
        <v>123</v>
      </c>
      <c r="E47" s="38" t="s">
        <v>90</v>
      </c>
      <c r="F47" s="39" t="s">
        <v>123</v>
      </c>
      <c r="G47" s="38" t="s">
        <v>90</v>
      </c>
      <c r="H47" s="39" t="s">
        <v>123</v>
      </c>
      <c r="I47" s="38" t="s">
        <v>90</v>
      </c>
      <c r="J47" s="39" t="s">
        <v>123</v>
      </c>
      <c r="K47" s="38" t="s">
        <v>90</v>
      </c>
      <c r="L47" s="39" t="s">
        <v>123</v>
      </c>
    </row>
  </sheetData>
  <autoFilter ref="A16:L47" xr:uid="{7F38A986-0C60-4E34-A929-0EB98A245FCA}"/>
  <sortState xmlns:xlrd2="http://schemas.microsoft.com/office/spreadsheetml/2017/richdata2" ref="B16:B42">
    <sortCondition ref="B17:B42"/>
  </sortState>
  <mergeCells count="5">
    <mergeCell ref="C1:D1"/>
    <mergeCell ref="E1:F1"/>
    <mergeCell ref="G1:H1"/>
    <mergeCell ref="I1:J1"/>
    <mergeCell ref="K1:L1"/>
  </mergeCells>
  <conditionalFormatting sqref="B18:B42 B44">
    <cfRule type="expression" dxfId="11" priority="5">
      <formula>LEN($Q18)&gt;0</formula>
    </cfRule>
  </conditionalFormatting>
  <conditionalFormatting sqref="C17:L42">
    <cfRule type="cellIs" dxfId="10" priority="1" operator="equal">
      <formula>"кп"</formula>
    </cfRule>
  </conditionalFormatting>
  <conditionalFormatting sqref="C18:L42">
    <cfRule type="cellIs" dxfId="9" priority="3" operator="equal">
      <formula>"ф"</formula>
    </cfRule>
    <cfRule type="cellIs" dxfId="8" priority="4" operator="greaterThan">
      <formula>3</formula>
    </cfRule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8D01F-5FF3-435E-A532-EE9D10EB3C3C}">
  <sheetPr filterMode="1"/>
  <dimension ref="A1:G47"/>
  <sheetViews>
    <sheetView tabSelected="1" topLeftCell="A15" workbookViewId="0">
      <selection activeCell="G51" sqref="G51"/>
    </sheetView>
  </sheetViews>
  <sheetFormatPr defaultRowHeight="15.05" x14ac:dyDescent="0.3"/>
  <cols>
    <col min="1" max="1" width="17.44140625" bestFit="1" customWidth="1"/>
    <col min="2" max="2" width="6.33203125" style="43" bestFit="1" customWidth="1"/>
    <col min="3" max="3" width="19" style="44" bestFit="1" customWidth="1"/>
  </cols>
  <sheetData>
    <row r="1" spans="1:7" x14ac:dyDescent="0.3">
      <c r="B1" s="58" t="s">
        <v>149</v>
      </c>
      <c r="C1" s="59"/>
    </row>
    <row r="2" spans="1:7" ht="15.75" x14ac:dyDescent="0.3">
      <c r="A2" s="1" t="s">
        <v>144</v>
      </c>
      <c r="B2" s="38" t="s">
        <v>90</v>
      </c>
      <c r="C2" s="39" t="s">
        <v>123</v>
      </c>
    </row>
    <row r="3" spans="1:7" ht="15.75" x14ac:dyDescent="0.3">
      <c r="A3" s="4" t="s">
        <v>4</v>
      </c>
      <c r="B3" s="45">
        <f>SUM(B4:B6)-3</f>
        <v>4</v>
      </c>
      <c r="C3" s="40"/>
    </row>
    <row r="4" spans="1:7" ht="15.75" x14ac:dyDescent="0.3">
      <c r="A4" s="5" t="s">
        <v>0</v>
      </c>
      <c r="B4" s="41">
        <v>1</v>
      </c>
      <c r="C4" s="42"/>
    </row>
    <row r="5" spans="1:7" ht="15.75" x14ac:dyDescent="0.3">
      <c r="A5" s="5" t="s">
        <v>1</v>
      </c>
      <c r="B5" s="41">
        <v>3</v>
      </c>
      <c r="C5" s="42"/>
    </row>
    <row r="6" spans="1:7" ht="15.75" x14ac:dyDescent="0.3">
      <c r="A6" s="5" t="s">
        <v>2</v>
      </c>
      <c r="B6" s="41">
        <v>3</v>
      </c>
      <c r="C6" s="42"/>
    </row>
    <row r="7" spans="1:7" ht="15.75" x14ac:dyDescent="0.3">
      <c r="A7" s="4" t="s">
        <v>3</v>
      </c>
      <c r="B7" s="45">
        <f>SUM(B8:B10)-3</f>
        <v>8</v>
      </c>
      <c r="C7" s="40"/>
    </row>
    <row r="8" spans="1:7" ht="15.75" x14ac:dyDescent="0.3">
      <c r="A8" s="5" t="s">
        <v>6</v>
      </c>
      <c r="B8" s="41">
        <v>4</v>
      </c>
      <c r="C8" s="42"/>
    </row>
    <row r="9" spans="1:7" ht="15.75" x14ac:dyDescent="0.3">
      <c r="A9" s="5" t="s">
        <v>7</v>
      </c>
      <c r="B9" s="41">
        <v>5</v>
      </c>
      <c r="C9" s="42"/>
    </row>
    <row r="10" spans="1:7" ht="15.75" x14ac:dyDescent="0.3">
      <c r="A10" s="5" t="s">
        <v>8</v>
      </c>
      <c r="B10" s="41">
        <v>2</v>
      </c>
      <c r="C10" s="42"/>
    </row>
    <row r="11" spans="1:7" ht="15.75" x14ac:dyDescent="0.3">
      <c r="A11" s="4" t="s">
        <v>5</v>
      </c>
      <c r="B11" s="45">
        <f>SUM(B12:B14)-3</f>
        <v>6</v>
      </c>
      <c r="C11" s="40"/>
    </row>
    <row r="12" spans="1:7" ht="15.75" x14ac:dyDescent="0.3">
      <c r="A12" s="5" t="s">
        <v>9</v>
      </c>
      <c r="B12" s="41">
        <v>3</v>
      </c>
      <c r="C12" s="42"/>
    </row>
    <row r="13" spans="1:7" ht="15.75" x14ac:dyDescent="0.3">
      <c r="A13" s="5" t="s">
        <v>10</v>
      </c>
      <c r="B13" s="41">
        <v>3</v>
      </c>
      <c r="C13" s="42"/>
    </row>
    <row r="14" spans="1:7" ht="15.75" x14ac:dyDescent="0.3">
      <c r="A14" s="5" t="s">
        <v>11</v>
      </c>
      <c r="B14" s="41">
        <v>3</v>
      </c>
      <c r="C14" s="42"/>
    </row>
    <row r="15" spans="1:7" ht="15.75" x14ac:dyDescent="0.3">
      <c r="A15" s="46" t="s">
        <v>145</v>
      </c>
      <c r="B15" s="47" t="s">
        <v>90</v>
      </c>
      <c r="C15" s="48" t="s">
        <v>123</v>
      </c>
    </row>
    <row r="16" spans="1:7" x14ac:dyDescent="0.3">
      <c r="A16" s="56" t="str">
        <f>"к "&amp;COUNTIF(C18:C42,"к*")&amp;", ф "&amp;COUNTIF(C18:C42,"ф")</f>
        <v>к 5, ф 5</v>
      </c>
      <c r="B16" s="50">
        <f>SUM(B17:B42)</f>
        <v>28</v>
      </c>
      <c r="C16" s="51" t="str">
        <f>"3+skill:"&amp;COUNTIF(B17:B42,"&gt;3")&amp;" / over"&amp;(B16-28)</f>
        <v>3+skill:0 / over0</v>
      </c>
      <c r="E16" s="56" t="str">
        <f t="shared" ref="E16:E42" si="0">A16</f>
        <v>к 5, ф 5</v>
      </c>
      <c r="F16" s="50">
        <f t="shared" ref="F16:F42" si="1">B16</f>
        <v>28</v>
      </c>
      <c r="G16" s="51" t="str">
        <f t="shared" ref="G16:G42" si="2">C16</f>
        <v>3+skill:0 / over0</v>
      </c>
    </row>
    <row r="17" spans="1:7" ht="15.75" x14ac:dyDescent="0.3">
      <c r="A17" s="5" t="s">
        <v>125</v>
      </c>
      <c r="B17" s="55">
        <v>1</v>
      </c>
      <c r="E17" s="5" t="str">
        <f t="shared" si="0"/>
        <v>Archery</v>
      </c>
      <c r="F17" s="55">
        <f t="shared" si="1"/>
        <v>1</v>
      </c>
      <c r="G17" s="44">
        <f t="shared" si="2"/>
        <v>0</v>
      </c>
    </row>
    <row r="18" spans="1:7" ht="15.75" hidden="1" x14ac:dyDescent="0.3">
      <c r="A18" s="5" t="s">
        <v>17</v>
      </c>
      <c r="E18" s="5" t="str">
        <f t="shared" si="0"/>
        <v>Athletics</v>
      </c>
      <c r="F18" s="43">
        <f t="shared" si="1"/>
        <v>0</v>
      </c>
      <c r="G18" s="44">
        <f t="shared" si="2"/>
        <v>0</v>
      </c>
    </row>
    <row r="19" spans="1:7" ht="15.75" hidden="1" x14ac:dyDescent="0.3">
      <c r="A19" s="5" t="s">
        <v>19</v>
      </c>
      <c r="B19" s="43">
        <v>3</v>
      </c>
      <c r="C19" s="44" t="s">
        <v>147</v>
      </c>
      <c r="E19" s="5" t="str">
        <f t="shared" si="0"/>
        <v>Awareness</v>
      </c>
      <c r="F19" s="43">
        <f t="shared" si="1"/>
        <v>3</v>
      </c>
      <c r="G19" s="44" t="str">
        <f t="shared" si="2"/>
        <v>ф</v>
      </c>
    </row>
    <row r="20" spans="1:7" ht="15.75" hidden="1" x14ac:dyDescent="0.3">
      <c r="A20" s="5" t="s">
        <v>21</v>
      </c>
      <c r="E20" s="5" t="str">
        <f t="shared" si="0"/>
        <v>Brawl</v>
      </c>
      <c r="F20" s="43">
        <f t="shared" si="1"/>
        <v>0</v>
      </c>
      <c r="G20" s="44">
        <f t="shared" si="2"/>
        <v>0</v>
      </c>
    </row>
    <row r="21" spans="1:7" ht="15.75" hidden="1" x14ac:dyDescent="0.3">
      <c r="A21" s="5" t="s">
        <v>126</v>
      </c>
      <c r="B21" s="43">
        <v>2</v>
      </c>
      <c r="C21" s="44" t="s">
        <v>146</v>
      </c>
      <c r="E21" s="5" t="str">
        <f t="shared" si="0"/>
        <v>Bureaucracy</v>
      </c>
      <c r="F21" s="43">
        <f t="shared" si="1"/>
        <v>2</v>
      </c>
      <c r="G21" s="44" t="str">
        <f t="shared" si="2"/>
        <v>к</v>
      </c>
    </row>
    <row r="22" spans="1:7" ht="15.75" hidden="1" x14ac:dyDescent="0.3">
      <c r="A22" s="5" t="s">
        <v>35</v>
      </c>
      <c r="E22" s="5" t="str">
        <f t="shared" si="0"/>
        <v>Crafts</v>
      </c>
      <c r="F22" s="43">
        <f t="shared" si="1"/>
        <v>0</v>
      </c>
      <c r="G22" s="44">
        <f t="shared" si="2"/>
        <v>0</v>
      </c>
    </row>
    <row r="23" spans="1:7" ht="15.75" x14ac:dyDescent="0.3">
      <c r="A23" s="5" t="s">
        <v>23</v>
      </c>
      <c r="B23" s="43">
        <v>2</v>
      </c>
      <c r="E23" s="5" t="str">
        <f t="shared" si="0"/>
        <v>Dodge</v>
      </c>
      <c r="F23" s="43">
        <f t="shared" si="1"/>
        <v>2</v>
      </c>
      <c r="G23" s="44">
        <f t="shared" si="2"/>
        <v>0</v>
      </c>
    </row>
    <row r="24" spans="1:7" ht="15.75" hidden="1" x14ac:dyDescent="0.3">
      <c r="A24" s="5" t="s">
        <v>127</v>
      </c>
      <c r="B24" s="43">
        <v>2</v>
      </c>
      <c r="C24" s="44" t="s">
        <v>147</v>
      </c>
      <c r="E24" s="5" t="str">
        <f t="shared" si="0"/>
        <v>Integrity</v>
      </c>
      <c r="F24" s="43">
        <f t="shared" si="1"/>
        <v>2</v>
      </c>
      <c r="G24" s="44" t="str">
        <f t="shared" si="2"/>
        <v>ф</v>
      </c>
    </row>
    <row r="25" spans="1:7" ht="15.75" hidden="1" x14ac:dyDescent="0.3">
      <c r="A25" s="5" t="s">
        <v>24</v>
      </c>
      <c r="E25" s="5" t="str">
        <f t="shared" si="0"/>
        <v>Investigation</v>
      </c>
      <c r="F25" s="43">
        <f t="shared" si="1"/>
        <v>0</v>
      </c>
      <c r="G25" s="44">
        <f t="shared" si="2"/>
        <v>0</v>
      </c>
    </row>
    <row r="26" spans="1:7" ht="15.75" hidden="1" x14ac:dyDescent="0.3">
      <c r="A26" s="5" t="s">
        <v>128</v>
      </c>
      <c r="B26" s="43">
        <v>2</v>
      </c>
      <c r="C26" s="44" t="s">
        <v>146</v>
      </c>
      <c r="E26" s="5" t="str">
        <f t="shared" si="0"/>
        <v>Larceny</v>
      </c>
      <c r="F26" s="43">
        <f t="shared" si="1"/>
        <v>2</v>
      </c>
      <c r="G26" s="44" t="str">
        <f t="shared" si="2"/>
        <v>к</v>
      </c>
    </row>
    <row r="27" spans="1:7" ht="15.75" hidden="1" x14ac:dyDescent="0.3">
      <c r="A27" s="5" t="s">
        <v>28</v>
      </c>
      <c r="B27" s="43">
        <v>2</v>
      </c>
      <c r="C27" s="44" t="s">
        <v>147</v>
      </c>
      <c r="E27" s="5" t="str">
        <f t="shared" si="0"/>
        <v>Linguistics</v>
      </c>
      <c r="F27" s="43">
        <f t="shared" si="1"/>
        <v>2</v>
      </c>
      <c r="G27" s="44" t="str">
        <f t="shared" si="2"/>
        <v>ф</v>
      </c>
    </row>
    <row r="28" spans="1:7" ht="15.75" x14ac:dyDescent="0.3">
      <c r="A28" s="5" t="s">
        <v>129</v>
      </c>
      <c r="B28" s="43">
        <v>1</v>
      </c>
      <c r="E28" s="5" t="str">
        <f t="shared" si="0"/>
        <v>Lore</v>
      </c>
      <c r="F28" s="43">
        <f t="shared" si="1"/>
        <v>1</v>
      </c>
      <c r="G28" s="44">
        <f t="shared" si="2"/>
        <v>0</v>
      </c>
    </row>
    <row r="29" spans="1:7" ht="15.75" hidden="1" x14ac:dyDescent="0.3">
      <c r="A29" s="5" t="s">
        <v>130</v>
      </c>
      <c r="E29" s="5" t="str">
        <f t="shared" si="0"/>
        <v>Martial arts</v>
      </c>
      <c r="F29" s="43">
        <f t="shared" si="1"/>
        <v>0</v>
      </c>
      <c r="G29" s="44">
        <f t="shared" si="2"/>
        <v>0</v>
      </c>
    </row>
    <row r="30" spans="1:7" ht="15.75" hidden="1" x14ac:dyDescent="0.3">
      <c r="A30" s="5" t="s">
        <v>30</v>
      </c>
      <c r="E30" s="5" t="str">
        <f t="shared" si="0"/>
        <v>Medicine</v>
      </c>
      <c r="F30" s="43">
        <f t="shared" si="1"/>
        <v>0</v>
      </c>
      <c r="G30" s="44">
        <f t="shared" si="2"/>
        <v>0</v>
      </c>
    </row>
    <row r="31" spans="1:7" ht="15.75" hidden="1" x14ac:dyDescent="0.3">
      <c r="A31" s="5" t="s">
        <v>40</v>
      </c>
      <c r="E31" s="5" t="str">
        <f t="shared" si="0"/>
        <v>Melee</v>
      </c>
      <c r="F31" s="43">
        <f t="shared" si="1"/>
        <v>0</v>
      </c>
      <c r="G31" s="44">
        <f t="shared" si="2"/>
        <v>0</v>
      </c>
    </row>
    <row r="32" spans="1:7" ht="15.75" hidden="1" x14ac:dyDescent="0.3">
      <c r="A32" s="5" t="s">
        <v>32</v>
      </c>
      <c r="B32" s="43">
        <v>1</v>
      </c>
      <c r="C32" s="44" t="s">
        <v>146</v>
      </c>
      <c r="E32" s="5" t="str">
        <f t="shared" si="0"/>
        <v>Occult</v>
      </c>
      <c r="F32" s="43">
        <f t="shared" si="1"/>
        <v>1</v>
      </c>
      <c r="G32" s="44" t="str">
        <f t="shared" si="2"/>
        <v>к</v>
      </c>
    </row>
    <row r="33" spans="1:7" ht="15.75" hidden="1" x14ac:dyDescent="0.3">
      <c r="A33" s="5" t="s">
        <v>41</v>
      </c>
      <c r="E33" s="5" t="str">
        <f t="shared" si="0"/>
        <v>Performance</v>
      </c>
      <c r="F33" s="43">
        <f t="shared" si="1"/>
        <v>0</v>
      </c>
      <c r="G33" s="44">
        <f t="shared" si="2"/>
        <v>0</v>
      </c>
    </row>
    <row r="34" spans="1:7" ht="15.75" hidden="1" x14ac:dyDescent="0.3">
      <c r="A34" s="5" t="s">
        <v>131</v>
      </c>
      <c r="B34" s="43">
        <v>3</v>
      </c>
      <c r="C34" s="44" t="s">
        <v>146</v>
      </c>
      <c r="E34" s="5" t="str">
        <f t="shared" si="0"/>
        <v>Presence</v>
      </c>
      <c r="F34" s="43">
        <f t="shared" si="1"/>
        <v>3</v>
      </c>
      <c r="G34" s="44" t="str">
        <f t="shared" si="2"/>
        <v>к</v>
      </c>
    </row>
    <row r="35" spans="1:7" ht="15.75" hidden="1" x14ac:dyDescent="0.3">
      <c r="A35" s="5" t="s">
        <v>132</v>
      </c>
      <c r="B35" s="43">
        <v>2</v>
      </c>
      <c r="C35" s="44" t="s">
        <v>147</v>
      </c>
      <c r="E35" s="5" t="str">
        <f t="shared" si="0"/>
        <v>Resistance</v>
      </c>
      <c r="F35" s="43">
        <f t="shared" si="1"/>
        <v>2</v>
      </c>
      <c r="G35" s="44" t="str">
        <f t="shared" si="2"/>
        <v>ф</v>
      </c>
    </row>
    <row r="36" spans="1:7" ht="15.75" x14ac:dyDescent="0.3">
      <c r="A36" s="5" t="s">
        <v>133</v>
      </c>
      <c r="B36" s="43">
        <v>1</v>
      </c>
      <c r="E36" s="5" t="str">
        <f t="shared" si="0"/>
        <v>Ride</v>
      </c>
      <c r="F36" s="43">
        <f t="shared" si="1"/>
        <v>1</v>
      </c>
      <c r="G36" s="44">
        <f t="shared" si="2"/>
        <v>0</v>
      </c>
    </row>
    <row r="37" spans="1:7" ht="15.75" hidden="1" x14ac:dyDescent="0.3">
      <c r="A37" s="5" t="s">
        <v>134</v>
      </c>
      <c r="E37" s="5" t="str">
        <f t="shared" si="0"/>
        <v>Sail</v>
      </c>
      <c r="F37" s="43">
        <f t="shared" si="1"/>
        <v>0</v>
      </c>
      <c r="G37" s="44">
        <f t="shared" si="2"/>
        <v>0</v>
      </c>
    </row>
    <row r="38" spans="1:7" ht="15.75" hidden="1" x14ac:dyDescent="0.3">
      <c r="A38" s="5" t="s">
        <v>135</v>
      </c>
      <c r="B38" s="43">
        <v>3</v>
      </c>
      <c r="C38" s="54" t="s">
        <v>148</v>
      </c>
      <c r="E38" s="5" t="str">
        <f t="shared" si="0"/>
        <v>Socialize</v>
      </c>
      <c r="F38" s="43">
        <f t="shared" si="1"/>
        <v>3</v>
      </c>
      <c r="G38" s="54" t="str">
        <f t="shared" si="2"/>
        <v>кп</v>
      </c>
    </row>
    <row r="39" spans="1:7" ht="15.75" x14ac:dyDescent="0.3">
      <c r="A39" s="5" t="s">
        <v>42</v>
      </c>
      <c r="B39" s="43">
        <v>1</v>
      </c>
      <c r="E39" s="5" t="str">
        <f t="shared" si="0"/>
        <v>Stealth</v>
      </c>
      <c r="F39" s="43">
        <f t="shared" si="1"/>
        <v>1</v>
      </c>
      <c r="G39" s="44">
        <f t="shared" si="2"/>
        <v>0</v>
      </c>
    </row>
    <row r="40" spans="1:7" ht="15.75" hidden="1" x14ac:dyDescent="0.3">
      <c r="A40" s="5" t="s">
        <v>43</v>
      </c>
      <c r="E40" s="5" t="str">
        <f t="shared" si="0"/>
        <v>Survival</v>
      </c>
      <c r="F40" s="43">
        <f t="shared" si="1"/>
        <v>0</v>
      </c>
      <c r="G40" s="44">
        <f t="shared" si="2"/>
        <v>0</v>
      </c>
    </row>
    <row r="41" spans="1:7" ht="15.75" hidden="1" x14ac:dyDescent="0.3">
      <c r="A41" s="5" t="s">
        <v>136</v>
      </c>
      <c r="E41" s="5" t="str">
        <f t="shared" si="0"/>
        <v>Thrown</v>
      </c>
      <c r="F41" s="43">
        <f t="shared" si="1"/>
        <v>0</v>
      </c>
      <c r="G41" s="44">
        <f t="shared" si="2"/>
        <v>0</v>
      </c>
    </row>
    <row r="42" spans="1:7" ht="15.75" hidden="1" x14ac:dyDescent="0.3">
      <c r="A42" s="5" t="s">
        <v>137</v>
      </c>
      <c r="B42" s="43">
        <v>2</v>
      </c>
      <c r="C42" s="44" t="s">
        <v>147</v>
      </c>
      <c r="E42" s="5" t="str">
        <f t="shared" si="0"/>
        <v>War</v>
      </c>
      <c r="F42" s="43">
        <f t="shared" si="1"/>
        <v>2</v>
      </c>
      <c r="G42" s="44" t="str">
        <f t="shared" si="2"/>
        <v>ф</v>
      </c>
    </row>
    <row r="43" spans="1:7" ht="15.75" x14ac:dyDescent="0.3">
      <c r="A43" s="1" t="s">
        <v>61</v>
      </c>
      <c r="B43" s="38" t="s">
        <v>90</v>
      </c>
      <c r="C43" s="39" t="s">
        <v>123</v>
      </c>
    </row>
    <row r="44" spans="1:7" ht="15.75" x14ac:dyDescent="0.3">
      <c r="A44" s="5" t="s">
        <v>61</v>
      </c>
      <c r="B44" s="43">
        <v>5</v>
      </c>
      <c r="C44" s="44">
        <f>B44-5</f>
        <v>0</v>
      </c>
    </row>
    <row r="45" spans="1:7" ht="15.75" x14ac:dyDescent="0.3">
      <c r="A45" s="1" t="s">
        <v>139</v>
      </c>
      <c r="B45" s="38" t="s">
        <v>90</v>
      </c>
      <c r="C45" s="39" t="s">
        <v>123</v>
      </c>
    </row>
    <row r="46" spans="1:7" x14ac:dyDescent="0.3">
      <c r="B46" s="43">
        <v>15</v>
      </c>
      <c r="C46" s="44">
        <f>B46-15</f>
        <v>0</v>
      </c>
    </row>
    <row r="47" spans="1:7" ht="15.75" x14ac:dyDescent="0.3">
      <c r="A47" s="1" t="s">
        <v>138</v>
      </c>
      <c r="B47" s="38" t="s">
        <v>90</v>
      </c>
      <c r="C47" s="39" t="s">
        <v>123</v>
      </c>
    </row>
  </sheetData>
  <autoFilter ref="E16:G42" xr:uid="{02E8D01F-5FF3-435E-A532-EE9D10EB3C3C}">
    <filterColumn colId="1">
      <filters>
        <filter val="1"/>
        <filter val="2"/>
      </filters>
    </filterColumn>
    <filterColumn colId="2">
      <filters>
        <filter val="0"/>
      </filters>
    </filterColumn>
  </autoFilter>
  <mergeCells count="1">
    <mergeCell ref="B1:C1"/>
  </mergeCells>
  <conditionalFormatting sqref="A18:A42 A44">
    <cfRule type="expression" dxfId="7" priority="8">
      <formula>LEN($P18)&gt;0</formula>
    </cfRule>
  </conditionalFormatting>
  <conditionalFormatting sqref="B17 A16 B18:C42">
    <cfRule type="cellIs" dxfId="6" priority="5" operator="equal">
      <formula>"кп"</formula>
    </cfRule>
  </conditionalFormatting>
  <conditionalFormatting sqref="B18:C42">
    <cfRule type="cellIs" dxfId="5" priority="6" operator="equal">
      <formula>"ф"</formula>
    </cfRule>
    <cfRule type="cellIs" dxfId="4" priority="7" operator="greaterThan">
      <formula>3</formula>
    </cfRule>
  </conditionalFormatting>
  <conditionalFormatting sqref="E18:E42">
    <cfRule type="expression" dxfId="3" priority="4">
      <formula>LEN($P18)&gt;0</formula>
    </cfRule>
  </conditionalFormatting>
  <conditionalFormatting sqref="F17 E16 F18:G42">
    <cfRule type="cellIs" dxfId="2" priority="1" operator="equal">
      <formula>"кп"</formula>
    </cfRule>
  </conditionalFormatting>
  <conditionalFormatting sqref="F18:G42">
    <cfRule type="cellIs" dxfId="1" priority="2" operator="equal">
      <formula>"ф"</formula>
    </cfRule>
    <cfRule type="cellIs" dxfId="0" priority="3" operator="greaterThan">
      <formula>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черновик</vt:lpstr>
      <vt:lpstr>Лист1</vt:lpstr>
      <vt:lpstr>Сплетница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2025-03-18T22:22:26Z</dcterms:modified>
</cp:coreProperties>
</file>