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C66C00C-2D2D-4C37-84C3-A2661C1D8AB0}" xr6:coauthVersionLast="31" xr6:coauthVersionMax="31" xr10:uidLastSave="{00000000-0000-0000-0000-000000000000}"/>
  <bookViews>
    <workbookView xWindow="0" yWindow="0" windowWidth="20490" windowHeight="7545" firstSheet="14" activeTab="20" xr2:uid="{00000000-000D-0000-FFFF-FFFF00000000}"/>
  </bookViews>
  <sheets>
    <sheet name="Stores-Variable Description " sheetId="1" r:id="rId1"/>
    <sheet name="Stores_Data" sheetId="2" r:id="rId2"/>
    <sheet name="QtrSalesData" sheetId="7" r:id="rId3"/>
    <sheet name="Task 1" sheetId="8" r:id="rId4"/>
    <sheet name="Task 2.1" sheetId="18" r:id="rId5"/>
    <sheet name="Task 2.2a" sheetId="19" r:id="rId6"/>
    <sheet name="Task 2.2b" sheetId="20" r:id="rId7"/>
    <sheet name="Task 2.2c" sheetId="21" r:id="rId8"/>
    <sheet name="Task 2.2d" sheetId="22" r:id="rId9"/>
    <sheet name="Task 2.2e" sheetId="23" r:id="rId10"/>
    <sheet name="Task 2.2f" sheetId="24" r:id="rId11"/>
    <sheet name="Task 2.2g" sheetId="25" r:id="rId12"/>
    <sheet name="Task 2.2h" sheetId="26" r:id="rId13"/>
    <sheet name="Task 2.2i" sheetId="27" r:id="rId14"/>
    <sheet name="Task 2.2j" sheetId="29" r:id="rId15"/>
    <sheet name="Task 2.3" sheetId="16" r:id="rId16"/>
    <sheet name="Interaction - Binary Var" sheetId="32" r:id="rId17"/>
    <sheet name="Task 3" sheetId="34" r:id="rId18"/>
    <sheet name="Task 3.1a,b,c" sheetId="35" r:id="rId19"/>
    <sheet name="Task 3.2" sheetId="36" r:id="rId20"/>
    <sheet name="Task 4" sheetId="38" r:id="rId21"/>
  </sheets>
  <externalReferences>
    <externalReference r:id="rId22"/>
    <externalReference r:id="rId23"/>
    <externalReference r:id="rId24"/>
  </externalReferences>
  <definedNames>
    <definedName name="_xlnm._FilterDatabase" localSheetId="1" hidden="1">Stores_Data!$Q$1:$Q$151</definedName>
    <definedName name="_xlchart.v1.0" hidden="1">'Task 1'!$A$1</definedName>
    <definedName name="_xlchart.v1.1" hidden="1">'Task 1'!$A$2:$A$151</definedName>
    <definedName name="_xlchart.v1.2" hidden="1">'Task 1'!$V$1</definedName>
    <definedName name="_xlchart.v1.3" hidden="1">'Task 1'!$V$2:$V$151</definedName>
  </definedNames>
  <calcPr calcId="179017"/>
  <pivotCaches>
    <pivotCache cacheId="0" r:id="rId25"/>
    <pivotCache cacheId="1" r:id="rId26"/>
    <pivotCache cacheId="2" r:id="rId2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38" l="1"/>
  <c r="I22" i="38" l="1"/>
  <c r="I11" i="38"/>
  <c r="I12" i="38"/>
  <c r="I13" i="38"/>
  <c r="I14" i="38"/>
  <c r="I15" i="38"/>
  <c r="I16" i="38"/>
  <c r="I17" i="38"/>
  <c r="I18" i="38"/>
  <c r="I19" i="38"/>
  <c r="I20" i="38"/>
  <c r="I21" i="38"/>
  <c r="I10" i="38"/>
  <c r="J10" i="38" s="1"/>
  <c r="K10" i="38" s="1"/>
  <c r="N9" i="38"/>
  <c r="R9" i="38" s="1"/>
  <c r="Q9" i="38" s="1"/>
  <c r="N10" i="38"/>
  <c r="R10" i="38" s="1"/>
  <c r="Q10" i="38" s="1"/>
  <c r="N11" i="38"/>
  <c r="R11" i="38" s="1"/>
  <c r="Q11" i="38" s="1"/>
  <c r="N12" i="38"/>
  <c r="R12" i="38" s="1"/>
  <c r="Q12" i="38" s="1"/>
  <c r="N13" i="38"/>
  <c r="R13" i="38" s="1"/>
  <c r="Q13" i="38" s="1"/>
  <c r="N14" i="38"/>
  <c r="R14" i="38" s="1"/>
  <c r="Q14" i="38" s="1"/>
  <c r="N15" i="38"/>
  <c r="R15" i="38" s="1"/>
  <c r="Q15" i="38" s="1"/>
  <c r="N16" i="38"/>
  <c r="R16" i="38" s="1"/>
  <c r="Q16" i="38" s="1"/>
  <c r="N17" i="38"/>
  <c r="R17" i="38" s="1"/>
  <c r="Q17" i="38" s="1"/>
  <c r="N18" i="38"/>
  <c r="R18" i="38" s="1"/>
  <c r="Q18" i="38" s="1"/>
  <c r="N19" i="38"/>
  <c r="R19" i="38" s="1"/>
  <c r="Q19" i="38" s="1"/>
  <c r="N20" i="38"/>
  <c r="R20" i="38" s="1"/>
  <c r="Q20" i="38" s="1"/>
  <c r="N21" i="38"/>
  <c r="R21" i="38" s="1"/>
  <c r="Q21" i="38" s="1"/>
  <c r="N22" i="38"/>
  <c r="R22" i="38" s="1"/>
  <c r="Q22" i="38" s="1"/>
  <c r="N23" i="38"/>
  <c r="R23" i="38" s="1"/>
  <c r="Q23" i="38" s="1"/>
  <c r="N24" i="38"/>
  <c r="O24" i="38" s="1"/>
  <c r="N25" i="38"/>
  <c r="O25" i="38" s="1"/>
  <c r="N26" i="38"/>
  <c r="O26" i="38" s="1"/>
  <c r="N27" i="38"/>
  <c r="O27" i="38" s="1"/>
  <c r="N8" i="38"/>
  <c r="R8" i="38" s="1"/>
  <c r="Q8" i="38" s="1"/>
  <c r="Q28" i="38" s="1"/>
  <c r="M8" i="38"/>
  <c r="V9" i="38"/>
  <c r="W9" i="38"/>
  <c r="X9" i="38"/>
  <c r="U9" i="38"/>
  <c r="J19" i="38"/>
  <c r="K19" i="38" s="1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J13" i="38" l="1"/>
  <c r="K13" i="38" s="1"/>
  <c r="J21" i="38"/>
  <c r="K21" i="38" s="1"/>
  <c r="J17" i="38"/>
  <c r="K17" i="38" s="1"/>
  <c r="J15" i="38"/>
  <c r="K15" i="38" s="1"/>
  <c r="J16" i="38"/>
  <c r="K16" i="38" s="1"/>
  <c r="J11" i="38"/>
  <c r="K11" i="38" s="1"/>
  <c r="J14" i="38"/>
  <c r="K14" i="38" s="1"/>
  <c r="J12" i="38"/>
  <c r="K12" i="38" s="1"/>
  <c r="J20" i="38"/>
  <c r="K20" i="38" s="1"/>
  <c r="J18" i="38"/>
  <c r="K18" i="38" s="1"/>
  <c r="N59" i="35" l="1"/>
  <c r="O59" i="35" s="1"/>
  <c r="P59" i="35" s="1"/>
  <c r="N58" i="35"/>
  <c r="O58" i="35" s="1"/>
  <c r="P58" i="35" s="1"/>
  <c r="N57" i="35"/>
  <c r="O57" i="35" s="1"/>
  <c r="P57" i="35" s="1"/>
  <c r="N56" i="35"/>
  <c r="O56" i="35" s="1"/>
  <c r="P56" i="35" s="1"/>
  <c r="N55" i="35"/>
  <c r="O55" i="35" s="1"/>
  <c r="P55" i="35" s="1"/>
  <c r="N54" i="35"/>
  <c r="O54" i="35" s="1"/>
  <c r="P54" i="35" s="1"/>
  <c r="N53" i="35"/>
  <c r="O53" i="35" s="1"/>
  <c r="P53" i="35" s="1"/>
  <c r="N52" i="35"/>
  <c r="O52" i="35" s="1"/>
  <c r="P52" i="35" s="1"/>
  <c r="N51" i="35"/>
  <c r="O51" i="35" s="1"/>
  <c r="P51" i="35" s="1"/>
  <c r="N50" i="35"/>
  <c r="O50" i="35" s="1"/>
  <c r="P50" i="35" s="1"/>
  <c r="N49" i="35"/>
  <c r="O49" i="35" s="1"/>
  <c r="P49" i="35" s="1"/>
  <c r="N48" i="35"/>
  <c r="O48" i="35" s="1"/>
  <c r="P48" i="35" s="1"/>
  <c r="N47" i="35"/>
  <c r="O47" i="35" s="1"/>
  <c r="P47" i="35" s="1"/>
  <c r="N46" i="35"/>
  <c r="O46" i="35" s="1"/>
  <c r="P46" i="35" s="1"/>
  <c r="N45" i="35"/>
  <c r="O45" i="35" s="1"/>
  <c r="P45" i="35" s="1"/>
  <c r="E59" i="35"/>
  <c r="F59" i="35" s="1"/>
  <c r="G59" i="35" s="1"/>
  <c r="E58" i="35"/>
  <c r="F58" i="35" s="1"/>
  <c r="G58" i="35" s="1"/>
  <c r="E57" i="35"/>
  <c r="F57" i="35" s="1"/>
  <c r="G57" i="35" s="1"/>
  <c r="E56" i="35"/>
  <c r="F56" i="35" s="1"/>
  <c r="G56" i="35" s="1"/>
  <c r="E55" i="35"/>
  <c r="F55" i="35" s="1"/>
  <c r="G55" i="35" s="1"/>
  <c r="E54" i="35"/>
  <c r="F54" i="35" s="1"/>
  <c r="G54" i="35" s="1"/>
  <c r="E53" i="35"/>
  <c r="F53" i="35" s="1"/>
  <c r="G53" i="35" s="1"/>
  <c r="E52" i="35"/>
  <c r="F52" i="35" s="1"/>
  <c r="G52" i="35" s="1"/>
  <c r="E51" i="35"/>
  <c r="F51" i="35" s="1"/>
  <c r="G51" i="35" s="1"/>
  <c r="E50" i="35"/>
  <c r="F50" i="35" s="1"/>
  <c r="G50" i="35" s="1"/>
  <c r="E49" i="35"/>
  <c r="F49" i="35" s="1"/>
  <c r="G49" i="35" s="1"/>
  <c r="E48" i="35"/>
  <c r="F48" i="35" s="1"/>
  <c r="G48" i="35" s="1"/>
  <c r="E47" i="35"/>
  <c r="F47" i="35" s="1"/>
  <c r="G47" i="35" s="1"/>
  <c r="E46" i="35"/>
  <c r="F46" i="35" s="1"/>
  <c r="G46" i="35" s="1"/>
  <c r="E45" i="35"/>
  <c r="F45" i="35" s="1"/>
  <c r="G45" i="35" s="1"/>
  <c r="N38" i="35"/>
  <c r="O38" i="35" s="1"/>
  <c r="P38" i="35" s="1"/>
  <c r="N37" i="35"/>
  <c r="O37" i="35" s="1"/>
  <c r="P37" i="35" s="1"/>
  <c r="N36" i="35"/>
  <c r="O36" i="35" s="1"/>
  <c r="P36" i="35" s="1"/>
  <c r="N35" i="35"/>
  <c r="O35" i="35" s="1"/>
  <c r="P35" i="35" s="1"/>
  <c r="N34" i="35"/>
  <c r="O34" i="35" s="1"/>
  <c r="P34" i="35" s="1"/>
  <c r="N33" i="35"/>
  <c r="O33" i="35" s="1"/>
  <c r="P33" i="35" s="1"/>
  <c r="N32" i="35"/>
  <c r="O32" i="35" s="1"/>
  <c r="P32" i="35" s="1"/>
  <c r="N31" i="35"/>
  <c r="O31" i="35" s="1"/>
  <c r="P31" i="35" s="1"/>
  <c r="N30" i="35"/>
  <c r="O30" i="35" s="1"/>
  <c r="P30" i="35" s="1"/>
  <c r="N29" i="35"/>
  <c r="O29" i="35" s="1"/>
  <c r="P29" i="35" s="1"/>
  <c r="N28" i="35"/>
  <c r="O28" i="35" s="1"/>
  <c r="P28" i="35" s="1"/>
  <c r="N27" i="35"/>
  <c r="O27" i="35" s="1"/>
  <c r="P27" i="35" s="1"/>
  <c r="N26" i="35"/>
  <c r="O26" i="35" s="1"/>
  <c r="P26" i="35" s="1"/>
  <c r="N25" i="35"/>
  <c r="O25" i="35" s="1"/>
  <c r="P25" i="35" s="1"/>
  <c r="N24" i="35"/>
  <c r="O24" i="35" s="1"/>
  <c r="P24" i="35" s="1"/>
  <c r="E38" i="35"/>
  <c r="F38" i="35" s="1"/>
  <c r="G38" i="35" s="1"/>
  <c r="E37" i="35"/>
  <c r="F37" i="35" s="1"/>
  <c r="G37" i="35" s="1"/>
  <c r="E36" i="35"/>
  <c r="F36" i="35" s="1"/>
  <c r="G36" i="35" s="1"/>
  <c r="E35" i="35"/>
  <c r="F35" i="35" s="1"/>
  <c r="G35" i="35" s="1"/>
  <c r="E34" i="35"/>
  <c r="F34" i="35" s="1"/>
  <c r="G34" i="35" s="1"/>
  <c r="E33" i="35"/>
  <c r="F33" i="35" s="1"/>
  <c r="G33" i="35" s="1"/>
  <c r="E32" i="35"/>
  <c r="F32" i="35" s="1"/>
  <c r="G32" i="35" s="1"/>
  <c r="E31" i="35"/>
  <c r="F31" i="35" s="1"/>
  <c r="G31" i="35" s="1"/>
  <c r="E30" i="35"/>
  <c r="F30" i="35" s="1"/>
  <c r="G30" i="35" s="1"/>
  <c r="E29" i="35"/>
  <c r="F29" i="35" s="1"/>
  <c r="G29" i="35" s="1"/>
  <c r="E28" i="35"/>
  <c r="F28" i="35" s="1"/>
  <c r="G28" i="35" s="1"/>
  <c r="E27" i="35"/>
  <c r="F27" i="35" s="1"/>
  <c r="G27" i="35" s="1"/>
  <c r="E26" i="35"/>
  <c r="F26" i="35" s="1"/>
  <c r="G26" i="35" s="1"/>
  <c r="E25" i="35"/>
  <c r="F25" i="35" s="1"/>
  <c r="G25" i="35" s="1"/>
  <c r="E24" i="35"/>
  <c r="F24" i="35" s="1"/>
  <c r="G24" i="35" s="1"/>
  <c r="F13" i="35"/>
  <c r="G13" i="35" s="1"/>
  <c r="E4" i="35"/>
  <c r="F4" i="35" s="1"/>
  <c r="G4" i="35" s="1"/>
  <c r="E5" i="35"/>
  <c r="F5" i="35" s="1"/>
  <c r="G5" i="35" s="1"/>
  <c r="E6" i="35"/>
  <c r="F6" i="35" s="1"/>
  <c r="G6" i="35" s="1"/>
  <c r="E7" i="35"/>
  <c r="F7" i="35" s="1"/>
  <c r="G7" i="35" s="1"/>
  <c r="E8" i="35"/>
  <c r="F8" i="35" s="1"/>
  <c r="G8" i="35" s="1"/>
  <c r="E9" i="35"/>
  <c r="F9" i="35" s="1"/>
  <c r="G9" i="35" s="1"/>
  <c r="E10" i="35"/>
  <c r="F10" i="35" s="1"/>
  <c r="G10" i="35" s="1"/>
  <c r="E11" i="35"/>
  <c r="F11" i="35" s="1"/>
  <c r="G11" i="35" s="1"/>
  <c r="E12" i="35"/>
  <c r="F12" i="35" s="1"/>
  <c r="G12" i="35" s="1"/>
  <c r="E13" i="35"/>
  <c r="E14" i="35"/>
  <c r="F14" i="35" s="1"/>
  <c r="G14" i="35" s="1"/>
  <c r="E15" i="35"/>
  <c r="F15" i="35" s="1"/>
  <c r="G15" i="35" s="1"/>
  <c r="E16" i="35"/>
  <c r="F16" i="35" s="1"/>
  <c r="G16" i="35" s="1"/>
  <c r="E17" i="35"/>
  <c r="F17" i="35" s="1"/>
  <c r="G17" i="35" s="1"/>
  <c r="N3" i="35"/>
  <c r="O3" i="35" s="1"/>
  <c r="P3" i="35" s="1"/>
  <c r="N4" i="35"/>
  <c r="O4" i="35" s="1"/>
  <c r="P4" i="35" s="1"/>
  <c r="N5" i="35"/>
  <c r="O5" i="35" s="1"/>
  <c r="P5" i="35" s="1"/>
  <c r="N6" i="35"/>
  <c r="O6" i="35" s="1"/>
  <c r="P6" i="35" s="1"/>
  <c r="N7" i="35"/>
  <c r="O7" i="35" s="1"/>
  <c r="P7" i="35" s="1"/>
  <c r="N8" i="35"/>
  <c r="O8" i="35" s="1"/>
  <c r="P8" i="35" s="1"/>
  <c r="N9" i="35"/>
  <c r="O9" i="35" s="1"/>
  <c r="P9" i="35" s="1"/>
  <c r="N10" i="35"/>
  <c r="O10" i="35" s="1"/>
  <c r="P10" i="35" s="1"/>
  <c r="N11" i="35"/>
  <c r="O11" i="35" s="1"/>
  <c r="P11" i="35" s="1"/>
  <c r="N12" i="35"/>
  <c r="O12" i="35" s="1"/>
  <c r="P12" i="35" s="1"/>
  <c r="N13" i="35"/>
  <c r="O13" i="35" s="1"/>
  <c r="P13" i="35" s="1"/>
  <c r="N14" i="35"/>
  <c r="O14" i="35" s="1"/>
  <c r="P14" i="35" s="1"/>
  <c r="N15" i="35"/>
  <c r="O15" i="35" s="1"/>
  <c r="P15" i="35" s="1"/>
  <c r="N16" i="35"/>
  <c r="O16" i="35" s="1"/>
  <c r="P16" i="35" s="1"/>
  <c r="N17" i="35"/>
  <c r="O17" i="35" s="1"/>
  <c r="P17" i="35" s="1"/>
  <c r="E3" i="35"/>
  <c r="F3" i="35" s="1"/>
  <c r="G3" i="35" s="1"/>
  <c r="O147" i="34"/>
  <c r="O148" i="34"/>
  <c r="O146" i="34"/>
  <c r="AI15" i="34"/>
  <c r="AI16" i="34" s="1"/>
  <c r="AI17" i="34" s="1"/>
  <c r="D34" i="32" l="1"/>
  <c r="C34" i="32"/>
  <c r="B34" i="32"/>
  <c r="D33" i="32"/>
  <c r="C33" i="32"/>
  <c r="B33" i="32"/>
  <c r="D32" i="32"/>
  <c r="C32" i="32"/>
  <c r="S35" i="16"/>
  <c r="S34" i="16"/>
  <c r="S31" i="16"/>
  <c r="S30" i="16"/>
  <c r="C6" i="16" l="1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5" i="16"/>
  <c r="C4" i="16"/>
  <c r="C3" i="16"/>
  <c r="M151" i="8" l="1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Z18" i="8"/>
  <c r="M19" i="8"/>
  <c r="D18" i="8"/>
  <c r="Z17" i="8"/>
  <c r="M18" i="8"/>
  <c r="D17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D19" i="8" l="1"/>
  <c r="D21" i="8" s="1"/>
  <c r="D20" i="8"/>
  <c r="Z19" i="8"/>
  <c r="Z20" i="8" s="1"/>
  <c r="Z21" i="8" l="1"/>
  <c r="Y9" i="38"/>
  <c r="X10" i="38" l="1"/>
  <c r="V10" i="38"/>
  <c r="W10" i="38"/>
  <c r="U10" i="38"/>
</calcChain>
</file>

<file path=xl/sharedStrings.xml><?xml version="1.0" encoding="utf-8"?>
<sst xmlns="http://schemas.openxmlformats.org/spreadsheetml/2006/main" count="1130" uniqueCount="270">
  <si>
    <t>Supermart: National Survey of Stores</t>
  </si>
  <si>
    <t xml:space="preserve"> </t>
  </si>
  <si>
    <t>Supermart is a fictitious company and meant to bear no resemblance to any existing organisation. All data are fictitious.</t>
  </si>
  <si>
    <t>The data in this database all relate to the end of the same financial year for all stores</t>
  </si>
  <si>
    <t>Random Sample of 150 Supermart stores Year Ended June 30, 2016</t>
  </si>
  <si>
    <t>Variable Name and Description:</t>
  </si>
  <si>
    <t>Sales $m:</t>
  </si>
  <si>
    <t>Total Sales revenue for each store for the financial year. $ million.</t>
  </si>
  <si>
    <t>Wages $m:</t>
  </si>
  <si>
    <t>Total Wage and salary bill for the financial year. $ million.</t>
  </si>
  <si>
    <t>No. Staff:</t>
  </si>
  <si>
    <t>The number of effective full-time staff employed on a weekly basis.</t>
  </si>
  <si>
    <t>Age (Yrs):</t>
  </si>
  <si>
    <t>The number of full years of operation of the store.</t>
  </si>
  <si>
    <t>GrossProfit:</t>
  </si>
  <si>
    <t>Gross Profit for each store for the financial year. $ million.</t>
  </si>
  <si>
    <t>Adv.$'000:</t>
  </si>
  <si>
    <t>Advertising and promotional expenses for the financial year, $'000</t>
  </si>
  <si>
    <t>Competitors:</t>
  </si>
  <si>
    <t>The number of competing stores in the consumer catchment area</t>
  </si>
  <si>
    <t>HrsTrading:</t>
  </si>
  <si>
    <t>The total number of hours open for trading per week</t>
  </si>
  <si>
    <t>Sundays:</t>
  </si>
  <si>
    <t>Mng-Gender:</t>
  </si>
  <si>
    <t>Mng-Age:</t>
  </si>
  <si>
    <t>Age of the store manager, years</t>
  </si>
  <si>
    <t>Mng-Exp:</t>
  </si>
  <si>
    <t>No. of years of experience in some form of junior/senior management at Supermart</t>
  </si>
  <si>
    <t>Mng-Train:</t>
  </si>
  <si>
    <t>No. of management training courses taken while employed at Supermart</t>
  </si>
  <si>
    <t>Union%:</t>
  </si>
  <si>
    <t>The proportion of the staff at the store which belongs to a union.</t>
  </si>
  <si>
    <t>Car Spaces:</t>
  </si>
  <si>
    <t>The number of parking spaces available to the store.</t>
  </si>
  <si>
    <t>Online Channel</t>
  </si>
  <si>
    <t>Basket:2016</t>
  </si>
  <si>
    <t>Cost ($) of the basket of food items in each store at 1 June 2016</t>
  </si>
  <si>
    <t>%Change</t>
  </si>
  <si>
    <r>
      <t>Annual increase of the cost of the basket of food items in each store (Y</t>
    </r>
    <r>
      <rPr>
        <vertAlign val="subscript"/>
        <sz val="12"/>
        <color indexed="12"/>
        <rFont val="Calibri"/>
        <family val="2"/>
        <scheme val="minor"/>
      </rPr>
      <t>t+1</t>
    </r>
    <r>
      <rPr>
        <sz val="12"/>
        <color indexed="12"/>
        <rFont val="Calibri"/>
        <family val="2"/>
        <scheme val="minor"/>
      </rPr>
      <t>-Y</t>
    </r>
    <r>
      <rPr>
        <vertAlign val="subscript"/>
        <sz val="12"/>
        <color indexed="12"/>
        <rFont val="Calibri"/>
        <family val="2"/>
        <scheme val="minor"/>
      </rPr>
      <t>t)</t>
    </r>
    <r>
      <rPr>
        <sz val="12"/>
        <color indexed="12"/>
        <rFont val="Calibri"/>
        <family val="2"/>
        <scheme val="minor"/>
      </rPr>
      <t>/Y</t>
    </r>
    <r>
      <rPr>
        <vertAlign val="subscript"/>
        <sz val="12"/>
        <color indexed="12"/>
        <rFont val="Calibri"/>
        <family val="2"/>
        <scheme val="minor"/>
      </rPr>
      <t>t</t>
    </r>
  </si>
  <si>
    <t>Store No.</t>
  </si>
  <si>
    <t>Sales $m</t>
  </si>
  <si>
    <t>Wages $m</t>
  </si>
  <si>
    <t>No. Staff</t>
  </si>
  <si>
    <t>Age (Yrs)</t>
  </si>
  <si>
    <t>GrossProfit $m</t>
  </si>
  <si>
    <t>Adv.$'000</t>
  </si>
  <si>
    <t>Competitors</t>
  </si>
  <si>
    <t>HrsTrading</t>
  </si>
  <si>
    <t>Sundays</t>
  </si>
  <si>
    <t>Mng-Gender</t>
  </si>
  <si>
    <t>Mng-Age</t>
  </si>
  <si>
    <t>Mng-Exp</t>
  </si>
  <si>
    <t>Mng-Train</t>
  </si>
  <si>
    <t>Union%</t>
  </si>
  <si>
    <t>CarSpaces</t>
  </si>
  <si>
    <t>OnlineChannel</t>
  </si>
  <si>
    <t>%ChangeBasket</t>
  </si>
  <si>
    <t>Basket:2017</t>
  </si>
  <si>
    <t>Cost ($) of the basket of food items in each store at 1 June 2017</t>
  </si>
  <si>
    <t>1=Open on Sundays; 0=Close on Sunday</t>
  </si>
  <si>
    <t>1=Male store manager; 0=Female store manager</t>
  </si>
  <si>
    <t>1=Online Channel, 0=No Online Channel</t>
  </si>
  <si>
    <t>Time Period</t>
  </si>
  <si>
    <t>Quarter</t>
  </si>
  <si>
    <t>Total Sales ($m)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</si>
  <si>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</si>
  <si>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</si>
  <si>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</si>
  <si>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</si>
  <si>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</si>
  <si>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</si>
  <si>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</si>
  <si>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</si>
  <si>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</si>
  <si>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</si>
  <si>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</si>
  <si>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</si>
  <si>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</si>
  <si>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</si>
  <si>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</si>
  <si>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</si>
  <si>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</si>
  <si>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</si>
  <si>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</si>
  <si>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</si>
  <si>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</si>
  <si>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</si>
  <si>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</si>
  <si>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</si>
  <si>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</si>
  <si>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</si>
  <si>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</si>
  <si>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</si>
  <si>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</si>
  <si>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</si>
  <si>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</si>
  <si>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IQR</t>
  </si>
  <si>
    <t>LF</t>
  </si>
  <si>
    <t>UF</t>
  </si>
  <si>
    <t>Potential Outlier</t>
  </si>
  <si>
    <t>Yes</t>
  </si>
  <si>
    <t>Grand Total</t>
  </si>
  <si>
    <t>Row Labels</t>
  </si>
  <si>
    <t>Dummy Channel</t>
  </si>
  <si>
    <t>No Online Channel</t>
  </si>
  <si>
    <t>Count of Channel</t>
  </si>
  <si>
    <t>Count of Sales $m</t>
  </si>
  <si>
    <t>1-6</t>
  </si>
  <si>
    <t>6-11</t>
  </si>
  <si>
    <t>11-16</t>
  </si>
  <si>
    <t>16-21</t>
  </si>
  <si>
    <t>21-26</t>
  </si>
  <si>
    <t>No</t>
  </si>
  <si>
    <t>Online Sales $m</t>
  </si>
  <si>
    <t>Variable</t>
  </si>
  <si>
    <t>Correlation Value</t>
  </si>
  <si>
    <t>Created Dummy Variables</t>
  </si>
  <si>
    <t>Description</t>
  </si>
  <si>
    <t>Value</t>
  </si>
  <si>
    <t>Close on Sundays</t>
  </si>
  <si>
    <t>Open on Sundays</t>
  </si>
  <si>
    <t>Female Store Manager</t>
  </si>
  <si>
    <t>Male Store Manager</t>
  </si>
  <si>
    <t>Low Correlation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</si>
  <si>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</si>
  <si>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</si>
  <si>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</si>
  <si>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</si>
  <si>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</si>
  <si>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</si>
  <si>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</si>
  <si>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</si>
  <si>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</si>
  <si>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</si>
  <si>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</si>
  <si>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</si>
  <si>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</si>
  <si>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</si>
  <si>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</si>
  <si>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</si>
  <si>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</si>
  <si>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</si>
  <si>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</si>
  <si>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</si>
  <si>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</si>
  <si>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</si>
  <si>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</si>
  <si>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</si>
  <si>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</si>
  <si>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$m</t>
  </si>
  <si>
    <t>Residuals</t>
  </si>
  <si>
    <t>PROBABILITY OUTPUT</t>
  </si>
  <si>
    <t>Percentile</t>
  </si>
  <si>
    <t>Independent Variable</t>
  </si>
  <si>
    <t>Moderator</t>
  </si>
  <si>
    <t>Product term</t>
  </si>
  <si>
    <t>Dependent variable</t>
  </si>
  <si>
    <t>Competitors*Sundays</t>
  </si>
  <si>
    <t>Enter information from your regression in the shaded cells</t>
  </si>
  <si>
    <t>Variable names:</t>
  </si>
  <si>
    <t>Name of independent variable:</t>
  </si>
  <si>
    <t>Regression Coefficients:</t>
  </si>
  <si>
    <t>Independent variable:</t>
  </si>
  <si>
    <t>Interaction Term:</t>
  </si>
  <si>
    <t>Intercept / Constant:</t>
  </si>
  <si>
    <t>Means / SDs of variables:</t>
  </si>
  <si>
    <t>Mean of independent variable:</t>
  </si>
  <si>
    <t>SD of independent variable:</t>
  </si>
  <si>
    <t>Do not type below this line</t>
  </si>
  <si>
    <t>This worksheet plots two-way interaction effects for a binary moderator. The moderator should have values 0 and 1. For further information see www.jeremydawson.co.uk/slopes.htm.</t>
  </si>
  <si>
    <t>Meaning of dummy variable value "0"</t>
  </si>
  <si>
    <t>Meaning of dummy value "1"</t>
  </si>
  <si>
    <t>Interacting variable:</t>
  </si>
  <si>
    <t>Competitiors</t>
  </si>
  <si>
    <t>Close Sunday</t>
  </si>
  <si>
    <t>Open Sunday</t>
  </si>
  <si>
    <t>Mean of Independent variable</t>
  </si>
  <si>
    <t>Std of Independent variable</t>
  </si>
  <si>
    <t>Min of Dependent Variable</t>
  </si>
  <si>
    <t>Max of Dependent Variable</t>
  </si>
  <si>
    <t>Logistic Regression</t>
  </si>
  <si>
    <t>Classification Table</t>
  </si>
  <si>
    <t>ROC Table</t>
  </si>
  <si>
    <t>Success</t>
  </si>
  <si>
    <t>Failure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</si>
  <si>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</si>
  <si>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</si>
  <si>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</si>
  <si>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</si>
  <si>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</si>
  <si>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</si>
  <si>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</si>
  <si>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</si>
  <si>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</si>
  <si>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Covariance Matrix</t>
  </si>
  <si>
    <t>Converge</t>
  </si>
  <si>
    <t>Suc-Obs</t>
  </si>
  <si>
    <t>Fail-Obs</t>
  </si>
  <si>
    <t>Fail-Cum</t>
  </si>
  <si>
    <t>Suc-Cum</t>
  </si>
  <si>
    <t>FPR</t>
  </si>
  <si>
    <t>TPR</t>
  </si>
  <si>
    <t>AUC</t>
  </si>
  <si>
    <t>LL1</t>
  </si>
  <si>
    <t>Chi-Sq</t>
  </si>
  <si>
    <t>p-value</t>
  </si>
  <si>
    <t>Accuracy</t>
  </si>
  <si>
    <t>alpha</t>
  </si>
  <si>
    <t>sig</t>
  </si>
  <si>
    <t>Cutoff</t>
  </si>
  <si>
    <t>R-Sq (L)</t>
  </si>
  <si>
    <t>R-Sq (CS)</t>
  </si>
  <si>
    <t>R-Sq (N)</t>
  </si>
  <si>
    <t>Hosmer</t>
  </si>
  <si>
    <t>coeff b</t>
  </si>
  <si>
    <t>s.e.</t>
  </si>
  <si>
    <t>Wald</t>
  </si>
  <si>
    <t>exp(b)</t>
  </si>
  <si>
    <t>lower</t>
  </si>
  <si>
    <t>upper</t>
  </si>
  <si>
    <t>yes</t>
  </si>
  <si>
    <t>no</t>
  </si>
  <si>
    <t>MCC</t>
  </si>
  <si>
    <t>PCC</t>
  </si>
  <si>
    <t>Rule</t>
  </si>
  <si>
    <t>%change in odd = (exp(b)-1)*100</t>
  </si>
  <si>
    <t>Odds</t>
  </si>
  <si>
    <t>Probability</t>
  </si>
  <si>
    <t>0.417+(0.970*Mng-Gender)-(0.129*Mng-Age)+(0.376*Mng-Exp)</t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</si>
  <si>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</si>
  <si>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Baseline</t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</si>
  <si>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I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</si>
  <si>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</si>
  <si>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 xml:space="preserve">t </t>
    </r>
    <r>
      <rPr>
        <b/>
        <i/>
        <sz val="11"/>
        <color theme="1"/>
        <rFont val="Calibri"/>
        <family val="2"/>
        <scheme val="minor"/>
      </rPr>
      <t>/ 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</si>
  <si>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</si>
  <si>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</si>
  <si>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Year</t>
  </si>
  <si>
    <t>Sales ($ millions)</t>
  </si>
  <si>
    <t>4 MA</t>
  </si>
  <si>
    <t>4 Centered MA</t>
  </si>
  <si>
    <t>Ratio (Obs/MA)</t>
  </si>
  <si>
    <t>Index</t>
  </si>
  <si>
    <t>Deseasonalised</t>
  </si>
  <si>
    <t>Trend</t>
  </si>
  <si>
    <t>Forecast</t>
  </si>
  <si>
    <t>Observed</t>
  </si>
  <si>
    <t>APE</t>
  </si>
  <si>
    <t>MAPE</t>
  </si>
  <si>
    <t>SUM</t>
  </si>
  <si>
    <t>Average</t>
  </si>
  <si>
    <t>Indices</t>
  </si>
  <si>
    <t>Due to high multicollinearity between the no. staff and wages, we are removing the no. staff has it has less correlation with the sales variable.</t>
  </si>
  <si>
    <t>Due to high multicollinearity between the Basket:2016 and Basket:2017, we are removing the Basket:2106 as it has less correlation with the sales variable.</t>
  </si>
  <si>
    <t xml:space="preserve"> Summary Statistics for Total Sales $m</t>
  </si>
  <si>
    <t>Summary Statistics for Online Sales Channel $m</t>
  </si>
  <si>
    <t>Note:</t>
  </si>
  <si>
    <t>Equation:</t>
  </si>
  <si>
    <t>Standard Residuals</t>
  </si>
  <si>
    <t>Wages, No. Staff, Adv. Costs, Sundays, Mng-Gender, Mng-Exp, Car Spaces, OnlineChannel, Basket:2016, Basket:2017 and %change have postive relation with the sales variable.</t>
  </si>
  <si>
    <t>Competitors, HrsTrading, Mng-Age, Mng-Trainhave negative relatioon with sales.</t>
  </si>
  <si>
    <t>Since the p-value for %ChangeBasket is the highest, we will remove this as it is statistically insignificant and perform the regression</t>
  </si>
  <si>
    <t>Since the p-value for %OnlineChannel is the highest, we will remove this as it is statistically insignificant and perform the regression</t>
  </si>
  <si>
    <t>Since the p-value for Union% is the highest, we will remove this as it is statistically insignificant and perform the regression</t>
  </si>
  <si>
    <t>Since the p-value for Competitors is the highest, we will remove this as it is statistically insignificant and perform the regression</t>
  </si>
  <si>
    <t>Since the p-value for Mng-Train is the highest, we will remove this as it is statistically insignificant and perform the regression</t>
  </si>
  <si>
    <t>Since the p-value for CarSpaces is the highest, we will remove this as it is statistically insignificant and perform the regression</t>
  </si>
  <si>
    <t>Since the p-value for Sundays is the highest, we will remove this as it is statistically insignificant and perform the regression</t>
  </si>
  <si>
    <t>Since the p-value for Mng-Gender is the highest, we will remove this as it is statistically insignificant and perform the regression</t>
  </si>
  <si>
    <t>Since the p-value for Age is the highest, we will remove this as it is statistically insignificant and perform the regression</t>
  </si>
  <si>
    <t>Since the p-value for all the independent variables is less than alpha (0.05) and the F value is 0.00, we can say the model has predictive power and all the variables are statistically independent.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</si>
</sst>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"/>
    <numFmt numFmtId="165" formatCode="0.000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2"/>
      <color indexed="12"/>
      <name val="Calibri"/>
      <family val="2"/>
      <scheme val="minor"/>
    </font>
    <font>
      <vertAlign val="subscript"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8" fontId="10" fillId="0" borderId="0" applyFont="0" applyFill="0" applyProtection="0"/>
    <xf numFmtId="0" fontId="15" fillId="0" borderId="0"/>
    <xf numFmtId="9" fontId="22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righ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0" fontId="3" fillId="2" borderId="1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164" fontId="3" fillId="2" borderId="1" xfId="1" applyNumberFormat="1" applyFont="1" applyFill="1" applyBorder="1" applyAlignment="1">
      <alignment horizontal="center"/>
    </xf>
    <xf numFmtId="5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6" fontId="3" fillId="0" borderId="0" xfId="3" applyNumberFormat="1" applyFont="1"/>
    <xf numFmtId="9" fontId="3" fillId="0" borderId="0" xfId="2" applyFont="1"/>
    <xf numFmtId="0" fontId="11" fillId="0" borderId="0" xfId="0" applyFont="1"/>
    <xf numFmtId="0" fontId="1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9" fillId="2" borderId="0" xfId="1" applyFont="1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14" fillId="0" borderId="3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15" fillId="0" borderId="5" xfId="4" applyFill="1" applyBorder="1" applyAlignment="1">
      <alignment horizontal="center" vertical="center"/>
    </xf>
    <xf numFmtId="0" fontId="0" fillId="4" borderId="2" xfId="0" applyFill="1" applyBorder="1" applyAlignment="1"/>
    <xf numFmtId="165" fontId="0" fillId="3" borderId="5" xfId="0" applyNumberFormat="1" applyFill="1" applyBorder="1" applyAlignment="1"/>
    <xf numFmtId="165" fontId="0" fillId="6" borderId="6" xfId="0" applyNumberFormat="1" applyFill="1" applyBorder="1" applyAlignment="1"/>
    <xf numFmtId="165" fontId="0" fillId="6" borderId="5" xfId="0" applyNumberFormat="1" applyFill="1" applyBorder="1" applyAlignment="1"/>
    <xf numFmtId="0" fontId="0" fillId="5" borderId="4" xfId="0" applyFill="1" applyBorder="1"/>
    <xf numFmtId="0" fontId="0" fillId="7" borderId="6" xfId="0" applyFill="1" applyBorder="1" applyAlignment="1"/>
    <xf numFmtId="0" fontId="0" fillId="7" borderId="5" xfId="0" applyFill="1" applyBorder="1" applyAlignment="1"/>
    <xf numFmtId="165" fontId="0" fillId="0" borderId="0" xfId="0" applyNumberFormat="1"/>
    <xf numFmtId="165" fontId="14" fillId="0" borderId="3" xfId="0" applyNumberFormat="1" applyFont="1" applyFill="1" applyBorder="1" applyAlignment="1">
      <alignment horizontal="centerContinuous"/>
    </xf>
    <xf numFmtId="165" fontId="14" fillId="0" borderId="3" xfId="0" applyNumberFormat="1" applyFont="1" applyFill="1" applyBorder="1" applyAlignment="1">
      <alignment horizontal="center"/>
    </xf>
    <xf numFmtId="165" fontId="0" fillId="3" borderId="0" xfId="0" applyNumberFormat="1" applyFill="1" applyBorder="1" applyAlignment="1"/>
    <xf numFmtId="0" fontId="16" fillId="0" borderId="5" xfId="4" applyFont="1" applyFill="1" applyBorder="1" applyAlignment="1">
      <alignment horizontal="center" vertical="center"/>
    </xf>
    <xf numFmtId="0" fontId="16" fillId="8" borderId="5" xfId="4" applyFont="1" applyFill="1" applyBorder="1" applyAlignment="1">
      <alignment horizontal="center" vertical="center"/>
    </xf>
    <xf numFmtId="0" fontId="16" fillId="8" borderId="5" xfId="4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3" fillId="0" borderId="5" xfId="0" applyFont="1" applyBorder="1"/>
    <xf numFmtId="0" fontId="3" fillId="0" borderId="5" xfId="1" applyFont="1" applyBorder="1" applyAlignment="1">
      <alignment horizontal="center"/>
    </xf>
    <xf numFmtId="0" fontId="0" fillId="0" borderId="5" xfId="0" applyBorder="1"/>
    <xf numFmtId="164" fontId="3" fillId="0" borderId="5" xfId="1" applyNumberFormat="1" applyFont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164" fontId="3" fillId="2" borderId="5" xfId="1" applyNumberFormat="1" applyFont="1" applyFill="1" applyBorder="1" applyAlignment="1">
      <alignment horizontal="center"/>
    </xf>
    <xf numFmtId="165" fontId="0" fillId="4" borderId="2" xfId="0" applyNumberFormat="1" applyFill="1" applyBorder="1" applyAlignment="1"/>
    <xf numFmtId="2" fontId="0" fillId="0" borderId="0" xfId="0" applyNumberFormat="1"/>
    <xf numFmtId="165" fontId="0" fillId="3" borderId="2" xfId="0" applyNumberFormat="1" applyFill="1" applyBorder="1" applyAlignment="1"/>
    <xf numFmtId="0" fontId="16" fillId="9" borderId="0" xfId="0" applyFont="1" applyFill="1" applyAlignment="1">
      <alignment horizontal="left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9" borderId="0" xfId="0" applyFont="1" applyFill="1" applyAlignment="1">
      <alignment horizontal="right"/>
    </xf>
    <xf numFmtId="0" fontId="18" fillId="0" borderId="0" xfId="0" applyFont="1"/>
    <xf numFmtId="0" fontId="19" fillId="0" borderId="0" xfId="0" applyFont="1"/>
    <xf numFmtId="0" fontId="19" fillId="9" borderId="0" xfId="0" applyFont="1" applyFill="1"/>
    <xf numFmtId="0" fontId="20" fillId="10" borderId="0" xfId="0" applyFont="1" applyFill="1"/>
    <xf numFmtId="0" fontId="0" fillId="10" borderId="0" xfId="0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Alignment="1">
      <alignment horizontal="right"/>
    </xf>
    <xf numFmtId="165" fontId="19" fillId="9" borderId="0" xfId="0" applyNumberFormat="1" applyFont="1" applyFill="1"/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164" fontId="0" fillId="0" borderId="8" xfId="0" applyNumberFormat="1" applyBorder="1"/>
    <xf numFmtId="0" fontId="0" fillId="0" borderId="7" xfId="0" applyBorder="1"/>
    <xf numFmtId="0" fontId="0" fillId="0" borderId="6" xfId="0" applyBorder="1"/>
    <xf numFmtId="165" fontId="0" fillId="0" borderId="5" xfId="0" applyNumberFormat="1" applyBorder="1"/>
    <xf numFmtId="0" fontId="0" fillId="11" borderId="5" xfId="0" applyFill="1" applyBorder="1"/>
    <xf numFmtId="0" fontId="13" fillId="12" borderId="0" xfId="0" applyFont="1" applyFill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0" fillId="11" borderId="0" xfId="5" applyNumberFormat="1" applyFont="1" applyFill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5" fontId="0" fillId="13" borderId="0" xfId="0" applyNumberFormat="1" applyFill="1" applyAlignment="1">
      <alignment horizontal="center" vertical="center"/>
    </xf>
    <xf numFmtId="0" fontId="13" fillId="0" borderId="11" xfId="0" applyFont="1" applyBorder="1" applyAlignment="1">
      <alignment horizontal="right" vertical="center"/>
    </xf>
    <xf numFmtId="165" fontId="0" fillId="0" borderId="11" xfId="0" applyNumberForma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165" fontId="0" fillId="14" borderId="0" xfId="0" applyNumberFormat="1" applyFill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165" fontId="0" fillId="16" borderId="0" xfId="0" applyNumberFormat="1" applyFill="1" applyAlignment="1">
      <alignment horizontal="center" vertical="center"/>
    </xf>
    <xf numFmtId="165" fontId="0" fillId="16" borderId="12" xfId="0" applyNumberFormat="1" applyFill="1" applyBorder="1" applyAlignment="1">
      <alignment horizontal="center" vertical="center"/>
    </xf>
    <xf numFmtId="165" fontId="0" fillId="15" borderId="12" xfId="0" applyNumberFormat="1" applyFill="1" applyBorder="1" applyAlignment="1">
      <alignment horizontal="center" vertical="center"/>
    </xf>
    <xf numFmtId="0" fontId="0" fillId="0" borderId="12" xfId="0" applyBorder="1"/>
    <xf numFmtId="0" fontId="0" fillId="0" borderId="15" xfId="0" applyFill="1" applyBorder="1" applyAlignment="1"/>
    <xf numFmtId="0" fontId="0" fillId="0" borderId="15" xfId="0" applyBorder="1"/>
    <xf numFmtId="0" fontId="0" fillId="0" borderId="9" xfId="0" applyBorder="1" applyAlignment="1">
      <alignment horizontal="right"/>
    </xf>
    <xf numFmtId="0" fontId="14" fillId="17" borderId="13" xfId="0" applyFont="1" applyFill="1" applyBorder="1" applyAlignment="1">
      <alignment horizontal="centerContinuous"/>
    </xf>
    <xf numFmtId="0" fontId="14" fillId="17" borderId="14" xfId="0" applyFont="1" applyFill="1" applyBorder="1" applyAlignment="1">
      <alignment horizontal="centerContinuous"/>
    </xf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6" xfId="0" applyFill="1" applyBorder="1" applyAlignment="1"/>
    <xf numFmtId="0" fontId="0" fillId="0" borderId="0" xfId="0" applyAlignment="1">
      <alignment wrapText="1"/>
    </xf>
    <xf numFmtId="0" fontId="0" fillId="14" borderId="5" xfId="0" applyFill="1" applyBorder="1" applyAlignment="1">
      <alignment wrapText="1"/>
    </xf>
    <xf numFmtId="0" fontId="0" fillId="14" borderId="0" xfId="0" applyFill="1"/>
    <xf numFmtId="0" fontId="14" fillId="17" borderId="5" xfId="0" applyFont="1" applyFill="1" applyBorder="1" applyAlignment="1">
      <alignment horizontal="centerContinuous"/>
    </xf>
    <xf numFmtId="165" fontId="0" fillId="14" borderId="0" xfId="0" applyNumberFormat="1" applyFill="1"/>
    <xf numFmtId="165" fontId="13" fillId="0" borderId="0" xfId="0" applyNumberFormat="1" applyFont="1"/>
    <xf numFmtId="0" fontId="13" fillId="0" borderId="0" xfId="0" applyFont="1"/>
    <xf numFmtId="166" fontId="0" fillId="14" borderId="0" xfId="5" applyNumberFormat="1" applyFont="1" applyFill="1"/>
    <xf numFmtId="0" fontId="0" fillId="18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4" borderId="0" xfId="0" applyFill="1"/>
    <xf numFmtId="0" fontId="14" fillId="0" borderId="3" xfId="0" applyFont="1" applyFill="1" applyBorder="1" applyAlignment="1">
      <alignment horizontal="centerContinuous"/>
    </xf>
    <xf numFmtId="0" fontId="0" fillId="11" borderId="13" xfId="0" applyFill="1" applyBorder="1" applyAlignment="1">
      <alignment wrapText="1"/>
    </xf>
    <xf numFmtId="0" fontId="0" fillId="11" borderId="6" xfId="0" applyFill="1" applyBorder="1"/>
    <xf numFmtId="0" fontId="0" fillId="11" borderId="11" xfId="0" applyFill="1" applyBorder="1" applyAlignment="1">
      <alignment wrapText="1"/>
    </xf>
    <xf numFmtId="0" fontId="0" fillId="11" borderId="14" xfId="0" applyFill="1" applyBorder="1" applyAlignment="1">
      <alignment wrapText="1"/>
    </xf>
    <xf numFmtId="165" fontId="0" fillId="15" borderId="0" xfId="0" applyNumberFormat="1" applyFill="1"/>
    <xf numFmtId="0" fontId="0" fillId="15" borderId="0" xfId="0" applyFill="1"/>
    <xf numFmtId="0" fontId="16" fillId="0" borderId="5" xfId="4" applyFont="1" applyFill="1" applyBorder="1" applyAlignment="1">
      <alignment horizontal="center" vertical="center"/>
    </xf>
    <xf numFmtId="0" fontId="16" fillId="0" borderId="7" xfId="4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6">
    <cellStyle name="Currency 2" xfId="3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" xfId="5" builtinId="5"/>
    <cellStyle name="Percent 2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[A2_217430297.xlsx]Task 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view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1'!$F$4:$F$9</c:f>
              <c:strCache>
                <c:ptCount val="5"/>
                <c:pt idx="0">
                  <c:v>1-6</c:v>
                </c:pt>
                <c:pt idx="1">
                  <c:v>6-11</c:v>
                </c:pt>
                <c:pt idx="2">
                  <c:v>11-16</c:v>
                </c:pt>
                <c:pt idx="3">
                  <c:v>16-21</c:v>
                </c:pt>
                <c:pt idx="4">
                  <c:v>21-26</c:v>
                </c:pt>
              </c:strCache>
            </c:strRef>
          </c:cat>
          <c:val>
            <c:numRef>
              <c:f>'Task 1'!$G$4:$G$9</c:f>
              <c:numCache>
                <c:formatCode>General</c:formatCode>
                <c:ptCount val="5"/>
                <c:pt idx="0">
                  <c:v>1</c:v>
                </c:pt>
                <c:pt idx="1">
                  <c:v>74</c:v>
                </c:pt>
                <c:pt idx="2">
                  <c:v>55</c:v>
                </c:pt>
                <c:pt idx="3">
                  <c:v>18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8-465A-930E-DF0B86CBA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1292296"/>
        <c:axId val="561292624"/>
      </c:barChart>
      <c:catAx>
        <c:axId val="56129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Sales</a:t>
                </a:r>
                <a:r>
                  <a:rPr lang="en-AU" baseline="0"/>
                  <a:t> $m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2624"/>
        <c:crosses val="autoZero"/>
        <c:auto val="1"/>
        <c:lblAlgn val="ctr"/>
        <c:lblOffset val="100"/>
        <c:noMultiLvlLbl val="0"/>
      </c:catAx>
      <c:valAx>
        <c:axId val="5612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Hrs Trading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'[1]Task-2.1'!$AJ$2:$AJ$157</c:f>
              <c:numCache>
                <c:formatCode>General</c:formatCode>
                <c:ptCount val="156"/>
                <c:pt idx="0">
                  <c:v>110</c:v>
                </c:pt>
                <c:pt idx="1">
                  <c:v>134</c:v>
                </c:pt>
                <c:pt idx="2">
                  <c:v>98</c:v>
                </c:pt>
                <c:pt idx="3">
                  <c:v>85</c:v>
                </c:pt>
                <c:pt idx="4">
                  <c:v>72</c:v>
                </c:pt>
                <c:pt idx="5">
                  <c:v>77</c:v>
                </c:pt>
                <c:pt idx="6">
                  <c:v>100</c:v>
                </c:pt>
                <c:pt idx="7">
                  <c:v>95</c:v>
                </c:pt>
                <c:pt idx="8">
                  <c:v>112</c:v>
                </c:pt>
                <c:pt idx="9">
                  <c:v>75</c:v>
                </c:pt>
                <c:pt idx="10">
                  <c:v>100</c:v>
                </c:pt>
                <c:pt idx="11">
                  <c:v>96</c:v>
                </c:pt>
                <c:pt idx="12">
                  <c:v>72</c:v>
                </c:pt>
                <c:pt idx="13">
                  <c:v>73</c:v>
                </c:pt>
                <c:pt idx="14">
                  <c:v>86</c:v>
                </c:pt>
                <c:pt idx="15">
                  <c:v>121</c:v>
                </c:pt>
                <c:pt idx="16">
                  <c:v>85</c:v>
                </c:pt>
                <c:pt idx="17">
                  <c:v>73</c:v>
                </c:pt>
                <c:pt idx="18">
                  <c:v>90</c:v>
                </c:pt>
                <c:pt idx="19">
                  <c:v>82</c:v>
                </c:pt>
                <c:pt idx="20">
                  <c:v>85</c:v>
                </c:pt>
                <c:pt idx="21">
                  <c:v>80</c:v>
                </c:pt>
                <c:pt idx="22">
                  <c:v>145</c:v>
                </c:pt>
                <c:pt idx="23">
                  <c:v>112</c:v>
                </c:pt>
                <c:pt idx="24">
                  <c:v>106</c:v>
                </c:pt>
                <c:pt idx="25">
                  <c:v>101</c:v>
                </c:pt>
                <c:pt idx="26">
                  <c:v>124</c:v>
                </c:pt>
                <c:pt idx="27">
                  <c:v>88</c:v>
                </c:pt>
                <c:pt idx="28">
                  <c:v>117</c:v>
                </c:pt>
                <c:pt idx="29">
                  <c:v>86</c:v>
                </c:pt>
                <c:pt idx="30">
                  <c:v>72</c:v>
                </c:pt>
                <c:pt idx="31">
                  <c:v>101</c:v>
                </c:pt>
                <c:pt idx="32">
                  <c:v>72</c:v>
                </c:pt>
                <c:pt idx="33">
                  <c:v>91</c:v>
                </c:pt>
                <c:pt idx="34">
                  <c:v>78</c:v>
                </c:pt>
                <c:pt idx="35">
                  <c:v>96</c:v>
                </c:pt>
                <c:pt idx="36">
                  <c:v>120</c:v>
                </c:pt>
                <c:pt idx="37">
                  <c:v>112</c:v>
                </c:pt>
                <c:pt idx="38">
                  <c:v>72</c:v>
                </c:pt>
                <c:pt idx="39">
                  <c:v>150</c:v>
                </c:pt>
                <c:pt idx="40">
                  <c:v>110</c:v>
                </c:pt>
                <c:pt idx="41">
                  <c:v>104</c:v>
                </c:pt>
                <c:pt idx="42">
                  <c:v>99</c:v>
                </c:pt>
                <c:pt idx="43">
                  <c:v>145</c:v>
                </c:pt>
                <c:pt idx="44">
                  <c:v>111</c:v>
                </c:pt>
                <c:pt idx="45">
                  <c:v>86</c:v>
                </c:pt>
                <c:pt idx="46">
                  <c:v>84</c:v>
                </c:pt>
                <c:pt idx="47">
                  <c:v>123</c:v>
                </c:pt>
                <c:pt idx="48">
                  <c:v>97</c:v>
                </c:pt>
                <c:pt idx="49">
                  <c:v>98</c:v>
                </c:pt>
                <c:pt idx="50">
                  <c:v>72</c:v>
                </c:pt>
                <c:pt idx="51">
                  <c:v>73</c:v>
                </c:pt>
                <c:pt idx="52">
                  <c:v>111</c:v>
                </c:pt>
                <c:pt idx="53">
                  <c:v>86</c:v>
                </c:pt>
                <c:pt idx="54">
                  <c:v>120</c:v>
                </c:pt>
                <c:pt idx="55">
                  <c:v>84</c:v>
                </c:pt>
                <c:pt idx="56">
                  <c:v>108</c:v>
                </c:pt>
                <c:pt idx="57">
                  <c:v>118</c:v>
                </c:pt>
                <c:pt idx="58">
                  <c:v>92</c:v>
                </c:pt>
                <c:pt idx="59">
                  <c:v>88</c:v>
                </c:pt>
                <c:pt idx="60">
                  <c:v>101</c:v>
                </c:pt>
                <c:pt idx="61">
                  <c:v>91</c:v>
                </c:pt>
                <c:pt idx="62">
                  <c:v>120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96</c:v>
                </c:pt>
                <c:pt idx="67">
                  <c:v>116</c:v>
                </c:pt>
                <c:pt idx="68">
                  <c:v>114</c:v>
                </c:pt>
                <c:pt idx="69">
                  <c:v>98</c:v>
                </c:pt>
                <c:pt idx="70">
                  <c:v>91</c:v>
                </c:pt>
                <c:pt idx="71">
                  <c:v>129</c:v>
                </c:pt>
                <c:pt idx="72">
                  <c:v>88</c:v>
                </c:pt>
                <c:pt idx="73">
                  <c:v>82</c:v>
                </c:pt>
                <c:pt idx="74">
                  <c:v>135</c:v>
                </c:pt>
                <c:pt idx="75">
                  <c:v>133</c:v>
                </c:pt>
                <c:pt idx="76">
                  <c:v>112</c:v>
                </c:pt>
                <c:pt idx="77">
                  <c:v>168</c:v>
                </c:pt>
                <c:pt idx="78">
                  <c:v>78</c:v>
                </c:pt>
                <c:pt idx="79">
                  <c:v>110</c:v>
                </c:pt>
                <c:pt idx="80">
                  <c:v>132</c:v>
                </c:pt>
                <c:pt idx="81">
                  <c:v>137</c:v>
                </c:pt>
                <c:pt idx="82">
                  <c:v>127</c:v>
                </c:pt>
                <c:pt idx="83">
                  <c:v>112</c:v>
                </c:pt>
                <c:pt idx="84">
                  <c:v>85</c:v>
                </c:pt>
                <c:pt idx="85">
                  <c:v>74</c:v>
                </c:pt>
                <c:pt idx="86">
                  <c:v>109</c:v>
                </c:pt>
                <c:pt idx="87">
                  <c:v>108</c:v>
                </c:pt>
                <c:pt idx="88">
                  <c:v>100</c:v>
                </c:pt>
                <c:pt idx="89">
                  <c:v>105</c:v>
                </c:pt>
                <c:pt idx="90">
                  <c:v>87</c:v>
                </c:pt>
                <c:pt idx="91">
                  <c:v>84</c:v>
                </c:pt>
                <c:pt idx="92">
                  <c:v>87</c:v>
                </c:pt>
                <c:pt idx="93">
                  <c:v>101</c:v>
                </c:pt>
                <c:pt idx="94">
                  <c:v>130</c:v>
                </c:pt>
                <c:pt idx="95">
                  <c:v>72</c:v>
                </c:pt>
                <c:pt idx="96">
                  <c:v>129</c:v>
                </c:pt>
                <c:pt idx="97">
                  <c:v>100</c:v>
                </c:pt>
                <c:pt idx="98">
                  <c:v>86</c:v>
                </c:pt>
                <c:pt idx="99">
                  <c:v>98</c:v>
                </c:pt>
                <c:pt idx="100">
                  <c:v>112</c:v>
                </c:pt>
                <c:pt idx="101">
                  <c:v>85</c:v>
                </c:pt>
                <c:pt idx="102">
                  <c:v>96</c:v>
                </c:pt>
                <c:pt idx="103">
                  <c:v>150</c:v>
                </c:pt>
                <c:pt idx="104">
                  <c:v>107</c:v>
                </c:pt>
                <c:pt idx="105">
                  <c:v>108</c:v>
                </c:pt>
                <c:pt idx="106">
                  <c:v>78</c:v>
                </c:pt>
                <c:pt idx="107">
                  <c:v>86</c:v>
                </c:pt>
                <c:pt idx="108">
                  <c:v>133</c:v>
                </c:pt>
                <c:pt idx="109">
                  <c:v>107</c:v>
                </c:pt>
                <c:pt idx="110">
                  <c:v>100</c:v>
                </c:pt>
                <c:pt idx="111">
                  <c:v>108</c:v>
                </c:pt>
                <c:pt idx="112">
                  <c:v>155</c:v>
                </c:pt>
                <c:pt idx="113">
                  <c:v>90</c:v>
                </c:pt>
                <c:pt idx="114">
                  <c:v>137</c:v>
                </c:pt>
                <c:pt idx="115">
                  <c:v>140</c:v>
                </c:pt>
                <c:pt idx="116">
                  <c:v>98</c:v>
                </c:pt>
                <c:pt idx="117">
                  <c:v>111</c:v>
                </c:pt>
                <c:pt idx="118">
                  <c:v>101</c:v>
                </c:pt>
                <c:pt idx="119">
                  <c:v>109</c:v>
                </c:pt>
                <c:pt idx="120">
                  <c:v>132</c:v>
                </c:pt>
                <c:pt idx="121">
                  <c:v>137</c:v>
                </c:pt>
                <c:pt idx="122">
                  <c:v>72</c:v>
                </c:pt>
                <c:pt idx="123">
                  <c:v>76</c:v>
                </c:pt>
                <c:pt idx="124">
                  <c:v>124</c:v>
                </c:pt>
                <c:pt idx="125">
                  <c:v>99</c:v>
                </c:pt>
                <c:pt idx="126">
                  <c:v>90</c:v>
                </c:pt>
                <c:pt idx="127">
                  <c:v>98</c:v>
                </c:pt>
                <c:pt idx="128">
                  <c:v>85</c:v>
                </c:pt>
                <c:pt idx="129">
                  <c:v>136</c:v>
                </c:pt>
                <c:pt idx="130">
                  <c:v>75</c:v>
                </c:pt>
                <c:pt idx="131">
                  <c:v>96</c:v>
                </c:pt>
                <c:pt idx="132">
                  <c:v>97</c:v>
                </c:pt>
                <c:pt idx="133">
                  <c:v>124</c:v>
                </c:pt>
                <c:pt idx="134">
                  <c:v>111</c:v>
                </c:pt>
                <c:pt idx="135">
                  <c:v>147</c:v>
                </c:pt>
                <c:pt idx="136">
                  <c:v>101</c:v>
                </c:pt>
                <c:pt idx="137">
                  <c:v>111</c:v>
                </c:pt>
                <c:pt idx="138">
                  <c:v>122</c:v>
                </c:pt>
                <c:pt idx="139">
                  <c:v>85</c:v>
                </c:pt>
                <c:pt idx="140">
                  <c:v>137</c:v>
                </c:pt>
                <c:pt idx="141">
                  <c:v>99</c:v>
                </c:pt>
                <c:pt idx="142">
                  <c:v>85</c:v>
                </c:pt>
                <c:pt idx="143">
                  <c:v>84</c:v>
                </c:pt>
                <c:pt idx="144">
                  <c:v>115</c:v>
                </c:pt>
                <c:pt idx="145">
                  <c:v>124</c:v>
                </c:pt>
                <c:pt idx="146">
                  <c:v>129</c:v>
                </c:pt>
                <c:pt idx="147">
                  <c:v>102</c:v>
                </c:pt>
                <c:pt idx="148">
                  <c:v>114</c:v>
                </c:pt>
                <c:pt idx="149">
                  <c:v>135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E-475F-9124-7FC91F36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26704"/>
        <c:axId val="446128344"/>
      </c:scatterChart>
      <c:valAx>
        <c:axId val="4461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Hrs Trading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8344"/>
        <c:crosses val="autoZero"/>
        <c:crossBetween val="midCat"/>
      </c:valAx>
      <c:valAx>
        <c:axId val="4461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Sundays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'[1]Task-2.1'!$AK$2:$AK$157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5-4962-8646-EA8AF7A6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37424"/>
        <c:axId val="259438080"/>
      </c:scatterChart>
      <c:valAx>
        <c:axId val="2594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38080"/>
        <c:crosses val="autoZero"/>
        <c:crossBetween val="midCat"/>
      </c:valAx>
      <c:valAx>
        <c:axId val="259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 Gender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'[1]Task-2.1'!$AL$2:$AL$157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A-4389-9351-688A1671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29848"/>
        <c:axId val="454246904"/>
      </c:scatterChart>
      <c:valAx>
        <c:axId val="454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Mng-Gender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46904"/>
        <c:crosses val="autoZero"/>
        <c:crossBetween val="midCat"/>
      </c:valAx>
      <c:valAx>
        <c:axId val="4542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Mng-Age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'[1]Task-2.1'!$AM$2:$AM$157</c:f>
              <c:numCache>
                <c:formatCode>General</c:formatCode>
                <c:ptCount val="156"/>
                <c:pt idx="0">
                  <c:v>33</c:v>
                </c:pt>
                <c:pt idx="1">
                  <c:v>33</c:v>
                </c:pt>
                <c:pt idx="2">
                  <c:v>40</c:v>
                </c:pt>
                <c:pt idx="3">
                  <c:v>29</c:v>
                </c:pt>
                <c:pt idx="4">
                  <c:v>36</c:v>
                </c:pt>
                <c:pt idx="5">
                  <c:v>32</c:v>
                </c:pt>
                <c:pt idx="6">
                  <c:v>52</c:v>
                </c:pt>
                <c:pt idx="7">
                  <c:v>41</c:v>
                </c:pt>
                <c:pt idx="8">
                  <c:v>31</c:v>
                </c:pt>
                <c:pt idx="9">
                  <c:v>42</c:v>
                </c:pt>
                <c:pt idx="10">
                  <c:v>32</c:v>
                </c:pt>
                <c:pt idx="11">
                  <c:v>39</c:v>
                </c:pt>
                <c:pt idx="12">
                  <c:v>45</c:v>
                </c:pt>
                <c:pt idx="13">
                  <c:v>39</c:v>
                </c:pt>
                <c:pt idx="14">
                  <c:v>31</c:v>
                </c:pt>
                <c:pt idx="15">
                  <c:v>41</c:v>
                </c:pt>
                <c:pt idx="16">
                  <c:v>38</c:v>
                </c:pt>
                <c:pt idx="17">
                  <c:v>29</c:v>
                </c:pt>
                <c:pt idx="18">
                  <c:v>34</c:v>
                </c:pt>
                <c:pt idx="19">
                  <c:v>34</c:v>
                </c:pt>
                <c:pt idx="20">
                  <c:v>47</c:v>
                </c:pt>
                <c:pt idx="21">
                  <c:v>38</c:v>
                </c:pt>
                <c:pt idx="22">
                  <c:v>34</c:v>
                </c:pt>
                <c:pt idx="23">
                  <c:v>30</c:v>
                </c:pt>
                <c:pt idx="24">
                  <c:v>44</c:v>
                </c:pt>
                <c:pt idx="25">
                  <c:v>37</c:v>
                </c:pt>
                <c:pt idx="26">
                  <c:v>37</c:v>
                </c:pt>
                <c:pt idx="27">
                  <c:v>27</c:v>
                </c:pt>
                <c:pt idx="28">
                  <c:v>30</c:v>
                </c:pt>
                <c:pt idx="29">
                  <c:v>38</c:v>
                </c:pt>
                <c:pt idx="30">
                  <c:v>35</c:v>
                </c:pt>
                <c:pt idx="31">
                  <c:v>30</c:v>
                </c:pt>
                <c:pt idx="32">
                  <c:v>34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39</c:v>
                </c:pt>
                <c:pt idx="37">
                  <c:v>59</c:v>
                </c:pt>
                <c:pt idx="38">
                  <c:v>30</c:v>
                </c:pt>
                <c:pt idx="39">
                  <c:v>28</c:v>
                </c:pt>
                <c:pt idx="40">
                  <c:v>36</c:v>
                </c:pt>
                <c:pt idx="41">
                  <c:v>40</c:v>
                </c:pt>
                <c:pt idx="42">
                  <c:v>43</c:v>
                </c:pt>
                <c:pt idx="43">
                  <c:v>52</c:v>
                </c:pt>
                <c:pt idx="44">
                  <c:v>45</c:v>
                </c:pt>
                <c:pt idx="45">
                  <c:v>33</c:v>
                </c:pt>
                <c:pt idx="46">
                  <c:v>36</c:v>
                </c:pt>
                <c:pt idx="47">
                  <c:v>36</c:v>
                </c:pt>
                <c:pt idx="48">
                  <c:v>43</c:v>
                </c:pt>
                <c:pt idx="49">
                  <c:v>35</c:v>
                </c:pt>
                <c:pt idx="50">
                  <c:v>49</c:v>
                </c:pt>
                <c:pt idx="51">
                  <c:v>35</c:v>
                </c:pt>
                <c:pt idx="52">
                  <c:v>44</c:v>
                </c:pt>
                <c:pt idx="53">
                  <c:v>29</c:v>
                </c:pt>
                <c:pt idx="54">
                  <c:v>39</c:v>
                </c:pt>
                <c:pt idx="55">
                  <c:v>36</c:v>
                </c:pt>
                <c:pt idx="56">
                  <c:v>37</c:v>
                </c:pt>
                <c:pt idx="57">
                  <c:v>34</c:v>
                </c:pt>
                <c:pt idx="58">
                  <c:v>52</c:v>
                </c:pt>
                <c:pt idx="59">
                  <c:v>45</c:v>
                </c:pt>
                <c:pt idx="60">
                  <c:v>53</c:v>
                </c:pt>
                <c:pt idx="61">
                  <c:v>44</c:v>
                </c:pt>
                <c:pt idx="62">
                  <c:v>46</c:v>
                </c:pt>
                <c:pt idx="63">
                  <c:v>38</c:v>
                </c:pt>
                <c:pt idx="64">
                  <c:v>36</c:v>
                </c:pt>
                <c:pt idx="65">
                  <c:v>42</c:v>
                </c:pt>
                <c:pt idx="66">
                  <c:v>28</c:v>
                </c:pt>
                <c:pt idx="67">
                  <c:v>35</c:v>
                </c:pt>
                <c:pt idx="68">
                  <c:v>43</c:v>
                </c:pt>
                <c:pt idx="69">
                  <c:v>35</c:v>
                </c:pt>
                <c:pt idx="70">
                  <c:v>28</c:v>
                </c:pt>
                <c:pt idx="71">
                  <c:v>56</c:v>
                </c:pt>
                <c:pt idx="72">
                  <c:v>40</c:v>
                </c:pt>
                <c:pt idx="73">
                  <c:v>31</c:v>
                </c:pt>
                <c:pt idx="74">
                  <c:v>40</c:v>
                </c:pt>
                <c:pt idx="75">
                  <c:v>29</c:v>
                </c:pt>
                <c:pt idx="76">
                  <c:v>32</c:v>
                </c:pt>
                <c:pt idx="77">
                  <c:v>33</c:v>
                </c:pt>
                <c:pt idx="78">
                  <c:v>39</c:v>
                </c:pt>
                <c:pt idx="79">
                  <c:v>41</c:v>
                </c:pt>
                <c:pt idx="80">
                  <c:v>31</c:v>
                </c:pt>
                <c:pt idx="81">
                  <c:v>43</c:v>
                </c:pt>
                <c:pt idx="82">
                  <c:v>30</c:v>
                </c:pt>
                <c:pt idx="83">
                  <c:v>39</c:v>
                </c:pt>
                <c:pt idx="84">
                  <c:v>46</c:v>
                </c:pt>
                <c:pt idx="85">
                  <c:v>50</c:v>
                </c:pt>
                <c:pt idx="86">
                  <c:v>44</c:v>
                </c:pt>
                <c:pt idx="87">
                  <c:v>31</c:v>
                </c:pt>
                <c:pt idx="88">
                  <c:v>53</c:v>
                </c:pt>
                <c:pt idx="89">
                  <c:v>37</c:v>
                </c:pt>
                <c:pt idx="90">
                  <c:v>46</c:v>
                </c:pt>
                <c:pt idx="91">
                  <c:v>45</c:v>
                </c:pt>
                <c:pt idx="92">
                  <c:v>34</c:v>
                </c:pt>
                <c:pt idx="93">
                  <c:v>38</c:v>
                </c:pt>
                <c:pt idx="94">
                  <c:v>37</c:v>
                </c:pt>
                <c:pt idx="95">
                  <c:v>39</c:v>
                </c:pt>
                <c:pt idx="96">
                  <c:v>42</c:v>
                </c:pt>
                <c:pt idx="97">
                  <c:v>54</c:v>
                </c:pt>
                <c:pt idx="98">
                  <c:v>39</c:v>
                </c:pt>
                <c:pt idx="99">
                  <c:v>35</c:v>
                </c:pt>
                <c:pt idx="100">
                  <c:v>33</c:v>
                </c:pt>
                <c:pt idx="101">
                  <c:v>36</c:v>
                </c:pt>
                <c:pt idx="102">
                  <c:v>42</c:v>
                </c:pt>
                <c:pt idx="103">
                  <c:v>29</c:v>
                </c:pt>
                <c:pt idx="104">
                  <c:v>38</c:v>
                </c:pt>
                <c:pt idx="105">
                  <c:v>37</c:v>
                </c:pt>
                <c:pt idx="106">
                  <c:v>29</c:v>
                </c:pt>
                <c:pt idx="107">
                  <c:v>36</c:v>
                </c:pt>
                <c:pt idx="108">
                  <c:v>61</c:v>
                </c:pt>
                <c:pt idx="109">
                  <c:v>38</c:v>
                </c:pt>
                <c:pt idx="110">
                  <c:v>27</c:v>
                </c:pt>
                <c:pt idx="111">
                  <c:v>32</c:v>
                </c:pt>
                <c:pt idx="112">
                  <c:v>44</c:v>
                </c:pt>
                <c:pt idx="113">
                  <c:v>37</c:v>
                </c:pt>
                <c:pt idx="114">
                  <c:v>37</c:v>
                </c:pt>
                <c:pt idx="115">
                  <c:v>60</c:v>
                </c:pt>
                <c:pt idx="116">
                  <c:v>53</c:v>
                </c:pt>
                <c:pt idx="117">
                  <c:v>41</c:v>
                </c:pt>
                <c:pt idx="118">
                  <c:v>39</c:v>
                </c:pt>
                <c:pt idx="119">
                  <c:v>44</c:v>
                </c:pt>
                <c:pt idx="120">
                  <c:v>45</c:v>
                </c:pt>
                <c:pt idx="121">
                  <c:v>38</c:v>
                </c:pt>
                <c:pt idx="122">
                  <c:v>36</c:v>
                </c:pt>
                <c:pt idx="123">
                  <c:v>30</c:v>
                </c:pt>
                <c:pt idx="124">
                  <c:v>34</c:v>
                </c:pt>
                <c:pt idx="125">
                  <c:v>47</c:v>
                </c:pt>
                <c:pt idx="126">
                  <c:v>33</c:v>
                </c:pt>
                <c:pt idx="127">
                  <c:v>37</c:v>
                </c:pt>
                <c:pt idx="128">
                  <c:v>28</c:v>
                </c:pt>
                <c:pt idx="129">
                  <c:v>42</c:v>
                </c:pt>
                <c:pt idx="130">
                  <c:v>49</c:v>
                </c:pt>
                <c:pt idx="131">
                  <c:v>42</c:v>
                </c:pt>
                <c:pt idx="132">
                  <c:v>40</c:v>
                </c:pt>
                <c:pt idx="133">
                  <c:v>32</c:v>
                </c:pt>
                <c:pt idx="134">
                  <c:v>34</c:v>
                </c:pt>
                <c:pt idx="135">
                  <c:v>40</c:v>
                </c:pt>
                <c:pt idx="136">
                  <c:v>49</c:v>
                </c:pt>
                <c:pt idx="137">
                  <c:v>33</c:v>
                </c:pt>
                <c:pt idx="138">
                  <c:v>40</c:v>
                </c:pt>
                <c:pt idx="139">
                  <c:v>45</c:v>
                </c:pt>
                <c:pt idx="140">
                  <c:v>46</c:v>
                </c:pt>
                <c:pt idx="141">
                  <c:v>30</c:v>
                </c:pt>
                <c:pt idx="142">
                  <c:v>30</c:v>
                </c:pt>
                <c:pt idx="143">
                  <c:v>31</c:v>
                </c:pt>
                <c:pt idx="144">
                  <c:v>46</c:v>
                </c:pt>
                <c:pt idx="145">
                  <c:v>42</c:v>
                </c:pt>
                <c:pt idx="146">
                  <c:v>43</c:v>
                </c:pt>
                <c:pt idx="147">
                  <c:v>39</c:v>
                </c:pt>
                <c:pt idx="148">
                  <c:v>52</c:v>
                </c:pt>
                <c:pt idx="149">
                  <c:v>35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C-4A8B-8458-78EDC863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47024"/>
        <c:axId val="373748664"/>
      </c:scatterChart>
      <c:valAx>
        <c:axId val="3737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Mng-Age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8664"/>
        <c:crosses val="autoZero"/>
        <c:crossBetween val="midCat"/>
      </c:valAx>
      <c:valAx>
        <c:axId val="3737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Mng-Exp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'[1]Task-2.1'!$AN$2:$AN$157</c:f>
              <c:numCache>
                <c:formatCode>General</c:formatCode>
                <c:ptCount val="156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4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21</c:v>
                </c:pt>
                <c:pt idx="12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8</c:v>
                </c:pt>
                <c:pt idx="25">
                  <c:v>5</c:v>
                </c:pt>
                <c:pt idx="26">
                  <c:v>13</c:v>
                </c:pt>
                <c:pt idx="27">
                  <c:v>5</c:v>
                </c:pt>
                <c:pt idx="28">
                  <c:v>5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9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</c:v>
                </c:pt>
                <c:pt idx="40">
                  <c:v>9</c:v>
                </c:pt>
                <c:pt idx="41">
                  <c:v>8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9</c:v>
                </c:pt>
                <c:pt idx="57">
                  <c:v>19</c:v>
                </c:pt>
                <c:pt idx="58">
                  <c:v>18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9</c:v>
                </c:pt>
                <c:pt idx="64">
                  <c:v>12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11</c:v>
                </c:pt>
                <c:pt idx="78">
                  <c:v>7</c:v>
                </c:pt>
                <c:pt idx="79">
                  <c:v>10</c:v>
                </c:pt>
                <c:pt idx="80">
                  <c:v>6</c:v>
                </c:pt>
                <c:pt idx="81">
                  <c:v>12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4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13</c:v>
                </c:pt>
                <c:pt idx="94">
                  <c:v>11</c:v>
                </c:pt>
                <c:pt idx="95">
                  <c:v>18</c:v>
                </c:pt>
                <c:pt idx="96">
                  <c:v>15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1</c:v>
                </c:pt>
                <c:pt idx="101">
                  <c:v>7</c:v>
                </c:pt>
                <c:pt idx="102">
                  <c:v>7</c:v>
                </c:pt>
                <c:pt idx="103">
                  <c:v>10</c:v>
                </c:pt>
                <c:pt idx="104">
                  <c:v>4</c:v>
                </c:pt>
                <c:pt idx="105">
                  <c:v>9</c:v>
                </c:pt>
                <c:pt idx="106">
                  <c:v>7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10</c:v>
                </c:pt>
                <c:pt idx="112">
                  <c:v>16</c:v>
                </c:pt>
                <c:pt idx="113">
                  <c:v>6</c:v>
                </c:pt>
                <c:pt idx="114">
                  <c:v>13</c:v>
                </c:pt>
                <c:pt idx="115">
                  <c:v>9</c:v>
                </c:pt>
                <c:pt idx="116">
                  <c:v>12</c:v>
                </c:pt>
                <c:pt idx="117">
                  <c:v>7</c:v>
                </c:pt>
                <c:pt idx="118">
                  <c:v>13</c:v>
                </c:pt>
                <c:pt idx="119">
                  <c:v>10</c:v>
                </c:pt>
                <c:pt idx="120">
                  <c:v>6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12</c:v>
                </c:pt>
                <c:pt idx="131">
                  <c:v>8</c:v>
                </c:pt>
                <c:pt idx="132">
                  <c:v>1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19</c:v>
                </c:pt>
                <c:pt idx="137">
                  <c:v>12</c:v>
                </c:pt>
                <c:pt idx="138">
                  <c:v>8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9</c:v>
                </c:pt>
                <c:pt idx="146">
                  <c:v>10</c:v>
                </c:pt>
                <c:pt idx="147">
                  <c:v>8</c:v>
                </c:pt>
                <c:pt idx="148">
                  <c:v>10</c:v>
                </c:pt>
                <c:pt idx="149">
                  <c:v>8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C-4E4D-BA57-1301FB31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27552"/>
        <c:axId val="454242968"/>
      </c:scatterChart>
      <c:valAx>
        <c:axId val="4542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Mng-Exp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42968"/>
        <c:crosses val="autoZero"/>
        <c:crossBetween val="midCat"/>
      </c:valAx>
      <c:valAx>
        <c:axId val="4542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 Train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'[1]Task-2.1'!$AO$2:$AO$157</c:f>
              <c:numCache>
                <c:formatCode>General</c:formatCode>
                <c:ptCount val="15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6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6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C-41DC-AEB3-7D72CEE0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47232"/>
        <c:axId val="454230176"/>
      </c:scatterChart>
      <c:valAx>
        <c:axId val="4542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Mng-Train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30176"/>
        <c:crosses val="autoZero"/>
        <c:crossBetween val="midCat"/>
      </c:valAx>
      <c:valAx>
        <c:axId val="454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%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'[1]Task-2.1'!$AP$2:$AP$157</c:f>
              <c:numCache>
                <c:formatCode>General</c:formatCode>
                <c:ptCount val="156"/>
                <c:pt idx="0">
                  <c:v>38</c:v>
                </c:pt>
                <c:pt idx="1">
                  <c:v>36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36</c:v>
                </c:pt>
                <c:pt idx="8">
                  <c:v>40</c:v>
                </c:pt>
                <c:pt idx="9">
                  <c:v>34</c:v>
                </c:pt>
                <c:pt idx="10">
                  <c:v>40</c:v>
                </c:pt>
                <c:pt idx="11">
                  <c:v>40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38</c:v>
                </c:pt>
                <c:pt idx="17">
                  <c:v>41</c:v>
                </c:pt>
                <c:pt idx="18">
                  <c:v>40</c:v>
                </c:pt>
                <c:pt idx="19">
                  <c:v>47</c:v>
                </c:pt>
                <c:pt idx="20">
                  <c:v>27</c:v>
                </c:pt>
                <c:pt idx="21">
                  <c:v>32</c:v>
                </c:pt>
                <c:pt idx="22">
                  <c:v>40</c:v>
                </c:pt>
                <c:pt idx="23">
                  <c:v>38</c:v>
                </c:pt>
                <c:pt idx="24">
                  <c:v>33</c:v>
                </c:pt>
                <c:pt idx="25">
                  <c:v>40</c:v>
                </c:pt>
                <c:pt idx="26">
                  <c:v>42</c:v>
                </c:pt>
                <c:pt idx="27">
                  <c:v>37</c:v>
                </c:pt>
                <c:pt idx="28">
                  <c:v>36</c:v>
                </c:pt>
                <c:pt idx="29">
                  <c:v>32</c:v>
                </c:pt>
                <c:pt idx="30">
                  <c:v>42</c:v>
                </c:pt>
                <c:pt idx="31">
                  <c:v>39</c:v>
                </c:pt>
                <c:pt idx="32">
                  <c:v>47</c:v>
                </c:pt>
                <c:pt idx="33">
                  <c:v>32</c:v>
                </c:pt>
                <c:pt idx="34">
                  <c:v>47</c:v>
                </c:pt>
                <c:pt idx="35">
                  <c:v>40</c:v>
                </c:pt>
                <c:pt idx="36">
                  <c:v>47</c:v>
                </c:pt>
                <c:pt idx="37">
                  <c:v>37</c:v>
                </c:pt>
                <c:pt idx="38">
                  <c:v>39</c:v>
                </c:pt>
                <c:pt idx="39">
                  <c:v>30</c:v>
                </c:pt>
                <c:pt idx="40">
                  <c:v>41</c:v>
                </c:pt>
                <c:pt idx="41">
                  <c:v>43</c:v>
                </c:pt>
                <c:pt idx="42">
                  <c:v>35</c:v>
                </c:pt>
                <c:pt idx="43">
                  <c:v>30</c:v>
                </c:pt>
                <c:pt idx="44">
                  <c:v>50</c:v>
                </c:pt>
                <c:pt idx="45">
                  <c:v>37</c:v>
                </c:pt>
                <c:pt idx="46">
                  <c:v>50</c:v>
                </c:pt>
                <c:pt idx="47">
                  <c:v>33</c:v>
                </c:pt>
                <c:pt idx="48">
                  <c:v>41</c:v>
                </c:pt>
                <c:pt idx="49">
                  <c:v>35</c:v>
                </c:pt>
                <c:pt idx="50">
                  <c:v>41</c:v>
                </c:pt>
                <c:pt idx="51">
                  <c:v>50</c:v>
                </c:pt>
                <c:pt idx="52">
                  <c:v>47</c:v>
                </c:pt>
                <c:pt idx="53">
                  <c:v>36</c:v>
                </c:pt>
                <c:pt idx="54">
                  <c:v>40</c:v>
                </c:pt>
                <c:pt idx="55">
                  <c:v>34</c:v>
                </c:pt>
                <c:pt idx="56">
                  <c:v>40</c:v>
                </c:pt>
                <c:pt idx="57">
                  <c:v>39</c:v>
                </c:pt>
                <c:pt idx="58">
                  <c:v>34</c:v>
                </c:pt>
                <c:pt idx="59">
                  <c:v>38</c:v>
                </c:pt>
                <c:pt idx="60">
                  <c:v>37</c:v>
                </c:pt>
                <c:pt idx="61">
                  <c:v>40</c:v>
                </c:pt>
                <c:pt idx="62">
                  <c:v>32</c:v>
                </c:pt>
                <c:pt idx="63">
                  <c:v>47</c:v>
                </c:pt>
                <c:pt idx="64">
                  <c:v>40</c:v>
                </c:pt>
                <c:pt idx="65">
                  <c:v>43</c:v>
                </c:pt>
                <c:pt idx="66">
                  <c:v>37</c:v>
                </c:pt>
                <c:pt idx="67">
                  <c:v>39</c:v>
                </c:pt>
                <c:pt idx="68">
                  <c:v>28</c:v>
                </c:pt>
                <c:pt idx="69">
                  <c:v>30</c:v>
                </c:pt>
                <c:pt idx="70">
                  <c:v>47</c:v>
                </c:pt>
                <c:pt idx="71">
                  <c:v>33</c:v>
                </c:pt>
                <c:pt idx="72">
                  <c:v>49</c:v>
                </c:pt>
                <c:pt idx="73">
                  <c:v>41</c:v>
                </c:pt>
                <c:pt idx="74">
                  <c:v>47</c:v>
                </c:pt>
                <c:pt idx="75">
                  <c:v>32</c:v>
                </c:pt>
                <c:pt idx="76">
                  <c:v>35</c:v>
                </c:pt>
                <c:pt idx="77">
                  <c:v>36</c:v>
                </c:pt>
                <c:pt idx="78">
                  <c:v>45</c:v>
                </c:pt>
                <c:pt idx="79">
                  <c:v>41</c:v>
                </c:pt>
                <c:pt idx="80">
                  <c:v>35</c:v>
                </c:pt>
                <c:pt idx="81">
                  <c:v>36</c:v>
                </c:pt>
                <c:pt idx="82">
                  <c:v>35</c:v>
                </c:pt>
                <c:pt idx="83">
                  <c:v>45</c:v>
                </c:pt>
                <c:pt idx="84">
                  <c:v>36</c:v>
                </c:pt>
                <c:pt idx="85">
                  <c:v>50</c:v>
                </c:pt>
                <c:pt idx="86">
                  <c:v>45</c:v>
                </c:pt>
                <c:pt idx="87">
                  <c:v>37</c:v>
                </c:pt>
                <c:pt idx="88">
                  <c:v>34</c:v>
                </c:pt>
                <c:pt idx="89">
                  <c:v>37</c:v>
                </c:pt>
                <c:pt idx="90">
                  <c:v>45</c:v>
                </c:pt>
                <c:pt idx="91">
                  <c:v>24</c:v>
                </c:pt>
                <c:pt idx="92">
                  <c:v>32</c:v>
                </c:pt>
                <c:pt idx="93">
                  <c:v>36</c:v>
                </c:pt>
                <c:pt idx="94">
                  <c:v>38</c:v>
                </c:pt>
                <c:pt idx="95">
                  <c:v>41</c:v>
                </c:pt>
                <c:pt idx="96">
                  <c:v>36</c:v>
                </c:pt>
                <c:pt idx="97">
                  <c:v>31</c:v>
                </c:pt>
                <c:pt idx="98">
                  <c:v>44</c:v>
                </c:pt>
                <c:pt idx="99">
                  <c:v>36</c:v>
                </c:pt>
                <c:pt idx="100">
                  <c:v>38</c:v>
                </c:pt>
                <c:pt idx="101">
                  <c:v>42</c:v>
                </c:pt>
                <c:pt idx="102">
                  <c:v>47</c:v>
                </c:pt>
                <c:pt idx="103">
                  <c:v>32</c:v>
                </c:pt>
                <c:pt idx="104">
                  <c:v>32</c:v>
                </c:pt>
                <c:pt idx="105">
                  <c:v>41</c:v>
                </c:pt>
                <c:pt idx="106">
                  <c:v>38</c:v>
                </c:pt>
                <c:pt idx="107">
                  <c:v>35</c:v>
                </c:pt>
                <c:pt idx="108">
                  <c:v>44</c:v>
                </c:pt>
                <c:pt idx="109">
                  <c:v>28</c:v>
                </c:pt>
                <c:pt idx="110">
                  <c:v>34</c:v>
                </c:pt>
                <c:pt idx="111">
                  <c:v>29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42</c:v>
                </c:pt>
                <c:pt idx="117">
                  <c:v>49</c:v>
                </c:pt>
                <c:pt idx="118">
                  <c:v>36</c:v>
                </c:pt>
                <c:pt idx="119">
                  <c:v>24</c:v>
                </c:pt>
                <c:pt idx="120">
                  <c:v>31</c:v>
                </c:pt>
                <c:pt idx="121">
                  <c:v>39</c:v>
                </c:pt>
                <c:pt idx="122">
                  <c:v>35</c:v>
                </c:pt>
                <c:pt idx="123">
                  <c:v>37</c:v>
                </c:pt>
                <c:pt idx="124">
                  <c:v>40</c:v>
                </c:pt>
                <c:pt idx="125">
                  <c:v>37</c:v>
                </c:pt>
                <c:pt idx="126">
                  <c:v>39</c:v>
                </c:pt>
                <c:pt idx="127">
                  <c:v>41</c:v>
                </c:pt>
                <c:pt idx="128">
                  <c:v>39</c:v>
                </c:pt>
                <c:pt idx="129">
                  <c:v>43</c:v>
                </c:pt>
                <c:pt idx="130">
                  <c:v>48</c:v>
                </c:pt>
                <c:pt idx="131">
                  <c:v>42</c:v>
                </c:pt>
                <c:pt idx="132">
                  <c:v>47</c:v>
                </c:pt>
                <c:pt idx="133">
                  <c:v>32</c:v>
                </c:pt>
                <c:pt idx="134">
                  <c:v>38</c:v>
                </c:pt>
                <c:pt idx="135">
                  <c:v>42</c:v>
                </c:pt>
                <c:pt idx="136">
                  <c:v>32</c:v>
                </c:pt>
                <c:pt idx="137">
                  <c:v>40</c:v>
                </c:pt>
                <c:pt idx="138">
                  <c:v>43</c:v>
                </c:pt>
                <c:pt idx="139">
                  <c:v>40</c:v>
                </c:pt>
                <c:pt idx="140">
                  <c:v>29</c:v>
                </c:pt>
                <c:pt idx="141">
                  <c:v>39</c:v>
                </c:pt>
                <c:pt idx="142">
                  <c:v>50</c:v>
                </c:pt>
                <c:pt idx="143">
                  <c:v>37</c:v>
                </c:pt>
                <c:pt idx="144">
                  <c:v>33</c:v>
                </c:pt>
                <c:pt idx="145">
                  <c:v>35</c:v>
                </c:pt>
                <c:pt idx="146">
                  <c:v>42</c:v>
                </c:pt>
                <c:pt idx="147">
                  <c:v>50</c:v>
                </c:pt>
                <c:pt idx="148">
                  <c:v>40</c:v>
                </c:pt>
                <c:pt idx="149">
                  <c:v>32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4-43FC-BEB1-6866105B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44784"/>
        <c:axId val="361937568"/>
      </c:scatterChart>
      <c:valAx>
        <c:axId val="3619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Union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7568"/>
        <c:crosses val="autoZero"/>
        <c:crossBetween val="midCat"/>
      </c:valAx>
      <c:valAx>
        <c:axId val="361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Spaces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'[1]Task-2.1'!$AQ$2:$AQ$157</c:f>
              <c:numCache>
                <c:formatCode>General</c:formatCode>
                <c:ptCount val="156"/>
                <c:pt idx="0">
                  <c:v>46</c:v>
                </c:pt>
                <c:pt idx="1">
                  <c:v>73</c:v>
                </c:pt>
                <c:pt idx="2">
                  <c:v>64</c:v>
                </c:pt>
                <c:pt idx="3">
                  <c:v>66</c:v>
                </c:pt>
                <c:pt idx="4">
                  <c:v>29</c:v>
                </c:pt>
                <c:pt idx="5">
                  <c:v>40</c:v>
                </c:pt>
                <c:pt idx="6">
                  <c:v>69</c:v>
                </c:pt>
                <c:pt idx="7">
                  <c:v>45</c:v>
                </c:pt>
                <c:pt idx="8">
                  <c:v>42</c:v>
                </c:pt>
                <c:pt idx="9">
                  <c:v>34</c:v>
                </c:pt>
                <c:pt idx="10">
                  <c:v>51</c:v>
                </c:pt>
                <c:pt idx="11">
                  <c:v>86</c:v>
                </c:pt>
                <c:pt idx="12">
                  <c:v>19</c:v>
                </c:pt>
                <c:pt idx="13">
                  <c:v>59</c:v>
                </c:pt>
                <c:pt idx="14">
                  <c:v>70</c:v>
                </c:pt>
                <c:pt idx="15">
                  <c:v>44</c:v>
                </c:pt>
                <c:pt idx="16">
                  <c:v>68</c:v>
                </c:pt>
                <c:pt idx="17">
                  <c:v>45</c:v>
                </c:pt>
                <c:pt idx="18">
                  <c:v>25</c:v>
                </c:pt>
                <c:pt idx="19">
                  <c:v>51</c:v>
                </c:pt>
                <c:pt idx="20">
                  <c:v>59</c:v>
                </c:pt>
                <c:pt idx="21">
                  <c:v>78</c:v>
                </c:pt>
                <c:pt idx="22">
                  <c:v>22</c:v>
                </c:pt>
                <c:pt idx="23">
                  <c:v>34</c:v>
                </c:pt>
                <c:pt idx="24">
                  <c:v>45</c:v>
                </c:pt>
                <c:pt idx="25">
                  <c:v>9</c:v>
                </c:pt>
                <c:pt idx="26">
                  <c:v>62</c:v>
                </c:pt>
                <c:pt idx="27">
                  <c:v>16</c:v>
                </c:pt>
                <c:pt idx="28">
                  <c:v>20</c:v>
                </c:pt>
                <c:pt idx="29">
                  <c:v>114</c:v>
                </c:pt>
                <c:pt idx="30">
                  <c:v>56</c:v>
                </c:pt>
                <c:pt idx="31">
                  <c:v>43</c:v>
                </c:pt>
                <c:pt idx="32">
                  <c:v>20</c:v>
                </c:pt>
                <c:pt idx="33">
                  <c:v>106</c:v>
                </c:pt>
                <c:pt idx="34">
                  <c:v>25</c:v>
                </c:pt>
                <c:pt idx="35">
                  <c:v>22</c:v>
                </c:pt>
                <c:pt idx="36">
                  <c:v>35</c:v>
                </c:pt>
                <c:pt idx="37">
                  <c:v>39</c:v>
                </c:pt>
                <c:pt idx="38">
                  <c:v>26</c:v>
                </c:pt>
                <c:pt idx="39">
                  <c:v>24</c:v>
                </c:pt>
                <c:pt idx="40">
                  <c:v>30</c:v>
                </c:pt>
                <c:pt idx="41">
                  <c:v>64</c:v>
                </c:pt>
                <c:pt idx="42">
                  <c:v>45</c:v>
                </c:pt>
                <c:pt idx="43">
                  <c:v>59</c:v>
                </c:pt>
                <c:pt idx="44">
                  <c:v>87</c:v>
                </c:pt>
                <c:pt idx="45">
                  <c:v>98</c:v>
                </c:pt>
                <c:pt idx="46">
                  <c:v>40</c:v>
                </c:pt>
                <c:pt idx="47">
                  <c:v>32</c:v>
                </c:pt>
                <c:pt idx="48">
                  <c:v>37</c:v>
                </c:pt>
                <c:pt idx="49">
                  <c:v>26</c:v>
                </c:pt>
                <c:pt idx="50">
                  <c:v>33</c:v>
                </c:pt>
                <c:pt idx="51">
                  <c:v>34</c:v>
                </c:pt>
                <c:pt idx="52">
                  <c:v>43</c:v>
                </c:pt>
                <c:pt idx="53">
                  <c:v>21</c:v>
                </c:pt>
                <c:pt idx="54">
                  <c:v>14</c:v>
                </c:pt>
                <c:pt idx="55">
                  <c:v>77</c:v>
                </c:pt>
                <c:pt idx="56">
                  <c:v>35</c:v>
                </c:pt>
                <c:pt idx="57">
                  <c:v>22</c:v>
                </c:pt>
                <c:pt idx="58">
                  <c:v>87</c:v>
                </c:pt>
                <c:pt idx="59">
                  <c:v>45</c:v>
                </c:pt>
                <c:pt idx="60">
                  <c:v>33</c:v>
                </c:pt>
                <c:pt idx="61">
                  <c:v>44</c:v>
                </c:pt>
                <c:pt idx="62">
                  <c:v>26</c:v>
                </c:pt>
                <c:pt idx="63">
                  <c:v>41</c:v>
                </c:pt>
                <c:pt idx="64">
                  <c:v>57</c:v>
                </c:pt>
                <c:pt idx="65">
                  <c:v>59</c:v>
                </c:pt>
                <c:pt idx="66">
                  <c:v>54</c:v>
                </c:pt>
                <c:pt idx="67">
                  <c:v>42</c:v>
                </c:pt>
                <c:pt idx="68">
                  <c:v>35</c:v>
                </c:pt>
                <c:pt idx="69">
                  <c:v>37</c:v>
                </c:pt>
                <c:pt idx="70">
                  <c:v>41</c:v>
                </c:pt>
                <c:pt idx="71">
                  <c:v>74</c:v>
                </c:pt>
                <c:pt idx="72">
                  <c:v>31</c:v>
                </c:pt>
                <c:pt idx="73">
                  <c:v>22</c:v>
                </c:pt>
                <c:pt idx="74">
                  <c:v>16</c:v>
                </c:pt>
                <c:pt idx="75">
                  <c:v>97</c:v>
                </c:pt>
                <c:pt idx="76">
                  <c:v>26</c:v>
                </c:pt>
                <c:pt idx="77">
                  <c:v>23</c:v>
                </c:pt>
                <c:pt idx="78">
                  <c:v>84</c:v>
                </c:pt>
                <c:pt idx="79">
                  <c:v>28</c:v>
                </c:pt>
                <c:pt idx="80">
                  <c:v>74</c:v>
                </c:pt>
                <c:pt idx="81">
                  <c:v>65</c:v>
                </c:pt>
                <c:pt idx="82">
                  <c:v>17</c:v>
                </c:pt>
                <c:pt idx="83">
                  <c:v>23</c:v>
                </c:pt>
                <c:pt idx="84">
                  <c:v>17</c:v>
                </c:pt>
                <c:pt idx="85">
                  <c:v>21</c:v>
                </c:pt>
                <c:pt idx="86">
                  <c:v>34</c:v>
                </c:pt>
                <c:pt idx="87">
                  <c:v>50</c:v>
                </c:pt>
                <c:pt idx="88">
                  <c:v>28</c:v>
                </c:pt>
                <c:pt idx="89">
                  <c:v>75</c:v>
                </c:pt>
                <c:pt idx="90">
                  <c:v>37</c:v>
                </c:pt>
                <c:pt idx="91">
                  <c:v>14</c:v>
                </c:pt>
                <c:pt idx="92">
                  <c:v>38</c:v>
                </c:pt>
                <c:pt idx="93">
                  <c:v>49</c:v>
                </c:pt>
                <c:pt idx="94">
                  <c:v>22</c:v>
                </c:pt>
                <c:pt idx="95">
                  <c:v>29</c:v>
                </c:pt>
                <c:pt idx="96">
                  <c:v>55</c:v>
                </c:pt>
                <c:pt idx="97">
                  <c:v>37</c:v>
                </c:pt>
                <c:pt idx="98">
                  <c:v>40</c:v>
                </c:pt>
                <c:pt idx="99">
                  <c:v>45</c:v>
                </c:pt>
                <c:pt idx="100">
                  <c:v>43</c:v>
                </c:pt>
                <c:pt idx="101">
                  <c:v>83</c:v>
                </c:pt>
                <c:pt idx="102">
                  <c:v>49</c:v>
                </c:pt>
                <c:pt idx="103">
                  <c:v>24</c:v>
                </c:pt>
                <c:pt idx="104">
                  <c:v>35</c:v>
                </c:pt>
                <c:pt idx="105">
                  <c:v>25</c:v>
                </c:pt>
                <c:pt idx="106">
                  <c:v>58</c:v>
                </c:pt>
                <c:pt idx="107">
                  <c:v>31</c:v>
                </c:pt>
                <c:pt idx="108">
                  <c:v>39</c:v>
                </c:pt>
                <c:pt idx="109">
                  <c:v>26</c:v>
                </c:pt>
                <c:pt idx="110">
                  <c:v>94</c:v>
                </c:pt>
                <c:pt idx="111">
                  <c:v>54</c:v>
                </c:pt>
                <c:pt idx="112">
                  <c:v>8</c:v>
                </c:pt>
                <c:pt idx="113">
                  <c:v>17</c:v>
                </c:pt>
                <c:pt idx="114">
                  <c:v>27</c:v>
                </c:pt>
                <c:pt idx="115">
                  <c:v>62</c:v>
                </c:pt>
                <c:pt idx="116">
                  <c:v>25</c:v>
                </c:pt>
                <c:pt idx="117">
                  <c:v>29</c:v>
                </c:pt>
                <c:pt idx="118">
                  <c:v>32</c:v>
                </c:pt>
                <c:pt idx="119">
                  <c:v>65</c:v>
                </c:pt>
                <c:pt idx="120">
                  <c:v>36</c:v>
                </c:pt>
                <c:pt idx="121">
                  <c:v>39</c:v>
                </c:pt>
                <c:pt idx="122">
                  <c:v>50</c:v>
                </c:pt>
                <c:pt idx="123">
                  <c:v>49</c:v>
                </c:pt>
                <c:pt idx="124">
                  <c:v>59</c:v>
                </c:pt>
                <c:pt idx="125">
                  <c:v>89</c:v>
                </c:pt>
                <c:pt idx="126">
                  <c:v>109</c:v>
                </c:pt>
                <c:pt idx="127">
                  <c:v>20</c:v>
                </c:pt>
                <c:pt idx="128">
                  <c:v>22</c:v>
                </c:pt>
                <c:pt idx="129">
                  <c:v>39</c:v>
                </c:pt>
                <c:pt idx="130">
                  <c:v>43</c:v>
                </c:pt>
                <c:pt idx="131">
                  <c:v>49</c:v>
                </c:pt>
                <c:pt idx="132">
                  <c:v>24</c:v>
                </c:pt>
                <c:pt idx="133">
                  <c:v>62</c:v>
                </c:pt>
                <c:pt idx="134">
                  <c:v>30</c:v>
                </c:pt>
                <c:pt idx="135">
                  <c:v>61</c:v>
                </c:pt>
                <c:pt idx="136">
                  <c:v>21</c:v>
                </c:pt>
                <c:pt idx="137">
                  <c:v>15</c:v>
                </c:pt>
                <c:pt idx="138">
                  <c:v>26</c:v>
                </c:pt>
                <c:pt idx="139">
                  <c:v>57</c:v>
                </c:pt>
                <c:pt idx="140">
                  <c:v>19</c:v>
                </c:pt>
                <c:pt idx="141">
                  <c:v>58</c:v>
                </c:pt>
                <c:pt idx="142">
                  <c:v>51</c:v>
                </c:pt>
                <c:pt idx="143">
                  <c:v>76</c:v>
                </c:pt>
                <c:pt idx="144">
                  <c:v>31</c:v>
                </c:pt>
                <c:pt idx="145">
                  <c:v>63</c:v>
                </c:pt>
                <c:pt idx="146">
                  <c:v>35</c:v>
                </c:pt>
                <c:pt idx="147">
                  <c:v>48</c:v>
                </c:pt>
                <c:pt idx="148">
                  <c:v>34</c:v>
                </c:pt>
                <c:pt idx="149">
                  <c:v>37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B3C-8E53-639B6AB3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37528"/>
        <c:axId val="446133920"/>
      </c:scatterChart>
      <c:valAx>
        <c:axId val="44613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Car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3920"/>
        <c:crosses val="autoZero"/>
        <c:crossBetween val="midCat"/>
      </c:valAx>
      <c:valAx>
        <c:axId val="446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channel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'[1]Task-2.1'!$AR$2:$AR$157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9-44B3-A52D-9C93FBC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09016"/>
        <c:axId val="499210328"/>
      </c:scatterChart>
      <c:valAx>
        <c:axId val="49920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Online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10328"/>
        <c:crosses val="autoZero"/>
        <c:crossBetween val="midCat"/>
      </c:valAx>
      <c:valAx>
        <c:axId val="4992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0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 2016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'[1]Task-2.1'!$AS$2:$AS$157</c:f>
              <c:numCache>
                <c:formatCode>General</c:formatCode>
                <c:ptCount val="156"/>
                <c:pt idx="0">
                  <c:v>171</c:v>
                </c:pt>
                <c:pt idx="1">
                  <c:v>168</c:v>
                </c:pt>
                <c:pt idx="2">
                  <c:v>180</c:v>
                </c:pt>
                <c:pt idx="3">
                  <c:v>173</c:v>
                </c:pt>
                <c:pt idx="4">
                  <c:v>166</c:v>
                </c:pt>
                <c:pt idx="5">
                  <c:v>183</c:v>
                </c:pt>
                <c:pt idx="6">
                  <c:v>182</c:v>
                </c:pt>
                <c:pt idx="7">
                  <c:v>173</c:v>
                </c:pt>
                <c:pt idx="8">
                  <c:v>183</c:v>
                </c:pt>
                <c:pt idx="9">
                  <c:v>158</c:v>
                </c:pt>
                <c:pt idx="10">
                  <c:v>174</c:v>
                </c:pt>
                <c:pt idx="11">
                  <c:v>174</c:v>
                </c:pt>
                <c:pt idx="12">
                  <c:v>163</c:v>
                </c:pt>
                <c:pt idx="13">
                  <c:v>168</c:v>
                </c:pt>
                <c:pt idx="14">
                  <c:v>173</c:v>
                </c:pt>
                <c:pt idx="15">
                  <c:v>159</c:v>
                </c:pt>
                <c:pt idx="16">
                  <c:v>163</c:v>
                </c:pt>
                <c:pt idx="17">
                  <c:v>182</c:v>
                </c:pt>
                <c:pt idx="18">
                  <c:v>178</c:v>
                </c:pt>
                <c:pt idx="19">
                  <c:v>185</c:v>
                </c:pt>
                <c:pt idx="20">
                  <c:v>168</c:v>
                </c:pt>
                <c:pt idx="21">
                  <c:v>183</c:v>
                </c:pt>
                <c:pt idx="22">
                  <c:v>181</c:v>
                </c:pt>
                <c:pt idx="23">
                  <c:v>178</c:v>
                </c:pt>
                <c:pt idx="24">
                  <c:v>170</c:v>
                </c:pt>
                <c:pt idx="25">
                  <c:v>163</c:v>
                </c:pt>
                <c:pt idx="26">
                  <c:v>164</c:v>
                </c:pt>
                <c:pt idx="27">
                  <c:v>180</c:v>
                </c:pt>
                <c:pt idx="28">
                  <c:v>179</c:v>
                </c:pt>
                <c:pt idx="29">
                  <c:v>170</c:v>
                </c:pt>
                <c:pt idx="30">
                  <c:v>166</c:v>
                </c:pt>
                <c:pt idx="31">
                  <c:v>168</c:v>
                </c:pt>
                <c:pt idx="32">
                  <c:v>178</c:v>
                </c:pt>
                <c:pt idx="33">
                  <c:v>186</c:v>
                </c:pt>
                <c:pt idx="34">
                  <c:v>181</c:v>
                </c:pt>
                <c:pt idx="35">
                  <c:v>165</c:v>
                </c:pt>
                <c:pt idx="36">
                  <c:v>181</c:v>
                </c:pt>
                <c:pt idx="37">
                  <c:v>166</c:v>
                </c:pt>
                <c:pt idx="38">
                  <c:v>201</c:v>
                </c:pt>
                <c:pt idx="39">
                  <c:v>157</c:v>
                </c:pt>
                <c:pt idx="40">
                  <c:v>171</c:v>
                </c:pt>
                <c:pt idx="41">
                  <c:v>167</c:v>
                </c:pt>
                <c:pt idx="42">
                  <c:v>176</c:v>
                </c:pt>
                <c:pt idx="43">
                  <c:v>163</c:v>
                </c:pt>
                <c:pt idx="44">
                  <c:v>173</c:v>
                </c:pt>
                <c:pt idx="45">
                  <c:v>183</c:v>
                </c:pt>
                <c:pt idx="46">
                  <c:v>173</c:v>
                </c:pt>
                <c:pt idx="47">
                  <c:v>161</c:v>
                </c:pt>
                <c:pt idx="48">
                  <c:v>165</c:v>
                </c:pt>
                <c:pt idx="49">
                  <c:v>173</c:v>
                </c:pt>
                <c:pt idx="50">
                  <c:v>182</c:v>
                </c:pt>
                <c:pt idx="51">
                  <c:v>165</c:v>
                </c:pt>
                <c:pt idx="52">
                  <c:v>164</c:v>
                </c:pt>
                <c:pt idx="53">
                  <c:v>164</c:v>
                </c:pt>
                <c:pt idx="54">
                  <c:v>162</c:v>
                </c:pt>
                <c:pt idx="55">
                  <c:v>177</c:v>
                </c:pt>
                <c:pt idx="56">
                  <c:v>163</c:v>
                </c:pt>
                <c:pt idx="57">
                  <c:v>172</c:v>
                </c:pt>
                <c:pt idx="58">
                  <c:v>178</c:v>
                </c:pt>
                <c:pt idx="59">
                  <c:v>179</c:v>
                </c:pt>
                <c:pt idx="60">
                  <c:v>164</c:v>
                </c:pt>
                <c:pt idx="61">
                  <c:v>181</c:v>
                </c:pt>
                <c:pt idx="62">
                  <c:v>164</c:v>
                </c:pt>
                <c:pt idx="63">
                  <c:v>177</c:v>
                </c:pt>
                <c:pt idx="64">
                  <c:v>184</c:v>
                </c:pt>
                <c:pt idx="65">
                  <c:v>160</c:v>
                </c:pt>
                <c:pt idx="66">
                  <c:v>180</c:v>
                </c:pt>
                <c:pt idx="67">
                  <c:v>178</c:v>
                </c:pt>
                <c:pt idx="68">
                  <c:v>170</c:v>
                </c:pt>
                <c:pt idx="69">
                  <c:v>164</c:v>
                </c:pt>
                <c:pt idx="70">
                  <c:v>174</c:v>
                </c:pt>
                <c:pt idx="71">
                  <c:v>163</c:v>
                </c:pt>
                <c:pt idx="72">
                  <c:v>175</c:v>
                </c:pt>
                <c:pt idx="73">
                  <c:v>174</c:v>
                </c:pt>
                <c:pt idx="74">
                  <c:v>170</c:v>
                </c:pt>
                <c:pt idx="75">
                  <c:v>178</c:v>
                </c:pt>
                <c:pt idx="76">
                  <c:v>173</c:v>
                </c:pt>
                <c:pt idx="77">
                  <c:v>176</c:v>
                </c:pt>
                <c:pt idx="78">
                  <c:v>179</c:v>
                </c:pt>
                <c:pt idx="79">
                  <c:v>162</c:v>
                </c:pt>
                <c:pt idx="80">
                  <c:v>168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184</c:v>
                </c:pt>
                <c:pt idx="85">
                  <c:v>176</c:v>
                </c:pt>
                <c:pt idx="86">
                  <c:v>160</c:v>
                </c:pt>
                <c:pt idx="87">
                  <c:v>173</c:v>
                </c:pt>
                <c:pt idx="88">
                  <c:v>163</c:v>
                </c:pt>
                <c:pt idx="89">
                  <c:v>168</c:v>
                </c:pt>
                <c:pt idx="90">
                  <c:v>162</c:v>
                </c:pt>
                <c:pt idx="91">
                  <c:v>160</c:v>
                </c:pt>
                <c:pt idx="92">
                  <c:v>174</c:v>
                </c:pt>
                <c:pt idx="93">
                  <c:v>175</c:v>
                </c:pt>
                <c:pt idx="94">
                  <c:v>171</c:v>
                </c:pt>
                <c:pt idx="95">
                  <c:v>175</c:v>
                </c:pt>
                <c:pt idx="96">
                  <c:v>186</c:v>
                </c:pt>
                <c:pt idx="97">
                  <c:v>172</c:v>
                </c:pt>
                <c:pt idx="98">
                  <c:v>165</c:v>
                </c:pt>
                <c:pt idx="99">
                  <c:v>174</c:v>
                </c:pt>
                <c:pt idx="100">
                  <c:v>178</c:v>
                </c:pt>
                <c:pt idx="101">
                  <c:v>179</c:v>
                </c:pt>
                <c:pt idx="102">
                  <c:v>161</c:v>
                </c:pt>
                <c:pt idx="103">
                  <c:v>168</c:v>
                </c:pt>
                <c:pt idx="104">
                  <c:v>162</c:v>
                </c:pt>
                <c:pt idx="105">
                  <c:v>162</c:v>
                </c:pt>
                <c:pt idx="106">
                  <c:v>164</c:v>
                </c:pt>
                <c:pt idx="107">
                  <c:v>176</c:v>
                </c:pt>
                <c:pt idx="108">
                  <c:v>162</c:v>
                </c:pt>
                <c:pt idx="109">
                  <c:v>185</c:v>
                </c:pt>
                <c:pt idx="110">
                  <c:v>182</c:v>
                </c:pt>
                <c:pt idx="111">
                  <c:v>173</c:v>
                </c:pt>
                <c:pt idx="112">
                  <c:v>164</c:v>
                </c:pt>
                <c:pt idx="113">
                  <c:v>170</c:v>
                </c:pt>
                <c:pt idx="114">
                  <c:v>184</c:v>
                </c:pt>
                <c:pt idx="115">
                  <c:v>169</c:v>
                </c:pt>
                <c:pt idx="116">
                  <c:v>175</c:v>
                </c:pt>
                <c:pt idx="117">
                  <c:v>162</c:v>
                </c:pt>
                <c:pt idx="118">
                  <c:v>172</c:v>
                </c:pt>
                <c:pt idx="119">
                  <c:v>162</c:v>
                </c:pt>
                <c:pt idx="120">
                  <c:v>161</c:v>
                </c:pt>
                <c:pt idx="121">
                  <c:v>175</c:v>
                </c:pt>
                <c:pt idx="122">
                  <c:v>175</c:v>
                </c:pt>
                <c:pt idx="123">
                  <c:v>181</c:v>
                </c:pt>
                <c:pt idx="124">
                  <c:v>169</c:v>
                </c:pt>
                <c:pt idx="125">
                  <c:v>183</c:v>
                </c:pt>
                <c:pt idx="126">
                  <c:v>172</c:v>
                </c:pt>
                <c:pt idx="127">
                  <c:v>173</c:v>
                </c:pt>
                <c:pt idx="128">
                  <c:v>176</c:v>
                </c:pt>
                <c:pt idx="129">
                  <c:v>161</c:v>
                </c:pt>
                <c:pt idx="130">
                  <c:v>157</c:v>
                </c:pt>
                <c:pt idx="131">
                  <c:v>171</c:v>
                </c:pt>
                <c:pt idx="132">
                  <c:v>160</c:v>
                </c:pt>
                <c:pt idx="133">
                  <c:v>171</c:v>
                </c:pt>
                <c:pt idx="134">
                  <c:v>179</c:v>
                </c:pt>
                <c:pt idx="135">
                  <c:v>156</c:v>
                </c:pt>
                <c:pt idx="136">
                  <c:v>172</c:v>
                </c:pt>
                <c:pt idx="137">
                  <c:v>181</c:v>
                </c:pt>
                <c:pt idx="138">
                  <c:v>171</c:v>
                </c:pt>
                <c:pt idx="139">
                  <c:v>169</c:v>
                </c:pt>
                <c:pt idx="140">
                  <c:v>161</c:v>
                </c:pt>
                <c:pt idx="141">
                  <c:v>180</c:v>
                </c:pt>
                <c:pt idx="142">
                  <c:v>182</c:v>
                </c:pt>
                <c:pt idx="143">
                  <c:v>183</c:v>
                </c:pt>
                <c:pt idx="144">
                  <c:v>162</c:v>
                </c:pt>
                <c:pt idx="145">
                  <c:v>163</c:v>
                </c:pt>
                <c:pt idx="146">
                  <c:v>178</c:v>
                </c:pt>
                <c:pt idx="147">
                  <c:v>166</c:v>
                </c:pt>
                <c:pt idx="148">
                  <c:v>174</c:v>
                </c:pt>
                <c:pt idx="149">
                  <c:v>178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B-4EC1-BCAC-DF2706E3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8376"/>
        <c:axId val="449212640"/>
      </c:scatterChart>
      <c:valAx>
        <c:axId val="4492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Basket</a:t>
                </a:r>
                <a:r>
                  <a:rPr lang="en-US" baseline="0"/>
                  <a:t> 2016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2640"/>
        <c:crosses val="autoZero"/>
        <c:crossBetween val="midCat"/>
      </c:valAx>
      <c:valAx>
        <c:axId val="449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0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[A2_217430297.xlsx]Task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1'!$O$4:$O$6</c:f>
              <c:strCache>
                <c:ptCount val="2"/>
                <c:pt idx="0">
                  <c:v>No Online Channel</c:v>
                </c:pt>
                <c:pt idx="1">
                  <c:v>Online Channel</c:v>
                </c:pt>
              </c:strCache>
            </c:strRef>
          </c:cat>
          <c:val>
            <c:numRef>
              <c:f>'Task 1'!$P$4:$P$6</c:f>
              <c:numCache>
                <c:formatCode>General</c:formatCode>
                <c:ptCount val="2"/>
                <c:pt idx="0">
                  <c:v>88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9D8-B5CB-18BAA6BFB2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6858024"/>
        <c:axId val="466855072"/>
      </c:barChart>
      <c:catAx>
        <c:axId val="46685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5072"/>
        <c:crosses val="autoZero"/>
        <c:auto val="1"/>
        <c:lblAlgn val="ctr"/>
        <c:lblOffset val="100"/>
        <c:noMultiLvlLbl val="0"/>
      </c:catAx>
      <c:valAx>
        <c:axId val="466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Basket-2017 vs 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'[1]Task-2.1'!$AT$2:$AT$157</c:f>
              <c:numCache>
                <c:formatCode>General</c:formatCode>
                <c:ptCount val="156"/>
                <c:pt idx="0">
                  <c:v>178</c:v>
                </c:pt>
                <c:pt idx="1">
                  <c:v>178</c:v>
                </c:pt>
                <c:pt idx="2">
                  <c:v>188</c:v>
                </c:pt>
                <c:pt idx="3">
                  <c:v>180</c:v>
                </c:pt>
                <c:pt idx="4">
                  <c:v>171</c:v>
                </c:pt>
                <c:pt idx="5">
                  <c:v>192</c:v>
                </c:pt>
                <c:pt idx="6">
                  <c:v>191</c:v>
                </c:pt>
                <c:pt idx="7">
                  <c:v>182</c:v>
                </c:pt>
                <c:pt idx="8">
                  <c:v>192</c:v>
                </c:pt>
                <c:pt idx="9">
                  <c:v>165</c:v>
                </c:pt>
                <c:pt idx="10">
                  <c:v>180</c:v>
                </c:pt>
                <c:pt idx="11">
                  <c:v>187</c:v>
                </c:pt>
                <c:pt idx="12">
                  <c:v>170</c:v>
                </c:pt>
                <c:pt idx="13">
                  <c:v>175</c:v>
                </c:pt>
                <c:pt idx="14">
                  <c:v>181</c:v>
                </c:pt>
                <c:pt idx="15">
                  <c:v>167</c:v>
                </c:pt>
                <c:pt idx="16">
                  <c:v>170</c:v>
                </c:pt>
                <c:pt idx="17">
                  <c:v>192</c:v>
                </c:pt>
                <c:pt idx="18">
                  <c:v>184</c:v>
                </c:pt>
                <c:pt idx="19">
                  <c:v>193</c:v>
                </c:pt>
                <c:pt idx="20">
                  <c:v>174</c:v>
                </c:pt>
                <c:pt idx="21">
                  <c:v>192</c:v>
                </c:pt>
                <c:pt idx="22">
                  <c:v>189</c:v>
                </c:pt>
                <c:pt idx="23">
                  <c:v>185</c:v>
                </c:pt>
                <c:pt idx="24">
                  <c:v>177</c:v>
                </c:pt>
                <c:pt idx="25">
                  <c:v>168</c:v>
                </c:pt>
                <c:pt idx="26">
                  <c:v>172</c:v>
                </c:pt>
                <c:pt idx="27">
                  <c:v>186</c:v>
                </c:pt>
                <c:pt idx="28">
                  <c:v>187</c:v>
                </c:pt>
                <c:pt idx="29">
                  <c:v>177</c:v>
                </c:pt>
                <c:pt idx="30">
                  <c:v>172</c:v>
                </c:pt>
                <c:pt idx="31">
                  <c:v>173</c:v>
                </c:pt>
                <c:pt idx="32">
                  <c:v>183</c:v>
                </c:pt>
                <c:pt idx="33">
                  <c:v>194</c:v>
                </c:pt>
                <c:pt idx="34">
                  <c:v>189</c:v>
                </c:pt>
                <c:pt idx="35">
                  <c:v>170</c:v>
                </c:pt>
                <c:pt idx="36">
                  <c:v>188</c:v>
                </c:pt>
                <c:pt idx="37">
                  <c:v>171</c:v>
                </c:pt>
                <c:pt idx="38">
                  <c:v>204</c:v>
                </c:pt>
                <c:pt idx="39">
                  <c:v>160</c:v>
                </c:pt>
                <c:pt idx="40">
                  <c:v>176</c:v>
                </c:pt>
                <c:pt idx="41">
                  <c:v>177</c:v>
                </c:pt>
                <c:pt idx="42">
                  <c:v>184</c:v>
                </c:pt>
                <c:pt idx="43">
                  <c:v>169</c:v>
                </c:pt>
                <c:pt idx="44">
                  <c:v>178</c:v>
                </c:pt>
                <c:pt idx="45">
                  <c:v>194</c:v>
                </c:pt>
                <c:pt idx="46">
                  <c:v>179</c:v>
                </c:pt>
                <c:pt idx="47">
                  <c:v>167</c:v>
                </c:pt>
                <c:pt idx="48">
                  <c:v>172</c:v>
                </c:pt>
                <c:pt idx="49">
                  <c:v>181</c:v>
                </c:pt>
                <c:pt idx="50">
                  <c:v>189</c:v>
                </c:pt>
                <c:pt idx="51">
                  <c:v>171</c:v>
                </c:pt>
                <c:pt idx="52">
                  <c:v>169</c:v>
                </c:pt>
                <c:pt idx="53">
                  <c:v>168</c:v>
                </c:pt>
                <c:pt idx="54">
                  <c:v>167</c:v>
                </c:pt>
                <c:pt idx="55">
                  <c:v>184</c:v>
                </c:pt>
                <c:pt idx="56">
                  <c:v>168</c:v>
                </c:pt>
                <c:pt idx="57">
                  <c:v>180</c:v>
                </c:pt>
                <c:pt idx="58">
                  <c:v>186</c:v>
                </c:pt>
                <c:pt idx="59">
                  <c:v>187</c:v>
                </c:pt>
                <c:pt idx="60">
                  <c:v>170</c:v>
                </c:pt>
                <c:pt idx="61">
                  <c:v>187</c:v>
                </c:pt>
                <c:pt idx="62">
                  <c:v>172</c:v>
                </c:pt>
                <c:pt idx="63">
                  <c:v>183</c:v>
                </c:pt>
                <c:pt idx="64">
                  <c:v>195</c:v>
                </c:pt>
                <c:pt idx="65">
                  <c:v>166</c:v>
                </c:pt>
                <c:pt idx="66">
                  <c:v>186</c:v>
                </c:pt>
                <c:pt idx="67">
                  <c:v>185</c:v>
                </c:pt>
                <c:pt idx="68">
                  <c:v>175</c:v>
                </c:pt>
                <c:pt idx="69">
                  <c:v>170</c:v>
                </c:pt>
                <c:pt idx="70">
                  <c:v>181</c:v>
                </c:pt>
                <c:pt idx="71">
                  <c:v>170</c:v>
                </c:pt>
                <c:pt idx="72">
                  <c:v>182</c:v>
                </c:pt>
                <c:pt idx="73">
                  <c:v>180</c:v>
                </c:pt>
                <c:pt idx="74">
                  <c:v>176</c:v>
                </c:pt>
                <c:pt idx="75">
                  <c:v>187</c:v>
                </c:pt>
                <c:pt idx="76">
                  <c:v>180</c:v>
                </c:pt>
                <c:pt idx="77">
                  <c:v>184</c:v>
                </c:pt>
                <c:pt idx="78">
                  <c:v>187</c:v>
                </c:pt>
                <c:pt idx="79">
                  <c:v>169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180</c:v>
                </c:pt>
                <c:pt idx="84">
                  <c:v>194</c:v>
                </c:pt>
                <c:pt idx="85">
                  <c:v>180</c:v>
                </c:pt>
                <c:pt idx="86">
                  <c:v>167</c:v>
                </c:pt>
                <c:pt idx="87">
                  <c:v>180</c:v>
                </c:pt>
                <c:pt idx="88">
                  <c:v>167</c:v>
                </c:pt>
                <c:pt idx="89">
                  <c:v>176</c:v>
                </c:pt>
                <c:pt idx="90">
                  <c:v>166</c:v>
                </c:pt>
                <c:pt idx="91">
                  <c:v>165</c:v>
                </c:pt>
                <c:pt idx="92">
                  <c:v>181</c:v>
                </c:pt>
                <c:pt idx="93">
                  <c:v>183</c:v>
                </c:pt>
                <c:pt idx="94">
                  <c:v>178</c:v>
                </c:pt>
                <c:pt idx="95">
                  <c:v>185</c:v>
                </c:pt>
                <c:pt idx="96">
                  <c:v>193</c:v>
                </c:pt>
                <c:pt idx="97">
                  <c:v>179</c:v>
                </c:pt>
                <c:pt idx="98">
                  <c:v>171</c:v>
                </c:pt>
                <c:pt idx="99">
                  <c:v>180</c:v>
                </c:pt>
                <c:pt idx="100">
                  <c:v>188</c:v>
                </c:pt>
                <c:pt idx="101">
                  <c:v>187</c:v>
                </c:pt>
                <c:pt idx="102">
                  <c:v>168</c:v>
                </c:pt>
                <c:pt idx="103">
                  <c:v>175</c:v>
                </c:pt>
                <c:pt idx="104">
                  <c:v>169</c:v>
                </c:pt>
                <c:pt idx="105">
                  <c:v>168</c:v>
                </c:pt>
                <c:pt idx="106">
                  <c:v>171</c:v>
                </c:pt>
                <c:pt idx="107">
                  <c:v>182</c:v>
                </c:pt>
                <c:pt idx="108">
                  <c:v>168</c:v>
                </c:pt>
                <c:pt idx="109">
                  <c:v>193</c:v>
                </c:pt>
                <c:pt idx="110">
                  <c:v>192</c:v>
                </c:pt>
                <c:pt idx="111">
                  <c:v>181</c:v>
                </c:pt>
                <c:pt idx="112">
                  <c:v>170</c:v>
                </c:pt>
                <c:pt idx="113">
                  <c:v>175</c:v>
                </c:pt>
                <c:pt idx="114">
                  <c:v>196</c:v>
                </c:pt>
                <c:pt idx="115">
                  <c:v>174</c:v>
                </c:pt>
                <c:pt idx="116">
                  <c:v>182</c:v>
                </c:pt>
                <c:pt idx="117">
                  <c:v>165</c:v>
                </c:pt>
                <c:pt idx="118">
                  <c:v>179</c:v>
                </c:pt>
                <c:pt idx="119">
                  <c:v>168</c:v>
                </c:pt>
                <c:pt idx="120">
                  <c:v>167</c:v>
                </c:pt>
                <c:pt idx="121">
                  <c:v>185</c:v>
                </c:pt>
                <c:pt idx="122">
                  <c:v>183</c:v>
                </c:pt>
                <c:pt idx="123">
                  <c:v>190</c:v>
                </c:pt>
                <c:pt idx="124">
                  <c:v>174</c:v>
                </c:pt>
                <c:pt idx="125">
                  <c:v>193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165</c:v>
                </c:pt>
                <c:pt idx="130">
                  <c:v>162</c:v>
                </c:pt>
                <c:pt idx="131">
                  <c:v>178</c:v>
                </c:pt>
                <c:pt idx="132">
                  <c:v>165</c:v>
                </c:pt>
                <c:pt idx="133">
                  <c:v>177</c:v>
                </c:pt>
                <c:pt idx="134">
                  <c:v>186</c:v>
                </c:pt>
                <c:pt idx="135">
                  <c:v>163</c:v>
                </c:pt>
                <c:pt idx="136">
                  <c:v>179</c:v>
                </c:pt>
                <c:pt idx="137">
                  <c:v>189</c:v>
                </c:pt>
                <c:pt idx="138">
                  <c:v>180</c:v>
                </c:pt>
                <c:pt idx="139">
                  <c:v>175</c:v>
                </c:pt>
                <c:pt idx="140">
                  <c:v>167</c:v>
                </c:pt>
                <c:pt idx="141">
                  <c:v>189</c:v>
                </c:pt>
                <c:pt idx="142">
                  <c:v>189</c:v>
                </c:pt>
                <c:pt idx="143">
                  <c:v>190</c:v>
                </c:pt>
                <c:pt idx="144">
                  <c:v>167</c:v>
                </c:pt>
                <c:pt idx="145">
                  <c:v>172</c:v>
                </c:pt>
                <c:pt idx="146">
                  <c:v>184</c:v>
                </c:pt>
                <c:pt idx="147">
                  <c:v>172</c:v>
                </c:pt>
                <c:pt idx="148">
                  <c:v>182</c:v>
                </c:pt>
                <c:pt idx="149">
                  <c:v>185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1-4502-A0FF-4F2C1F48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10344"/>
        <c:axId val="442443472"/>
      </c:scatterChart>
      <c:valAx>
        <c:axId val="44921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Basket 2017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3472"/>
        <c:crosses val="autoZero"/>
        <c:crossBetween val="midCat"/>
      </c:valAx>
      <c:valAx>
        <c:axId val="442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Basket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'[1]Task-2.1'!$AU$2:$AU$157</c:f>
              <c:numCache>
                <c:formatCode>General</c:formatCode>
                <c:ptCount val="156"/>
                <c:pt idx="0">
                  <c:v>4.0935672514619881E-2</c:v>
                </c:pt>
                <c:pt idx="1">
                  <c:v>5.9523809523809521E-2</c:v>
                </c:pt>
                <c:pt idx="2">
                  <c:v>4.4444444444444446E-2</c:v>
                </c:pt>
                <c:pt idx="3">
                  <c:v>4.046242774566474E-2</c:v>
                </c:pt>
                <c:pt idx="4">
                  <c:v>3.0120481927710843E-2</c:v>
                </c:pt>
                <c:pt idx="5">
                  <c:v>4.9180327868852458E-2</c:v>
                </c:pt>
                <c:pt idx="6">
                  <c:v>4.9450549450549448E-2</c:v>
                </c:pt>
                <c:pt idx="7">
                  <c:v>5.2023121387283239E-2</c:v>
                </c:pt>
                <c:pt idx="8">
                  <c:v>4.9180327868852458E-2</c:v>
                </c:pt>
                <c:pt idx="9">
                  <c:v>4.4303797468354431E-2</c:v>
                </c:pt>
                <c:pt idx="10">
                  <c:v>3.4482758620689655E-2</c:v>
                </c:pt>
                <c:pt idx="11">
                  <c:v>7.4712643678160925E-2</c:v>
                </c:pt>
                <c:pt idx="12">
                  <c:v>4.2944785276073622E-2</c:v>
                </c:pt>
                <c:pt idx="13">
                  <c:v>4.1666666666666664E-2</c:v>
                </c:pt>
                <c:pt idx="14">
                  <c:v>4.6242774566473986E-2</c:v>
                </c:pt>
                <c:pt idx="15">
                  <c:v>5.0314465408805034E-2</c:v>
                </c:pt>
                <c:pt idx="16">
                  <c:v>4.2944785276073622E-2</c:v>
                </c:pt>
                <c:pt idx="17">
                  <c:v>5.4945054945054944E-2</c:v>
                </c:pt>
                <c:pt idx="18">
                  <c:v>3.3707865168539325E-2</c:v>
                </c:pt>
                <c:pt idx="19">
                  <c:v>4.3243243243243246E-2</c:v>
                </c:pt>
                <c:pt idx="20">
                  <c:v>3.5714285714285712E-2</c:v>
                </c:pt>
                <c:pt idx="21">
                  <c:v>4.9180327868852458E-2</c:v>
                </c:pt>
                <c:pt idx="22">
                  <c:v>4.4198895027624308E-2</c:v>
                </c:pt>
                <c:pt idx="23">
                  <c:v>3.9325842696629212E-2</c:v>
                </c:pt>
                <c:pt idx="24">
                  <c:v>4.1176470588235294E-2</c:v>
                </c:pt>
                <c:pt idx="25">
                  <c:v>3.0674846625766871E-2</c:v>
                </c:pt>
                <c:pt idx="26">
                  <c:v>4.878048780487805E-2</c:v>
                </c:pt>
                <c:pt idx="27">
                  <c:v>3.3333333333333333E-2</c:v>
                </c:pt>
                <c:pt idx="28">
                  <c:v>4.4692737430167599E-2</c:v>
                </c:pt>
                <c:pt idx="29">
                  <c:v>4.1176470588235294E-2</c:v>
                </c:pt>
                <c:pt idx="30">
                  <c:v>3.614457831325301E-2</c:v>
                </c:pt>
                <c:pt idx="31">
                  <c:v>2.976190476190476E-2</c:v>
                </c:pt>
                <c:pt idx="32">
                  <c:v>2.8089887640449437E-2</c:v>
                </c:pt>
                <c:pt idx="33">
                  <c:v>4.3010752688172046E-2</c:v>
                </c:pt>
                <c:pt idx="34">
                  <c:v>4.4198895027624308E-2</c:v>
                </c:pt>
                <c:pt idx="35">
                  <c:v>3.0303030303030304E-2</c:v>
                </c:pt>
                <c:pt idx="36">
                  <c:v>3.8674033149171269E-2</c:v>
                </c:pt>
                <c:pt idx="37">
                  <c:v>3.0120481927710843E-2</c:v>
                </c:pt>
                <c:pt idx="38">
                  <c:v>1.4925373134328358E-2</c:v>
                </c:pt>
                <c:pt idx="39">
                  <c:v>1.9108280254777069E-2</c:v>
                </c:pt>
                <c:pt idx="40">
                  <c:v>2.9239766081871343E-2</c:v>
                </c:pt>
                <c:pt idx="41">
                  <c:v>5.9880239520958084E-2</c:v>
                </c:pt>
                <c:pt idx="42">
                  <c:v>4.5454545454545456E-2</c:v>
                </c:pt>
                <c:pt idx="43">
                  <c:v>3.6809815950920248E-2</c:v>
                </c:pt>
                <c:pt idx="44">
                  <c:v>2.8901734104046242E-2</c:v>
                </c:pt>
                <c:pt idx="45">
                  <c:v>6.0109289617486336E-2</c:v>
                </c:pt>
                <c:pt idx="46">
                  <c:v>3.4682080924855488E-2</c:v>
                </c:pt>
                <c:pt idx="47">
                  <c:v>3.7267080745341616E-2</c:v>
                </c:pt>
                <c:pt idx="48">
                  <c:v>4.2424242424242427E-2</c:v>
                </c:pt>
                <c:pt idx="49">
                  <c:v>4.6242774566473986E-2</c:v>
                </c:pt>
                <c:pt idx="50">
                  <c:v>3.8461538461538464E-2</c:v>
                </c:pt>
                <c:pt idx="51">
                  <c:v>3.6363636363636362E-2</c:v>
                </c:pt>
                <c:pt idx="52">
                  <c:v>3.048780487804878E-2</c:v>
                </c:pt>
                <c:pt idx="53">
                  <c:v>2.4390243902439025E-2</c:v>
                </c:pt>
                <c:pt idx="54">
                  <c:v>3.0864197530864196E-2</c:v>
                </c:pt>
                <c:pt idx="55">
                  <c:v>3.954802259887006E-2</c:v>
                </c:pt>
                <c:pt idx="56">
                  <c:v>3.0674846625766871E-2</c:v>
                </c:pt>
                <c:pt idx="57">
                  <c:v>4.6511627906976744E-2</c:v>
                </c:pt>
                <c:pt idx="58">
                  <c:v>4.49438202247191E-2</c:v>
                </c:pt>
                <c:pt idx="59">
                  <c:v>4.4692737430167599E-2</c:v>
                </c:pt>
                <c:pt idx="60">
                  <c:v>3.6585365853658534E-2</c:v>
                </c:pt>
                <c:pt idx="61">
                  <c:v>3.3149171270718231E-2</c:v>
                </c:pt>
                <c:pt idx="62">
                  <c:v>4.878048780487805E-2</c:v>
                </c:pt>
                <c:pt idx="63">
                  <c:v>3.3898305084745763E-2</c:v>
                </c:pt>
                <c:pt idx="64">
                  <c:v>5.9782608695652176E-2</c:v>
                </c:pt>
                <c:pt idx="65">
                  <c:v>3.7499999999999999E-2</c:v>
                </c:pt>
                <c:pt idx="66">
                  <c:v>3.3333333333333333E-2</c:v>
                </c:pt>
                <c:pt idx="67">
                  <c:v>3.9325842696629212E-2</c:v>
                </c:pt>
                <c:pt idx="68">
                  <c:v>2.9411764705882353E-2</c:v>
                </c:pt>
                <c:pt idx="69">
                  <c:v>3.6585365853658534E-2</c:v>
                </c:pt>
                <c:pt idx="70">
                  <c:v>4.0229885057471264E-2</c:v>
                </c:pt>
                <c:pt idx="71">
                  <c:v>4.2944785276073622E-2</c:v>
                </c:pt>
                <c:pt idx="72">
                  <c:v>0.04</c:v>
                </c:pt>
                <c:pt idx="73">
                  <c:v>3.4482758620689655E-2</c:v>
                </c:pt>
                <c:pt idx="74">
                  <c:v>3.5294117647058823E-2</c:v>
                </c:pt>
                <c:pt idx="75">
                  <c:v>5.0561797752808987E-2</c:v>
                </c:pt>
                <c:pt idx="76">
                  <c:v>4.046242774566474E-2</c:v>
                </c:pt>
                <c:pt idx="77">
                  <c:v>4.5454545454545456E-2</c:v>
                </c:pt>
                <c:pt idx="78">
                  <c:v>4.4692737430167599E-2</c:v>
                </c:pt>
                <c:pt idx="79">
                  <c:v>4.3209876543209874E-2</c:v>
                </c:pt>
                <c:pt idx="80">
                  <c:v>2.976190476190476E-2</c:v>
                </c:pt>
                <c:pt idx="81">
                  <c:v>5.4545454545454543E-2</c:v>
                </c:pt>
                <c:pt idx="82">
                  <c:v>2.9411764705882353E-2</c:v>
                </c:pt>
                <c:pt idx="83">
                  <c:v>2.8571428571428571E-2</c:v>
                </c:pt>
                <c:pt idx="84">
                  <c:v>5.434782608695652E-2</c:v>
                </c:pt>
                <c:pt idx="85">
                  <c:v>2.2727272727272728E-2</c:v>
                </c:pt>
                <c:pt idx="86">
                  <c:v>4.3749999999999997E-2</c:v>
                </c:pt>
                <c:pt idx="87">
                  <c:v>4.046242774566474E-2</c:v>
                </c:pt>
                <c:pt idx="88">
                  <c:v>2.4539877300613498E-2</c:v>
                </c:pt>
                <c:pt idx="89">
                  <c:v>4.7619047619047616E-2</c:v>
                </c:pt>
                <c:pt idx="90">
                  <c:v>2.4691358024691357E-2</c:v>
                </c:pt>
                <c:pt idx="91">
                  <c:v>3.125E-2</c:v>
                </c:pt>
                <c:pt idx="92">
                  <c:v>4.0229885057471264E-2</c:v>
                </c:pt>
                <c:pt idx="93">
                  <c:v>4.5714285714285714E-2</c:v>
                </c:pt>
                <c:pt idx="94">
                  <c:v>4.0935672514619881E-2</c:v>
                </c:pt>
                <c:pt idx="95">
                  <c:v>5.7142857142857141E-2</c:v>
                </c:pt>
                <c:pt idx="96">
                  <c:v>3.7634408602150539E-2</c:v>
                </c:pt>
                <c:pt idx="97">
                  <c:v>4.0697674418604654E-2</c:v>
                </c:pt>
                <c:pt idx="98">
                  <c:v>3.6363636363636362E-2</c:v>
                </c:pt>
                <c:pt idx="99">
                  <c:v>3.4482758620689655E-2</c:v>
                </c:pt>
                <c:pt idx="100">
                  <c:v>5.6179775280898875E-2</c:v>
                </c:pt>
                <c:pt idx="101">
                  <c:v>4.4692737430167599E-2</c:v>
                </c:pt>
                <c:pt idx="102">
                  <c:v>4.3478260869565216E-2</c:v>
                </c:pt>
                <c:pt idx="103">
                  <c:v>4.1666666666666664E-2</c:v>
                </c:pt>
                <c:pt idx="104">
                  <c:v>4.3209876543209874E-2</c:v>
                </c:pt>
                <c:pt idx="105">
                  <c:v>3.7037037037037035E-2</c:v>
                </c:pt>
                <c:pt idx="106">
                  <c:v>4.2682926829268296E-2</c:v>
                </c:pt>
                <c:pt idx="107">
                  <c:v>3.4090909090909088E-2</c:v>
                </c:pt>
                <c:pt idx="108">
                  <c:v>3.7037037037037035E-2</c:v>
                </c:pt>
                <c:pt idx="109">
                  <c:v>4.3243243243243246E-2</c:v>
                </c:pt>
                <c:pt idx="110">
                  <c:v>5.4945054945054944E-2</c:v>
                </c:pt>
                <c:pt idx="111">
                  <c:v>4.6242774566473986E-2</c:v>
                </c:pt>
                <c:pt idx="112">
                  <c:v>3.6585365853658534E-2</c:v>
                </c:pt>
                <c:pt idx="113">
                  <c:v>2.9411764705882353E-2</c:v>
                </c:pt>
                <c:pt idx="114">
                  <c:v>6.5217391304347824E-2</c:v>
                </c:pt>
                <c:pt idx="115">
                  <c:v>2.9585798816568046E-2</c:v>
                </c:pt>
                <c:pt idx="116">
                  <c:v>0.04</c:v>
                </c:pt>
                <c:pt idx="117">
                  <c:v>1.8518518518518517E-2</c:v>
                </c:pt>
                <c:pt idx="118">
                  <c:v>4.0697674418604654E-2</c:v>
                </c:pt>
                <c:pt idx="119">
                  <c:v>3.7037037037037035E-2</c:v>
                </c:pt>
                <c:pt idx="120">
                  <c:v>3.7267080745341616E-2</c:v>
                </c:pt>
                <c:pt idx="121">
                  <c:v>5.7142857142857141E-2</c:v>
                </c:pt>
                <c:pt idx="122">
                  <c:v>4.5714285714285714E-2</c:v>
                </c:pt>
                <c:pt idx="123">
                  <c:v>4.9723756906077346E-2</c:v>
                </c:pt>
                <c:pt idx="124">
                  <c:v>2.9585798816568046E-2</c:v>
                </c:pt>
                <c:pt idx="125">
                  <c:v>5.4644808743169397E-2</c:v>
                </c:pt>
                <c:pt idx="126">
                  <c:v>4.0697674418604654E-2</c:v>
                </c:pt>
                <c:pt idx="127">
                  <c:v>4.046242774566474E-2</c:v>
                </c:pt>
                <c:pt idx="128">
                  <c:v>2.8409090909090908E-2</c:v>
                </c:pt>
                <c:pt idx="129">
                  <c:v>2.4844720496894408E-2</c:v>
                </c:pt>
                <c:pt idx="130">
                  <c:v>3.1847133757961783E-2</c:v>
                </c:pt>
                <c:pt idx="131">
                  <c:v>4.0935672514619881E-2</c:v>
                </c:pt>
                <c:pt idx="132">
                  <c:v>3.125E-2</c:v>
                </c:pt>
                <c:pt idx="133">
                  <c:v>3.5087719298245612E-2</c:v>
                </c:pt>
                <c:pt idx="134">
                  <c:v>3.9106145251396648E-2</c:v>
                </c:pt>
                <c:pt idx="135">
                  <c:v>4.4871794871794872E-2</c:v>
                </c:pt>
                <c:pt idx="136">
                  <c:v>4.0697674418604654E-2</c:v>
                </c:pt>
                <c:pt idx="137">
                  <c:v>4.4198895027624308E-2</c:v>
                </c:pt>
                <c:pt idx="138">
                  <c:v>5.2631578947368418E-2</c:v>
                </c:pt>
                <c:pt idx="139">
                  <c:v>3.5502958579881658E-2</c:v>
                </c:pt>
                <c:pt idx="140">
                  <c:v>3.7267080745341616E-2</c:v>
                </c:pt>
                <c:pt idx="141">
                  <c:v>0.05</c:v>
                </c:pt>
                <c:pt idx="142">
                  <c:v>3.8461538461538464E-2</c:v>
                </c:pt>
                <c:pt idx="143">
                  <c:v>3.825136612021858E-2</c:v>
                </c:pt>
                <c:pt idx="144">
                  <c:v>3.0864197530864196E-2</c:v>
                </c:pt>
                <c:pt idx="145">
                  <c:v>5.5214723926380369E-2</c:v>
                </c:pt>
                <c:pt idx="146">
                  <c:v>3.3707865168539325E-2</c:v>
                </c:pt>
                <c:pt idx="147">
                  <c:v>3.614457831325301E-2</c:v>
                </c:pt>
                <c:pt idx="148">
                  <c:v>4.5977011494252873E-2</c:v>
                </c:pt>
                <c:pt idx="149">
                  <c:v>3.9325842696629212E-2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470-A8C2-05C81E39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87000"/>
        <c:axId val="453787328"/>
      </c:scatterChart>
      <c:valAx>
        <c:axId val="4537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Basket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7328"/>
        <c:crosses val="autoZero"/>
        <c:crossBetween val="midCat"/>
      </c:valAx>
      <c:valAx>
        <c:axId val="453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Varaibles with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2.1'!$AB$4:$AB$21</c:f>
              <c:strCache>
                <c:ptCount val="18"/>
                <c:pt idx="0">
                  <c:v>Wages $m</c:v>
                </c:pt>
                <c:pt idx="1">
                  <c:v>No. Staff</c:v>
                </c:pt>
                <c:pt idx="2">
                  <c:v>Age (Yrs)</c:v>
                </c:pt>
                <c:pt idx="3">
                  <c:v>GrossProfit $m</c:v>
                </c:pt>
                <c:pt idx="4">
                  <c:v>Adv.$'000</c:v>
                </c:pt>
                <c:pt idx="5">
                  <c:v>Competitors</c:v>
                </c:pt>
                <c:pt idx="6">
                  <c:v>HrsTrading</c:v>
                </c:pt>
                <c:pt idx="7">
                  <c:v>Sundays</c:v>
                </c:pt>
                <c:pt idx="8">
                  <c:v>Mng-Gender</c:v>
                </c:pt>
                <c:pt idx="9">
                  <c:v>Mng-Age</c:v>
                </c:pt>
                <c:pt idx="10">
                  <c:v>Mng-Exp</c:v>
                </c:pt>
                <c:pt idx="11">
                  <c:v>Mng-Train</c:v>
                </c:pt>
                <c:pt idx="12">
                  <c:v>Union%</c:v>
                </c:pt>
                <c:pt idx="13">
                  <c:v>CarSpaces</c:v>
                </c:pt>
                <c:pt idx="14">
                  <c:v>OnlineChannel</c:v>
                </c:pt>
                <c:pt idx="15">
                  <c:v>Basket:2016</c:v>
                </c:pt>
                <c:pt idx="16">
                  <c:v>Basket:2017</c:v>
                </c:pt>
                <c:pt idx="17">
                  <c:v>%ChangeBasket</c:v>
                </c:pt>
              </c:strCache>
            </c:strRef>
          </c:cat>
          <c:val>
            <c:numRef>
              <c:f>'Task 2.1'!$AC$4:$AC$21</c:f>
              <c:numCache>
                <c:formatCode>0.000</c:formatCode>
                <c:ptCount val="18"/>
                <c:pt idx="0">
                  <c:v>0.81250606586306673</c:v>
                </c:pt>
                <c:pt idx="1">
                  <c:v>0.73682110933327571</c:v>
                </c:pt>
                <c:pt idx="2">
                  <c:v>-0.11821698523432621</c:v>
                </c:pt>
                <c:pt idx="3">
                  <c:v>7.2016432359314708E-2</c:v>
                </c:pt>
                <c:pt idx="4">
                  <c:v>0.84221888860671723</c:v>
                </c:pt>
                <c:pt idx="5">
                  <c:v>-0.31032492168318238</c:v>
                </c:pt>
                <c:pt idx="6">
                  <c:v>-9.1480084373456783E-2</c:v>
                </c:pt>
                <c:pt idx="7">
                  <c:v>0.11084370763740548</c:v>
                </c:pt>
                <c:pt idx="8">
                  <c:v>0.54704367199455262</c:v>
                </c:pt>
                <c:pt idx="9">
                  <c:v>-0.14814932436897005</c:v>
                </c:pt>
                <c:pt idx="10">
                  <c:v>0.50180591250724316</c:v>
                </c:pt>
                <c:pt idx="11">
                  <c:v>-0.18042928324545329</c:v>
                </c:pt>
                <c:pt idx="12">
                  <c:v>-3.1901479344252685E-2</c:v>
                </c:pt>
                <c:pt idx="13">
                  <c:v>0.57139390802953627</c:v>
                </c:pt>
                <c:pt idx="14">
                  <c:v>0.38731617615367542</c:v>
                </c:pt>
                <c:pt idx="15">
                  <c:v>0.45284983247019467</c:v>
                </c:pt>
                <c:pt idx="16">
                  <c:v>0.52715113767555866</c:v>
                </c:pt>
                <c:pt idx="17">
                  <c:v>0.56470681939161493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5-4415-9EE5-291190D1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836464"/>
        <c:axId val="407839088"/>
      </c:barChart>
      <c:catAx>
        <c:axId val="40783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9088"/>
        <c:crosses val="autoZero"/>
        <c:auto val="1"/>
        <c:lblAlgn val="ctr"/>
        <c:lblOffset val="100"/>
        <c:noMultiLvlLbl val="0"/>
      </c:catAx>
      <c:valAx>
        <c:axId val="4078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Wages $m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2.2j'!$A$2:$A$151</c:f>
              <c:numCache>
                <c:formatCode>0.0</c:formatCode>
                <c:ptCount val="150"/>
                <c:pt idx="0">
                  <c:v>2.2999999999999998</c:v>
                </c:pt>
                <c:pt idx="1">
                  <c:v>2.7</c:v>
                </c:pt>
                <c:pt idx="2">
                  <c:v>3.1</c:v>
                </c:pt>
                <c:pt idx="3">
                  <c:v>2.6</c:v>
                </c:pt>
                <c:pt idx="4">
                  <c:v>2</c:v>
                </c:pt>
                <c:pt idx="5">
                  <c:v>2.7</c:v>
                </c:pt>
                <c:pt idx="6">
                  <c:v>2.4</c:v>
                </c:pt>
                <c:pt idx="7">
                  <c:v>2.5</c:v>
                </c:pt>
                <c:pt idx="8">
                  <c:v>2.7</c:v>
                </c:pt>
                <c:pt idx="9">
                  <c:v>2.1</c:v>
                </c:pt>
                <c:pt idx="10">
                  <c:v>2.2000000000000002</c:v>
                </c:pt>
                <c:pt idx="11">
                  <c:v>3.1</c:v>
                </c:pt>
                <c:pt idx="12">
                  <c:v>1.8</c:v>
                </c:pt>
                <c:pt idx="13">
                  <c:v>3.3</c:v>
                </c:pt>
                <c:pt idx="14">
                  <c:v>2.8</c:v>
                </c:pt>
                <c:pt idx="15">
                  <c:v>2.1</c:v>
                </c:pt>
                <c:pt idx="16">
                  <c:v>3.8</c:v>
                </c:pt>
                <c:pt idx="17">
                  <c:v>2.6</c:v>
                </c:pt>
                <c:pt idx="18">
                  <c:v>1.9</c:v>
                </c:pt>
                <c:pt idx="19">
                  <c:v>2.6</c:v>
                </c:pt>
                <c:pt idx="20">
                  <c:v>2.4</c:v>
                </c:pt>
                <c:pt idx="21">
                  <c:v>3</c:v>
                </c:pt>
                <c:pt idx="22">
                  <c:v>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1.6</c:v>
                </c:pt>
                <c:pt idx="26">
                  <c:v>3.4</c:v>
                </c:pt>
                <c:pt idx="27">
                  <c:v>1.5</c:v>
                </c:pt>
                <c:pt idx="28">
                  <c:v>1.9</c:v>
                </c:pt>
                <c:pt idx="29">
                  <c:v>3.7</c:v>
                </c:pt>
                <c:pt idx="30">
                  <c:v>2.6</c:v>
                </c:pt>
                <c:pt idx="31">
                  <c:v>2.5</c:v>
                </c:pt>
                <c:pt idx="32">
                  <c:v>1.8</c:v>
                </c:pt>
                <c:pt idx="33">
                  <c:v>3.9</c:v>
                </c:pt>
                <c:pt idx="34">
                  <c:v>2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1.9</c:v>
                </c:pt>
                <c:pt idx="40">
                  <c:v>1.9</c:v>
                </c:pt>
                <c:pt idx="41">
                  <c:v>3.5</c:v>
                </c:pt>
                <c:pt idx="42">
                  <c:v>2.5</c:v>
                </c:pt>
                <c:pt idx="43">
                  <c:v>3.4</c:v>
                </c:pt>
                <c:pt idx="44">
                  <c:v>3.1</c:v>
                </c:pt>
                <c:pt idx="45">
                  <c:v>3.6</c:v>
                </c:pt>
                <c:pt idx="46">
                  <c:v>2.5</c:v>
                </c:pt>
                <c:pt idx="47">
                  <c:v>1.9</c:v>
                </c:pt>
                <c:pt idx="48">
                  <c:v>2</c:v>
                </c:pt>
                <c:pt idx="49">
                  <c:v>2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2.5</c:v>
                </c:pt>
                <c:pt idx="53">
                  <c:v>1.7</c:v>
                </c:pt>
                <c:pt idx="54">
                  <c:v>1.6</c:v>
                </c:pt>
                <c:pt idx="55">
                  <c:v>2.6</c:v>
                </c:pt>
                <c:pt idx="56">
                  <c:v>2</c:v>
                </c:pt>
                <c:pt idx="57">
                  <c:v>1.8</c:v>
                </c:pt>
                <c:pt idx="58">
                  <c:v>2.9</c:v>
                </c:pt>
                <c:pt idx="59">
                  <c:v>2.4</c:v>
                </c:pt>
                <c:pt idx="60">
                  <c:v>2.2000000000000002</c:v>
                </c:pt>
                <c:pt idx="61">
                  <c:v>3</c:v>
                </c:pt>
                <c:pt idx="62">
                  <c:v>1.8</c:v>
                </c:pt>
                <c:pt idx="63">
                  <c:v>2.4</c:v>
                </c:pt>
                <c:pt idx="64">
                  <c:v>3.6</c:v>
                </c:pt>
                <c:pt idx="65">
                  <c:v>3.2</c:v>
                </c:pt>
                <c:pt idx="66">
                  <c:v>2.7</c:v>
                </c:pt>
                <c:pt idx="67">
                  <c:v>2.5</c:v>
                </c:pt>
                <c:pt idx="68">
                  <c:v>2.2999999999999998</c:v>
                </c:pt>
                <c:pt idx="69">
                  <c:v>2.6</c:v>
                </c:pt>
                <c:pt idx="70">
                  <c:v>2.6</c:v>
                </c:pt>
                <c:pt idx="71">
                  <c:v>3.3</c:v>
                </c:pt>
                <c:pt idx="72">
                  <c:v>2</c:v>
                </c:pt>
                <c:pt idx="73">
                  <c:v>1.8</c:v>
                </c:pt>
                <c:pt idx="74">
                  <c:v>1.8</c:v>
                </c:pt>
                <c:pt idx="75">
                  <c:v>3.1</c:v>
                </c:pt>
                <c:pt idx="76">
                  <c:v>2.1</c:v>
                </c:pt>
                <c:pt idx="77">
                  <c:v>2.2000000000000002</c:v>
                </c:pt>
                <c:pt idx="78">
                  <c:v>3</c:v>
                </c:pt>
                <c:pt idx="79">
                  <c:v>2</c:v>
                </c:pt>
                <c:pt idx="80">
                  <c:v>2.5</c:v>
                </c:pt>
                <c:pt idx="81">
                  <c:v>2.5</c:v>
                </c:pt>
                <c:pt idx="82">
                  <c:v>1.6</c:v>
                </c:pt>
                <c:pt idx="83">
                  <c:v>1.9</c:v>
                </c:pt>
                <c:pt idx="84">
                  <c:v>2.1</c:v>
                </c:pt>
                <c:pt idx="85">
                  <c:v>1.9</c:v>
                </c:pt>
                <c:pt idx="86">
                  <c:v>1.9</c:v>
                </c:pt>
                <c:pt idx="87">
                  <c:v>2.2000000000000002</c:v>
                </c:pt>
                <c:pt idx="88">
                  <c:v>1.8</c:v>
                </c:pt>
                <c:pt idx="89">
                  <c:v>2.6</c:v>
                </c:pt>
                <c:pt idx="90">
                  <c:v>1.9</c:v>
                </c:pt>
                <c:pt idx="91">
                  <c:v>1.8</c:v>
                </c:pt>
                <c:pt idx="92">
                  <c:v>1.9</c:v>
                </c:pt>
                <c:pt idx="93">
                  <c:v>2.1</c:v>
                </c:pt>
                <c:pt idx="94">
                  <c:v>1.9</c:v>
                </c:pt>
                <c:pt idx="95">
                  <c:v>3.6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2.2000000000000002</c:v>
                </c:pt>
                <c:pt idx="100">
                  <c:v>2.4</c:v>
                </c:pt>
                <c:pt idx="101">
                  <c:v>2.8</c:v>
                </c:pt>
                <c:pt idx="102">
                  <c:v>2.5</c:v>
                </c:pt>
                <c:pt idx="103">
                  <c:v>1.9</c:v>
                </c:pt>
                <c:pt idx="104">
                  <c:v>1.9</c:v>
                </c:pt>
                <c:pt idx="105">
                  <c:v>1.7</c:v>
                </c:pt>
                <c:pt idx="106">
                  <c:v>3.3</c:v>
                </c:pt>
                <c:pt idx="107">
                  <c:v>2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2.2000000000000002</c:v>
                </c:pt>
                <c:pt idx="112">
                  <c:v>1.7</c:v>
                </c:pt>
                <c:pt idx="113">
                  <c:v>1.8</c:v>
                </c:pt>
                <c:pt idx="114">
                  <c:v>3.3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1.8</c:v>
                </c:pt>
                <c:pt idx="118">
                  <c:v>1.8</c:v>
                </c:pt>
                <c:pt idx="119">
                  <c:v>3.6</c:v>
                </c:pt>
                <c:pt idx="120">
                  <c:v>1.9</c:v>
                </c:pt>
                <c:pt idx="121">
                  <c:v>3.3</c:v>
                </c:pt>
                <c:pt idx="122">
                  <c:v>1.9</c:v>
                </c:pt>
                <c:pt idx="123">
                  <c:v>2.9</c:v>
                </c:pt>
                <c:pt idx="124">
                  <c:v>2.2999999999999998</c:v>
                </c:pt>
                <c:pt idx="125">
                  <c:v>3.2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1.6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2.1</c:v>
                </c:pt>
                <c:pt idx="133">
                  <c:v>2.4</c:v>
                </c:pt>
                <c:pt idx="134">
                  <c:v>2.2000000000000002</c:v>
                </c:pt>
                <c:pt idx="135">
                  <c:v>3</c:v>
                </c:pt>
                <c:pt idx="136">
                  <c:v>1.8</c:v>
                </c:pt>
                <c:pt idx="137">
                  <c:v>1.9</c:v>
                </c:pt>
                <c:pt idx="138">
                  <c:v>2.1</c:v>
                </c:pt>
                <c:pt idx="139">
                  <c:v>2.9</c:v>
                </c:pt>
                <c:pt idx="140">
                  <c:v>1.7</c:v>
                </c:pt>
                <c:pt idx="141">
                  <c:v>3</c:v>
                </c:pt>
                <c:pt idx="142">
                  <c:v>3</c:v>
                </c:pt>
                <c:pt idx="143">
                  <c:v>3.4</c:v>
                </c:pt>
                <c:pt idx="144">
                  <c:v>2</c:v>
                </c:pt>
                <c:pt idx="145">
                  <c:v>3.3</c:v>
                </c:pt>
                <c:pt idx="146">
                  <c:v>1.7</c:v>
                </c:pt>
                <c:pt idx="147">
                  <c:v>2.9</c:v>
                </c:pt>
                <c:pt idx="148">
                  <c:v>2</c:v>
                </c:pt>
                <c:pt idx="149">
                  <c:v>2.2000000000000002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3-4B12-80A2-99EC2B87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81208"/>
        <c:axId val="414176616"/>
      </c:scatterChart>
      <c:valAx>
        <c:axId val="41418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Wages $m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4176616"/>
        <c:crosses val="autoZero"/>
        <c:crossBetween val="midCat"/>
      </c:valAx>
      <c:valAx>
        <c:axId val="414176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81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GrossProfit $m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2.2j'!$B$2:$B$151</c:f>
              <c:numCache>
                <c:formatCode>0.000</c:formatCode>
                <c:ptCount val="150"/>
                <c:pt idx="0">
                  <c:v>0.71199999999999997</c:v>
                </c:pt>
                <c:pt idx="1">
                  <c:v>9.0999999999999998E-2</c:v>
                </c:pt>
                <c:pt idx="2">
                  <c:v>1.72</c:v>
                </c:pt>
                <c:pt idx="3">
                  <c:v>1.3720000000000001</c:v>
                </c:pt>
                <c:pt idx="4">
                  <c:v>0.93500000000000005</c:v>
                </c:pt>
                <c:pt idx="5">
                  <c:v>2.0190000000000001</c:v>
                </c:pt>
                <c:pt idx="6">
                  <c:v>0.66200000000000003</c:v>
                </c:pt>
                <c:pt idx="7">
                  <c:v>0.7</c:v>
                </c:pt>
                <c:pt idx="8">
                  <c:v>0.93700000000000006</c:v>
                </c:pt>
                <c:pt idx="9">
                  <c:v>6.5000000000000002E-2</c:v>
                </c:pt>
                <c:pt idx="10">
                  <c:v>2.1440000000000001</c:v>
                </c:pt>
                <c:pt idx="11">
                  <c:v>0.248</c:v>
                </c:pt>
                <c:pt idx="12">
                  <c:v>1.607</c:v>
                </c:pt>
                <c:pt idx="13">
                  <c:v>1.6240000000000001</c:v>
                </c:pt>
                <c:pt idx="14">
                  <c:v>0.05</c:v>
                </c:pt>
                <c:pt idx="15">
                  <c:v>0.58799999999999997</c:v>
                </c:pt>
                <c:pt idx="16">
                  <c:v>1.76</c:v>
                </c:pt>
                <c:pt idx="17">
                  <c:v>4.4999999999999998E-2</c:v>
                </c:pt>
                <c:pt idx="18">
                  <c:v>1</c:v>
                </c:pt>
                <c:pt idx="19">
                  <c:v>0.121</c:v>
                </c:pt>
                <c:pt idx="20">
                  <c:v>0.159</c:v>
                </c:pt>
                <c:pt idx="21">
                  <c:v>2.2839999999999998</c:v>
                </c:pt>
                <c:pt idx="22">
                  <c:v>0.79900000000000004</c:v>
                </c:pt>
                <c:pt idx="23">
                  <c:v>0.91100000000000003</c:v>
                </c:pt>
                <c:pt idx="24">
                  <c:v>0.81299999999999994</c:v>
                </c:pt>
                <c:pt idx="25">
                  <c:v>0.97599999999999998</c:v>
                </c:pt>
                <c:pt idx="26">
                  <c:v>1.86</c:v>
                </c:pt>
                <c:pt idx="27">
                  <c:v>4.7E-2</c:v>
                </c:pt>
                <c:pt idx="28">
                  <c:v>0.498</c:v>
                </c:pt>
                <c:pt idx="29">
                  <c:v>8.4000000000000005E-2</c:v>
                </c:pt>
                <c:pt idx="30">
                  <c:v>4.8000000000000001E-2</c:v>
                </c:pt>
                <c:pt idx="31">
                  <c:v>0.96</c:v>
                </c:pt>
                <c:pt idx="32">
                  <c:v>1.18</c:v>
                </c:pt>
                <c:pt idx="33">
                  <c:v>0.97399999999999998</c:v>
                </c:pt>
                <c:pt idx="34">
                  <c:v>1.3149999999999999</c:v>
                </c:pt>
                <c:pt idx="35">
                  <c:v>0.97399999999999998</c:v>
                </c:pt>
                <c:pt idx="36">
                  <c:v>0.16700000000000001</c:v>
                </c:pt>
                <c:pt idx="37">
                  <c:v>0.93700000000000006</c:v>
                </c:pt>
                <c:pt idx="38">
                  <c:v>4.5999999999999999E-2</c:v>
                </c:pt>
                <c:pt idx="39">
                  <c:v>1.7999999999999999E-2</c:v>
                </c:pt>
                <c:pt idx="40">
                  <c:v>0.84</c:v>
                </c:pt>
                <c:pt idx="41">
                  <c:v>1</c:v>
                </c:pt>
                <c:pt idx="42">
                  <c:v>1.159</c:v>
                </c:pt>
                <c:pt idx="43">
                  <c:v>0.104</c:v>
                </c:pt>
                <c:pt idx="44">
                  <c:v>0.93600000000000005</c:v>
                </c:pt>
                <c:pt idx="45">
                  <c:v>1.968</c:v>
                </c:pt>
                <c:pt idx="46">
                  <c:v>2.536</c:v>
                </c:pt>
                <c:pt idx="47">
                  <c:v>0.41699999999999998</c:v>
                </c:pt>
                <c:pt idx="48">
                  <c:v>3.9E-2</c:v>
                </c:pt>
                <c:pt idx="49">
                  <c:v>1.155</c:v>
                </c:pt>
                <c:pt idx="50">
                  <c:v>1.9990000000000001</c:v>
                </c:pt>
                <c:pt idx="51">
                  <c:v>2.8719999999999999</c:v>
                </c:pt>
                <c:pt idx="52">
                  <c:v>0.73399999999999999</c:v>
                </c:pt>
                <c:pt idx="53">
                  <c:v>4.5900000000000003E-2</c:v>
                </c:pt>
                <c:pt idx="54">
                  <c:v>0.879</c:v>
                </c:pt>
                <c:pt idx="55">
                  <c:v>1.496</c:v>
                </c:pt>
                <c:pt idx="56">
                  <c:v>0.65500000000000003</c:v>
                </c:pt>
                <c:pt idx="57">
                  <c:v>1.6439999999999999</c:v>
                </c:pt>
                <c:pt idx="58">
                  <c:v>0.81899999999999995</c:v>
                </c:pt>
                <c:pt idx="59">
                  <c:v>1.623</c:v>
                </c:pt>
                <c:pt idx="60">
                  <c:v>1.0840000000000001</c:v>
                </c:pt>
                <c:pt idx="61">
                  <c:v>1.4610000000000001</c:v>
                </c:pt>
                <c:pt idx="62">
                  <c:v>0.53200000000000003</c:v>
                </c:pt>
                <c:pt idx="63">
                  <c:v>1.3360000000000001</c:v>
                </c:pt>
                <c:pt idx="64">
                  <c:v>1.018</c:v>
                </c:pt>
                <c:pt idx="65">
                  <c:v>4.2999999999999997E-2</c:v>
                </c:pt>
                <c:pt idx="66">
                  <c:v>1.28</c:v>
                </c:pt>
                <c:pt idx="67">
                  <c:v>0.61199999999999999</c:v>
                </c:pt>
                <c:pt idx="68">
                  <c:v>0.73899999999999999</c:v>
                </c:pt>
                <c:pt idx="69">
                  <c:v>1.1419999999999999</c:v>
                </c:pt>
                <c:pt idx="70">
                  <c:v>1.476</c:v>
                </c:pt>
                <c:pt idx="71">
                  <c:v>0.54600000000000004</c:v>
                </c:pt>
                <c:pt idx="72">
                  <c:v>1.2949999999999999</c:v>
                </c:pt>
                <c:pt idx="73">
                  <c:v>1.512</c:v>
                </c:pt>
                <c:pt idx="74">
                  <c:v>0.10299999999999999</c:v>
                </c:pt>
                <c:pt idx="75">
                  <c:v>0.185</c:v>
                </c:pt>
                <c:pt idx="76">
                  <c:v>0.63600000000000001</c:v>
                </c:pt>
                <c:pt idx="77">
                  <c:v>0.17199999999999999</c:v>
                </c:pt>
                <c:pt idx="78">
                  <c:v>4.3999999999999997E-2</c:v>
                </c:pt>
                <c:pt idx="79">
                  <c:v>1.5449999999999999</c:v>
                </c:pt>
                <c:pt idx="80">
                  <c:v>0.29099999999999998</c:v>
                </c:pt>
                <c:pt idx="81">
                  <c:v>9.1999999999999998E-2</c:v>
                </c:pt>
                <c:pt idx="82">
                  <c:v>0.48</c:v>
                </c:pt>
                <c:pt idx="83">
                  <c:v>0.98299999999999998</c:v>
                </c:pt>
                <c:pt idx="84">
                  <c:v>1.881</c:v>
                </c:pt>
                <c:pt idx="85">
                  <c:v>2.6259999999999999</c:v>
                </c:pt>
                <c:pt idx="86">
                  <c:v>0.56799999999999995</c:v>
                </c:pt>
                <c:pt idx="87">
                  <c:v>0.879</c:v>
                </c:pt>
                <c:pt idx="88">
                  <c:v>1.083</c:v>
                </c:pt>
                <c:pt idx="89">
                  <c:v>0.82799999999999996</c:v>
                </c:pt>
                <c:pt idx="90">
                  <c:v>1.56</c:v>
                </c:pt>
                <c:pt idx="91">
                  <c:v>1.4279999999999999</c:v>
                </c:pt>
                <c:pt idx="92">
                  <c:v>1.4039999999999999</c:v>
                </c:pt>
                <c:pt idx="93">
                  <c:v>1.0720000000000001</c:v>
                </c:pt>
                <c:pt idx="94">
                  <c:v>0.183</c:v>
                </c:pt>
                <c:pt idx="95">
                  <c:v>1.6</c:v>
                </c:pt>
                <c:pt idx="96">
                  <c:v>0.61199999999999999</c:v>
                </c:pt>
                <c:pt idx="97">
                  <c:v>0.496</c:v>
                </c:pt>
                <c:pt idx="98">
                  <c:v>1.8</c:v>
                </c:pt>
                <c:pt idx="99">
                  <c:v>0.40300000000000002</c:v>
                </c:pt>
                <c:pt idx="100">
                  <c:v>0.85599999999999998</c:v>
                </c:pt>
                <c:pt idx="101">
                  <c:v>1.8360000000000001</c:v>
                </c:pt>
                <c:pt idx="102">
                  <c:v>0.40799999999999997</c:v>
                </c:pt>
                <c:pt idx="103">
                  <c:v>0.124</c:v>
                </c:pt>
                <c:pt idx="104">
                  <c:v>8.5000000000000006E-2</c:v>
                </c:pt>
                <c:pt idx="105">
                  <c:v>0.85199999999999998</c:v>
                </c:pt>
                <c:pt idx="106">
                  <c:v>1.927</c:v>
                </c:pt>
                <c:pt idx="107">
                  <c:v>1.018</c:v>
                </c:pt>
                <c:pt idx="108">
                  <c:v>0.86399999999999999</c:v>
                </c:pt>
                <c:pt idx="109">
                  <c:v>0.626</c:v>
                </c:pt>
                <c:pt idx="110">
                  <c:v>1.3839999999999999</c:v>
                </c:pt>
                <c:pt idx="111">
                  <c:v>0.59</c:v>
                </c:pt>
                <c:pt idx="112">
                  <c:v>7.1999999999999995E-2</c:v>
                </c:pt>
                <c:pt idx="113">
                  <c:v>1.2829999999999999</c:v>
                </c:pt>
                <c:pt idx="114">
                  <c:v>7.4999999999999997E-2</c:v>
                </c:pt>
                <c:pt idx="115">
                  <c:v>0.89900000000000002</c:v>
                </c:pt>
                <c:pt idx="116">
                  <c:v>1.248</c:v>
                </c:pt>
                <c:pt idx="117">
                  <c:v>0.23100000000000001</c:v>
                </c:pt>
                <c:pt idx="118">
                  <c:v>1.512</c:v>
                </c:pt>
                <c:pt idx="119">
                  <c:v>0.83099999999999996</c:v>
                </c:pt>
                <c:pt idx="120">
                  <c:v>0.123</c:v>
                </c:pt>
                <c:pt idx="121">
                  <c:v>0.13100000000000001</c:v>
                </c:pt>
                <c:pt idx="122">
                  <c:v>1.5389999999999999</c:v>
                </c:pt>
                <c:pt idx="123">
                  <c:v>0.63700000000000001</c:v>
                </c:pt>
                <c:pt idx="124">
                  <c:v>0.27500000000000002</c:v>
                </c:pt>
                <c:pt idx="125">
                  <c:v>0.71099999999999997</c:v>
                </c:pt>
                <c:pt idx="126">
                  <c:v>1.2</c:v>
                </c:pt>
                <c:pt idx="127">
                  <c:v>1.2270000000000001</c:v>
                </c:pt>
                <c:pt idx="128">
                  <c:v>1.9630000000000001</c:v>
                </c:pt>
                <c:pt idx="129">
                  <c:v>0.496</c:v>
                </c:pt>
                <c:pt idx="130">
                  <c:v>0.42399999999999999</c:v>
                </c:pt>
                <c:pt idx="131">
                  <c:v>1.1519999999999999</c:v>
                </c:pt>
                <c:pt idx="132">
                  <c:v>1.4810000000000001</c:v>
                </c:pt>
                <c:pt idx="133">
                  <c:v>2.2850000000000001</c:v>
                </c:pt>
                <c:pt idx="134">
                  <c:v>0.29199999999999998</c:v>
                </c:pt>
                <c:pt idx="135">
                  <c:v>0.88800000000000001</c:v>
                </c:pt>
                <c:pt idx="136">
                  <c:v>2.3239999999999998</c:v>
                </c:pt>
                <c:pt idx="137">
                  <c:v>0.19600000000000001</c:v>
                </c:pt>
                <c:pt idx="138">
                  <c:v>0.18</c:v>
                </c:pt>
                <c:pt idx="139">
                  <c:v>1.4159999999999999</c:v>
                </c:pt>
                <c:pt idx="140">
                  <c:v>0.115</c:v>
                </c:pt>
                <c:pt idx="141">
                  <c:v>0.995</c:v>
                </c:pt>
                <c:pt idx="142">
                  <c:v>2.3519999999999999</c:v>
                </c:pt>
                <c:pt idx="143">
                  <c:v>1.2589999999999999</c:v>
                </c:pt>
                <c:pt idx="144">
                  <c:v>1.464</c:v>
                </c:pt>
                <c:pt idx="145">
                  <c:v>0.504</c:v>
                </c:pt>
                <c:pt idx="146">
                  <c:v>0.44700000000000001</c:v>
                </c:pt>
                <c:pt idx="147">
                  <c:v>2.62</c:v>
                </c:pt>
                <c:pt idx="148">
                  <c:v>1.1679999999999999</c:v>
                </c:pt>
                <c:pt idx="149">
                  <c:v>3.2000000000000001E-2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3-47B1-8EB4-2C07B3CD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85472"/>
        <c:axId val="414178256"/>
      </c:scatterChart>
      <c:valAx>
        <c:axId val="4141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GrossProfit $m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14178256"/>
        <c:crosses val="autoZero"/>
        <c:crossBetween val="midCat"/>
      </c:valAx>
      <c:valAx>
        <c:axId val="41417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8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Adv.$'000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2.2j'!$C$2:$C$151</c:f>
              <c:numCache>
                <c:formatCode>General</c:formatCode>
                <c:ptCount val="150"/>
                <c:pt idx="0">
                  <c:v>171</c:v>
                </c:pt>
                <c:pt idx="1">
                  <c:v>213</c:v>
                </c:pt>
                <c:pt idx="2">
                  <c:v>255</c:v>
                </c:pt>
                <c:pt idx="3">
                  <c:v>287</c:v>
                </c:pt>
                <c:pt idx="4">
                  <c:v>112</c:v>
                </c:pt>
                <c:pt idx="5">
                  <c:v>238</c:v>
                </c:pt>
                <c:pt idx="6">
                  <c:v>124</c:v>
                </c:pt>
                <c:pt idx="7">
                  <c:v>214</c:v>
                </c:pt>
                <c:pt idx="8">
                  <c:v>215</c:v>
                </c:pt>
                <c:pt idx="9">
                  <c:v>154</c:v>
                </c:pt>
                <c:pt idx="10">
                  <c:v>97</c:v>
                </c:pt>
                <c:pt idx="11">
                  <c:v>301</c:v>
                </c:pt>
                <c:pt idx="12">
                  <c:v>123</c:v>
                </c:pt>
                <c:pt idx="13">
                  <c:v>148</c:v>
                </c:pt>
                <c:pt idx="14">
                  <c:v>228</c:v>
                </c:pt>
                <c:pt idx="15">
                  <c:v>136</c:v>
                </c:pt>
                <c:pt idx="16">
                  <c:v>369</c:v>
                </c:pt>
                <c:pt idx="17">
                  <c:v>187</c:v>
                </c:pt>
                <c:pt idx="18">
                  <c:v>66</c:v>
                </c:pt>
                <c:pt idx="19">
                  <c:v>116</c:v>
                </c:pt>
                <c:pt idx="20">
                  <c:v>144</c:v>
                </c:pt>
                <c:pt idx="21">
                  <c:v>201</c:v>
                </c:pt>
                <c:pt idx="22">
                  <c:v>96</c:v>
                </c:pt>
                <c:pt idx="23">
                  <c:v>134</c:v>
                </c:pt>
                <c:pt idx="24">
                  <c:v>101</c:v>
                </c:pt>
                <c:pt idx="25">
                  <c:v>82</c:v>
                </c:pt>
                <c:pt idx="26">
                  <c:v>311</c:v>
                </c:pt>
                <c:pt idx="27">
                  <c:v>65</c:v>
                </c:pt>
                <c:pt idx="28">
                  <c:v>31</c:v>
                </c:pt>
                <c:pt idx="29">
                  <c:v>249</c:v>
                </c:pt>
                <c:pt idx="30">
                  <c:v>197</c:v>
                </c:pt>
                <c:pt idx="31">
                  <c:v>213</c:v>
                </c:pt>
                <c:pt idx="32">
                  <c:v>69</c:v>
                </c:pt>
                <c:pt idx="33">
                  <c:v>201</c:v>
                </c:pt>
                <c:pt idx="34">
                  <c:v>69</c:v>
                </c:pt>
                <c:pt idx="35">
                  <c:v>117</c:v>
                </c:pt>
                <c:pt idx="36">
                  <c:v>81</c:v>
                </c:pt>
                <c:pt idx="37">
                  <c:v>211</c:v>
                </c:pt>
                <c:pt idx="38">
                  <c:v>151</c:v>
                </c:pt>
                <c:pt idx="39">
                  <c:v>77</c:v>
                </c:pt>
                <c:pt idx="40">
                  <c:v>99</c:v>
                </c:pt>
                <c:pt idx="41">
                  <c:v>283</c:v>
                </c:pt>
                <c:pt idx="42">
                  <c:v>196</c:v>
                </c:pt>
                <c:pt idx="43">
                  <c:v>253</c:v>
                </c:pt>
                <c:pt idx="44">
                  <c:v>203</c:v>
                </c:pt>
                <c:pt idx="45">
                  <c:v>164</c:v>
                </c:pt>
                <c:pt idx="46">
                  <c:v>146</c:v>
                </c:pt>
                <c:pt idx="47">
                  <c:v>121</c:v>
                </c:pt>
                <c:pt idx="48">
                  <c:v>128</c:v>
                </c:pt>
                <c:pt idx="49">
                  <c:v>132</c:v>
                </c:pt>
                <c:pt idx="50">
                  <c:v>75</c:v>
                </c:pt>
                <c:pt idx="51">
                  <c:v>144</c:v>
                </c:pt>
                <c:pt idx="52">
                  <c:v>152</c:v>
                </c:pt>
                <c:pt idx="53">
                  <c:v>104</c:v>
                </c:pt>
                <c:pt idx="54">
                  <c:v>112</c:v>
                </c:pt>
                <c:pt idx="55">
                  <c:v>139</c:v>
                </c:pt>
                <c:pt idx="56">
                  <c:v>150</c:v>
                </c:pt>
                <c:pt idx="57">
                  <c:v>60</c:v>
                </c:pt>
                <c:pt idx="58">
                  <c:v>266</c:v>
                </c:pt>
                <c:pt idx="59">
                  <c:v>209</c:v>
                </c:pt>
                <c:pt idx="60">
                  <c:v>181</c:v>
                </c:pt>
                <c:pt idx="61">
                  <c:v>180</c:v>
                </c:pt>
                <c:pt idx="62">
                  <c:v>111</c:v>
                </c:pt>
                <c:pt idx="63">
                  <c:v>150</c:v>
                </c:pt>
                <c:pt idx="64">
                  <c:v>348</c:v>
                </c:pt>
                <c:pt idx="65">
                  <c:v>214</c:v>
                </c:pt>
                <c:pt idx="66">
                  <c:v>141</c:v>
                </c:pt>
                <c:pt idx="67">
                  <c:v>148</c:v>
                </c:pt>
                <c:pt idx="68">
                  <c:v>146</c:v>
                </c:pt>
                <c:pt idx="69">
                  <c:v>199</c:v>
                </c:pt>
                <c:pt idx="70">
                  <c:v>171</c:v>
                </c:pt>
                <c:pt idx="71">
                  <c:v>122</c:v>
                </c:pt>
                <c:pt idx="72">
                  <c:v>110</c:v>
                </c:pt>
                <c:pt idx="73">
                  <c:v>73</c:v>
                </c:pt>
                <c:pt idx="74">
                  <c:v>89</c:v>
                </c:pt>
                <c:pt idx="75">
                  <c:v>166</c:v>
                </c:pt>
                <c:pt idx="76">
                  <c:v>118</c:v>
                </c:pt>
                <c:pt idx="77">
                  <c:v>117</c:v>
                </c:pt>
                <c:pt idx="78">
                  <c:v>175</c:v>
                </c:pt>
                <c:pt idx="79">
                  <c:v>102</c:v>
                </c:pt>
                <c:pt idx="80">
                  <c:v>182</c:v>
                </c:pt>
                <c:pt idx="81">
                  <c:v>230</c:v>
                </c:pt>
                <c:pt idx="82">
                  <c:v>59</c:v>
                </c:pt>
                <c:pt idx="83">
                  <c:v>71</c:v>
                </c:pt>
                <c:pt idx="84">
                  <c:v>46</c:v>
                </c:pt>
                <c:pt idx="85">
                  <c:v>43</c:v>
                </c:pt>
                <c:pt idx="86">
                  <c:v>125</c:v>
                </c:pt>
                <c:pt idx="87">
                  <c:v>118</c:v>
                </c:pt>
                <c:pt idx="88">
                  <c:v>101</c:v>
                </c:pt>
                <c:pt idx="89">
                  <c:v>213</c:v>
                </c:pt>
                <c:pt idx="90">
                  <c:v>115</c:v>
                </c:pt>
                <c:pt idx="91">
                  <c:v>121</c:v>
                </c:pt>
                <c:pt idx="92">
                  <c:v>69</c:v>
                </c:pt>
                <c:pt idx="93">
                  <c:v>178</c:v>
                </c:pt>
                <c:pt idx="94">
                  <c:v>85</c:v>
                </c:pt>
                <c:pt idx="95">
                  <c:v>282</c:v>
                </c:pt>
                <c:pt idx="96">
                  <c:v>156</c:v>
                </c:pt>
                <c:pt idx="97">
                  <c:v>86</c:v>
                </c:pt>
                <c:pt idx="98">
                  <c:v>212</c:v>
                </c:pt>
                <c:pt idx="99">
                  <c:v>157</c:v>
                </c:pt>
                <c:pt idx="100">
                  <c:v>91</c:v>
                </c:pt>
                <c:pt idx="101">
                  <c:v>169</c:v>
                </c:pt>
                <c:pt idx="102">
                  <c:v>175</c:v>
                </c:pt>
                <c:pt idx="103">
                  <c:v>77</c:v>
                </c:pt>
                <c:pt idx="104">
                  <c:v>125</c:v>
                </c:pt>
                <c:pt idx="105">
                  <c:v>102</c:v>
                </c:pt>
                <c:pt idx="106">
                  <c:v>249</c:v>
                </c:pt>
                <c:pt idx="107">
                  <c:v>134</c:v>
                </c:pt>
                <c:pt idx="108">
                  <c:v>129</c:v>
                </c:pt>
                <c:pt idx="109">
                  <c:v>51</c:v>
                </c:pt>
                <c:pt idx="110">
                  <c:v>33</c:v>
                </c:pt>
                <c:pt idx="111">
                  <c:v>121</c:v>
                </c:pt>
                <c:pt idx="112">
                  <c:v>116</c:v>
                </c:pt>
                <c:pt idx="113">
                  <c:v>68</c:v>
                </c:pt>
                <c:pt idx="114">
                  <c:v>296</c:v>
                </c:pt>
                <c:pt idx="115">
                  <c:v>165</c:v>
                </c:pt>
                <c:pt idx="116">
                  <c:v>92</c:v>
                </c:pt>
                <c:pt idx="117">
                  <c:v>109</c:v>
                </c:pt>
                <c:pt idx="118">
                  <c:v>125</c:v>
                </c:pt>
                <c:pt idx="119">
                  <c:v>199</c:v>
                </c:pt>
                <c:pt idx="120">
                  <c:v>113</c:v>
                </c:pt>
                <c:pt idx="121">
                  <c:v>284</c:v>
                </c:pt>
                <c:pt idx="122">
                  <c:v>115</c:v>
                </c:pt>
                <c:pt idx="123">
                  <c:v>188</c:v>
                </c:pt>
                <c:pt idx="124">
                  <c:v>139</c:v>
                </c:pt>
                <c:pt idx="125">
                  <c:v>232</c:v>
                </c:pt>
                <c:pt idx="126">
                  <c:v>83</c:v>
                </c:pt>
                <c:pt idx="127">
                  <c:v>100</c:v>
                </c:pt>
                <c:pt idx="128">
                  <c:v>113</c:v>
                </c:pt>
                <c:pt idx="129">
                  <c:v>100</c:v>
                </c:pt>
                <c:pt idx="130">
                  <c:v>123</c:v>
                </c:pt>
                <c:pt idx="131">
                  <c:v>106</c:v>
                </c:pt>
                <c:pt idx="132">
                  <c:v>126</c:v>
                </c:pt>
                <c:pt idx="133">
                  <c:v>200</c:v>
                </c:pt>
                <c:pt idx="134">
                  <c:v>47</c:v>
                </c:pt>
                <c:pt idx="135">
                  <c:v>202</c:v>
                </c:pt>
                <c:pt idx="136">
                  <c:v>97</c:v>
                </c:pt>
                <c:pt idx="137">
                  <c:v>49</c:v>
                </c:pt>
                <c:pt idx="138">
                  <c:v>84</c:v>
                </c:pt>
                <c:pt idx="139">
                  <c:v>209</c:v>
                </c:pt>
                <c:pt idx="140">
                  <c:v>70</c:v>
                </c:pt>
                <c:pt idx="141">
                  <c:v>185</c:v>
                </c:pt>
                <c:pt idx="142">
                  <c:v>209</c:v>
                </c:pt>
                <c:pt idx="143">
                  <c:v>175</c:v>
                </c:pt>
                <c:pt idx="144">
                  <c:v>118</c:v>
                </c:pt>
                <c:pt idx="145">
                  <c:v>253</c:v>
                </c:pt>
                <c:pt idx="146">
                  <c:v>20</c:v>
                </c:pt>
                <c:pt idx="147">
                  <c:v>103</c:v>
                </c:pt>
                <c:pt idx="148">
                  <c:v>120</c:v>
                </c:pt>
                <c:pt idx="149">
                  <c:v>102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6-4437-BB6A-269E90AD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82848"/>
        <c:axId val="414175632"/>
      </c:scatterChart>
      <c:valAx>
        <c:axId val="4141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Adv.$'000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75632"/>
        <c:crosses val="autoZero"/>
        <c:crossBetween val="midCat"/>
      </c:valAx>
      <c:valAx>
        <c:axId val="41417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HrsTrading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2.2j'!$D$2:$D$151</c:f>
              <c:numCache>
                <c:formatCode>General</c:formatCode>
                <c:ptCount val="150"/>
                <c:pt idx="0">
                  <c:v>110</c:v>
                </c:pt>
                <c:pt idx="1">
                  <c:v>134</c:v>
                </c:pt>
                <c:pt idx="2">
                  <c:v>98</c:v>
                </c:pt>
                <c:pt idx="3">
                  <c:v>85</c:v>
                </c:pt>
                <c:pt idx="4">
                  <c:v>72</c:v>
                </c:pt>
                <c:pt idx="5">
                  <c:v>77</c:v>
                </c:pt>
                <c:pt idx="6">
                  <c:v>100</c:v>
                </c:pt>
                <c:pt idx="7">
                  <c:v>95</c:v>
                </c:pt>
                <c:pt idx="8">
                  <c:v>112</c:v>
                </c:pt>
                <c:pt idx="9">
                  <c:v>75</c:v>
                </c:pt>
                <c:pt idx="10">
                  <c:v>100</c:v>
                </c:pt>
                <c:pt idx="11">
                  <c:v>96</c:v>
                </c:pt>
                <c:pt idx="12">
                  <c:v>72</c:v>
                </c:pt>
                <c:pt idx="13">
                  <c:v>73</c:v>
                </c:pt>
                <c:pt idx="14">
                  <c:v>86</c:v>
                </c:pt>
                <c:pt idx="15">
                  <c:v>121</c:v>
                </c:pt>
                <c:pt idx="16">
                  <c:v>85</c:v>
                </c:pt>
                <c:pt idx="17">
                  <c:v>73</c:v>
                </c:pt>
                <c:pt idx="18">
                  <c:v>90</c:v>
                </c:pt>
                <c:pt idx="19">
                  <c:v>82</c:v>
                </c:pt>
                <c:pt idx="20">
                  <c:v>85</c:v>
                </c:pt>
                <c:pt idx="21">
                  <c:v>80</c:v>
                </c:pt>
                <c:pt idx="22">
                  <c:v>145</c:v>
                </c:pt>
                <c:pt idx="23">
                  <c:v>112</c:v>
                </c:pt>
                <c:pt idx="24">
                  <c:v>106</c:v>
                </c:pt>
                <c:pt idx="25">
                  <c:v>101</c:v>
                </c:pt>
                <c:pt idx="26">
                  <c:v>124</c:v>
                </c:pt>
                <c:pt idx="27">
                  <c:v>88</c:v>
                </c:pt>
                <c:pt idx="28">
                  <c:v>117</c:v>
                </c:pt>
                <c:pt idx="29">
                  <c:v>86</c:v>
                </c:pt>
                <c:pt idx="30">
                  <c:v>72</c:v>
                </c:pt>
                <c:pt idx="31">
                  <c:v>101</c:v>
                </c:pt>
                <c:pt idx="32">
                  <c:v>72</c:v>
                </c:pt>
                <c:pt idx="33">
                  <c:v>91</c:v>
                </c:pt>
                <c:pt idx="34">
                  <c:v>78</c:v>
                </c:pt>
                <c:pt idx="35">
                  <c:v>96</c:v>
                </c:pt>
                <c:pt idx="36">
                  <c:v>120</c:v>
                </c:pt>
                <c:pt idx="37">
                  <c:v>112</c:v>
                </c:pt>
                <c:pt idx="38">
                  <c:v>72</c:v>
                </c:pt>
                <c:pt idx="39">
                  <c:v>150</c:v>
                </c:pt>
                <c:pt idx="40">
                  <c:v>110</c:v>
                </c:pt>
                <c:pt idx="41">
                  <c:v>104</c:v>
                </c:pt>
                <c:pt idx="42">
                  <c:v>99</c:v>
                </c:pt>
                <c:pt idx="43">
                  <c:v>145</c:v>
                </c:pt>
                <c:pt idx="44">
                  <c:v>111</c:v>
                </c:pt>
                <c:pt idx="45">
                  <c:v>86</c:v>
                </c:pt>
                <c:pt idx="46">
                  <c:v>84</c:v>
                </c:pt>
                <c:pt idx="47">
                  <c:v>123</c:v>
                </c:pt>
                <c:pt idx="48">
                  <c:v>97</c:v>
                </c:pt>
                <c:pt idx="49">
                  <c:v>98</c:v>
                </c:pt>
                <c:pt idx="50">
                  <c:v>72</c:v>
                </c:pt>
                <c:pt idx="51">
                  <c:v>73</c:v>
                </c:pt>
                <c:pt idx="52">
                  <c:v>111</c:v>
                </c:pt>
                <c:pt idx="53">
                  <c:v>86</c:v>
                </c:pt>
                <c:pt idx="54">
                  <c:v>120</c:v>
                </c:pt>
                <c:pt idx="55">
                  <c:v>84</c:v>
                </c:pt>
                <c:pt idx="56">
                  <c:v>108</c:v>
                </c:pt>
                <c:pt idx="57">
                  <c:v>118</c:v>
                </c:pt>
                <c:pt idx="58">
                  <c:v>92</c:v>
                </c:pt>
                <c:pt idx="59">
                  <c:v>88</c:v>
                </c:pt>
                <c:pt idx="60">
                  <c:v>101</c:v>
                </c:pt>
                <c:pt idx="61">
                  <c:v>91</c:v>
                </c:pt>
                <c:pt idx="62">
                  <c:v>120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96</c:v>
                </c:pt>
                <c:pt idx="67">
                  <c:v>116</c:v>
                </c:pt>
                <c:pt idx="68">
                  <c:v>114</c:v>
                </c:pt>
                <c:pt idx="69">
                  <c:v>98</c:v>
                </c:pt>
                <c:pt idx="70">
                  <c:v>91</c:v>
                </c:pt>
                <c:pt idx="71">
                  <c:v>129</c:v>
                </c:pt>
                <c:pt idx="72">
                  <c:v>88</c:v>
                </c:pt>
                <c:pt idx="73">
                  <c:v>82</c:v>
                </c:pt>
                <c:pt idx="74">
                  <c:v>135</c:v>
                </c:pt>
                <c:pt idx="75">
                  <c:v>133</c:v>
                </c:pt>
                <c:pt idx="76">
                  <c:v>112</c:v>
                </c:pt>
                <c:pt idx="77">
                  <c:v>168</c:v>
                </c:pt>
                <c:pt idx="78">
                  <c:v>78</c:v>
                </c:pt>
                <c:pt idx="79">
                  <c:v>110</c:v>
                </c:pt>
                <c:pt idx="80">
                  <c:v>132</c:v>
                </c:pt>
                <c:pt idx="81">
                  <c:v>137</c:v>
                </c:pt>
                <c:pt idx="82">
                  <c:v>127</c:v>
                </c:pt>
                <c:pt idx="83">
                  <c:v>112</c:v>
                </c:pt>
                <c:pt idx="84">
                  <c:v>85</c:v>
                </c:pt>
                <c:pt idx="85">
                  <c:v>74</c:v>
                </c:pt>
                <c:pt idx="86">
                  <c:v>109</c:v>
                </c:pt>
                <c:pt idx="87">
                  <c:v>108</c:v>
                </c:pt>
                <c:pt idx="88">
                  <c:v>100</c:v>
                </c:pt>
                <c:pt idx="89">
                  <c:v>105</c:v>
                </c:pt>
                <c:pt idx="90">
                  <c:v>87</c:v>
                </c:pt>
                <c:pt idx="91">
                  <c:v>84</c:v>
                </c:pt>
                <c:pt idx="92">
                  <c:v>87</c:v>
                </c:pt>
                <c:pt idx="93">
                  <c:v>101</c:v>
                </c:pt>
                <c:pt idx="94">
                  <c:v>130</c:v>
                </c:pt>
                <c:pt idx="95">
                  <c:v>72</c:v>
                </c:pt>
                <c:pt idx="96">
                  <c:v>129</c:v>
                </c:pt>
                <c:pt idx="97">
                  <c:v>100</c:v>
                </c:pt>
                <c:pt idx="98">
                  <c:v>86</c:v>
                </c:pt>
                <c:pt idx="99">
                  <c:v>98</c:v>
                </c:pt>
                <c:pt idx="100">
                  <c:v>112</c:v>
                </c:pt>
                <c:pt idx="101">
                  <c:v>85</c:v>
                </c:pt>
                <c:pt idx="102">
                  <c:v>96</c:v>
                </c:pt>
                <c:pt idx="103">
                  <c:v>150</c:v>
                </c:pt>
                <c:pt idx="104">
                  <c:v>107</c:v>
                </c:pt>
                <c:pt idx="105">
                  <c:v>108</c:v>
                </c:pt>
                <c:pt idx="106">
                  <c:v>78</c:v>
                </c:pt>
                <c:pt idx="107">
                  <c:v>86</c:v>
                </c:pt>
                <c:pt idx="108">
                  <c:v>133</c:v>
                </c:pt>
                <c:pt idx="109">
                  <c:v>107</c:v>
                </c:pt>
                <c:pt idx="110">
                  <c:v>100</c:v>
                </c:pt>
                <c:pt idx="111">
                  <c:v>108</c:v>
                </c:pt>
                <c:pt idx="112">
                  <c:v>155</c:v>
                </c:pt>
                <c:pt idx="113">
                  <c:v>90</c:v>
                </c:pt>
                <c:pt idx="114">
                  <c:v>137</c:v>
                </c:pt>
                <c:pt idx="115">
                  <c:v>140</c:v>
                </c:pt>
                <c:pt idx="116">
                  <c:v>98</c:v>
                </c:pt>
                <c:pt idx="117">
                  <c:v>111</c:v>
                </c:pt>
                <c:pt idx="118">
                  <c:v>101</c:v>
                </c:pt>
                <c:pt idx="119">
                  <c:v>109</c:v>
                </c:pt>
                <c:pt idx="120">
                  <c:v>132</c:v>
                </c:pt>
                <c:pt idx="121">
                  <c:v>137</c:v>
                </c:pt>
                <c:pt idx="122">
                  <c:v>72</c:v>
                </c:pt>
                <c:pt idx="123">
                  <c:v>76</c:v>
                </c:pt>
                <c:pt idx="124">
                  <c:v>124</c:v>
                </c:pt>
                <c:pt idx="125">
                  <c:v>99</c:v>
                </c:pt>
                <c:pt idx="126">
                  <c:v>90</c:v>
                </c:pt>
                <c:pt idx="127">
                  <c:v>98</c:v>
                </c:pt>
                <c:pt idx="128">
                  <c:v>85</c:v>
                </c:pt>
                <c:pt idx="129">
                  <c:v>136</c:v>
                </c:pt>
                <c:pt idx="130">
                  <c:v>75</c:v>
                </c:pt>
                <c:pt idx="131">
                  <c:v>96</c:v>
                </c:pt>
                <c:pt idx="132">
                  <c:v>97</c:v>
                </c:pt>
                <c:pt idx="133">
                  <c:v>124</c:v>
                </c:pt>
                <c:pt idx="134">
                  <c:v>111</c:v>
                </c:pt>
                <c:pt idx="135">
                  <c:v>147</c:v>
                </c:pt>
                <c:pt idx="136">
                  <c:v>101</c:v>
                </c:pt>
                <c:pt idx="137">
                  <c:v>111</c:v>
                </c:pt>
                <c:pt idx="138">
                  <c:v>122</c:v>
                </c:pt>
                <c:pt idx="139">
                  <c:v>85</c:v>
                </c:pt>
                <c:pt idx="140">
                  <c:v>137</c:v>
                </c:pt>
                <c:pt idx="141">
                  <c:v>99</c:v>
                </c:pt>
                <c:pt idx="142">
                  <c:v>85</c:v>
                </c:pt>
                <c:pt idx="143">
                  <c:v>84</c:v>
                </c:pt>
                <c:pt idx="144">
                  <c:v>115</c:v>
                </c:pt>
                <c:pt idx="145">
                  <c:v>124</c:v>
                </c:pt>
                <c:pt idx="146">
                  <c:v>129</c:v>
                </c:pt>
                <c:pt idx="147">
                  <c:v>102</c:v>
                </c:pt>
                <c:pt idx="148">
                  <c:v>114</c:v>
                </c:pt>
                <c:pt idx="149">
                  <c:v>135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B-4B5E-9340-E754DC5E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79896"/>
        <c:axId val="414180224"/>
      </c:scatterChart>
      <c:valAx>
        <c:axId val="41417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HrsTrading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80224"/>
        <c:crosses val="autoZero"/>
        <c:crossBetween val="midCat"/>
      </c:valAx>
      <c:valAx>
        <c:axId val="41418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7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Mng-Age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2.2j'!$E$2:$E$151</c:f>
              <c:numCache>
                <c:formatCode>General</c:formatCode>
                <c:ptCount val="150"/>
                <c:pt idx="0">
                  <c:v>33</c:v>
                </c:pt>
                <c:pt idx="1">
                  <c:v>33</c:v>
                </c:pt>
                <c:pt idx="2">
                  <c:v>40</c:v>
                </c:pt>
                <c:pt idx="3">
                  <c:v>29</c:v>
                </c:pt>
                <c:pt idx="4">
                  <c:v>36</c:v>
                </c:pt>
                <c:pt idx="5">
                  <c:v>32</c:v>
                </c:pt>
                <c:pt idx="6">
                  <c:v>52</c:v>
                </c:pt>
                <c:pt idx="7">
                  <c:v>41</c:v>
                </c:pt>
                <c:pt idx="8">
                  <c:v>31</c:v>
                </c:pt>
                <c:pt idx="9">
                  <c:v>42</c:v>
                </c:pt>
                <c:pt idx="10">
                  <c:v>32</c:v>
                </c:pt>
                <c:pt idx="11">
                  <c:v>39</c:v>
                </c:pt>
                <c:pt idx="12">
                  <c:v>45</c:v>
                </c:pt>
                <c:pt idx="13">
                  <c:v>39</c:v>
                </c:pt>
                <c:pt idx="14">
                  <c:v>31</c:v>
                </c:pt>
                <c:pt idx="15">
                  <c:v>41</c:v>
                </c:pt>
                <c:pt idx="16">
                  <c:v>38</c:v>
                </c:pt>
                <c:pt idx="17">
                  <c:v>29</c:v>
                </c:pt>
                <c:pt idx="18">
                  <c:v>34</c:v>
                </c:pt>
                <c:pt idx="19">
                  <c:v>34</c:v>
                </c:pt>
                <c:pt idx="20">
                  <c:v>47</c:v>
                </c:pt>
                <c:pt idx="21">
                  <c:v>38</c:v>
                </c:pt>
                <c:pt idx="22">
                  <c:v>34</c:v>
                </c:pt>
                <c:pt idx="23">
                  <c:v>30</c:v>
                </c:pt>
                <c:pt idx="24">
                  <c:v>44</c:v>
                </c:pt>
                <c:pt idx="25">
                  <c:v>37</c:v>
                </c:pt>
                <c:pt idx="26">
                  <c:v>37</c:v>
                </c:pt>
                <c:pt idx="27">
                  <c:v>27</c:v>
                </c:pt>
                <c:pt idx="28">
                  <c:v>30</c:v>
                </c:pt>
                <c:pt idx="29">
                  <c:v>38</c:v>
                </c:pt>
                <c:pt idx="30">
                  <c:v>35</c:v>
                </c:pt>
                <c:pt idx="31">
                  <c:v>30</c:v>
                </c:pt>
                <c:pt idx="32">
                  <c:v>34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39</c:v>
                </c:pt>
                <c:pt idx="37">
                  <c:v>59</c:v>
                </c:pt>
                <c:pt idx="38">
                  <c:v>30</c:v>
                </c:pt>
                <c:pt idx="39">
                  <c:v>28</c:v>
                </c:pt>
                <c:pt idx="40">
                  <c:v>36</c:v>
                </c:pt>
                <c:pt idx="41">
                  <c:v>40</c:v>
                </c:pt>
                <c:pt idx="42">
                  <c:v>43</c:v>
                </c:pt>
                <c:pt idx="43">
                  <c:v>52</c:v>
                </c:pt>
                <c:pt idx="44">
                  <c:v>45</c:v>
                </c:pt>
                <c:pt idx="45">
                  <c:v>33</c:v>
                </c:pt>
                <c:pt idx="46">
                  <c:v>36</c:v>
                </c:pt>
                <c:pt idx="47">
                  <c:v>36</c:v>
                </c:pt>
                <c:pt idx="48">
                  <c:v>43</c:v>
                </c:pt>
                <c:pt idx="49">
                  <c:v>35</c:v>
                </c:pt>
                <c:pt idx="50">
                  <c:v>49</c:v>
                </c:pt>
                <c:pt idx="51">
                  <c:v>35</c:v>
                </c:pt>
                <c:pt idx="52">
                  <c:v>44</c:v>
                </c:pt>
                <c:pt idx="53">
                  <c:v>29</c:v>
                </c:pt>
                <c:pt idx="54">
                  <c:v>39</c:v>
                </c:pt>
                <c:pt idx="55">
                  <c:v>36</c:v>
                </c:pt>
                <c:pt idx="56">
                  <c:v>37</c:v>
                </c:pt>
                <c:pt idx="57">
                  <c:v>34</c:v>
                </c:pt>
                <c:pt idx="58">
                  <c:v>52</c:v>
                </c:pt>
                <c:pt idx="59">
                  <c:v>45</c:v>
                </c:pt>
                <c:pt idx="60">
                  <c:v>53</c:v>
                </c:pt>
                <c:pt idx="61">
                  <c:v>44</c:v>
                </c:pt>
                <c:pt idx="62">
                  <c:v>46</c:v>
                </c:pt>
                <c:pt idx="63">
                  <c:v>38</c:v>
                </c:pt>
                <c:pt idx="64">
                  <c:v>36</c:v>
                </c:pt>
                <c:pt idx="65">
                  <c:v>42</c:v>
                </c:pt>
                <c:pt idx="66">
                  <c:v>28</c:v>
                </c:pt>
                <c:pt idx="67">
                  <c:v>35</c:v>
                </c:pt>
                <c:pt idx="68">
                  <c:v>43</c:v>
                </c:pt>
                <c:pt idx="69">
                  <c:v>35</c:v>
                </c:pt>
                <c:pt idx="70">
                  <c:v>28</c:v>
                </c:pt>
                <c:pt idx="71">
                  <c:v>56</c:v>
                </c:pt>
                <c:pt idx="72">
                  <c:v>40</c:v>
                </c:pt>
                <c:pt idx="73">
                  <c:v>31</c:v>
                </c:pt>
                <c:pt idx="74">
                  <c:v>40</c:v>
                </c:pt>
                <c:pt idx="75">
                  <c:v>29</c:v>
                </c:pt>
                <c:pt idx="76">
                  <c:v>32</c:v>
                </c:pt>
                <c:pt idx="77">
                  <c:v>33</c:v>
                </c:pt>
                <c:pt idx="78">
                  <c:v>39</c:v>
                </c:pt>
                <c:pt idx="79">
                  <c:v>41</c:v>
                </c:pt>
                <c:pt idx="80">
                  <c:v>31</c:v>
                </c:pt>
                <c:pt idx="81">
                  <c:v>43</c:v>
                </c:pt>
                <c:pt idx="82">
                  <c:v>30</c:v>
                </c:pt>
                <c:pt idx="83">
                  <c:v>39</c:v>
                </c:pt>
                <c:pt idx="84">
                  <c:v>46</c:v>
                </c:pt>
                <c:pt idx="85">
                  <c:v>50</c:v>
                </c:pt>
                <c:pt idx="86">
                  <c:v>44</c:v>
                </c:pt>
                <c:pt idx="87">
                  <c:v>31</c:v>
                </c:pt>
                <c:pt idx="88">
                  <c:v>53</c:v>
                </c:pt>
                <c:pt idx="89">
                  <c:v>37</c:v>
                </c:pt>
                <c:pt idx="90">
                  <c:v>46</c:v>
                </c:pt>
                <c:pt idx="91">
                  <c:v>45</c:v>
                </c:pt>
                <c:pt idx="92">
                  <c:v>34</c:v>
                </c:pt>
                <c:pt idx="93">
                  <c:v>38</c:v>
                </c:pt>
                <c:pt idx="94">
                  <c:v>37</c:v>
                </c:pt>
                <c:pt idx="95">
                  <c:v>39</c:v>
                </c:pt>
                <c:pt idx="96">
                  <c:v>42</c:v>
                </c:pt>
                <c:pt idx="97">
                  <c:v>54</c:v>
                </c:pt>
                <c:pt idx="98">
                  <c:v>39</c:v>
                </c:pt>
                <c:pt idx="99">
                  <c:v>35</c:v>
                </c:pt>
                <c:pt idx="100">
                  <c:v>33</c:v>
                </c:pt>
                <c:pt idx="101">
                  <c:v>36</c:v>
                </c:pt>
                <c:pt idx="102">
                  <c:v>42</c:v>
                </c:pt>
                <c:pt idx="103">
                  <c:v>29</c:v>
                </c:pt>
                <c:pt idx="104">
                  <c:v>38</c:v>
                </c:pt>
                <c:pt idx="105">
                  <c:v>37</c:v>
                </c:pt>
                <c:pt idx="106">
                  <c:v>29</c:v>
                </c:pt>
                <c:pt idx="107">
                  <c:v>36</c:v>
                </c:pt>
                <c:pt idx="108">
                  <c:v>61</c:v>
                </c:pt>
                <c:pt idx="109">
                  <c:v>38</c:v>
                </c:pt>
                <c:pt idx="110">
                  <c:v>27</c:v>
                </c:pt>
                <c:pt idx="111">
                  <c:v>32</c:v>
                </c:pt>
                <c:pt idx="112">
                  <c:v>44</c:v>
                </c:pt>
                <c:pt idx="113">
                  <c:v>37</c:v>
                </c:pt>
                <c:pt idx="114">
                  <c:v>37</c:v>
                </c:pt>
                <c:pt idx="115">
                  <c:v>60</c:v>
                </c:pt>
                <c:pt idx="116">
                  <c:v>53</c:v>
                </c:pt>
                <c:pt idx="117">
                  <c:v>41</c:v>
                </c:pt>
                <c:pt idx="118">
                  <c:v>39</c:v>
                </c:pt>
                <c:pt idx="119">
                  <c:v>44</c:v>
                </c:pt>
                <c:pt idx="120">
                  <c:v>45</c:v>
                </c:pt>
                <c:pt idx="121">
                  <c:v>38</c:v>
                </c:pt>
                <c:pt idx="122">
                  <c:v>36</c:v>
                </c:pt>
                <c:pt idx="123">
                  <c:v>30</c:v>
                </c:pt>
                <c:pt idx="124">
                  <c:v>34</c:v>
                </c:pt>
                <c:pt idx="125">
                  <c:v>47</c:v>
                </c:pt>
                <c:pt idx="126">
                  <c:v>33</c:v>
                </c:pt>
                <c:pt idx="127">
                  <c:v>37</c:v>
                </c:pt>
                <c:pt idx="128">
                  <c:v>28</c:v>
                </c:pt>
                <c:pt idx="129">
                  <c:v>42</c:v>
                </c:pt>
                <c:pt idx="130">
                  <c:v>49</c:v>
                </c:pt>
                <c:pt idx="131">
                  <c:v>42</c:v>
                </c:pt>
                <c:pt idx="132">
                  <c:v>40</c:v>
                </c:pt>
                <c:pt idx="133">
                  <c:v>32</c:v>
                </c:pt>
                <c:pt idx="134">
                  <c:v>34</c:v>
                </c:pt>
                <c:pt idx="135">
                  <c:v>40</c:v>
                </c:pt>
                <c:pt idx="136">
                  <c:v>49</c:v>
                </c:pt>
                <c:pt idx="137">
                  <c:v>33</c:v>
                </c:pt>
                <c:pt idx="138">
                  <c:v>40</c:v>
                </c:pt>
                <c:pt idx="139">
                  <c:v>45</c:v>
                </c:pt>
                <c:pt idx="140">
                  <c:v>46</c:v>
                </c:pt>
                <c:pt idx="141">
                  <c:v>30</c:v>
                </c:pt>
                <c:pt idx="142">
                  <c:v>30</c:v>
                </c:pt>
                <c:pt idx="143">
                  <c:v>31</c:v>
                </c:pt>
                <c:pt idx="144">
                  <c:v>46</c:v>
                </c:pt>
                <c:pt idx="145">
                  <c:v>42</c:v>
                </c:pt>
                <c:pt idx="146">
                  <c:v>43</c:v>
                </c:pt>
                <c:pt idx="147">
                  <c:v>39</c:v>
                </c:pt>
                <c:pt idx="148">
                  <c:v>52</c:v>
                </c:pt>
                <c:pt idx="149">
                  <c:v>35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5-4D0E-A616-A8504695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95640"/>
        <c:axId val="414193672"/>
      </c:scatterChart>
      <c:valAx>
        <c:axId val="41419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Mng-Age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93672"/>
        <c:crosses val="autoZero"/>
        <c:crossBetween val="midCat"/>
      </c:valAx>
      <c:valAx>
        <c:axId val="41419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9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Mng-Exp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2.2j'!$F$2:$F$151</c:f>
              <c:numCache>
                <c:formatCode>General</c:formatCode>
                <c:ptCount val="150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4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21</c:v>
                </c:pt>
                <c:pt idx="12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8</c:v>
                </c:pt>
                <c:pt idx="25">
                  <c:v>5</c:v>
                </c:pt>
                <c:pt idx="26">
                  <c:v>13</c:v>
                </c:pt>
                <c:pt idx="27">
                  <c:v>5</c:v>
                </c:pt>
                <c:pt idx="28">
                  <c:v>5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9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</c:v>
                </c:pt>
                <c:pt idx="40">
                  <c:v>9</c:v>
                </c:pt>
                <c:pt idx="41">
                  <c:v>8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9</c:v>
                </c:pt>
                <c:pt idx="57">
                  <c:v>19</c:v>
                </c:pt>
                <c:pt idx="58">
                  <c:v>18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9</c:v>
                </c:pt>
                <c:pt idx="64">
                  <c:v>12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11</c:v>
                </c:pt>
                <c:pt idx="78">
                  <c:v>7</c:v>
                </c:pt>
                <c:pt idx="79">
                  <c:v>10</c:v>
                </c:pt>
                <c:pt idx="80">
                  <c:v>6</c:v>
                </c:pt>
                <c:pt idx="81">
                  <c:v>12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4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13</c:v>
                </c:pt>
                <c:pt idx="94">
                  <c:v>11</c:v>
                </c:pt>
                <c:pt idx="95">
                  <c:v>18</c:v>
                </c:pt>
                <c:pt idx="96">
                  <c:v>15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1</c:v>
                </c:pt>
                <c:pt idx="101">
                  <c:v>7</c:v>
                </c:pt>
                <c:pt idx="102">
                  <c:v>7</c:v>
                </c:pt>
                <c:pt idx="103">
                  <c:v>10</c:v>
                </c:pt>
                <c:pt idx="104">
                  <c:v>4</c:v>
                </c:pt>
                <c:pt idx="105">
                  <c:v>9</c:v>
                </c:pt>
                <c:pt idx="106">
                  <c:v>7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10</c:v>
                </c:pt>
                <c:pt idx="112">
                  <c:v>16</c:v>
                </c:pt>
                <c:pt idx="113">
                  <c:v>6</c:v>
                </c:pt>
                <c:pt idx="114">
                  <c:v>13</c:v>
                </c:pt>
                <c:pt idx="115">
                  <c:v>9</c:v>
                </c:pt>
                <c:pt idx="116">
                  <c:v>12</c:v>
                </c:pt>
                <c:pt idx="117">
                  <c:v>7</c:v>
                </c:pt>
                <c:pt idx="118">
                  <c:v>13</c:v>
                </c:pt>
                <c:pt idx="119">
                  <c:v>10</c:v>
                </c:pt>
                <c:pt idx="120">
                  <c:v>6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12</c:v>
                </c:pt>
                <c:pt idx="131">
                  <c:v>8</c:v>
                </c:pt>
                <c:pt idx="132">
                  <c:v>1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19</c:v>
                </c:pt>
                <c:pt idx="137">
                  <c:v>12</c:v>
                </c:pt>
                <c:pt idx="138">
                  <c:v>8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9</c:v>
                </c:pt>
                <c:pt idx="146">
                  <c:v>10</c:v>
                </c:pt>
                <c:pt idx="147">
                  <c:v>8</c:v>
                </c:pt>
                <c:pt idx="148">
                  <c:v>10</c:v>
                </c:pt>
                <c:pt idx="149">
                  <c:v>8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4-4F57-9EA5-76CAB6F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86128"/>
        <c:axId val="414192032"/>
      </c:scatterChart>
      <c:valAx>
        <c:axId val="4141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Mng-Exp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92032"/>
        <c:crosses val="autoZero"/>
        <c:crossBetween val="midCat"/>
      </c:valAx>
      <c:valAx>
        <c:axId val="41419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8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Basket:2017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2.2j'!$G$2:$G$151</c:f>
              <c:numCache>
                <c:formatCode>"$"#,##0_);[Red]\("$"#,##0\)</c:formatCode>
                <c:ptCount val="150"/>
                <c:pt idx="0">
                  <c:v>178</c:v>
                </c:pt>
                <c:pt idx="1">
                  <c:v>178</c:v>
                </c:pt>
                <c:pt idx="2">
                  <c:v>188</c:v>
                </c:pt>
                <c:pt idx="3">
                  <c:v>180</c:v>
                </c:pt>
                <c:pt idx="4">
                  <c:v>171</c:v>
                </c:pt>
                <c:pt idx="5">
                  <c:v>192</c:v>
                </c:pt>
                <c:pt idx="6">
                  <c:v>191</c:v>
                </c:pt>
                <c:pt idx="7">
                  <c:v>182</c:v>
                </c:pt>
                <c:pt idx="8">
                  <c:v>192</c:v>
                </c:pt>
                <c:pt idx="9">
                  <c:v>165</c:v>
                </c:pt>
                <c:pt idx="10">
                  <c:v>180</c:v>
                </c:pt>
                <c:pt idx="11">
                  <c:v>187</c:v>
                </c:pt>
                <c:pt idx="12">
                  <c:v>170</c:v>
                </c:pt>
                <c:pt idx="13">
                  <c:v>175</c:v>
                </c:pt>
                <c:pt idx="14">
                  <c:v>181</c:v>
                </c:pt>
                <c:pt idx="15">
                  <c:v>167</c:v>
                </c:pt>
                <c:pt idx="16">
                  <c:v>170</c:v>
                </c:pt>
                <c:pt idx="17">
                  <c:v>192</c:v>
                </c:pt>
                <c:pt idx="18">
                  <c:v>184</c:v>
                </c:pt>
                <c:pt idx="19">
                  <c:v>193</c:v>
                </c:pt>
                <c:pt idx="20">
                  <c:v>174</c:v>
                </c:pt>
                <c:pt idx="21">
                  <c:v>192</c:v>
                </c:pt>
                <c:pt idx="22">
                  <c:v>189</c:v>
                </c:pt>
                <c:pt idx="23">
                  <c:v>185</c:v>
                </c:pt>
                <c:pt idx="24">
                  <c:v>177</c:v>
                </c:pt>
                <c:pt idx="25">
                  <c:v>168</c:v>
                </c:pt>
                <c:pt idx="26">
                  <c:v>172</c:v>
                </c:pt>
                <c:pt idx="27">
                  <c:v>186</c:v>
                </c:pt>
                <c:pt idx="28">
                  <c:v>187</c:v>
                </c:pt>
                <c:pt idx="29">
                  <c:v>177</c:v>
                </c:pt>
                <c:pt idx="30">
                  <c:v>172</c:v>
                </c:pt>
                <c:pt idx="31">
                  <c:v>173</c:v>
                </c:pt>
                <c:pt idx="32">
                  <c:v>183</c:v>
                </c:pt>
                <c:pt idx="33">
                  <c:v>194</c:v>
                </c:pt>
                <c:pt idx="34">
                  <c:v>189</c:v>
                </c:pt>
                <c:pt idx="35">
                  <c:v>170</c:v>
                </c:pt>
                <c:pt idx="36">
                  <c:v>188</c:v>
                </c:pt>
                <c:pt idx="37">
                  <c:v>171</c:v>
                </c:pt>
                <c:pt idx="38">
                  <c:v>204</c:v>
                </c:pt>
                <c:pt idx="39">
                  <c:v>160</c:v>
                </c:pt>
                <c:pt idx="40">
                  <c:v>176</c:v>
                </c:pt>
                <c:pt idx="41">
                  <c:v>177</c:v>
                </c:pt>
                <c:pt idx="42">
                  <c:v>184</c:v>
                </c:pt>
                <c:pt idx="43">
                  <c:v>169</c:v>
                </c:pt>
                <c:pt idx="44">
                  <c:v>178</c:v>
                </c:pt>
                <c:pt idx="45">
                  <c:v>194</c:v>
                </c:pt>
                <c:pt idx="46">
                  <c:v>179</c:v>
                </c:pt>
                <c:pt idx="47">
                  <c:v>167</c:v>
                </c:pt>
                <c:pt idx="48">
                  <c:v>172</c:v>
                </c:pt>
                <c:pt idx="49">
                  <c:v>181</c:v>
                </c:pt>
                <c:pt idx="50">
                  <c:v>189</c:v>
                </c:pt>
                <c:pt idx="51">
                  <c:v>171</c:v>
                </c:pt>
                <c:pt idx="52">
                  <c:v>169</c:v>
                </c:pt>
                <c:pt idx="53">
                  <c:v>168</c:v>
                </c:pt>
                <c:pt idx="54">
                  <c:v>167</c:v>
                </c:pt>
                <c:pt idx="55">
                  <c:v>184</c:v>
                </c:pt>
                <c:pt idx="56">
                  <c:v>168</c:v>
                </c:pt>
                <c:pt idx="57">
                  <c:v>180</c:v>
                </c:pt>
                <c:pt idx="58">
                  <c:v>186</c:v>
                </c:pt>
                <c:pt idx="59">
                  <c:v>187</c:v>
                </c:pt>
                <c:pt idx="60">
                  <c:v>170</c:v>
                </c:pt>
                <c:pt idx="61">
                  <c:v>187</c:v>
                </c:pt>
                <c:pt idx="62">
                  <c:v>172</c:v>
                </c:pt>
                <c:pt idx="63">
                  <c:v>183</c:v>
                </c:pt>
                <c:pt idx="64">
                  <c:v>195</c:v>
                </c:pt>
                <c:pt idx="65">
                  <c:v>166</c:v>
                </c:pt>
                <c:pt idx="66">
                  <c:v>186</c:v>
                </c:pt>
                <c:pt idx="67">
                  <c:v>185</c:v>
                </c:pt>
                <c:pt idx="68">
                  <c:v>175</c:v>
                </c:pt>
                <c:pt idx="69">
                  <c:v>170</c:v>
                </c:pt>
                <c:pt idx="70">
                  <c:v>181</c:v>
                </c:pt>
                <c:pt idx="71">
                  <c:v>170</c:v>
                </c:pt>
                <c:pt idx="72">
                  <c:v>182</c:v>
                </c:pt>
                <c:pt idx="73">
                  <c:v>180</c:v>
                </c:pt>
                <c:pt idx="74">
                  <c:v>176</c:v>
                </c:pt>
                <c:pt idx="75">
                  <c:v>187</c:v>
                </c:pt>
                <c:pt idx="76">
                  <c:v>180</c:v>
                </c:pt>
                <c:pt idx="77">
                  <c:v>184</c:v>
                </c:pt>
                <c:pt idx="78">
                  <c:v>187</c:v>
                </c:pt>
                <c:pt idx="79">
                  <c:v>169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180</c:v>
                </c:pt>
                <c:pt idx="84">
                  <c:v>194</c:v>
                </c:pt>
                <c:pt idx="85">
                  <c:v>180</c:v>
                </c:pt>
                <c:pt idx="86">
                  <c:v>167</c:v>
                </c:pt>
                <c:pt idx="87">
                  <c:v>180</c:v>
                </c:pt>
                <c:pt idx="88">
                  <c:v>167</c:v>
                </c:pt>
                <c:pt idx="89">
                  <c:v>176</c:v>
                </c:pt>
                <c:pt idx="90">
                  <c:v>166</c:v>
                </c:pt>
                <c:pt idx="91">
                  <c:v>165</c:v>
                </c:pt>
                <c:pt idx="92">
                  <c:v>181</c:v>
                </c:pt>
                <c:pt idx="93">
                  <c:v>183</c:v>
                </c:pt>
                <c:pt idx="94">
                  <c:v>178</c:v>
                </c:pt>
                <c:pt idx="95">
                  <c:v>185</c:v>
                </c:pt>
                <c:pt idx="96">
                  <c:v>193</c:v>
                </c:pt>
                <c:pt idx="97">
                  <c:v>179</c:v>
                </c:pt>
                <c:pt idx="98">
                  <c:v>171</c:v>
                </c:pt>
                <c:pt idx="99">
                  <c:v>180</c:v>
                </c:pt>
                <c:pt idx="100">
                  <c:v>188</c:v>
                </c:pt>
                <c:pt idx="101">
                  <c:v>187</c:v>
                </c:pt>
                <c:pt idx="102">
                  <c:v>168</c:v>
                </c:pt>
                <c:pt idx="103">
                  <c:v>175</c:v>
                </c:pt>
                <c:pt idx="104">
                  <c:v>169</c:v>
                </c:pt>
                <c:pt idx="105">
                  <c:v>168</c:v>
                </c:pt>
                <c:pt idx="106">
                  <c:v>171</c:v>
                </c:pt>
                <c:pt idx="107">
                  <c:v>182</c:v>
                </c:pt>
                <c:pt idx="108">
                  <c:v>168</c:v>
                </c:pt>
                <c:pt idx="109">
                  <c:v>193</c:v>
                </c:pt>
                <c:pt idx="110">
                  <c:v>192</c:v>
                </c:pt>
                <c:pt idx="111">
                  <c:v>181</c:v>
                </c:pt>
                <c:pt idx="112">
                  <c:v>170</c:v>
                </c:pt>
                <c:pt idx="113">
                  <c:v>175</c:v>
                </c:pt>
                <c:pt idx="114">
                  <c:v>196</c:v>
                </c:pt>
                <c:pt idx="115">
                  <c:v>174</c:v>
                </c:pt>
                <c:pt idx="116">
                  <c:v>182</c:v>
                </c:pt>
                <c:pt idx="117">
                  <c:v>165</c:v>
                </c:pt>
                <c:pt idx="118">
                  <c:v>179</c:v>
                </c:pt>
                <c:pt idx="119">
                  <c:v>168</c:v>
                </c:pt>
                <c:pt idx="120">
                  <c:v>167</c:v>
                </c:pt>
                <c:pt idx="121">
                  <c:v>185</c:v>
                </c:pt>
                <c:pt idx="122">
                  <c:v>183</c:v>
                </c:pt>
                <c:pt idx="123">
                  <c:v>190</c:v>
                </c:pt>
                <c:pt idx="124">
                  <c:v>174</c:v>
                </c:pt>
                <c:pt idx="125">
                  <c:v>193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165</c:v>
                </c:pt>
                <c:pt idx="130">
                  <c:v>162</c:v>
                </c:pt>
                <c:pt idx="131">
                  <c:v>178</c:v>
                </c:pt>
                <c:pt idx="132">
                  <c:v>165</c:v>
                </c:pt>
                <c:pt idx="133">
                  <c:v>177</c:v>
                </c:pt>
                <c:pt idx="134">
                  <c:v>186</c:v>
                </c:pt>
                <c:pt idx="135">
                  <c:v>163</c:v>
                </c:pt>
                <c:pt idx="136">
                  <c:v>179</c:v>
                </c:pt>
                <c:pt idx="137">
                  <c:v>189</c:v>
                </c:pt>
                <c:pt idx="138">
                  <c:v>180</c:v>
                </c:pt>
                <c:pt idx="139">
                  <c:v>175</c:v>
                </c:pt>
                <c:pt idx="140">
                  <c:v>167</c:v>
                </c:pt>
                <c:pt idx="141">
                  <c:v>189</c:v>
                </c:pt>
                <c:pt idx="142">
                  <c:v>189</c:v>
                </c:pt>
                <c:pt idx="143">
                  <c:v>190</c:v>
                </c:pt>
                <c:pt idx="144">
                  <c:v>167</c:v>
                </c:pt>
                <c:pt idx="145">
                  <c:v>172</c:v>
                </c:pt>
                <c:pt idx="146">
                  <c:v>184</c:v>
                </c:pt>
                <c:pt idx="147">
                  <c:v>172</c:v>
                </c:pt>
                <c:pt idx="148">
                  <c:v>182</c:v>
                </c:pt>
                <c:pt idx="149">
                  <c:v>185</c:v>
                </c:pt>
              </c:numCache>
            </c:numRef>
          </c:xVal>
          <c:yVal>
            <c:numRef>
              <c:f>'Task 2.2j'!$N$45:$N$194</c:f>
              <c:numCache>
                <c:formatCode>General</c:formatCode>
                <c:ptCount val="150"/>
                <c:pt idx="0">
                  <c:v>-0.1822409746537943</c:v>
                </c:pt>
                <c:pt idx="1">
                  <c:v>-0.54108439420383725</c:v>
                </c:pt>
                <c:pt idx="2">
                  <c:v>0.96189623985980433</c:v>
                </c:pt>
                <c:pt idx="3">
                  <c:v>1.0128727535554525</c:v>
                </c:pt>
                <c:pt idx="4">
                  <c:v>-0.36573089980423568</c:v>
                </c:pt>
                <c:pt idx="5">
                  <c:v>0.71667906892128386</c:v>
                </c:pt>
                <c:pt idx="6">
                  <c:v>0.23459402095345006</c:v>
                </c:pt>
                <c:pt idx="7">
                  <c:v>0.71203011273297001</c:v>
                </c:pt>
                <c:pt idx="8">
                  <c:v>-3.062698691068988E-2</c:v>
                </c:pt>
                <c:pt idx="9">
                  <c:v>0.38399984657517194</c:v>
                </c:pt>
                <c:pt idx="10">
                  <c:v>0.11483078093505128</c:v>
                </c:pt>
                <c:pt idx="11">
                  <c:v>-0.37997754606633549</c:v>
                </c:pt>
                <c:pt idx="12">
                  <c:v>-0.12322441702931464</c:v>
                </c:pt>
                <c:pt idx="13">
                  <c:v>-2.4575065288029609</c:v>
                </c:pt>
                <c:pt idx="14">
                  <c:v>0.46310910574290176</c:v>
                </c:pt>
                <c:pt idx="15">
                  <c:v>0.57270779402694671</c:v>
                </c:pt>
                <c:pt idx="16">
                  <c:v>3.6451745690516901E-2</c:v>
                </c:pt>
                <c:pt idx="17">
                  <c:v>0.91451255475026016</c:v>
                </c:pt>
                <c:pt idx="18">
                  <c:v>-0.90841240219317498</c:v>
                </c:pt>
                <c:pt idx="19">
                  <c:v>-0.43317082430040088</c:v>
                </c:pt>
                <c:pt idx="20">
                  <c:v>0.72376328331522011</c:v>
                </c:pt>
                <c:pt idx="21">
                  <c:v>0.43509248563936254</c:v>
                </c:pt>
                <c:pt idx="22">
                  <c:v>-0.36633382104329826</c:v>
                </c:pt>
                <c:pt idx="23">
                  <c:v>1.2645913792205015</c:v>
                </c:pt>
                <c:pt idx="24">
                  <c:v>1.0566829470351564</c:v>
                </c:pt>
                <c:pt idx="25">
                  <c:v>-0.36198677878890262</c:v>
                </c:pt>
                <c:pt idx="26">
                  <c:v>-1.2188807323867792</c:v>
                </c:pt>
                <c:pt idx="27">
                  <c:v>-0.82951670358028373</c:v>
                </c:pt>
                <c:pt idx="28">
                  <c:v>1.0869920750037476</c:v>
                </c:pt>
                <c:pt idx="29">
                  <c:v>0.50302561127726264</c:v>
                </c:pt>
                <c:pt idx="30">
                  <c:v>-0.7669387272506718</c:v>
                </c:pt>
                <c:pt idx="31">
                  <c:v>-0.27142644754538559</c:v>
                </c:pt>
                <c:pt idx="32">
                  <c:v>-0.50443312415681874</c:v>
                </c:pt>
                <c:pt idx="33">
                  <c:v>-1.0240514031621757</c:v>
                </c:pt>
                <c:pt idx="34">
                  <c:v>0.41734731260053515</c:v>
                </c:pt>
                <c:pt idx="35">
                  <c:v>-1.0047195573436749</c:v>
                </c:pt>
                <c:pt idx="36">
                  <c:v>-0.41268150136777493</c:v>
                </c:pt>
                <c:pt idx="37">
                  <c:v>-0.63873113093504941</c:v>
                </c:pt>
                <c:pt idx="38">
                  <c:v>-1.3224932192308643</c:v>
                </c:pt>
                <c:pt idx="39">
                  <c:v>7.9713394879037835E-2</c:v>
                </c:pt>
                <c:pt idx="40">
                  <c:v>-0.17557808660545504</c:v>
                </c:pt>
                <c:pt idx="41">
                  <c:v>-1.347948271662748</c:v>
                </c:pt>
                <c:pt idx="42">
                  <c:v>-0.66008014748973665</c:v>
                </c:pt>
                <c:pt idx="43">
                  <c:v>5.0030403866719197E-2</c:v>
                </c:pt>
                <c:pt idx="44">
                  <c:v>0.26709033296426021</c:v>
                </c:pt>
                <c:pt idx="45">
                  <c:v>-0.89598604045670172</c:v>
                </c:pt>
                <c:pt idx="46">
                  <c:v>0.3221008343643188</c:v>
                </c:pt>
                <c:pt idx="47">
                  <c:v>-0.50057384303575247</c:v>
                </c:pt>
                <c:pt idx="48">
                  <c:v>-0.50246601606442987</c:v>
                </c:pt>
                <c:pt idx="49">
                  <c:v>-0.12437923126813111</c:v>
                </c:pt>
                <c:pt idx="50">
                  <c:v>0.82307450125673931</c:v>
                </c:pt>
                <c:pt idx="51">
                  <c:v>-0.98169882049971591</c:v>
                </c:pt>
                <c:pt idx="52">
                  <c:v>-0.4823509247172808</c:v>
                </c:pt>
                <c:pt idx="53">
                  <c:v>-0.18175597633083829</c:v>
                </c:pt>
                <c:pt idx="54">
                  <c:v>-0.53306365411298895</c:v>
                </c:pt>
                <c:pt idx="55">
                  <c:v>-0.80844260012557712</c:v>
                </c:pt>
                <c:pt idx="56">
                  <c:v>-0.2499052268929578</c:v>
                </c:pt>
                <c:pt idx="57">
                  <c:v>-0.71355914218945138</c:v>
                </c:pt>
                <c:pt idx="58">
                  <c:v>-0.56924684164374995</c:v>
                </c:pt>
                <c:pt idx="59">
                  <c:v>0.26074373332414602</c:v>
                </c:pt>
                <c:pt idx="60">
                  <c:v>8.5088912625341351E-2</c:v>
                </c:pt>
                <c:pt idx="61">
                  <c:v>0.98320726545875736</c:v>
                </c:pt>
                <c:pt idx="62">
                  <c:v>-0.76655056864571414</c:v>
                </c:pt>
                <c:pt idx="63">
                  <c:v>-1.1059689579827765</c:v>
                </c:pt>
                <c:pt idx="64">
                  <c:v>0.60110143705305319</c:v>
                </c:pt>
                <c:pt idx="65">
                  <c:v>0.54374511317916507</c:v>
                </c:pt>
                <c:pt idx="66">
                  <c:v>0.2890009219606906</c:v>
                </c:pt>
                <c:pt idx="67">
                  <c:v>0.67886657269239237</c:v>
                </c:pt>
                <c:pt idx="68">
                  <c:v>0.5438949073206043</c:v>
                </c:pt>
                <c:pt idx="69">
                  <c:v>-0.39470612379284375</c:v>
                </c:pt>
                <c:pt idx="70">
                  <c:v>-0.76550404696362939</c:v>
                </c:pt>
                <c:pt idx="71">
                  <c:v>-1.5009351309967354</c:v>
                </c:pt>
                <c:pt idx="72">
                  <c:v>-0.7710431115609353</c:v>
                </c:pt>
                <c:pt idx="73">
                  <c:v>-0.10315359309672623</c:v>
                </c:pt>
                <c:pt idx="74">
                  <c:v>-0.55393310424404874</c:v>
                </c:pt>
                <c:pt idx="75">
                  <c:v>0.26841542297254506</c:v>
                </c:pt>
                <c:pt idx="76">
                  <c:v>-0.44972000524902533</c:v>
                </c:pt>
                <c:pt idx="77">
                  <c:v>0.25369057918972615</c:v>
                </c:pt>
                <c:pt idx="78">
                  <c:v>0.16817562941790598</c:v>
                </c:pt>
                <c:pt idx="79">
                  <c:v>1.1198913116004707</c:v>
                </c:pt>
                <c:pt idx="80">
                  <c:v>1.6501766426009006</c:v>
                </c:pt>
                <c:pt idx="81">
                  <c:v>1.4966409382261769</c:v>
                </c:pt>
                <c:pt idx="82">
                  <c:v>0.16406420333110106</c:v>
                </c:pt>
                <c:pt idx="83">
                  <c:v>-0.62071051313047754</c:v>
                </c:pt>
                <c:pt idx="84">
                  <c:v>0.21357196666654232</c:v>
                </c:pt>
                <c:pt idx="85">
                  <c:v>0.68303880889657709</c:v>
                </c:pt>
                <c:pt idx="86">
                  <c:v>0.22744845860411189</c:v>
                </c:pt>
                <c:pt idx="87">
                  <c:v>-0.24172057842707062</c:v>
                </c:pt>
                <c:pt idx="88">
                  <c:v>0.37354216511161376</c:v>
                </c:pt>
                <c:pt idx="89">
                  <c:v>0.64876812577296583</c:v>
                </c:pt>
                <c:pt idx="90">
                  <c:v>0.17032218659947329</c:v>
                </c:pt>
                <c:pt idx="91">
                  <c:v>0.32341010375231072</c:v>
                </c:pt>
                <c:pt idx="92">
                  <c:v>0.33489096386318096</c:v>
                </c:pt>
                <c:pt idx="93">
                  <c:v>-0.6068054025644205</c:v>
                </c:pt>
                <c:pt idx="94">
                  <c:v>-0.29293867334256873</c:v>
                </c:pt>
                <c:pt idx="95">
                  <c:v>-0.582920398149394</c:v>
                </c:pt>
                <c:pt idx="96">
                  <c:v>-1.1557667782711238</c:v>
                </c:pt>
                <c:pt idx="97">
                  <c:v>0.19659776802017248</c:v>
                </c:pt>
                <c:pt idx="98">
                  <c:v>-0.17516843170601959</c:v>
                </c:pt>
                <c:pt idx="99">
                  <c:v>0.94012161896909774</c:v>
                </c:pt>
                <c:pt idx="100">
                  <c:v>1.5299267300770403</c:v>
                </c:pt>
                <c:pt idx="101">
                  <c:v>-0.82923521842152326</c:v>
                </c:pt>
                <c:pt idx="102">
                  <c:v>0.61113886155930963</c:v>
                </c:pt>
                <c:pt idx="103">
                  <c:v>-0.62359652164596469</c:v>
                </c:pt>
                <c:pt idx="104">
                  <c:v>0.936111136097594</c:v>
                </c:pt>
                <c:pt idx="105">
                  <c:v>0.49941722182329684</c:v>
                </c:pt>
                <c:pt idx="106">
                  <c:v>0.12529514349082937</c:v>
                </c:pt>
                <c:pt idx="107">
                  <c:v>-0.55552732879441535</c:v>
                </c:pt>
                <c:pt idx="108">
                  <c:v>-4.9851022613669471E-2</c:v>
                </c:pt>
                <c:pt idx="109">
                  <c:v>-0.5154538443847656</c:v>
                </c:pt>
                <c:pt idx="110">
                  <c:v>-1.9081150984543882E-2</c:v>
                </c:pt>
                <c:pt idx="111">
                  <c:v>-0.63544406274369081</c:v>
                </c:pt>
                <c:pt idx="112">
                  <c:v>-0.52729607151020907</c:v>
                </c:pt>
                <c:pt idx="113">
                  <c:v>0.54085931293205824</c:v>
                </c:pt>
                <c:pt idx="114">
                  <c:v>-0.40845341485444209</c:v>
                </c:pt>
                <c:pt idx="115">
                  <c:v>1.2278806730539635</c:v>
                </c:pt>
                <c:pt idx="116">
                  <c:v>-0.2470118444000402</c:v>
                </c:pt>
                <c:pt idx="117">
                  <c:v>0.26989954186484866</c:v>
                </c:pt>
                <c:pt idx="118">
                  <c:v>1.0750562522805645</c:v>
                </c:pt>
                <c:pt idx="119">
                  <c:v>-1.3182194267594962</c:v>
                </c:pt>
                <c:pt idx="120">
                  <c:v>-0.77835928324966641</c:v>
                </c:pt>
                <c:pt idx="121">
                  <c:v>1.1957895566954235</c:v>
                </c:pt>
                <c:pt idx="122">
                  <c:v>-0.61590449800781144</c:v>
                </c:pt>
                <c:pt idx="123">
                  <c:v>0.87150729523503045</c:v>
                </c:pt>
                <c:pt idx="124">
                  <c:v>0.51028246985630155</c:v>
                </c:pt>
                <c:pt idx="125">
                  <c:v>0.52183056451134746</c:v>
                </c:pt>
                <c:pt idx="126">
                  <c:v>-7.6067306514350008E-2</c:v>
                </c:pt>
                <c:pt idx="127">
                  <c:v>-0.63701394811145384</c:v>
                </c:pt>
                <c:pt idx="128">
                  <c:v>-0.82372898275072259</c:v>
                </c:pt>
                <c:pt idx="129">
                  <c:v>-0.47100902020171453</c:v>
                </c:pt>
                <c:pt idx="130">
                  <c:v>1.9729402044954103</c:v>
                </c:pt>
                <c:pt idx="131">
                  <c:v>0.11698958736222309</c:v>
                </c:pt>
                <c:pt idx="132">
                  <c:v>-3.6139982680696292E-3</c:v>
                </c:pt>
                <c:pt idx="133">
                  <c:v>-0.17379288602252707</c:v>
                </c:pt>
                <c:pt idx="134">
                  <c:v>1.1208775311559229</c:v>
                </c:pt>
                <c:pt idx="135">
                  <c:v>-0.32952423328143787</c:v>
                </c:pt>
                <c:pt idx="136">
                  <c:v>-0.63012295539958707</c:v>
                </c:pt>
                <c:pt idx="137">
                  <c:v>-0.1963270358736473</c:v>
                </c:pt>
                <c:pt idx="138">
                  <c:v>-0.68456704722576234</c:v>
                </c:pt>
                <c:pt idx="139">
                  <c:v>-0.36747348553904757</c:v>
                </c:pt>
                <c:pt idx="140">
                  <c:v>0.29065664166156147</c:v>
                </c:pt>
                <c:pt idx="141">
                  <c:v>1.5259496900846123</c:v>
                </c:pt>
                <c:pt idx="142">
                  <c:v>0.16426366407490889</c:v>
                </c:pt>
                <c:pt idx="143">
                  <c:v>0.62047723070551264</c:v>
                </c:pt>
                <c:pt idx="144">
                  <c:v>-0.33680299260621815</c:v>
                </c:pt>
                <c:pt idx="145">
                  <c:v>-1.1768557702964753</c:v>
                </c:pt>
                <c:pt idx="146">
                  <c:v>0.45922383058610272</c:v>
                </c:pt>
                <c:pt idx="147">
                  <c:v>3.9969552549505014</c:v>
                </c:pt>
                <c:pt idx="148">
                  <c:v>-0.89804089233539131</c:v>
                </c:pt>
                <c:pt idx="149">
                  <c:v>0.33218986784175009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2-4BA5-BA9A-360BF146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94328"/>
        <c:axId val="414185800"/>
      </c:scatterChart>
      <c:valAx>
        <c:axId val="41419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Basket:2017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14185800"/>
        <c:crosses val="autoZero"/>
        <c:crossBetween val="midCat"/>
      </c:valAx>
      <c:valAx>
        <c:axId val="414185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9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[A2_217430297.xlsx]Task 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view of Sales for Online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1'!$Z$25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1'!$Y$26:$Y$30</c:f>
              <c:strCache>
                <c:ptCount val="4"/>
                <c:pt idx="0">
                  <c:v>6-11</c:v>
                </c:pt>
                <c:pt idx="1">
                  <c:v>11-16</c:v>
                </c:pt>
                <c:pt idx="2">
                  <c:v>16-21</c:v>
                </c:pt>
                <c:pt idx="3">
                  <c:v>21-26</c:v>
                </c:pt>
              </c:strCache>
            </c:strRef>
          </c:cat>
          <c:val>
            <c:numRef>
              <c:f>'Task 1'!$Z$26:$Z$30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E-405D-96FF-39F579E12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65172376"/>
        <c:axId val="465172704"/>
      </c:barChart>
      <c:catAx>
        <c:axId val="46517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Online Sales $m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2704"/>
        <c:crosses val="autoZero"/>
        <c:auto val="1"/>
        <c:lblAlgn val="ctr"/>
        <c:lblOffset val="100"/>
        <c:noMultiLvlLbl val="0"/>
      </c:catAx>
      <c:valAx>
        <c:axId val="465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2.2j'!$Q$45:$Q$194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'Task 2.2j'!$R$45:$R$194</c:f>
              <c:numCache>
                <c:formatCode>General</c:formatCode>
                <c:ptCount val="150"/>
                <c:pt idx="0">
                  <c:v>5.9</c:v>
                </c:pt>
                <c:pt idx="1">
                  <c:v>6.2</c:v>
                </c:pt>
                <c:pt idx="2">
                  <c:v>6.6</c:v>
                </c:pt>
                <c:pt idx="3">
                  <c:v>6.6</c:v>
                </c:pt>
                <c:pt idx="4">
                  <c:v>6.8</c:v>
                </c:pt>
                <c:pt idx="5">
                  <c:v>7.2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  <c:pt idx="9">
                  <c:v>7.4</c:v>
                </c:pt>
                <c:pt idx="10">
                  <c:v>7.5</c:v>
                </c:pt>
                <c:pt idx="11">
                  <c:v>7.5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8.4</c:v>
                </c:pt>
                <c:pt idx="31">
                  <c:v>8.5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10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10.4</c:v>
                </c:pt>
                <c:pt idx="67">
                  <c:v>10.4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10.7</c:v>
                </c:pt>
                <c:pt idx="73">
                  <c:v>10.7</c:v>
                </c:pt>
                <c:pt idx="74">
                  <c:v>10.9</c:v>
                </c:pt>
                <c:pt idx="75">
                  <c:v>11</c:v>
                </c:pt>
                <c:pt idx="76">
                  <c:v>11.1</c:v>
                </c:pt>
                <c:pt idx="77">
                  <c:v>11.1</c:v>
                </c:pt>
                <c:pt idx="78">
                  <c:v>11.2</c:v>
                </c:pt>
                <c:pt idx="79">
                  <c:v>11.3</c:v>
                </c:pt>
                <c:pt idx="80">
                  <c:v>11.4</c:v>
                </c:pt>
                <c:pt idx="81">
                  <c:v>11.4</c:v>
                </c:pt>
                <c:pt idx="82">
                  <c:v>11.4</c:v>
                </c:pt>
                <c:pt idx="83">
                  <c:v>11.6</c:v>
                </c:pt>
                <c:pt idx="84">
                  <c:v>11.6</c:v>
                </c:pt>
                <c:pt idx="85">
                  <c:v>11.7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12</c:v>
                </c:pt>
                <c:pt idx="90">
                  <c:v>12.1</c:v>
                </c:pt>
                <c:pt idx="91">
                  <c:v>12.2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12.7</c:v>
                </c:pt>
                <c:pt idx="98">
                  <c:v>12.7</c:v>
                </c:pt>
                <c:pt idx="99">
                  <c:v>12.8</c:v>
                </c:pt>
                <c:pt idx="100">
                  <c:v>12.9</c:v>
                </c:pt>
                <c:pt idx="101">
                  <c:v>13.1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13.6</c:v>
                </c:pt>
                <c:pt idx="107">
                  <c:v>13.8</c:v>
                </c:pt>
                <c:pt idx="108">
                  <c:v>13.9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14.1</c:v>
                </c:pt>
                <c:pt idx="114">
                  <c:v>14.4</c:v>
                </c:pt>
                <c:pt idx="115">
                  <c:v>14.4</c:v>
                </c:pt>
                <c:pt idx="116">
                  <c:v>14.5</c:v>
                </c:pt>
                <c:pt idx="117">
                  <c:v>14.5</c:v>
                </c:pt>
                <c:pt idx="118">
                  <c:v>14.8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15.3</c:v>
                </c:pt>
                <c:pt idx="123">
                  <c:v>15.4</c:v>
                </c:pt>
                <c:pt idx="124">
                  <c:v>15.5</c:v>
                </c:pt>
                <c:pt idx="125">
                  <c:v>15.6</c:v>
                </c:pt>
                <c:pt idx="126">
                  <c:v>15.7</c:v>
                </c:pt>
                <c:pt idx="127">
                  <c:v>15.8</c:v>
                </c:pt>
                <c:pt idx="128">
                  <c:v>15.9</c:v>
                </c:pt>
                <c:pt idx="129">
                  <c:v>15.9</c:v>
                </c:pt>
                <c:pt idx="130">
                  <c:v>16.100000000000001</c:v>
                </c:pt>
                <c:pt idx="131">
                  <c:v>16.2</c:v>
                </c:pt>
                <c:pt idx="132">
                  <c:v>16.2</c:v>
                </c:pt>
                <c:pt idx="133">
                  <c:v>16.3</c:v>
                </c:pt>
                <c:pt idx="134">
                  <c:v>16.7</c:v>
                </c:pt>
                <c:pt idx="135">
                  <c:v>16.8</c:v>
                </c:pt>
                <c:pt idx="136">
                  <c:v>16.899999999999999</c:v>
                </c:pt>
                <c:pt idx="137">
                  <c:v>17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18.5</c:v>
                </c:pt>
                <c:pt idx="144">
                  <c:v>19</c:v>
                </c:pt>
                <c:pt idx="145">
                  <c:v>19.3</c:v>
                </c:pt>
                <c:pt idx="146">
                  <c:v>19.5</c:v>
                </c:pt>
                <c:pt idx="147">
                  <c:v>20.399999999999999</c:v>
                </c:pt>
                <c:pt idx="148">
                  <c:v>21</c:v>
                </c:pt>
                <c:pt idx="14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F-415D-9051-704366BD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30216"/>
        <c:axId val="371162200"/>
      </c:scatterChart>
      <c:valAx>
        <c:axId val="42643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162200"/>
        <c:crosses val="autoZero"/>
        <c:crossBetween val="midCat"/>
      </c:valAx>
      <c:valAx>
        <c:axId val="371162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$m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430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9480772293411"/>
          <c:y val="7.7127759734146095E-2"/>
          <c:w val="0.66887471291222"/>
          <c:h val="0.78191590902892938"/>
        </c:manualLayout>
      </c:layout>
      <c:lineChart>
        <c:grouping val="standard"/>
        <c:varyColors val="0"/>
        <c:ser>
          <c:idx val="0"/>
          <c:order val="0"/>
          <c:tx>
            <c:strRef>
              <c:f>'[2]Inteaction - Binary Var'!$B$33</c:f>
              <c:strCache>
                <c:ptCount val="1"/>
                <c:pt idx="0">
                  <c:v>Close Sunday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'[2]Inteaction - Binary Var'!$C$32:$D$32</c:f>
              <c:strCache>
                <c:ptCount val="2"/>
                <c:pt idx="0">
                  <c:v>Low Competitiors</c:v>
                </c:pt>
                <c:pt idx="1">
                  <c:v>High Competitiors</c:v>
                </c:pt>
              </c:strCache>
            </c:strRef>
          </c:cat>
          <c:val>
            <c:numRef>
              <c:f>'[2]Inteaction - Binary Var'!$C$33:$D$33</c:f>
              <c:numCache>
                <c:formatCode>General</c:formatCode>
                <c:ptCount val="2"/>
                <c:pt idx="0">
                  <c:v>9.5649795133711475</c:v>
                </c:pt>
                <c:pt idx="1">
                  <c:v>13.293927153295519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D-4AC5-B5EF-4DA2123172D0}"/>
            </c:ext>
          </c:extLst>
        </c:ser>
        <c:ser>
          <c:idx val="1"/>
          <c:order val="1"/>
          <c:tx>
            <c:strRef>
              <c:f>'[2]Inteaction - Binary Var'!$B$34</c:f>
              <c:strCache>
                <c:ptCount val="1"/>
                <c:pt idx="0">
                  <c:v>Open Sunday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'[2]Inteaction - Binary Var'!$C$32:$D$32</c:f>
              <c:strCache>
                <c:ptCount val="2"/>
                <c:pt idx="0">
                  <c:v>Low Competitiors</c:v>
                </c:pt>
                <c:pt idx="1">
                  <c:v>High Competitiors</c:v>
                </c:pt>
              </c:strCache>
            </c:strRef>
          </c:cat>
          <c:val>
            <c:numRef>
              <c:f>'[2]Inteaction - Binary Var'!$C$34:$D$34</c:f>
              <c:numCache>
                <c:formatCode>General</c:formatCode>
                <c:ptCount val="2"/>
                <c:pt idx="0">
                  <c:v>14.347696163066891</c:v>
                </c:pt>
                <c:pt idx="1">
                  <c:v>9.951903836933111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D-4AC5-B5EF-4DA21231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0472"/>
        <c:axId val="1"/>
      </c:lineChart>
      <c:catAx>
        <c:axId val="34289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Sales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898939934835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2890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8145588771466"/>
          <c:y val="0.40425584412380022"/>
          <c:w val="0.1688743087055605"/>
          <c:h val="0.130319318171488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9480772293411"/>
          <c:y val="7.7127759734146095E-2"/>
          <c:w val="0.66887471291222"/>
          <c:h val="0.78191590902892938"/>
        </c:manualLayout>
      </c:layout>
      <c:lineChart>
        <c:grouping val="standard"/>
        <c:varyColors val="0"/>
        <c:ser>
          <c:idx val="0"/>
          <c:order val="0"/>
          <c:tx>
            <c:strRef>
              <c:f>'[2]Inteaction - Binary Var'!$B$33</c:f>
              <c:strCache>
                <c:ptCount val="1"/>
                <c:pt idx="0">
                  <c:v>Close Sunday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'[2]Inteaction - Binary Var'!$C$32:$D$32</c:f>
              <c:strCache>
                <c:ptCount val="2"/>
                <c:pt idx="0">
                  <c:v>Low Competitiors</c:v>
                </c:pt>
                <c:pt idx="1">
                  <c:v>High Competitiors</c:v>
                </c:pt>
              </c:strCache>
            </c:strRef>
          </c:cat>
          <c:val>
            <c:numRef>
              <c:f>'[2]Inteaction - Binary Var'!$C$33:$D$33</c:f>
              <c:numCache>
                <c:formatCode>General</c:formatCode>
                <c:ptCount val="2"/>
                <c:pt idx="0">
                  <c:v>9.5649795133711475</c:v>
                </c:pt>
                <c:pt idx="1">
                  <c:v>13.293927153295519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F-495B-AD8C-EF80AE24BD4B}"/>
            </c:ext>
          </c:extLst>
        </c:ser>
        <c:ser>
          <c:idx val="1"/>
          <c:order val="1"/>
          <c:tx>
            <c:strRef>
              <c:f>'[2]Inteaction - Binary Var'!$B$34</c:f>
              <c:strCache>
                <c:ptCount val="1"/>
                <c:pt idx="0">
                  <c:v>Open Sunday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'[2]Inteaction - Binary Var'!$C$32:$D$32</c:f>
              <c:strCache>
                <c:ptCount val="2"/>
                <c:pt idx="0">
                  <c:v>Low Competitiors</c:v>
                </c:pt>
                <c:pt idx="1">
                  <c:v>High Competitiors</c:v>
                </c:pt>
              </c:strCache>
            </c:strRef>
          </c:cat>
          <c:val>
            <c:numRef>
              <c:f>'[2]Inteaction - Binary Var'!$C$34:$D$34</c:f>
              <c:numCache>
                <c:formatCode>General</c:formatCode>
                <c:ptCount val="2"/>
                <c:pt idx="0">
                  <c:v>14.347696163066891</c:v>
                </c:pt>
                <c:pt idx="1">
                  <c:v>9.951903836933111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F-495B-AD8C-EF80AE24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0472"/>
        <c:axId val="1"/>
      </c:lineChart>
      <c:catAx>
        <c:axId val="34289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Sales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898939934835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2890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8145588771466"/>
          <c:y val="0.40425584412380022"/>
          <c:w val="0.1688743087055605"/>
          <c:h val="0.130319318171488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>
        <c:manualLayout>
          <c:xMode val="edge"/>
          <c:yMode val="edge"/>
          <c:x val="0.38210411198600175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[3]Q3!$AR$5:$AR$142</c:f>
              <c:numCache>
                <c:formatCode>General</c:formatCode>
                <c:ptCount val="138"/>
                <c:pt idx="0">
                  <c:v>1</c:v>
                </c:pt>
                <c:pt idx="1">
                  <c:v>0.98863636363636365</c:v>
                </c:pt>
                <c:pt idx="2">
                  <c:v>0.97727272727272729</c:v>
                </c:pt>
                <c:pt idx="3">
                  <c:v>0.96590909090909094</c:v>
                </c:pt>
                <c:pt idx="4">
                  <c:v>0.95454545454545459</c:v>
                </c:pt>
                <c:pt idx="5">
                  <c:v>0.94318181818181823</c:v>
                </c:pt>
                <c:pt idx="6">
                  <c:v>0.93181818181818188</c:v>
                </c:pt>
                <c:pt idx="7">
                  <c:v>0.92045454545454541</c:v>
                </c:pt>
                <c:pt idx="8">
                  <c:v>0.90909090909090906</c:v>
                </c:pt>
                <c:pt idx="9">
                  <c:v>0.89772727272727271</c:v>
                </c:pt>
                <c:pt idx="10">
                  <c:v>0.88636363636363635</c:v>
                </c:pt>
                <c:pt idx="11">
                  <c:v>0.875</c:v>
                </c:pt>
                <c:pt idx="12">
                  <c:v>0.86363636363636365</c:v>
                </c:pt>
                <c:pt idx="13">
                  <c:v>0.84090909090909094</c:v>
                </c:pt>
                <c:pt idx="14">
                  <c:v>0.82954545454545459</c:v>
                </c:pt>
                <c:pt idx="15">
                  <c:v>0.81818181818181812</c:v>
                </c:pt>
                <c:pt idx="16">
                  <c:v>0.80681818181818188</c:v>
                </c:pt>
                <c:pt idx="17">
                  <c:v>0.79545454545454541</c:v>
                </c:pt>
                <c:pt idx="18">
                  <c:v>0.78409090909090906</c:v>
                </c:pt>
                <c:pt idx="19">
                  <c:v>0.77272727272727271</c:v>
                </c:pt>
                <c:pt idx="20">
                  <c:v>0.76136363636363635</c:v>
                </c:pt>
                <c:pt idx="21">
                  <c:v>0.75</c:v>
                </c:pt>
                <c:pt idx="22">
                  <c:v>0.73863636363636365</c:v>
                </c:pt>
                <c:pt idx="23">
                  <c:v>0.72727272727272729</c:v>
                </c:pt>
                <c:pt idx="24">
                  <c:v>0.71590909090909083</c:v>
                </c:pt>
                <c:pt idx="25">
                  <c:v>0.70454545454545459</c:v>
                </c:pt>
                <c:pt idx="26">
                  <c:v>0.69318181818181812</c:v>
                </c:pt>
                <c:pt idx="27">
                  <c:v>0.68181818181818188</c:v>
                </c:pt>
                <c:pt idx="28">
                  <c:v>0.67045454545454541</c:v>
                </c:pt>
                <c:pt idx="29">
                  <c:v>0.64772727272727271</c:v>
                </c:pt>
                <c:pt idx="30">
                  <c:v>0.64772727272727271</c:v>
                </c:pt>
                <c:pt idx="31">
                  <c:v>0.63636363636363635</c:v>
                </c:pt>
                <c:pt idx="32">
                  <c:v>0.625</c:v>
                </c:pt>
                <c:pt idx="33">
                  <c:v>0.61363636363636365</c:v>
                </c:pt>
                <c:pt idx="34">
                  <c:v>0.60227272727272729</c:v>
                </c:pt>
                <c:pt idx="35">
                  <c:v>0.59090909090909083</c:v>
                </c:pt>
                <c:pt idx="36">
                  <c:v>0.57954545454545459</c:v>
                </c:pt>
                <c:pt idx="37">
                  <c:v>0.56818181818181812</c:v>
                </c:pt>
                <c:pt idx="38">
                  <c:v>0.55681818181818188</c:v>
                </c:pt>
                <c:pt idx="39">
                  <c:v>0.54545454545454541</c:v>
                </c:pt>
                <c:pt idx="40">
                  <c:v>0.53409090909090917</c:v>
                </c:pt>
                <c:pt idx="41">
                  <c:v>0.51136363636363635</c:v>
                </c:pt>
                <c:pt idx="42">
                  <c:v>0.5</c:v>
                </c:pt>
                <c:pt idx="43">
                  <c:v>0.5</c:v>
                </c:pt>
                <c:pt idx="44">
                  <c:v>0.48863636363636365</c:v>
                </c:pt>
                <c:pt idx="45">
                  <c:v>0.47727272727272729</c:v>
                </c:pt>
                <c:pt idx="46">
                  <c:v>0.45454545454545459</c:v>
                </c:pt>
                <c:pt idx="47">
                  <c:v>0.44318181818181823</c:v>
                </c:pt>
                <c:pt idx="48">
                  <c:v>0.44318181818181823</c:v>
                </c:pt>
                <c:pt idx="49">
                  <c:v>0.43181818181818177</c:v>
                </c:pt>
                <c:pt idx="50">
                  <c:v>0.43181818181818177</c:v>
                </c:pt>
                <c:pt idx="51">
                  <c:v>0.42045454545454541</c:v>
                </c:pt>
                <c:pt idx="52">
                  <c:v>0.40909090909090906</c:v>
                </c:pt>
                <c:pt idx="53">
                  <c:v>0.40909090909090906</c:v>
                </c:pt>
                <c:pt idx="54">
                  <c:v>0.39772727272727271</c:v>
                </c:pt>
                <c:pt idx="55">
                  <c:v>0.39772727272727271</c:v>
                </c:pt>
                <c:pt idx="56">
                  <c:v>0.38636363636363635</c:v>
                </c:pt>
                <c:pt idx="57">
                  <c:v>0.375</c:v>
                </c:pt>
                <c:pt idx="58">
                  <c:v>0.36363636363636365</c:v>
                </c:pt>
                <c:pt idx="59">
                  <c:v>0.34090909090909094</c:v>
                </c:pt>
                <c:pt idx="60">
                  <c:v>0.32954545454545459</c:v>
                </c:pt>
                <c:pt idx="61">
                  <c:v>0.31818181818181823</c:v>
                </c:pt>
                <c:pt idx="62">
                  <c:v>0.31818181818181823</c:v>
                </c:pt>
                <c:pt idx="63">
                  <c:v>0.31818181818181823</c:v>
                </c:pt>
                <c:pt idx="64">
                  <c:v>0.31818181818181823</c:v>
                </c:pt>
                <c:pt idx="65">
                  <c:v>0.31818181818181823</c:v>
                </c:pt>
                <c:pt idx="66">
                  <c:v>0.31818181818181823</c:v>
                </c:pt>
                <c:pt idx="67">
                  <c:v>0.30681818181818177</c:v>
                </c:pt>
                <c:pt idx="68">
                  <c:v>0.30681818181818177</c:v>
                </c:pt>
                <c:pt idx="69">
                  <c:v>0.29545454545454541</c:v>
                </c:pt>
                <c:pt idx="70">
                  <c:v>0.28409090909090906</c:v>
                </c:pt>
                <c:pt idx="71">
                  <c:v>0.27272727272727271</c:v>
                </c:pt>
                <c:pt idx="72">
                  <c:v>0.26136363636363635</c:v>
                </c:pt>
                <c:pt idx="73">
                  <c:v>0.26136363636363635</c:v>
                </c:pt>
                <c:pt idx="74">
                  <c:v>0.25</c:v>
                </c:pt>
                <c:pt idx="75">
                  <c:v>0.23863636363636365</c:v>
                </c:pt>
                <c:pt idx="76">
                  <c:v>0.22727272727272729</c:v>
                </c:pt>
                <c:pt idx="77">
                  <c:v>0.21590909090909094</c:v>
                </c:pt>
                <c:pt idx="78">
                  <c:v>0.21590909090909094</c:v>
                </c:pt>
                <c:pt idx="79">
                  <c:v>0.21590909090909094</c:v>
                </c:pt>
                <c:pt idx="80">
                  <c:v>0.21590909090909094</c:v>
                </c:pt>
                <c:pt idx="81">
                  <c:v>0.19318181818181823</c:v>
                </c:pt>
                <c:pt idx="82">
                  <c:v>0.19318181818181823</c:v>
                </c:pt>
                <c:pt idx="83">
                  <c:v>0.18181818181818177</c:v>
                </c:pt>
                <c:pt idx="84">
                  <c:v>0.18181818181818177</c:v>
                </c:pt>
                <c:pt idx="85">
                  <c:v>0.18181818181818177</c:v>
                </c:pt>
                <c:pt idx="86">
                  <c:v>0.18181818181818177</c:v>
                </c:pt>
                <c:pt idx="87">
                  <c:v>0.18181818181818177</c:v>
                </c:pt>
                <c:pt idx="88">
                  <c:v>0.18181818181818177</c:v>
                </c:pt>
                <c:pt idx="89">
                  <c:v>0.18181818181818177</c:v>
                </c:pt>
                <c:pt idx="90">
                  <c:v>0.17045454545454541</c:v>
                </c:pt>
                <c:pt idx="91">
                  <c:v>0.15909090909090906</c:v>
                </c:pt>
                <c:pt idx="92">
                  <c:v>0.14772727272727271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0.11363636363636365</c:v>
                </c:pt>
                <c:pt idx="97">
                  <c:v>0.10227272727272729</c:v>
                </c:pt>
                <c:pt idx="98">
                  <c:v>9.0909090909090939E-2</c:v>
                </c:pt>
                <c:pt idx="99">
                  <c:v>9.0909090909090939E-2</c:v>
                </c:pt>
                <c:pt idx="100">
                  <c:v>9.0909090909090939E-2</c:v>
                </c:pt>
                <c:pt idx="101">
                  <c:v>7.9545454545454586E-2</c:v>
                </c:pt>
                <c:pt idx="102">
                  <c:v>6.8181818181818232E-2</c:v>
                </c:pt>
                <c:pt idx="103">
                  <c:v>6.8181818181818232E-2</c:v>
                </c:pt>
                <c:pt idx="104">
                  <c:v>6.8181818181818232E-2</c:v>
                </c:pt>
                <c:pt idx="105">
                  <c:v>5.6818181818181768E-2</c:v>
                </c:pt>
                <c:pt idx="106">
                  <c:v>4.5454545454545414E-2</c:v>
                </c:pt>
                <c:pt idx="107">
                  <c:v>4.5454545454545414E-2</c:v>
                </c:pt>
                <c:pt idx="108">
                  <c:v>4.5454545454545414E-2</c:v>
                </c:pt>
                <c:pt idx="109">
                  <c:v>4.5454545454545414E-2</c:v>
                </c:pt>
                <c:pt idx="110">
                  <c:v>4.5454545454545414E-2</c:v>
                </c:pt>
                <c:pt idx="111">
                  <c:v>4.5454545454545414E-2</c:v>
                </c:pt>
                <c:pt idx="112">
                  <c:v>4.5454545454545414E-2</c:v>
                </c:pt>
                <c:pt idx="113">
                  <c:v>3.4090909090909061E-2</c:v>
                </c:pt>
                <c:pt idx="114">
                  <c:v>3.4090909090909061E-2</c:v>
                </c:pt>
                <c:pt idx="115">
                  <c:v>3.4090909090909061E-2</c:v>
                </c:pt>
                <c:pt idx="116">
                  <c:v>2.2727272727272707E-2</c:v>
                </c:pt>
                <c:pt idx="117">
                  <c:v>2.2727272727272707E-2</c:v>
                </c:pt>
                <c:pt idx="118">
                  <c:v>2.2727272727272707E-2</c:v>
                </c:pt>
                <c:pt idx="119">
                  <c:v>2.2727272727272707E-2</c:v>
                </c:pt>
                <c:pt idx="120">
                  <c:v>1.1363636363636354E-2</c:v>
                </c:pt>
                <c:pt idx="121">
                  <c:v>1.1363636363636354E-2</c:v>
                </c:pt>
                <c:pt idx="122">
                  <c:v>1.1363636363636354E-2</c:v>
                </c:pt>
                <c:pt idx="123">
                  <c:v>1.1363636363636354E-2</c:v>
                </c:pt>
                <c:pt idx="124">
                  <c:v>1.1363636363636354E-2</c:v>
                </c:pt>
                <c:pt idx="125">
                  <c:v>1.1363636363636354E-2</c:v>
                </c:pt>
                <c:pt idx="126">
                  <c:v>1.1363636363636354E-2</c:v>
                </c:pt>
                <c:pt idx="127">
                  <c:v>1.1363636363636354E-2</c:v>
                </c:pt>
                <c:pt idx="128">
                  <c:v>1.1363636363636354E-2</c:v>
                </c:pt>
                <c:pt idx="129">
                  <c:v>1.1363636363636354E-2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xVal>
          <c:yVal>
            <c:numRef>
              <c:f>[3]Q3!$AS$5:$AS$142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0.9838709677419355</c:v>
                </c:pt>
                <c:pt idx="31">
                  <c:v>0.9838709677419355</c:v>
                </c:pt>
                <c:pt idx="32">
                  <c:v>0.9838709677419355</c:v>
                </c:pt>
                <c:pt idx="33">
                  <c:v>0.9838709677419355</c:v>
                </c:pt>
                <c:pt idx="34">
                  <c:v>0.9838709677419355</c:v>
                </c:pt>
                <c:pt idx="35">
                  <c:v>0.9838709677419355</c:v>
                </c:pt>
                <c:pt idx="36">
                  <c:v>0.9838709677419355</c:v>
                </c:pt>
                <c:pt idx="37">
                  <c:v>0.9838709677419355</c:v>
                </c:pt>
                <c:pt idx="38">
                  <c:v>0.9838709677419355</c:v>
                </c:pt>
                <c:pt idx="39">
                  <c:v>0.9838709677419355</c:v>
                </c:pt>
                <c:pt idx="40">
                  <c:v>0.967741935483871</c:v>
                </c:pt>
                <c:pt idx="41">
                  <c:v>0.967741935483871</c:v>
                </c:pt>
                <c:pt idx="42">
                  <c:v>0.967741935483871</c:v>
                </c:pt>
                <c:pt idx="43">
                  <c:v>0.95161290322580649</c:v>
                </c:pt>
                <c:pt idx="44">
                  <c:v>0.95161290322580649</c:v>
                </c:pt>
                <c:pt idx="45">
                  <c:v>0.95161290322580649</c:v>
                </c:pt>
                <c:pt idx="46">
                  <c:v>0.95161290322580649</c:v>
                </c:pt>
                <c:pt idx="47">
                  <c:v>0.95161290322580649</c:v>
                </c:pt>
                <c:pt idx="48">
                  <c:v>0.93548387096774199</c:v>
                </c:pt>
                <c:pt idx="49">
                  <c:v>0.93548387096774199</c:v>
                </c:pt>
                <c:pt idx="50">
                  <c:v>0.91935483870967738</c:v>
                </c:pt>
                <c:pt idx="51">
                  <c:v>0.91935483870967738</c:v>
                </c:pt>
                <c:pt idx="52">
                  <c:v>0.91935483870967738</c:v>
                </c:pt>
                <c:pt idx="53">
                  <c:v>0.90322580645161288</c:v>
                </c:pt>
                <c:pt idx="54">
                  <c:v>0.90322580645161288</c:v>
                </c:pt>
                <c:pt idx="55">
                  <c:v>0.88709677419354838</c:v>
                </c:pt>
                <c:pt idx="56">
                  <c:v>0.88709677419354838</c:v>
                </c:pt>
                <c:pt idx="57">
                  <c:v>0.88709677419354838</c:v>
                </c:pt>
                <c:pt idx="58">
                  <c:v>0.88709677419354838</c:v>
                </c:pt>
                <c:pt idx="59">
                  <c:v>0.88709677419354838</c:v>
                </c:pt>
                <c:pt idx="60">
                  <c:v>0.88709677419354838</c:v>
                </c:pt>
                <c:pt idx="61">
                  <c:v>0.88709677419354838</c:v>
                </c:pt>
                <c:pt idx="62">
                  <c:v>0.87096774193548387</c:v>
                </c:pt>
                <c:pt idx="63">
                  <c:v>0.85483870967741937</c:v>
                </c:pt>
                <c:pt idx="64">
                  <c:v>0.83870967741935487</c:v>
                </c:pt>
                <c:pt idx="65">
                  <c:v>0.82258064516129026</c:v>
                </c:pt>
                <c:pt idx="66">
                  <c:v>0.80645161290322576</c:v>
                </c:pt>
                <c:pt idx="67">
                  <c:v>0.80645161290322576</c:v>
                </c:pt>
                <c:pt idx="68">
                  <c:v>0.79032258064516125</c:v>
                </c:pt>
                <c:pt idx="69">
                  <c:v>0.79032258064516125</c:v>
                </c:pt>
                <c:pt idx="70">
                  <c:v>0.79032258064516125</c:v>
                </c:pt>
                <c:pt idx="71">
                  <c:v>0.79032258064516125</c:v>
                </c:pt>
                <c:pt idx="72">
                  <c:v>0.79032258064516125</c:v>
                </c:pt>
                <c:pt idx="73">
                  <c:v>0.77419354838709675</c:v>
                </c:pt>
                <c:pt idx="74">
                  <c:v>0.77419354838709675</c:v>
                </c:pt>
                <c:pt idx="75">
                  <c:v>0.77419354838709675</c:v>
                </c:pt>
                <c:pt idx="76">
                  <c:v>0.75806451612903225</c:v>
                </c:pt>
                <c:pt idx="77">
                  <c:v>0.75806451612903225</c:v>
                </c:pt>
                <c:pt idx="78">
                  <c:v>0.74193548387096775</c:v>
                </c:pt>
                <c:pt idx="79">
                  <c:v>0.72580645161290325</c:v>
                </c:pt>
                <c:pt idx="80">
                  <c:v>0.70967741935483875</c:v>
                </c:pt>
                <c:pt idx="81">
                  <c:v>0.70967741935483875</c:v>
                </c:pt>
                <c:pt idx="82">
                  <c:v>0.69354838709677424</c:v>
                </c:pt>
                <c:pt idx="83">
                  <c:v>0.69354838709677424</c:v>
                </c:pt>
                <c:pt idx="84">
                  <c:v>0.67741935483870974</c:v>
                </c:pt>
                <c:pt idx="85">
                  <c:v>0.66129032258064524</c:v>
                </c:pt>
                <c:pt idx="86">
                  <c:v>0.64516129032258063</c:v>
                </c:pt>
                <c:pt idx="87">
                  <c:v>0.62903225806451613</c:v>
                </c:pt>
                <c:pt idx="88">
                  <c:v>0.61290322580645162</c:v>
                </c:pt>
                <c:pt idx="89">
                  <c:v>0.59677419354838712</c:v>
                </c:pt>
                <c:pt idx="90">
                  <c:v>0.59677419354838712</c:v>
                </c:pt>
                <c:pt idx="91">
                  <c:v>0.59677419354838712</c:v>
                </c:pt>
                <c:pt idx="92">
                  <c:v>0.59677419354838712</c:v>
                </c:pt>
                <c:pt idx="93">
                  <c:v>0.59677419354838712</c:v>
                </c:pt>
                <c:pt idx="94">
                  <c:v>0.58064516129032251</c:v>
                </c:pt>
                <c:pt idx="95">
                  <c:v>0.56451612903225801</c:v>
                </c:pt>
                <c:pt idx="96">
                  <c:v>0.56451612903225801</c:v>
                </c:pt>
                <c:pt idx="97">
                  <c:v>0.56451612903225801</c:v>
                </c:pt>
                <c:pt idx="98">
                  <c:v>0.56451612903225801</c:v>
                </c:pt>
                <c:pt idx="99">
                  <c:v>0.54838709677419351</c:v>
                </c:pt>
                <c:pt idx="100">
                  <c:v>0.532258064516129</c:v>
                </c:pt>
                <c:pt idx="101">
                  <c:v>0.532258064516129</c:v>
                </c:pt>
                <c:pt idx="102">
                  <c:v>0.5161290322580645</c:v>
                </c:pt>
                <c:pt idx="103">
                  <c:v>0.5</c:v>
                </c:pt>
                <c:pt idx="104">
                  <c:v>0.4838709677419355</c:v>
                </c:pt>
                <c:pt idx="105">
                  <c:v>0.4838709677419355</c:v>
                </c:pt>
                <c:pt idx="106">
                  <c:v>0.4838709677419355</c:v>
                </c:pt>
                <c:pt idx="107">
                  <c:v>0.467741935483871</c:v>
                </c:pt>
                <c:pt idx="108">
                  <c:v>0.45161290322580649</c:v>
                </c:pt>
                <c:pt idx="109">
                  <c:v>0.43548387096774188</c:v>
                </c:pt>
                <c:pt idx="110">
                  <c:v>0.41935483870967738</c:v>
                </c:pt>
                <c:pt idx="111">
                  <c:v>0.40322580645161288</c:v>
                </c:pt>
                <c:pt idx="112">
                  <c:v>0.38709677419354838</c:v>
                </c:pt>
                <c:pt idx="113">
                  <c:v>0.38709677419354838</c:v>
                </c:pt>
                <c:pt idx="114">
                  <c:v>0.35483870967741937</c:v>
                </c:pt>
                <c:pt idx="115">
                  <c:v>0.33870967741935487</c:v>
                </c:pt>
                <c:pt idx="116">
                  <c:v>0.33870967741935487</c:v>
                </c:pt>
                <c:pt idx="117">
                  <c:v>0.32258064516129037</c:v>
                </c:pt>
                <c:pt idx="118">
                  <c:v>0.30645161290322576</c:v>
                </c:pt>
                <c:pt idx="119">
                  <c:v>0.27419354838709675</c:v>
                </c:pt>
                <c:pt idx="120">
                  <c:v>0.27419354838709675</c:v>
                </c:pt>
                <c:pt idx="121">
                  <c:v>0.25806451612903225</c:v>
                </c:pt>
                <c:pt idx="122">
                  <c:v>0.24193548387096775</c:v>
                </c:pt>
                <c:pt idx="123">
                  <c:v>0.22580645161290325</c:v>
                </c:pt>
                <c:pt idx="124">
                  <c:v>0.19354838709677424</c:v>
                </c:pt>
                <c:pt idx="125">
                  <c:v>0.17741935483870963</c:v>
                </c:pt>
                <c:pt idx="126">
                  <c:v>0.16129032258064513</c:v>
                </c:pt>
                <c:pt idx="127">
                  <c:v>0.14516129032258063</c:v>
                </c:pt>
                <c:pt idx="128">
                  <c:v>0.12903225806451613</c:v>
                </c:pt>
                <c:pt idx="129">
                  <c:v>0.11290322580645162</c:v>
                </c:pt>
                <c:pt idx="130">
                  <c:v>0.11290322580645162</c:v>
                </c:pt>
                <c:pt idx="131">
                  <c:v>9.6774193548387122E-2</c:v>
                </c:pt>
                <c:pt idx="132">
                  <c:v>8.064516129032262E-2</c:v>
                </c:pt>
                <c:pt idx="133">
                  <c:v>6.4516129032258118E-2</c:v>
                </c:pt>
                <c:pt idx="134">
                  <c:v>4.8387096774193505E-2</c:v>
                </c:pt>
                <c:pt idx="135">
                  <c:v>3.2258064516129004E-2</c:v>
                </c:pt>
                <c:pt idx="136">
                  <c:v>1.6129032258064502E-2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C-49E5-9BBB-17DDA6F9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02280"/>
        <c:axId val="716411792"/>
      </c:scatterChart>
      <c:valAx>
        <c:axId val="7164022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11792"/>
        <c:crosses val="autoZero"/>
        <c:crossBetween val="midCat"/>
      </c:valAx>
      <c:valAx>
        <c:axId val="7164117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40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Opening Online Sales Channel with changes in Age, Gender and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 34, 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3.1a,b,c'!$D$3:$D$17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'Task 3.1a,b,c'!$G$3:$G$17</c:f>
              <c:numCache>
                <c:formatCode>0.000</c:formatCode>
                <c:ptCount val="15"/>
                <c:pt idx="0">
                  <c:v>3.8530970774725275E-2</c:v>
                </c:pt>
                <c:pt idx="1">
                  <c:v>5.51484075363727E-2</c:v>
                </c:pt>
                <c:pt idx="2">
                  <c:v>7.8348524963059621E-2</c:v>
                </c:pt>
                <c:pt idx="3">
                  <c:v>0.11017056916793466</c:v>
                </c:pt>
                <c:pt idx="4">
                  <c:v>0.15277500673598945</c:v>
                </c:pt>
                <c:pt idx="5">
                  <c:v>0.20800384037040667</c:v>
                </c:pt>
                <c:pt idx="6">
                  <c:v>0.27667802289494675</c:v>
                </c:pt>
                <c:pt idx="7">
                  <c:v>0.35778290704256227</c:v>
                </c:pt>
                <c:pt idx="8">
                  <c:v>0.44793936722219646</c:v>
                </c:pt>
                <c:pt idx="9">
                  <c:v>0.54165323936760423</c:v>
                </c:pt>
                <c:pt idx="10">
                  <c:v>0.63251001781543426</c:v>
                </c:pt>
                <c:pt idx="11">
                  <c:v>0.71483830499946532</c:v>
                </c:pt>
                <c:pt idx="12">
                  <c:v>0.78499228862810766</c:v>
                </c:pt>
                <c:pt idx="13">
                  <c:v>0.8417091015769701</c:v>
                </c:pt>
                <c:pt idx="14">
                  <c:v>0.88564413425368838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176-8F08-FED7004E036F}"/>
            </c:ext>
          </c:extLst>
        </c:ser>
        <c:ser>
          <c:idx val="1"/>
          <c:order val="1"/>
          <c:tx>
            <c:v>Age 34, 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3.1a,b,c'!$M$3:$M$17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'Task 3.1a,b,c'!$P$3:$P$17</c:f>
              <c:numCache>
                <c:formatCode>0.000</c:formatCode>
                <c:ptCount val="15"/>
                <c:pt idx="0">
                  <c:v>9.5608553058608242E-2</c:v>
                </c:pt>
                <c:pt idx="1">
                  <c:v>0.13342605659871434</c:v>
                </c:pt>
                <c:pt idx="2">
                  <c:v>0.18317244051905116</c:v>
                </c:pt>
                <c:pt idx="3">
                  <c:v>0.24619682039177113</c:v>
                </c:pt>
                <c:pt idx="4">
                  <c:v>0.32234847500456448</c:v>
                </c:pt>
                <c:pt idx="5">
                  <c:v>0.40926612574104493</c:v>
                </c:pt>
                <c:pt idx="6">
                  <c:v>0.50224998481262295</c:v>
                </c:pt>
                <c:pt idx="7">
                  <c:v>0.59507847386613399</c:v>
                </c:pt>
                <c:pt idx="8">
                  <c:v>0.68157080522746105</c:v>
                </c:pt>
                <c:pt idx="9">
                  <c:v>0.75712840968448203</c:v>
                </c:pt>
                <c:pt idx="10">
                  <c:v>0.81950538119716987</c:v>
                </c:pt>
                <c:pt idx="11">
                  <c:v>0.86864146915152574</c:v>
                </c:pt>
                <c:pt idx="12">
                  <c:v>0.90593657420819218</c:v>
                </c:pt>
                <c:pt idx="13">
                  <c:v>0.93345410889198988</c:v>
                </c:pt>
                <c:pt idx="14">
                  <c:v>0.95333624810516715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9-4176-8F08-FED7004E036F}"/>
            </c:ext>
          </c:extLst>
        </c:ser>
        <c:ser>
          <c:idx val="2"/>
          <c:order val="2"/>
          <c:tx>
            <c:v>Age 35, Female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3.1a,b,c'!$D$24:$D$38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'Task 3.1a,b,c'!$G$24:$G$38</c:f>
              <c:numCache>
                <c:formatCode>0.000</c:formatCode>
                <c:ptCount val="15"/>
                <c:pt idx="0">
                  <c:v>3.4026393779270657E-2</c:v>
                </c:pt>
                <c:pt idx="1">
                  <c:v>4.8799722998799963E-2</c:v>
                </c:pt>
                <c:pt idx="2">
                  <c:v>6.9525569823974384E-2</c:v>
                </c:pt>
                <c:pt idx="3">
                  <c:v>9.8145688299730444E-2</c:v>
                </c:pt>
                <c:pt idx="4">
                  <c:v>0.13681492775929915</c:v>
                </c:pt>
                <c:pt idx="5">
                  <c:v>0.18755135573301701</c:v>
                </c:pt>
                <c:pt idx="6">
                  <c:v>0.2516182783929356</c:v>
                </c:pt>
                <c:pt idx="7">
                  <c:v>0.32871558961754371</c:v>
                </c:pt>
                <c:pt idx="8">
                  <c:v>0.4162953826316072</c:v>
                </c:pt>
                <c:pt idx="9">
                  <c:v>0.50949885699838227</c:v>
                </c:pt>
                <c:pt idx="10">
                  <c:v>0.6020466148666932</c:v>
                </c:pt>
                <c:pt idx="11">
                  <c:v>0.68783133058284018</c:v>
                </c:pt>
                <c:pt idx="12">
                  <c:v>0.76242123605304757</c:v>
                </c:pt>
                <c:pt idx="13">
                  <c:v>0.82375527829976403</c:v>
                </c:pt>
                <c:pt idx="14">
                  <c:v>0.87191524166630741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9-4176-8F08-FED7004E036F}"/>
            </c:ext>
          </c:extLst>
        </c:ser>
        <c:ser>
          <c:idx val="3"/>
          <c:order val="3"/>
          <c:tx>
            <c:v>Age 35, Male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 3.1a,b,c'!$M$24:$M$38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'Task 3.1a,b,c'!$P$24:$P$38</c:f>
              <c:numCache>
                <c:formatCode>0.000</c:formatCode>
                <c:ptCount val="15"/>
                <c:pt idx="0">
                  <c:v>8.5021220105585632E-2</c:v>
                </c:pt>
                <c:pt idx="1">
                  <c:v>0.11920292202211751</c:v>
                </c:pt>
                <c:pt idx="2">
                  <c:v>0.16465395980938824</c:v>
                </c:pt>
                <c:pt idx="3">
                  <c:v>0.22304654039804261</c:v>
                </c:pt>
                <c:pt idx="4">
                  <c:v>0.29483831408574146</c:v>
                </c:pt>
                <c:pt idx="5">
                  <c:v>0.37848114307238889</c:v>
                </c:pt>
                <c:pt idx="6">
                  <c:v>0.4700359482354281</c:v>
                </c:pt>
                <c:pt idx="7">
                  <c:v>0.56365275022536798</c:v>
                </c:pt>
                <c:pt idx="8">
                  <c:v>0.65294281770558937</c:v>
                </c:pt>
                <c:pt idx="9">
                  <c:v>0.73262856365462603</c:v>
                </c:pt>
                <c:pt idx="10">
                  <c:v>0.79963264953157498</c:v>
                </c:pt>
                <c:pt idx="11">
                  <c:v>0.85320966019861755</c:v>
                </c:pt>
                <c:pt idx="12">
                  <c:v>0.89435326419950345</c:v>
                </c:pt>
                <c:pt idx="13">
                  <c:v>0.92497879458244636</c:v>
                </c:pt>
                <c:pt idx="14">
                  <c:v>0.94725003609933656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C9-4176-8F08-FED7004E036F}"/>
            </c:ext>
          </c:extLst>
        </c:ser>
        <c:ser>
          <c:idx val="4"/>
          <c:order val="4"/>
          <c:tx>
            <c:v>Age 36, Female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 3.1a,b,c'!$D$45:$D$59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'Task 3.1a,b,c'!$G$45:$G$59</c:f>
              <c:numCache>
                <c:formatCode>0.000</c:formatCode>
                <c:ptCount val="15"/>
                <c:pt idx="0">
                  <c:v>3.0031988389288149E-2</c:v>
                </c:pt>
                <c:pt idx="1">
                  <c:v>4.3148522812150543E-2</c:v>
                </c:pt>
                <c:pt idx="2">
                  <c:v>6.1629743374719728E-2</c:v>
                </c:pt>
                <c:pt idx="3">
                  <c:v>8.7304523998407255E-2</c:v>
                </c:pt>
                <c:pt idx="4">
                  <c:v>0.12228151752862983</c:v>
                </c:pt>
                <c:pt idx="5">
                  <c:v>0.16868159439781949</c:v>
                </c:pt>
                <c:pt idx="6">
                  <c:v>0.22811247987477695</c:v>
                </c:pt>
                <c:pt idx="7">
                  <c:v>0.30090332576442735</c:v>
                </c:pt>
                <c:pt idx="8">
                  <c:v>0.3853265487153863</c:v>
                </c:pt>
                <c:pt idx="9">
                  <c:v>0.47726568640604849</c:v>
                </c:pt>
                <c:pt idx="10">
                  <c:v>0.57077161189449177</c:v>
                </c:pt>
                <c:pt idx="11">
                  <c:v>0.65948498879140149</c:v>
                </c:pt>
                <c:pt idx="12">
                  <c:v>0.73827073942138044</c:v>
                </c:pt>
                <c:pt idx="13">
                  <c:v>0.80423869122027447</c:v>
                </c:pt>
                <c:pt idx="14">
                  <c:v>0.85680462983491634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C9-4176-8F08-FED7004E036F}"/>
            </c:ext>
          </c:extLst>
        </c:ser>
        <c:ser>
          <c:idx val="5"/>
          <c:order val="5"/>
          <c:tx>
            <c:v>Age 36, Male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'Task 3.1a,b,c'!$M$45:$M$59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'Task 3.1a,b,c'!$P$45:$P$59</c:f>
              <c:numCache>
                <c:formatCode>0.000</c:formatCode>
                <c:ptCount val="15"/>
                <c:pt idx="0">
                  <c:v>7.5508403940535165E-2</c:v>
                </c:pt>
                <c:pt idx="1">
                  <c:v>0.10630996243254044</c:v>
                </c:pt>
                <c:pt idx="2">
                  <c:v>0.14766920974173395</c:v>
                </c:pt>
                <c:pt idx="3">
                  <c:v>0.20149124509520877</c:v>
                </c:pt>
                <c:pt idx="4">
                  <c:v>0.26874485487150995</c:v>
                </c:pt>
                <c:pt idx="5">
                  <c:v>0.34864513533394575</c:v>
                </c:pt>
                <c:pt idx="6">
                  <c:v>0.43806964848113333</c:v>
                </c:pt>
                <c:pt idx="7">
                  <c:v>0.53170739407194878</c:v>
                </c:pt>
                <c:pt idx="8">
                  <c:v>0.62316408289963088</c:v>
                </c:pt>
                <c:pt idx="9">
                  <c:v>0.70661495367447003</c:v>
                </c:pt>
                <c:pt idx="10">
                  <c:v>0.77816418492470063</c:v>
                </c:pt>
                <c:pt idx="11">
                  <c:v>0.83630658270280367</c:v>
                </c:pt>
                <c:pt idx="12">
                  <c:v>0.88153007621751855</c:v>
                </c:pt>
                <c:pt idx="13">
                  <c:v>0.91552174871917191</c:v>
                </c:pt>
                <c:pt idx="14">
                  <c:v>0.94041962814310842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C9-4176-8F08-FED7004E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67024"/>
        <c:axId val="543667680"/>
      </c:scatterChart>
      <c:valAx>
        <c:axId val="543667024"/>
        <c:scaling>
          <c:orientation val="minMax"/>
          <c:max val="16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Mng-Experience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7680"/>
        <c:crosses val="autoZero"/>
        <c:crossBetween val="midCat"/>
      </c:valAx>
      <c:valAx>
        <c:axId val="543667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Forecasting</a:t>
            </a:r>
            <a:r>
              <a:rPr lang="en-AU" baseline="0"/>
              <a:t> Sales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4'!$H$7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'Task 4'!$F$8:$G$27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7">
                    <c:v>2016</c:v>
                  </c:pt>
                  <c:pt idx="11">
                    <c:v>2017</c:v>
                  </c:pt>
                  <c:pt idx="15">
                    <c:v>2018</c:v>
                  </c:pt>
                  <c:pt idx="19">
                    <c:v>2019</c:v>
                  </c:pt>
                </c:lvl>
              </c:multiLvlStrCache>
            </c:multiLvlStrRef>
          </c:cat>
          <c:val>
            <c:numRef>
              <c:f>'Task 4'!$H$8:$H$23</c:f>
              <c:numCache>
                <c:formatCode>General</c:formatCode>
                <c:ptCount val="16"/>
                <c:pt idx="0">
                  <c:v>55.4</c:v>
                </c:pt>
                <c:pt idx="1">
                  <c:v>58.9</c:v>
                </c:pt>
                <c:pt idx="2">
                  <c:v>66.099999999999994</c:v>
                </c:pt>
                <c:pt idx="3">
                  <c:v>52.2</c:v>
                </c:pt>
                <c:pt idx="4">
                  <c:v>61</c:v>
                </c:pt>
                <c:pt idx="5">
                  <c:v>70</c:v>
                </c:pt>
                <c:pt idx="6">
                  <c:v>85</c:v>
                </c:pt>
                <c:pt idx="7">
                  <c:v>59.2</c:v>
                </c:pt>
                <c:pt idx="8">
                  <c:v>77</c:v>
                </c:pt>
                <c:pt idx="9">
                  <c:v>88</c:v>
                </c:pt>
                <c:pt idx="10">
                  <c:v>109</c:v>
                </c:pt>
                <c:pt idx="11">
                  <c:v>72.5</c:v>
                </c:pt>
                <c:pt idx="12">
                  <c:v>93.2</c:v>
                </c:pt>
                <c:pt idx="13">
                  <c:v>115</c:v>
                </c:pt>
                <c:pt idx="14">
                  <c:v>133</c:v>
                </c:pt>
                <c:pt idx="1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850-A0DC-FE97ED5A78D5}"/>
            </c:ext>
          </c:extLst>
        </c:ser>
        <c:ser>
          <c:idx val="2"/>
          <c:order val="1"/>
          <c:tx>
            <c:strRef>
              <c:f>'Task 4'!$J$7</c:f>
              <c:strCache>
                <c:ptCount val="1"/>
                <c:pt idx="0">
                  <c:v>4 Centered 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'Task 4'!$F$8:$G$27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7">
                    <c:v>2016</c:v>
                  </c:pt>
                  <c:pt idx="11">
                    <c:v>2017</c:v>
                  </c:pt>
                  <c:pt idx="15">
                    <c:v>2018</c:v>
                  </c:pt>
                  <c:pt idx="19">
                    <c:v>2019</c:v>
                  </c:pt>
                </c:lvl>
              </c:multiLvlStrCache>
            </c:multiLvlStrRef>
          </c:cat>
          <c:val>
            <c:numRef>
              <c:f>'Task 4'!$J$10:$J$21</c:f>
              <c:numCache>
                <c:formatCode>0.000</c:formatCode>
                <c:ptCount val="12"/>
                <c:pt idx="0">
                  <c:v>58.849999999999994</c:v>
                </c:pt>
                <c:pt idx="1">
                  <c:v>60.9375</c:v>
                </c:pt>
                <c:pt idx="2">
                  <c:v>64.6875</c:v>
                </c:pt>
                <c:pt idx="3">
                  <c:v>67.924999999999997</c:v>
                </c:pt>
                <c:pt idx="4">
                  <c:v>70.8</c:v>
                </c:pt>
                <c:pt idx="5">
                  <c:v>75.05</c:v>
                </c:pt>
                <c:pt idx="6">
                  <c:v>80.3</c:v>
                </c:pt>
                <c:pt idx="7">
                  <c:v>84.962500000000006</c:v>
                </c:pt>
                <c:pt idx="8">
                  <c:v>88.65</c:v>
                </c:pt>
                <c:pt idx="9">
                  <c:v>94.05</c:v>
                </c:pt>
                <c:pt idx="10">
                  <c:v>100.425</c:v>
                </c:pt>
                <c:pt idx="11">
                  <c:v>106.1125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9-4850-A0DC-FE97ED5A78D5}"/>
            </c:ext>
          </c:extLst>
        </c:ser>
        <c:ser>
          <c:idx val="1"/>
          <c:order val="2"/>
          <c:tx>
            <c:strRef>
              <c:f>'Task 4'!$M$7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82175845151121"/>
                  <c:y val="-0.1206037050685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'Task 4'!$F$8:$G$27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7">
                    <c:v>2016</c:v>
                  </c:pt>
                  <c:pt idx="11">
                    <c:v>2017</c:v>
                  </c:pt>
                  <c:pt idx="15">
                    <c:v>2018</c:v>
                  </c:pt>
                  <c:pt idx="19">
                    <c:v>2019</c:v>
                  </c:pt>
                </c:lvl>
              </c:multiLvlStrCache>
            </c:multiLvlStrRef>
          </c:cat>
          <c:val>
            <c:numRef>
              <c:f>'Task 4'!$M$8:$M$27</c:f>
              <c:numCache>
                <c:formatCode>0.000</c:formatCode>
                <c:ptCount val="20"/>
                <c:pt idx="0">
                  <c:v>58.50052798310454</c:v>
                </c:pt>
                <c:pt idx="1">
                  <c:v>55.882352941176464</c:v>
                </c:pt>
                <c:pt idx="2">
                  <c:v>55.592935239697219</c:v>
                </c:pt>
                <c:pt idx="3">
                  <c:v>64.524103831891225</c:v>
                </c:pt>
                <c:pt idx="4">
                  <c:v>64.413938753959883</c:v>
                </c:pt>
                <c:pt idx="5">
                  <c:v>66.413662239089177</c:v>
                </c:pt>
                <c:pt idx="6">
                  <c:v>71.488645920941963</c:v>
                </c:pt>
                <c:pt idx="7">
                  <c:v>73.176761433868975</c:v>
                </c:pt>
                <c:pt idx="8">
                  <c:v>81.309398099260832</c:v>
                </c:pt>
                <c:pt idx="9">
                  <c:v>83.491461100569254</c:v>
                </c:pt>
                <c:pt idx="10">
                  <c:v>91.67367535744323</c:v>
                </c:pt>
                <c:pt idx="11">
                  <c:v>89.616810877626691</c:v>
                </c:pt>
                <c:pt idx="12">
                  <c:v>98.416050686378043</c:v>
                </c:pt>
                <c:pt idx="13">
                  <c:v>109.10815939278937</c:v>
                </c:pt>
                <c:pt idx="14">
                  <c:v>111.85870479394448</c:v>
                </c:pt>
                <c:pt idx="15">
                  <c:v>116.19283065512978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9-4850-A0DC-FE97ED5A78D5}"/>
            </c:ext>
          </c:extLst>
        </c:ser>
        <c:ser>
          <c:idx val="3"/>
          <c:order val="3"/>
          <c:tx>
            <c:strRef>
              <c:f>'Task 4'!$O$7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089-4850-A0DC-FE97ED5A78D5}"/>
              </c:ext>
            </c:extLst>
          </c:dPt>
          <c:cat>
            <c:multiLvlStrRef>
              <c:f>'Task 4'!$F$8:$G$27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7">
                    <c:v>2016</c:v>
                  </c:pt>
                  <c:pt idx="11">
                    <c:v>2017</c:v>
                  </c:pt>
                  <c:pt idx="15">
                    <c:v>2018</c:v>
                  </c:pt>
                  <c:pt idx="19">
                    <c:v>2019</c:v>
                  </c:pt>
                </c:lvl>
              </c:multiLvlStrCache>
            </c:multiLvlStrRef>
          </c:cat>
          <c:val>
            <c:numRef>
              <c:f>'Task 4'!$O$8:$O$27</c:f>
              <c:numCache>
                <c:formatCode>General</c:formatCode>
                <c:ptCount val="20"/>
                <c:pt idx="15">
                  <c:v>94</c:v>
                </c:pt>
                <c:pt idx="16" formatCode="0.000">
                  <c:v>109.99281889999999</c:v>
                </c:pt>
                <c:pt idx="17" formatCode="0.000">
                  <c:v>126.81285320000001</c:v>
                </c:pt>
                <c:pt idx="18" formatCode="0.000">
                  <c:v>148.01016810000002</c:v>
                </c:pt>
                <c:pt idx="19" formatCode="0.000">
                  <c:v>104.07784999999998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9-4850-A0DC-FE97ED5A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92736"/>
        <c:axId val="453986504"/>
      </c:lineChart>
      <c:catAx>
        <c:axId val="4539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6504"/>
        <c:crosses val="autoZero"/>
        <c:auto val="1"/>
        <c:lblAlgn val="ctr"/>
        <c:lblOffset val="100"/>
        <c:noMultiLvlLbl val="0"/>
      </c:catAx>
      <c:valAx>
        <c:axId val="4539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'[1]Task-2.1'!$AD$2:$AD$157</c:f>
              <c:numCache>
                <c:formatCode>General</c:formatCode>
                <c:ptCount val="156"/>
                <c:pt idx="0">
                  <c:v>2.2999999999999998</c:v>
                </c:pt>
                <c:pt idx="1">
                  <c:v>2.7</c:v>
                </c:pt>
                <c:pt idx="2">
                  <c:v>3.1</c:v>
                </c:pt>
                <c:pt idx="3">
                  <c:v>2.6</c:v>
                </c:pt>
                <c:pt idx="4">
                  <c:v>2</c:v>
                </c:pt>
                <c:pt idx="5">
                  <c:v>2.7</c:v>
                </c:pt>
                <c:pt idx="6">
                  <c:v>2.4</c:v>
                </c:pt>
                <c:pt idx="7">
                  <c:v>2.5</c:v>
                </c:pt>
                <c:pt idx="8">
                  <c:v>2.7</c:v>
                </c:pt>
                <c:pt idx="9">
                  <c:v>2.1</c:v>
                </c:pt>
                <c:pt idx="10">
                  <c:v>2.2000000000000002</c:v>
                </c:pt>
                <c:pt idx="11">
                  <c:v>3.1</c:v>
                </c:pt>
                <c:pt idx="12">
                  <c:v>1.8</c:v>
                </c:pt>
                <c:pt idx="13">
                  <c:v>3.3</c:v>
                </c:pt>
                <c:pt idx="14">
                  <c:v>2.8</c:v>
                </c:pt>
                <c:pt idx="15">
                  <c:v>2.1</c:v>
                </c:pt>
                <c:pt idx="16">
                  <c:v>3.8</c:v>
                </c:pt>
                <c:pt idx="17">
                  <c:v>2.6</c:v>
                </c:pt>
                <c:pt idx="18">
                  <c:v>1.9</c:v>
                </c:pt>
                <c:pt idx="19">
                  <c:v>2.6</c:v>
                </c:pt>
                <c:pt idx="20">
                  <c:v>2.4</c:v>
                </c:pt>
                <c:pt idx="21">
                  <c:v>3</c:v>
                </c:pt>
                <c:pt idx="22">
                  <c:v>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1.6</c:v>
                </c:pt>
                <c:pt idx="26">
                  <c:v>3.4</c:v>
                </c:pt>
                <c:pt idx="27">
                  <c:v>1.5</c:v>
                </c:pt>
                <c:pt idx="28">
                  <c:v>1.9</c:v>
                </c:pt>
                <c:pt idx="29">
                  <c:v>3.7</c:v>
                </c:pt>
                <c:pt idx="30">
                  <c:v>2.6</c:v>
                </c:pt>
                <c:pt idx="31">
                  <c:v>2.5</c:v>
                </c:pt>
                <c:pt idx="32">
                  <c:v>1.8</c:v>
                </c:pt>
                <c:pt idx="33">
                  <c:v>3.9</c:v>
                </c:pt>
                <c:pt idx="34">
                  <c:v>2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1.9</c:v>
                </c:pt>
                <c:pt idx="40">
                  <c:v>1.9</c:v>
                </c:pt>
                <c:pt idx="41">
                  <c:v>3.5</c:v>
                </c:pt>
                <c:pt idx="42">
                  <c:v>2.5</c:v>
                </c:pt>
                <c:pt idx="43">
                  <c:v>3.4</c:v>
                </c:pt>
                <c:pt idx="44">
                  <c:v>3.1</c:v>
                </c:pt>
                <c:pt idx="45">
                  <c:v>3.6</c:v>
                </c:pt>
                <c:pt idx="46">
                  <c:v>2.5</c:v>
                </c:pt>
                <c:pt idx="47">
                  <c:v>1.9</c:v>
                </c:pt>
                <c:pt idx="48">
                  <c:v>2</c:v>
                </c:pt>
                <c:pt idx="49">
                  <c:v>2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2.5</c:v>
                </c:pt>
                <c:pt idx="53">
                  <c:v>1.7</c:v>
                </c:pt>
                <c:pt idx="54">
                  <c:v>1.6</c:v>
                </c:pt>
                <c:pt idx="55">
                  <c:v>2.6</c:v>
                </c:pt>
                <c:pt idx="56">
                  <c:v>2</c:v>
                </c:pt>
                <c:pt idx="57">
                  <c:v>1.8</c:v>
                </c:pt>
                <c:pt idx="58">
                  <c:v>2.9</c:v>
                </c:pt>
                <c:pt idx="59">
                  <c:v>2.4</c:v>
                </c:pt>
                <c:pt idx="60">
                  <c:v>2.2000000000000002</c:v>
                </c:pt>
                <c:pt idx="61">
                  <c:v>3</c:v>
                </c:pt>
                <c:pt idx="62">
                  <c:v>1.8</c:v>
                </c:pt>
                <c:pt idx="63">
                  <c:v>2.4</c:v>
                </c:pt>
                <c:pt idx="64">
                  <c:v>3.6</c:v>
                </c:pt>
                <c:pt idx="65">
                  <c:v>3.2</c:v>
                </c:pt>
                <c:pt idx="66">
                  <c:v>2.7</c:v>
                </c:pt>
                <c:pt idx="67">
                  <c:v>2.5</c:v>
                </c:pt>
                <c:pt idx="68">
                  <c:v>2.2999999999999998</c:v>
                </c:pt>
                <c:pt idx="69">
                  <c:v>2.6</c:v>
                </c:pt>
                <c:pt idx="70">
                  <c:v>2.6</c:v>
                </c:pt>
                <c:pt idx="71">
                  <c:v>3.3</c:v>
                </c:pt>
                <c:pt idx="72">
                  <c:v>2</c:v>
                </c:pt>
                <c:pt idx="73">
                  <c:v>1.8</c:v>
                </c:pt>
                <c:pt idx="74">
                  <c:v>1.8</c:v>
                </c:pt>
                <c:pt idx="75">
                  <c:v>3.1</c:v>
                </c:pt>
                <c:pt idx="76">
                  <c:v>2.1</c:v>
                </c:pt>
                <c:pt idx="77">
                  <c:v>2.2000000000000002</c:v>
                </c:pt>
                <c:pt idx="78">
                  <c:v>3</c:v>
                </c:pt>
                <c:pt idx="79">
                  <c:v>2</c:v>
                </c:pt>
                <c:pt idx="80">
                  <c:v>2.5</c:v>
                </c:pt>
                <c:pt idx="81">
                  <c:v>2.5</c:v>
                </c:pt>
                <c:pt idx="82">
                  <c:v>1.6</c:v>
                </c:pt>
                <c:pt idx="83">
                  <c:v>1.9</c:v>
                </c:pt>
                <c:pt idx="84">
                  <c:v>2.1</c:v>
                </c:pt>
                <c:pt idx="85">
                  <c:v>1.9</c:v>
                </c:pt>
                <c:pt idx="86">
                  <c:v>1.9</c:v>
                </c:pt>
                <c:pt idx="87">
                  <c:v>2.2000000000000002</c:v>
                </c:pt>
                <c:pt idx="88">
                  <c:v>1.8</c:v>
                </c:pt>
                <c:pt idx="89">
                  <c:v>2.6</c:v>
                </c:pt>
                <c:pt idx="90">
                  <c:v>1.9</c:v>
                </c:pt>
                <c:pt idx="91">
                  <c:v>1.8</c:v>
                </c:pt>
                <c:pt idx="92">
                  <c:v>1.9</c:v>
                </c:pt>
                <c:pt idx="93">
                  <c:v>2.1</c:v>
                </c:pt>
                <c:pt idx="94">
                  <c:v>1.9</c:v>
                </c:pt>
                <c:pt idx="95">
                  <c:v>3.6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2.2000000000000002</c:v>
                </c:pt>
                <c:pt idx="100">
                  <c:v>2.4</c:v>
                </c:pt>
                <c:pt idx="101">
                  <c:v>2.8</c:v>
                </c:pt>
                <c:pt idx="102">
                  <c:v>2.5</c:v>
                </c:pt>
                <c:pt idx="103">
                  <c:v>1.9</c:v>
                </c:pt>
                <c:pt idx="104">
                  <c:v>1.9</c:v>
                </c:pt>
                <c:pt idx="105">
                  <c:v>1.7</c:v>
                </c:pt>
                <c:pt idx="106">
                  <c:v>3.3</c:v>
                </c:pt>
                <c:pt idx="107">
                  <c:v>2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2.2000000000000002</c:v>
                </c:pt>
                <c:pt idx="112">
                  <c:v>1.7</c:v>
                </c:pt>
                <c:pt idx="113">
                  <c:v>1.8</c:v>
                </c:pt>
                <c:pt idx="114">
                  <c:v>3.3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1.8</c:v>
                </c:pt>
                <c:pt idx="118">
                  <c:v>1.8</c:v>
                </c:pt>
                <c:pt idx="119">
                  <c:v>3.6</c:v>
                </c:pt>
                <c:pt idx="120">
                  <c:v>1.9</c:v>
                </c:pt>
                <c:pt idx="121">
                  <c:v>3.3</c:v>
                </c:pt>
                <c:pt idx="122">
                  <c:v>1.9</c:v>
                </c:pt>
                <c:pt idx="123">
                  <c:v>2.9</c:v>
                </c:pt>
                <c:pt idx="124">
                  <c:v>2.2999999999999998</c:v>
                </c:pt>
                <c:pt idx="125">
                  <c:v>3.2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1.6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2.1</c:v>
                </c:pt>
                <c:pt idx="133">
                  <c:v>2.4</c:v>
                </c:pt>
                <c:pt idx="134">
                  <c:v>2.2000000000000002</c:v>
                </c:pt>
                <c:pt idx="135">
                  <c:v>3</c:v>
                </c:pt>
                <c:pt idx="136">
                  <c:v>1.8</c:v>
                </c:pt>
                <c:pt idx="137">
                  <c:v>1.9</c:v>
                </c:pt>
                <c:pt idx="138">
                  <c:v>2.1</c:v>
                </c:pt>
                <c:pt idx="139">
                  <c:v>2.9</c:v>
                </c:pt>
                <c:pt idx="140">
                  <c:v>1.7</c:v>
                </c:pt>
                <c:pt idx="141">
                  <c:v>3</c:v>
                </c:pt>
                <c:pt idx="142">
                  <c:v>3</c:v>
                </c:pt>
                <c:pt idx="143">
                  <c:v>3.4</c:v>
                </c:pt>
                <c:pt idx="144">
                  <c:v>2</c:v>
                </c:pt>
                <c:pt idx="145">
                  <c:v>3.3</c:v>
                </c:pt>
                <c:pt idx="146">
                  <c:v>1.7</c:v>
                </c:pt>
                <c:pt idx="147">
                  <c:v>2.9</c:v>
                </c:pt>
                <c:pt idx="148">
                  <c:v>2</c:v>
                </c:pt>
                <c:pt idx="149">
                  <c:v>2.2000000000000002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8-4687-B7CF-EDFD9A32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38408"/>
        <c:axId val="259438736"/>
      </c:scatterChart>
      <c:valAx>
        <c:axId val="25943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38736"/>
        <c:crosses val="autoZero"/>
        <c:crossBetween val="midCat"/>
      </c:valAx>
      <c:valAx>
        <c:axId val="25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3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staff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'[1]Task-2.1'!$AE$2:$AE$157</c:f>
              <c:numCache>
                <c:formatCode>General</c:formatCode>
                <c:ptCount val="156"/>
                <c:pt idx="0">
                  <c:v>60</c:v>
                </c:pt>
                <c:pt idx="1">
                  <c:v>69</c:v>
                </c:pt>
                <c:pt idx="2">
                  <c:v>79</c:v>
                </c:pt>
                <c:pt idx="3">
                  <c:v>66</c:v>
                </c:pt>
                <c:pt idx="4">
                  <c:v>51</c:v>
                </c:pt>
                <c:pt idx="5">
                  <c:v>62</c:v>
                </c:pt>
                <c:pt idx="6">
                  <c:v>61</c:v>
                </c:pt>
                <c:pt idx="7">
                  <c:v>59</c:v>
                </c:pt>
                <c:pt idx="8">
                  <c:v>65</c:v>
                </c:pt>
                <c:pt idx="9">
                  <c:v>55</c:v>
                </c:pt>
                <c:pt idx="10">
                  <c:v>65</c:v>
                </c:pt>
                <c:pt idx="11">
                  <c:v>74</c:v>
                </c:pt>
                <c:pt idx="12">
                  <c:v>43</c:v>
                </c:pt>
                <c:pt idx="13">
                  <c:v>78</c:v>
                </c:pt>
                <c:pt idx="14">
                  <c:v>67</c:v>
                </c:pt>
                <c:pt idx="15">
                  <c:v>62</c:v>
                </c:pt>
                <c:pt idx="16">
                  <c:v>99</c:v>
                </c:pt>
                <c:pt idx="17">
                  <c:v>67</c:v>
                </c:pt>
                <c:pt idx="18">
                  <c:v>51</c:v>
                </c:pt>
                <c:pt idx="19">
                  <c:v>71</c:v>
                </c:pt>
                <c:pt idx="20">
                  <c:v>65</c:v>
                </c:pt>
                <c:pt idx="21">
                  <c:v>86</c:v>
                </c:pt>
                <c:pt idx="22">
                  <c:v>51</c:v>
                </c:pt>
                <c:pt idx="23">
                  <c:v>56</c:v>
                </c:pt>
                <c:pt idx="24">
                  <c:v>60</c:v>
                </c:pt>
                <c:pt idx="25">
                  <c:v>40</c:v>
                </c:pt>
                <c:pt idx="26">
                  <c:v>85</c:v>
                </c:pt>
                <c:pt idx="27">
                  <c:v>35</c:v>
                </c:pt>
                <c:pt idx="28">
                  <c:v>51</c:v>
                </c:pt>
                <c:pt idx="29">
                  <c:v>102</c:v>
                </c:pt>
                <c:pt idx="30">
                  <c:v>70</c:v>
                </c:pt>
                <c:pt idx="31">
                  <c:v>61</c:v>
                </c:pt>
                <c:pt idx="32">
                  <c:v>44</c:v>
                </c:pt>
                <c:pt idx="33">
                  <c:v>98</c:v>
                </c:pt>
                <c:pt idx="34">
                  <c:v>53</c:v>
                </c:pt>
                <c:pt idx="35">
                  <c:v>44</c:v>
                </c:pt>
                <c:pt idx="36">
                  <c:v>58</c:v>
                </c:pt>
                <c:pt idx="37">
                  <c:v>60</c:v>
                </c:pt>
                <c:pt idx="38">
                  <c:v>54</c:v>
                </c:pt>
                <c:pt idx="39">
                  <c:v>48</c:v>
                </c:pt>
                <c:pt idx="40">
                  <c:v>53</c:v>
                </c:pt>
                <c:pt idx="41">
                  <c:v>88</c:v>
                </c:pt>
                <c:pt idx="42">
                  <c:v>59</c:v>
                </c:pt>
                <c:pt idx="43">
                  <c:v>117</c:v>
                </c:pt>
                <c:pt idx="44">
                  <c:v>83</c:v>
                </c:pt>
                <c:pt idx="45">
                  <c:v>91</c:v>
                </c:pt>
                <c:pt idx="46">
                  <c:v>56</c:v>
                </c:pt>
                <c:pt idx="47">
                  <c:v>51</c:v>
                </c:pt>
                <c:pt idx="48">
                  <c:v>56</c:v>
                </c:pt>
                <c:pt idx="49">
                  <c:v>51</c:v>
                </c:pt>
                <c:pt idx="50">
                  <c:v>56</c:v>
                </c:pt>
                <c:pt idx="51">
                  <c:v>53</c:v>
                </c:pt>
                <c:pt idx="52">
                  <c:v>62</c:v>
                </c:pt>
                <c:pt idx="53">
                  <c:v>44</c:v>
                </c:pt>
                <c:pt idx="54">
                  <c:v>41</c:v>
                </c:pt>
                <c:pt idx="55">
                  <c:v>72</c:v>
                </c:pt>
                <c:pt idx="56">
                  <c:v>55</c:v>
                </c:pt>
                <c:pt idx="57">
                  <c:v>48</c:v>
                </c:pt>
                <c:pt idx="58">
                  <c:v>76</c:v>
                </c:pt>
                <c:pt idx="59">
                  <c:v>58</c:v>
                </c:pt>
                <c:pt idx="60">
                  <c:v>51</c:v>
                </c:pt>
                <c:pt idx="61">
                  <c:v>67</c:v>
                </c:pt>
                <c:pt idx="62">
                  <c:v>50</c:v>
                </c:pt>
                <c:pt idx="63">
                  <c:v>58</c:v>
                </c:pt>
                <c:pt idx="64">
                  <c:v>89</c:v>
                </c:pt>
                <c:pt idx="65">
                  <c:v>76</c:v>
                </c:pt>
                <c:pt idx="66">
                  <c:v>71</c:v>
                </c:pt>
                <c:pt idx="67">
                  <c:v>63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79</c:v>
                </c:pt>
                <c:pt idx="72">
                  <c:v>53</c:v>
                </c:pt>
                <c:pt idx="73">
                  <c:v>47</c:v>
                </c:pt>
                <c:pt idx="74">
                  <c:v>39</c:v>
                </c:pt>
                <c:pt idx="75">
                  <c:v>75</c:v>
                </c:pt>
                <c:pt idx="76">
                  <c:v>51</c:v>
                </c:pt>
                <c:pt idx="77">
                  <c:v>51</c:v>
                </c:pt>
                <c:pt idx="78">
                  <c:v>74</c:v>
                </c:pt>
                <c:pt idx="79">
                  <c:v>50</c:v>
                </c:pt>
                <c:pt idx="80">
                  <c:v>70</c:v>
                </c:pt>
                <c:pt idx="81">
                  <c:v>66</c:v>
                </c:pt>
                <c:pt idx="82">
                  <c:v>43</c:v>
                </c:pt>
                <c:pt idx="83">
                  <c:v>49</c:v>
                </c:pt>
                <c:pt idx="84">
                  <c:v>49</c:v>
                </c:pt>
                <c:pt idx="85">
                  <c:v>46</c:v>
                </c:pt>
                <c:pt idx="86">
                  <c:v>53</c:v>
                </c:pt>
                <c:pt idx="87">
                  <c:v>62</c:v>
                </c:pt>
                <c:pt idx="88">
                  <c:v>51</c:v>
                </c:pt>
                <c:pt idx="89">
                  <c:v>70</c:v>
                </c:pt>
                <c:pt idx="90">
                  <c:v>56</c:v>
                </c:pt>
                <c:pt idx="91">
                  <c:v>42</c:v>
                </c:pt>
                <c:pt idx="92">
                  <c:v>56</c:v>
                </c:pt>
                <c:pt idx="93">
                  <c:v>60</c:v>
                </c:pt>
                <c:pt idx="94">
                  <c:v>48</c:v>
                </c:pt>
                <c:pt idx="95">
                  <c:v>88</c:v>
                </c:pt>
                <c:pt idx="96">
                  <c:v>75</c:v>
                </c:pt>
                <c:pt idx="97">
                  <c:v>56</c:v>
                </c:pt>
                <c:pt idx="98">
                  <c:v>60</c:v>
                </c:pt>
                <c:pt idx="99">
                  <c:v>58</c:v>
                </c:pt>
                <c:pt idx="100">
                  <c:v>67</c:v>
                </c:pt>
                <c:pt idx="101">
                  <c:v>73</c:v>
                </c:pt>
                <c:pt idx="102">
                  <c:v>70</c:v>
                </c:pt>
                <c:pt idx="103">
                  <c:v>49</c:v>
                </c:pt>
                <c:pt idx="104">
                  <c:v>55</c:v>
                </c:pt>
                <c:pt idx="105">
                  <c:v>49</c:v>
                </c:pt>
                <c:pt idx="106">
                  <c:v>74</c:v>
                </c:pt>
                <c:pt idx="107">
                  <c:v>53</c:v>
                </c:pt>
                <c:pt idx="108">
                  <c:v>58</c:v>
                </c:pt>
                <c:pt idx="109">
                  <c:v>54</c:v>
                </c:pt>
                <c:pt idx="110">
                  <c:v>55</c:v>
                </c:pt>
                <c:pt idx="111">
                  <c:v>65</c:v>
                </c:pt>
                <c:pt idx="112">
                  <c:v>39</c:v>
                </c:pt>
                <c:pt idx="113">
                  <c:v>42</c:v>
                </c:pt>
                <c:pt idx="114">
                  <c:v>89</c:v>
                </c:pt>
                <c:pt idx="115">
                  <c:v>65</c:v>
                </c:pt>
                <c:pt idx="116">
                  <c:v>49</c:v>
                </c:pt>
                <c:pt idx="117">
                  <c:v>51</c:v>
                </c:pt>
                <c:pt idx="118">
                  <c:v>53</c:v>
                </c:pt>
                <c:pt idx="119">
                  <c:v>96</c:v>
                </c:pt>
                <c:pt idx="120">
                  <c:v>56</c:v>
                </c:pt>
                <c:pt idx="121">
                  <c:v>79</c:v>
                </c:pt>
                <c:pt idx="122">
                  <c:v>64</c:v>
                </c:pt>
                <c:pt idx="123">
                  <c:v>67</c:v>
                </c:pt>
                <c:pt idx="124">
                  <c:v>65</c:v>
                </c:pt>
                <c:pt idx="125">
                  <c:v>89</c:v>
                </c:pt>
                <c:pt idx="126">
                  <c:v>53</c:v>
                </c:pt>
                <c:pt idx="127">
                  <c:v>44</c:v>
                </c:pt>
                <c:pt idx="128">
                  <c:v>46</c:v>
                </c:pt>
                <c:pt idx="129">
                  <c:v>58</c:v>
                </c:pt>
                <c:pt idx="130">
                  <c:v>62</c:v>
                </c:pt>
                <c:pt idx="131">
                  <c:v>62</c:v>
                </c:pt>
                <c:pt idx="132">
                  <c:v>46</c:v>
                </c:pt>
                <c:pt idx="133">
                  <c:v>66</c:v>
                </c:pt>
                <c:pt idx="134">
                  <c:v>56</c:v>
                </c:pt>
                <c:pt idx="135">
                  <c:v>82</c:v>
                </c:pt>
                <c:pt idx="136">
                  <c:v>44</c:v>
                </c:pt>
                <c:pt idx="137">
                  <c:v>44</c:v>
                </c:pt>
                <c:pt idx="138">
                  <c:v>51</c:v>
                </c:pt>
                <c:pt idx="139">
                  <c:v>70</c:v>
                </c:pt>
                <c:pt idx="140">
                  <c:v>44</c:v>
                </c:pt>
                <c:pt idx="141">
                  <c:v>75</c:v>
                </c:pt>
                <c:pt idx="142">
                  <c:v>68</c:v>
                </c:pt>
                <c:pt idx="143">
                  <c:v>84</c:v>
                </c:pt>
                <c:pt idx="144">
                  <c:v>51</c:v>
                </c:pt>
                <c:pt idx="145">
                  <c:v>88</c:v>
                </c:pt>
                <c:pt idx="146">
                  <c:v>58</c:v>
                </c:pt>
                <c:pt idx="147">
                  <c:v>66</c:v>
                </c:pt>
                <c:pt idx="148">
                  <c:v>55</c:v>
                </c:pt>
                <c:pt idx="149">
                  <c:v>60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0-4AD7-B42B-7280D172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45440"/>
        <c:axId val="361942488"/>
      </c:scatterChart>
      <c:valAx>
        <c:axId val="3619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 .Of 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2488"/>
        <c:crosses val="autoZero"/>
        <c:crossBetween val="midCat"/>
      </c:valAx>
      <c:valAx>
        <c:axId val="3619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'[1]Task-2.1'!$AF$2:$AF$157</c:f>
              <c:numCache>
                <c:formatCode>General</c:formatCode>
                <c:ptCount val="15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23</c:v>
                </c:pt>
                <c:pt idx="13">
                  <c:v>3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3</c:v>
                </c:pt>
                <c:pt idx="25">
                  <c:v>14</c:v>
                </c:pt>
                <c:pt idx="26">
                  <c:v>12</c:v>
                </c:pt>
                <c:pt idx="27">
                  <c:v>6</c:v>
                </c:pt>
                <c:pt idx="28">
                  <c:v>6</c:v>
                </c:pt>
                <c:pt idx="29">
                  <c:v>12</c:v>
                </c:pt>
                <c:pt idx="30">
                  <c:v>14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12</c:v>
                </c:pt>
                <c:pt idx="36">
                  <c:v>15</c:v>
                </c:pt>
                <c:pt idx="37">
                  <c:v>5</c:v>
                </c:pt>
                <c:pt idx="38">
                  <c:v>9</c:v>
                </c:pt>
                <c:pt idx="39">
                  <c:v>2</c:v>
                </c:pt>
                <c:pt idx="40">
                  <c:v>13</c:v>
                </c:pt>
                <c:pt idx="41">
                  <c:v>18</c:v>
                </c:pt>
                <c:pt idx="42">
                  <c:v>5</c:v>
                </c:pt>
                <c:pt idx="43">
                  <c:v>2</c:v>
                </c:pt>
                <c:pt idx="44">
                  <c:v>22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14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21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14</c:v>
                </c:pt>
                <c:pt idx="57">
                  <c:v>10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8</c:v>
                </c:pt>
                <c:pt idx="65">
                  <c:v>19</c:v>
                </c:pt>
                <c:pt idx="66">
                  <c:v>5</c:v>
                </c:pt>
                <c:pt idx="67">
                  <c:v>12</c:v>
                </c:pt>
                <c:pt idx="68">
                  <c:v>3</c:v>
                </c:pt>
                <c:pt idx="69">
                  <c:v>2</c:v>
                </c:pt>
                <c:pt idx="70">
                  <c:v>7</c:v>
                </c:pt>
                <c:pt idx="71">
                  <c:v>2</c:v>
                </c:pt>
                <c:pt idx="72">
                  <c:v>19</c:v>
                </c:pt>
                <c:pt idx="73">
                  <c:v>10</c:v>
                </c:pt>
                <c:pt idx="74">
                  <c:v>9</c:v>
                </c:pt>
                <c:pt idx="75">
                  <c:v>4</c:v>
                </c:pt>
                <c:pt idx="76">
                  <c:v>5</c:v>
                </c:pt>
                <c:pt idx="77">
                  <c:v>7</c:v>
                </c:pt>
                <c:pt idx="78">
                  <c:v>18</c:v>
                </c:pt>
                <c:pt idx="79">
                  <c:v>11</c:v>
                </c:pt>
                <c:pt idx="80">
                  <c:v>5</c:v>
                </c:pt>
                <c:pt idx="81">
                  <c:v>9</c:v>
                </c:pt>
                <c:pt idx="82">
                  <c:v>5</c:v>
                </c:pt>
                <c:pt idx="83">
                  <c:v>16</c:v>
                </c:pt>
                <c:pt idx="84">
                  <c:v>3</c:v>
                </c:pt>
                <c:pt idx="85">
                  <c:v>3</c:v>
                </c:pt>
                <c:pt idx="86">
                  <c:v>21</c:v>
                </c:pt>
                <c:pt idx="87">
                  <c:v>8</c:v>
                </c:pt>
                <c:pt idx="88">
                  <c:v>4</c:v>
                </c:pt>
                <c:pt idx="89">
                  <c:v>6</c:v>
                </c:pt>
                <c:pt idx="90">
                  <c:v>24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12</c:v>
                </c:pt>
                <c:pt idx="95">
                  <c:v>12</c:v>
                </c:pt>
                <c:pt idx="96">
                  <c:v>5</c:v>
                </c:pt>
                <c:pt idx="97">
                  <c:v>3</c:v>
                </c:pt>
                <c:pt idx="98">
                  <c:v>17</c:v>
                </c:pt>
                <c:pt idx="99">
                  <c:v>6</c:v>
                </c:pt>
                <c:pt idx="100">
                  <c:v>10</c:v>
                </c:pt>
                <c:pt idx="101">
                  <c:v>15</c:v>
                </c:pt>
                <c:pt idx="102">
                  <c:v>20</c:v>
                </c:pt>
                <c:pt idx="103">
                  <c:v>4</c:v>
                </c:pt>
                <c:pt idx="104">
                  <c:v>11</c:v>
                </c:pt>
                <c:pt idx="105">
                  <c:v>13</c:v>
                </c:pt>
                <c:pt idx="106">
                  <c:v>6</c:v>
                </c:pt>
                <c:pt idx="107">
                  <c:v>4</c:v>
                </c:pt>
                <c:pt idx="108">
                  <c:v>13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10</c:v>
                </c:pt>
                <c:pt idx="117">
                  <c:v>18</c:v>
                </c:pt>
                <c:pt idx="118">
                  <c:v>7</c:v>
                </c:pt>
                <c:pt idx="119">
                  <c:v>1</c:v>
                </c:pt>
                <c:pt idx="120">
                  <c:v>4</c:v>
                </c:pt>
                <c:pt idx="121">
                  <c:v>7</c:v>
                </c:pt>
                <c:pt idx="122">
                  <c:v>5</c:v>
                </c:pt>
                <c:pt idx="123">
                  <c:v>9</c:v>
                </c:pt>
                <c:pt idx="124">
                  <c:v>9</c:v>
                </c:pt>
                <c:pt idx="125">
                  <c:v>6</c:v>
                </c:pt>
                <c:pt idx="126">
                  <c:v>10</c:v>
                </c:pt>
                <c:pt idx="127">
                  <c:v>14</c:v>
                </c:pt>
                <c:pt idx="128">
                  <c:v>7</c:v>
                </c:pt>
                <c:pt idx="129">
                  <c:v>17</c:v>
                </c:pt>
                <c:pt idx="130">
                  <c:v>23</c:v>
                </c:pt>
                <c:pt idx="131">
                  <c:v>11</c:v>
                </c:pt>
                <c:pt idx="132">
                  <c:v>17</c:v>
                </c:pt>
                <c:pt idx="133">
                  <c:v>7</c:v>
                </c:pt>
                <c:pt idx="134">
                  <c:v>11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15</c:v>
                </c:pt>
                <c:pt idx="139">
                  <c:v>13</c:v>
                </c:pt>
                <c:pt idx="140">
                  <c:v>2</c:v>
                </c:pt>
                <c:pt idx="141">
                  <c:v>7</c:v>
                </c:pt>
                <c:pt idx="142">
                  <c:v>4</c:v>
                </c:pt>
                <c:pt idx="143">
                  <c:v>9</c:v>
                </c:pt>
                <c:pt idx="144">
                  <c:v>3</c:v>
                </c:pt>
                <c:pt idx="145">
                  <c:v>5</c:v>
                </c:pt>
                <c:pt idx="146">
                  <c:v>19</c:v>
                </c:pt>
                <c:pt idx="147">
                  <c:v>17</c:v>
                </c:pt>
                <c:pt idx="148">
                  <c:v>8</c:v>
                </c:pt>
                <c:pt idx="149">
                  <c:v>9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EC9-BAA2-F28FE1EB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97272"/>
        <c:axId val="442198584"/>
      </c:scatterChart>
      <c:valAx>
        <c:axId val="44219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8584"/>
        <c:crosses val="autoZero"/>
        <c:crossBetween val="midCat"/>
      </c:valAx>
      <c:valAx>
        <c:axId val="4421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'[1]Task-2.1'!$AG$2:$AG$157</c:f>
              <c:numCache>
                <c:formatCode>General</c:formatCode>
                <c:ptCount val="156"/>
                <c:pt idx="0">
                  <c:v>0.71199999999999997</c:v>
                </c:pt>
                <c:pt idx="1">
                  <c:v>9.0999999999999998E-2</c:v>
                </c:pt>
                <c:pt idx="2">
                  <c:v>1.72</c:v>
                </c:pt>
                <c:pt idx="3">
                  <c:v>1.3720000000000001</c:v>
                </c:pt>
                <c:pt idx="4">
                  <c:v>0.93500000000000005</c:v>
                </c:pt>
                <c:pt idx="5">
                  <c:v>2.0190000000000001</c:v>
                </c:pt>
                <c:pt idx="6">
                  <c:v>0.66200000000000003</c:v>
                </c:pt>
                <c:pt idx="7">
                  <c:v>0.7</c:v>
                </c:pt>
                <c:pt idx="8">
                  <c:v>0.93700000000000006</c:v>
                </c:pt>
                <c:pt idx="9">
                  <c:v>6.5000000000000002E-2</c:v>
                </c:pt>
                <c:pt idx="10">
                  <c:v>2.1440000000000001</c:v>
                </c:pt>
                <c:pt idx="11">
                  <c:v>0.248</c:v>
                </c:pt>
                <c:pt idx="12">
                  <c:v>1.607</c:v>
                </c:pt>
                <c:pt idx="13">
                  <c:v>1.6240000000000001</c:v>
                </c:pt>
                <c:pt idx="14">
                  <c:v>0.05</c:v>
                </c:pt>
                <c:pt idx="15">
                  <c:v>0.58799999999999997</c:v>
                </c:pt>
                <c:pt idx="16">
                  <c:v>1.76</c:v>
                </c:pt>
                <c:pt idx="17">
                  <c:v>4.4999999999999998E-2</c:v>
                </c:pt>
                <c:pt idx="18">
                  <c:v>1</c:v>
                </c:pt>
                <c:pt idx="19">
                  <c:v>0.121</c:v>
                </c:pt>
                <c:pt idx="20">
                  <c:v>0.159</c:v>
                </c:pt>
                <c:pt idx="21">
                  <c:v>2.2839999999999998</c:v>
                </c:pt>
                <c:pt idx="22">
                  <c:v>0.79900000000000004</c:v>
                </c:pt>
                <c:pt idx="23">
                  <c:v>0.91100000000000003</c:v>
                </c:pt>
                <c:pt idx="24">
                  <c:v>0.81299999999999994</c:v>
                </c:pt>
                <c:pt idx="25">
                  <c:v>0.97599999999999998</c:v>
                </c:pt>
                <c:pt idx="26">
                  <c:v>1.86</c:v>
                </c:pt>
                <c:pt idx="27">
                  <c:v>4.7E-2</c:v>
                </c:pt>
                <c:pt idx="28">
                  <c:v>0.498</c:v>
                </c:pt>
                <c:pt idx="29">
                  <c:v>8.4000000000000005E-2</c:v>
                </c:pt>
                <c:pt idx="30">
                  <c:v>4.8000000000000001E-2</c:v>
                </c:pt>
                <c:pt idx="31">
                  <c:v>0.96</c:v>
                </c:pt>
                <c:pt idx="32">
                  <c:v>1.18</c:v>
                </c:pt>
                <c:pt idx="33">
                  <c:v>0.97399999999999998</c:v>
                </c:pt>
                <c:pt idx="34">
                  <c:v>1.3149999999999999</c:v>
                </c:pt>
                <c:pt idx="35">
                  <c:v>0.97399999999999998</c:v>
                </c:pt>
                <c:pt idx="36">
                  <c:v>0.16700000000000001</c:v>
                </c:pt>
                <c:pt idx="37">
                  <c:v>0.93700000000000006</c:v>
                </c:pt>
                <c:pt idx="38">
                  <c:v>4.5999999999999999E-2</c:v>
                </c:pt>
                <c:pt idx="39">
                  <c:v>1.7999999999999999E-2</c:v>
                </c:pt>
                <c:pt idx="40">
                  <c:v>0.84</c:v>
                </c:pt>
                <c:pt idx="41">
                  <c:v>1</c:v>
                </c:pt>
                <c:pt idx="42">
                  <c:v>1.159</c:v>
                </c:pt>
                <c:pt idx="43">
                  <c:v>0.104</c:v>
                </c:pt>
                <c:pt idx="44">
                  <c:v>0.93600000000000005</c:v>
                </c:pt>
                <c:pt idx="45">
                  <c:v>1.968</c:v>
                </c:pt>
                <c:pt idx="46">
                  <c:v>2.536</c:v>
                </c:pt>
                <c:pt idx="47">
                  <c:v>0.41699999999999998</c:v>
                </c:pt>
                <c:pt idx="48">
                  <c:v>3.9E-2</c:v>
                </c:pt>
                <c:pt idx="49">
                  <c:v>1.155</c:v>
                </c:pt>
                <c:pt idx="50">
                  <c:v>1.9990000000000001</c:v>
                </c:pt>
                <c:pt idx="51">
                  <c:v>2.8719999999999999</c:v>
                </c:pt>
                <c:pt idx="52">
                  <c:v>0.73399999999999999</c:v>
                </c:pt>
                <c:pt idx="53">
                  <c:v>4.5900000000000003E-2</c:v>
                </c:pt>
                <c:pt idx="54">
                  <c:v>0.879</c:v>
                </c:pt>
                <c:pt idx="55">
                  <c:v>1.496</c:v>
                </c:pt>
                <c:pt idx="56">
                  <c:v>0.65500000000000003</c:v>
                </c:pt>
                <c:pt idx="57">
                  <c:v>1.6439999999999999</c:v>
                </c:pt>
                <c:pt idx="58">
                  <c:v>0.81899999999999995</c:v>
                </c:pt>
                <c:pt idx="59">
                  <c:v>1.623</c:v>
                </c:pt>
                <c:pt idx="60">
                  <c:v>1.0840000000000001</c:v>
                </c:pt>
                <c:pt idx="61">
                  <c:v>1.4610000000000001</c:v>
                </c:pt>
                <c:pt idx="62">
                  <c:v>0.53200000000000003</c:v>
                </c:pt>
                <c:pt idx="63">
                  <c:v>1.3360000000000001</c:v>
                </c:pt>
                <c:pt idx="64">
                  <c:v>1.018</c:v>
                </c:pt>
                <c:pt idx="65">
                  <c:v>4.2999999999999997E-2</c:v>
                </c:pt>
                <c:pt idx="66">
                  <c:v>1.28</c:v>
                </c:pt>
                <c:pt idx="67">
                  <c:v>0.61199999999999999</c:v>
                </c:pt>
                <c:pt idx="68">
                  <c:v>0.73899999999999999</c:v>
                </c:pt>
                <c:pt idx="69">
                  <c:v>1.1419999999999999</c:v>
                </c:pt>
                <c:pt idx="70">
                  <c:v>1.476</c:v>
                </c:pt>
                <c:pt idx="71">
                  <c:v>0.54600000000000004</c:v>
                </c:pt>
                <c:pt idx="72">
                  <c:v>1.2949999999999999</c:v>
                </c:pt>
                <c:pt idx="73">
                  <c:v>1.512</c:v>
                </c:pt>
                <c:pt idx="74">
                  <c:v>0.10299999999999999</c:v>
                </c:pt>
                <c:pt idx="75">
                  <c:v>0.185</c:v>
                </c:pt>
                <c:pt idx="76">
                  <c:v>0.63600000000000001</c:v>
                </c:pt>
                <c:pt idx="77">
                  <c:v>0.17199999999999999</c:v>
                </c:pt>
                <c:pt idx="78">
                  <c:v>4.3999999999999997E-2</c:v>
                </c:pt>
                <c:pt idx="79">
                  <c:v>1.5449999999999999</c:v>
                </c:pt>
                <c:pt idx="80">
                  <c:v>0.29099999999999998</c:v>
                </c:pt>
                <c:pt idx="81">
                  <c:v>9.1999999999999998E-2</c:v>
                </c:pt>
                <c:pt idx="82">
                  <c:v>0.48</c:v>
                </c:pt>
                <c:pt idx="83">
                  <c:v>0.98299999999999998</c:v>
                </c:pt>
                <c:pt idx="84">
                  <c:v>1.881</c:v>
                </c:pt>
                <c:pt idx="85">
                  <c:v>2.6259999999999999</c:v>
                </c:pt>
                <c:pt idx="86">
                  <c:v>0.56799999999999995</c:v>
                </c:pt>
                <c:pt idx="87">
                  <c:v>0.879</c:v>
                </c:pt>
                <c:pt idx="88">
                  <c:v>1.083</c:v>
                </c:pt>
                <c:pt idx="89">
                  <c:v>0.82799999999999996</c:v>
                </c:pt>
                <c:pt idx="90">
                  <c:v>1.56</c:v>
                </c:pt>
                <c:pt idx="91">
                  <c:v>1.4279999999999999</c:v>
                </c:pt>
                <c:pt idx="92">
                  <c:v>1.4039999999999999</c:v>
                </c:pt>
                <c:pt idx="93">
                  <c:v>1.0720000000000001</c:v>
                </c:pt>
                <c:pt idx="94">
                  <c:v>0.183</c:v>
                </c:pt>
                <c:pt idx="95">
                  <c:v>1.6</c:v>
                </c:pt>
                <c:pt idx="96">
                  <c:v>0.61199999999999999</c:v>
                </c:pt>
                <c:pt idx="97">
                  <c:v>0.496</c:v>
                </c:pt>
                <c:pt idx="98">
                  <c:v>1.8</c:v>
                </c:pt>
                <c:pt idx="99">
                  <c:v>0.40300000000000002</c:v>
                </c:pt>
                <c:pt idx="100">
                  <c:v>0.85599999999999998</c:v>
                </c:pt>
                <c:pt idx="101">
                  <c:v>1.8360000000000001</c:v>
                </c:pt>
                <c:pt idx="102">
                  <c:v>0.40799999999999997</c:v>
                </c:pt>
                <c:pt idx="103">
                  <c:v>0.124</c:v>
                </c:pt>
                <c:pt idx="104">
                  <c:v>8.5000000000000006E-2</c:v>
                </c:pt>
                <c:pt idx="105">
                  <c:v>0.85199999999999998</c:v>
                </c:pt>
                <c:pt idx="106">
                  <c:v>1.927</c:v>
                </c:pt>
                <c:pt idx="107">
                  <c:v>1.018</c:v>
                </c:pt>
                <c:pt idx="108">
                  <c:v>0.86399999999999999</c:v>
                </c:pt>
                <c:pt idx="109">
                  <c:v>0.626</c:v>
                </c:pt>
                <c:pt idx="110">
                  <c:v>1.3839999999999999</c:v>
                </c:pt>
                <c:pt idx="111">
                  <c:v>0.59</c:v>
                </c:pt>
                <c:pt idx="112">
                  <c:v>7.1999999999999995E-2</c:v>
                </c:pt>
                <c:pt idx="113">
                  <c:v>1.2829999999999999</c:v>
                </c:pt>
                <c:pt idx="114">
                  <c:v>7.4999999999999997E-2</c:v>
                </c:pt>
                <c:pt idx="115">
                  <c:v>0.89900000000000002</c:v>
                </c:pt>
                <c:pt idx="116">
                  <c:v>1.248</c:v>
                </c:pt>
                <c:pt idx="117">
                  <c:v>0.23100000000000001</c:v>
                </c:pt>
                <c:pt idx="118">
                  <c:v>1.512</c:v>
                </c:pt>
                <c:pt idx="119">
                  <c:v>0.83099999999999996</c:v>
                </c:pt>
                <c:pt idx="120">
                  <c:v>0.123</c:v>
                </c:pt>
                <c:pt idx="121">
                  <c:v>0.13100000000000001</c:v>
                </c:pt>
                <c:pt idx="122">
                  <c:v>1.5389999999999999</c:v>
                </c:pt>
                <c:pt idx="123">
                  <c:v>0.63700000000000001</c:v>
                </c:pt>
                <c:pt idx="124">
                  <c:v>0.27500000000000002</c:v>
                </c:pt>
                <c:pt idx="125">
                  <c:v>0.71099999999999997</c:v>
                </c:pt>
                <c:pt idx="126">
                  <c:v>1.2</c:v>
                </c:pt>
                <c:pt idx="127">
                  <c:v>1.2270000000000001</c:v>
                </c:pt>
                <c:pt idx="128">
                  <c:v>1.9630000000000001</c:v>
                </c:pt>
                <c:pt idx="129">
                  <c:v>0.496</c:v>
                </c:pt>
                <c:pt idx="130">
                  <c:v>0.42399999999999999</c:v>
                </c:pt>
                <c:pt idx="131">
                  <c:v>1.1519999999999999</c:v>
                </c:pt>
                <c:pt idx="132">
                  <c:v>1.4810000000000001</c:v>
                </c:pt>
                <c:pt idx="133">
                  <c:v>2.2850000000000001</c:v>
                </c:pt>
                <c:pt idx="134">
                  <c:v>0.29199999999999998</c:v>
                </c:pt>
                <c:pt idx="135">
                  <c:v>0.88800000000000001</c:v>
                </c:pt>
                <c:pt idx="136">
                  <c:v>2.3239999999999998</c:v>
                </c:pt>
                <c:pt idx="137">
                  <c:v>0.19600000000000001</c:v>
                </c:pt>
                <c:pt idx="138">
                  <c:v>0.18</c:v>
                </c:pt>
                <c:pt idx="139">
                  <c:v>1.4159999999999999</c:v>
                </c:pt>
                <c:pt idx="140">
                  <c:v>0.115</c:v>
                </c:pt>
                <c:pt idx="141">
                  <c:v>0.995</c:v>
                </c:pt>
                <c:pt idx="142">
                  <c:v>2.3519999999999999</c:v>
                </c:pt>
                <c:pt idx="143">
                  <c:v>1.2589999999999999</c:v>
                </c:pt>
                <c:pt idx="144">
                  <c:v>1.464</c:v>
                </c:pt>
                <c:pt idx="145">
                  <c:v>0.504</c:v>
                </c:pt>
                <c:pt idx="146">
                  <c:v>0.44700000000000001</c:v>
                </c:pt>
                <c:pt idx="147">
                  <c:v>2.62</c:v>
                </c:pt>
                <c:pt idx="148">
                  <c:v>1.1679999999999999</c:v>
                </c:pt>
                <c:pt idx="149">
                  <c:v>3.2000000000000001E-2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468E-9349-A53E1F9B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35560"/>
        <c:axId val="446137200"/>
      </c:scatterChart>
      <c:valAx>
        <c:axId val="44613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7200"/>
        <c:crosses val="autoZero"/>
        <c:crossBetween val="midCat"/>
      </c:valAx>
      <c:valAx>
        <c:axId val="4461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 costs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'[1]Task-2.1'!$AH$2:$AH$157</c:f>
              <c:numCache>
                <c:formatCode>General</c:formatCode>
                <c:ptCount val="156"/>
                <c:pt idx="0">
                  <c:v>171</c:v>
                </c:pt>
                <c:pt idx="1">
                  <c:v>213</c:v>
                </c:pt>
                <c:pt idx="2">
                  <c:v>255</c:v>
                </c:pt>
                <c:pt idx="3">
                  <c:v>287</c:v>
                </c:pt>
                <c:pt idx="4">
                  <c:v>112</c:v>
                </c:pt>
                <c:pt idx="5">
                  <c:v>238</c:v>
                </c:pt>
                <c:pt idx="6">
                  <c:v>124</c:v>
                </c:pt>
                <c:pt idx="7">
                  <c:v>214</c:v>
                </c:pt>
                <c:pt idx="8">
                  <c:v>215</c:v>
                </c:pt>
                <c:pt idx="9">
                  <c:v>154</c:v>
                </c:pt>
                <c:pt idx="10">
                  <c:v>97</c:v>
                </c:pt>
                <c:pt idx="11">
                  <c:v>301</c:v>
                </c:pt>
                <c:pt idx="12">
                  <c:v>123</c:v>
                </c:pt>
                <c:pt idx="13">
                  <c:v>148</c:v>
                </c:pt>
                <c:pt idx="14">
                  <c:v>228</c:v>
                </c:pt>
                <c:pt idx="15">
                  <c:v>136</c:v>
                </c:pt>
                <c:pt idx="16">
                  <c:v>369</c:v>
                </c:pt>
                <c:pt idx="17">
                  <c:v>187</c:v>
                </c:pt>
                <c:pt idx="18">
                  <c:v>66</c:v>
                </c:pt>
                <c:pt idx="19">
                  <c:v>116</c:v>
                </c:pt>
                <c:pt idx="20">
                  <c:v>144</c:v>
                </c:pt>
                <c:pt idx="21">
                  <c:v>201</c:v>
                </c:pt>
                <c:pt idx="22">
                  <c:v>96</c:v>
                </c:pt>
                <c:pt idx="23">
                  <c:v>134</c:v>
                </c:pt>
                <c:pt idx="24">
                  <c:v>101</c:v>
                </c:pt>
                <c:pt idx="25">
                  <c:v>82</c:v>
                </c:pt>
                <c:pt idx="26">
                  <c:v>311</c:v>
                </c:pt>
                <c:pt idx="27">
                  <c:v>65</c:v>
                </c:pt>
                <c:pt idx="28">
                  <c:v>31</c:v>
                </c:pt>
                <c:pt idx="29">
                  <c:v>249</c:v>
                </c:pt>
                <c:pt idx="30">
                  <c:v>197</c:v>
                </c:pt>
                <c:pt idx="31">
                  <c:v>213</c:v>
                </c:pt>
                <c:pt idx="32">
                  <c:v>69</c:v>
                </c:pt>
                <c:pt idx="33">
                  <c:v>201</c:v>
                </c:pt>
                <c:pt idx="34">
                  <c:v>69</c:v>
                </c:pt>
                <c:pt idx="35">
                  <c:v>117</c:v>
                </c:pt>
                <c:pt idx="36">
                  <c:v>81</c:v>
                </c:pt>
                <c:pt idx="37">
                  <c:v>211</c:v>
                </c:pt>
                <c:pt idx="38">
                  <c:v>151</c:v>
                </c:pt>
                <c:pt idx="39">
                  <c:v>77</c:v>
                </c:pt>
                <c:pt idx="40">
                  <c:v>99</c:v>
                </c:pt>
                <c:pt idx="41">
                  <c:v>283</c:v>
                </c:pt>
                <c:pt idx="42">
                  <c:v>196</c:v>
                </c:pt>
                <c:pt idx="43">
                  <c:v>253</c:v>
                </c:pt>
                <c:pt idx="44">
                  <c:v>203</c:v>
                </c:pt>
                <c:pt idx="45">
                  <c:v>164</c:v>
                </c:pt>
                <c:pt idx="46">
                  <c:v>146</c:v>
                </c:pt>
                <c:pt idx="47">
                  <c:v>121</c:v>
                </c:pt>
                <c:pt idx="48">
                  <c:v>128</c:v>
                </c:pt>
                <c:pt idx="49">
                  <c:v>132</c:v>
                </c:pt>
                <c:pt idx="50">
                  <c:v>75</c:v>
                </c:pt>
                <c:pt idx="51">
                  <c:v>144</c:v>
                </c:pt>
                <c:pt idx="52">
                  <c:v>152</c:v>
                </c:pt>
                <c:pt idx="53">
                  <c:v>104</c:v>
                </c:pt>
                <c:pt idx="54">
                  <c:v>112</c:v>
                </c:pt>
                <c:pt idx="55">
                  <c:v>139</c:v>
                </c:pt>
                <c:pt idx="56">
                  <c:v>150</c:v>
                </c:pt>
                <c:pt idx="57">
                  <c:v>60</c:v>
                </c:pt>
                <c:pt idx="58">
                  <c:v>266</c:v>
                </c:pt>
                <c:pt idx="59">
                  <c:v>209</c:v>
                </c:pt>
                <c:pt idx="60">
                  <c:v>181</c:v>
                </c:pt>
                <c:pt idx="61">
                  <c:v>180</c:v>
                </c:pt>
                <c:pt idx="62">
                  <c:v>111</c:v>
                </c:pt>
                <c:pt idx="63">
                  <c:v>150</c:v>
                </c:pt>
                <c:pt idx="64">
                  <c:v>348</c:v>
                </c:pt>
                <c:pt idx="65">
                  <c:v>214</c:v>
                </c:pt>
                <c:pt idx="66">
                  <c:v>141</c:v>
                </c:pt>
                <c:pt idx="67">
                  <c:v>148</c:v>
                </c:pt>
                <c:pt idx="68">
                  <c:v>146</c:v>
                </c:pt>
                <c:pt idx="69">
                  <c:v>199</c:v>
                </c:pt>
                <c:pt idx="70">
                  <c:v>171</c:v>
                </c:pt>
                <c:pt idx="71">
                  <c:v>122</c:v>
                </c:pt>
                <c:pt idx="72">
                  <c:v>110</c:v>
                </c:pt>
                <c:pt idx="73">
                  <c:v>73</c:v>
                </c:pt>
                <c:pt idx="74">
                  <c:v>89</c:v>
                </c:pt>
                <c:pt idx="75">
                  <c:v>166</c:v>
                </c:pt>
                <c:pt idx="76">
                  <c:v>118</c:v>
                </c:pt>
                <c:pt idx="77">
                  <c:v>117</c:v>
                </c:pt>
                <c:pt idx="78">
                  <c:v>175</c:v>
                </c:pt>
                <c:pt idx="79">
                  <c:v>102</c:v>
                </c:pt>
                <c:pt idx="80">
                  <c:v>182</c:v>
                </c:pt>
                <c:pt idx="81">
                  <c:v>230</c:v>
                </c:pt>
                <c:pt idx="82">
                  <c:v>59</c:v>
                </c:pt>
                <c:pt idx="83">
                  <c:v>71</c:v>
                </c:pt>
                <c:pt idx="84">
                  <c:v>46</c:v>
                </c:pt>
                <c:pt idx="85">
                  <c:v>43</c:v>
                </c:pt>
                <c:pt idx="86">
                  <c:v>125</c:v>
                </c:pt>
                <c:pt idx="87">
                  <c:v>118</c:v>
                </c:pt>
                <c:pt idx="88">
                  <c:v>101</c:v>
                </c:pt>
                <c:pt idx="89">
                  <c:v>213</c:v>
                </c:pt>
                <c:pt idx="90">
                  <c:v>115</c:v>
                </c:pt>
                <c:pt idx="91">
                  <c:v>121</c:v>
                </c:pt>
                <c:pt idx="92">
                  <c:v>69</c:v>
                </c:pt>
                <c:pt idx="93">
                  <c:v>178</c:v>
                </c:pt>
                <c:pt idx="94">
                  <c:v>85</c:v>
                </c:pt>
                <c:pt idx="95">
                  <c:v>282</c:v>
                </c:pt>
                <c:pt idx="96">
                  <c:v>156</c:v>
                </c:pt>
                <c:pt idx="97">
                  <c:v>86</c:v>
                </c:pt>
                <c:pt idx="98">
                  <c:v>212</c:v>
                </c:pt>
                <c:pt idx="99">
                  <c:v>157</c:v>
                </c:pt>
                <c:pt idx="100">
                  <c:v>91</c:v>
                </c:pt>
                <c:pt idx="101">
                  <c:v>169</c:v>
                </c:pt>
                <c:pt idx="102">
                  <c:v>175</c:v>
                </c:pt>
                <c:pt idx="103">
                  <c:v>77</c:v>
                </c:pt>
                <c:pt idx="104">
                  <c:v>125</c:v>
                </c:pt>
                <c:pt idx="105">
                  <c:v>102</c:v>
                </c:pt>
                <c:pt idx="106">
                  <c:v>249</c:v>
                </c:pt>
                <c:pt idx="107">
                  <c:v>134</c:v>
                </c:pt>
                <c:pt idx="108">
                  <c:v>129</c:v>
                </c:pt>
                <c:pt idx="109">
                  <c:v>51</c:v>
                </c:pt>
                <c:pt idx="110">
                  <c:v>33</c:v>
                </c:pt>
                <c:pt idx="111">
                  <c:v>121</c:v>
                </c:pt>
                <c:pt idx="112">
                  <c:v>116</c:v>
                </c:pt>
                <c:pt idx="113">
                  <c:v>68</c:v>
                </c:pt>
                <c:pt idx="114">
                  <c:v>296</c:v>
                </c:pt>
                <c:pt idx="115">
                  <c:v>165</c:v>
                </c:pt>
                <c:pt idx="116">
                  <c:v>92</c:v>
                </c:pt>
                <c:pt idx="117">
                  <c:v>109</c:v>
                </c:pt>
                <c:pt idx="118">
                  <c:v>125</c:v>
                </c:pt>
                <c:pt idx="119">
                  <c:v>199</c:v>
                </c:pt>
                <c:pt idx="120">
                  <c:v>113</c:v>
                </c:pt>
                <c:pt idx="121">
                  <c:v>284</c:v>
                </c:pt>
                <c:pt idx="122">
                  <c:v>115</c:v>
                </c:pt>
                <c:pt idx="123">
                  <c:v>188</c:v>
                </c:pt>
                <c:pt idx="124">
                  <c:v>139</c:v>
                </c:pt>
                <c:pt idx="125">
                  <c:v>232</c:v>
                </c:pt>
                <c:pt idx="126">
                  <c:v>83</c:v>
                </c:pt>
                <c:pt idx="127">
                  <c:v>100</c:v>
                </c:pt>
                <c:pt idx="128">
                  <c:v>113</c:v>
                </c:pt>
                <c:pt idx="129">
                  <c:v>100</c:v>
                </c:pt>
                <c:pt idx="130">
                  <c:v>123</c:v>
                </c:pt>
                <c:pt idx="131">
                  <c:v>106</c:v>
                </c:pt>
                <c:pt idx="132">
                  <c:v>126</c:v>
                </c:pt>
                <c:pt idx="133">
                  <c:v>200</c:v>
                </c:pt>
                <c:pt idx="134">
                  <c:v>47</c:v>
                </c:pt>
                <c:pt idx="135">
                  <c:v>202</c:v>
                </c:pt>
                <c:pt idx="136">
                  <c:v>97</c:v>
                </c:pt>
                <c:pt idx="137">
                  <c:v>49</c:v>
                </c:pt>
                <c:pt idx="138">
                  <c:v>84</c:v>
                </c:pt>
                <c:pt idx="139">
                  <c:v>209</c:v>
                </c:pt>
                <c:pt idx="140">
                  <c:v>70</c:v>
                </c:pt>
                <c:pt idx="141">
                  <c:v>185</c:v>
                </c:pt>
                <c:pt idx="142">
                  <c:v>209</c:v>
                </c:pt>
                <c:pt idx="143">
                  <c:v>175</c:v>
                </c:pt>
                <c:pt idx="144">
                  <c:v>118</c:v>
                </c:pt>
                <c:pt idx="145">
                  <c:v>253</c:v>
                </c:pt>
                <c:pt idx="146">
                  <c:v>20</c:v>
                </c:pt>
                <c:pt idx="147">
                  <c:v>103</c:v>
                </c:pt>
                <c:pt idx="148">
                  <c:v>120</c:v>
                </c:pt>
                <c:pt idx="149">
                  <c:v>102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0-4097-B603-0DC5B0CB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46248"/>
        <c:axId val="454243624"/>
      </c:scatterChart>
      <c:valAx>
        <c:axId val="45424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43624"/>
        <c:crosses val="autoZero"/>
        <c:crossBetween val="midCat"/>
      </c:valAx>
      <c:valAx>
        <c:axId val="4542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4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Comptetors vs Sales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'[1]Task-2.1'!$AV$1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'[1]Task-2.1'!$AI$2:$AI$157</c:f>
              <c:numCache>
                <c:formatCode>General</c:formatCode>
                <c:ptCount val="15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</c:numCache>
            </c:numRef>
          </c:xVal>
          <c:yVal>
            <c:numRef>
              <c:f>'[1]Task-2.1'!$AV$2:$AV$157</c:f>
              <c:numCache>
                <c:formatCode>General</c:formatCode>
                <c:ptCount val="15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6-4898-A62B-C33C57B5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44784"/>
        <c:axId val="361930680"/>
      </c:scatterChart>
      <c:valAx>
        <c:axId val="3619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30680"/>
        <c:crosses val="autoZero"/>
        <c:crossBetween val="midCat"/>
      </c:valAx>
      <c:valAx>
        <c:axId val="3619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Box Plot</a:t>
          </a:r>
        </a:p>
      </cx:txPr>
    </cx:title>
    <cx:plotArea>
      <cx:plotAreaRegion>
        <cx:series layoutId="boxWhisker" uniqueId="{052BAC25-31D3-4043-9EC0-2FC5C2CDAA51}">
          <cx:tx>
            <cx:txData>
              <cx:f>_xlchart.v1.0</cx:f>
              <cx:v>Sales $m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4B99DF-D80C-46A5-840C-B17367DF9841}">
          <cx:tx>
            <cx:txData>
              <cx:f>_xlchart.v1.2</cx:f>
              <cx:v>Online Sales $m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Sales $m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Sales $m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11</xdr:row>
      <xdr:rowOff>185737</xdr:rowOff>
    </xdr:from>
    <xdr:to>
      <xdr:col>10</xdr:col>
      <xdr:colOff>595312</xdr:colOff>
      <xdr:row>25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8</xdr:row>
      <xdr:rowOff>28574</xdr:rowOff>
    </xdr:from>
    <xdr:to>
      <xdr:col>18</xdr:col>
      <xdr:colOff>0</xdr:colOff>
      <xdr:row>22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74837</xdr:colOff>
      <xdr:row>32</xdr:row>
      <xdr:rowOff>198512</xdr:rowOff>
    </xdr:from>
    <xdr:to>
      <xdr:col>30</xdr:col>
      <xdr:colOff>164797</xdr:colOff>
      <xdr:row>48</xdr:row>
      <xdr:rowOff>74839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21166</xdr:colOff>
      <xdr:row>2</xdr:row>
      <xdr:rowOff>125942</xdr:rowOff>
    </xdr:from>
    <xdr:to>
      <xdr:col>37</xdr:col>
      <xdr:colOff>121707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71766" y="525992"/>
              <a:ext cx="5586941" cy="3217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122464</xdr:colOff>
      <xdr:row>28</xdr:row>
      <xdr:rowOff>108857</xdr:rowOff>
    </xdr:from>
    <xdr:to>
      <xdr:col>38</xdr:col>
      <xdr:colOff>404132</xdr:colOff>
      <xdr:row>41</xdr:row>
      <xdr:rowOff>74839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43542</xdr:colOff>
      <xdr:row>28</xdr:row>
      <xdr:rowOff>127226</xdr:rowOff>
    </xdr:from>
    <xdr:to>
      <xdr:col>43</xdr:col>
      <xdr:colOff>166006</xdr:colOff>
      <xdr:row>40</xdr:row>
      <xdr:rowOff>154440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578983</xdr:colOff>
      <xdr:row>28</xdr:row>
      <xdr:rowOff>155120</xdr:rowOff>
    </xdr:from>
    <xdr:to>
      <xdr:col>47</xdr:col>
      <xdr:colOff>604837</xdr:colOff>
      <xdr:row>40</xdr:row>
      <xdr:rowOff>101372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551089</xdr:colOff>
      <xdr:row>28</xdr:row>
      <xdr:rowOff>170769</xdr:rowOff>
    </xdr:from>
    <xdr:to>
      <xdr:col>52</xdr:col>
      <xdr:colOff>2721</xdr:colOff>
      <xdr:row>40</xdr:row>
      <xdr:rowOff>21771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341539</xdr:colOff>
      <xdr:row>45</xdr:row>
      <xdr:rowOff>20411</xdr:rowOff>
    </xdr:from>
    <xdr:to>
      <xdr:col>38</xdr:col>
      <xdr:colOff>23132</xdr:colOff>
      <xdr:row>55</xdr:row>
      <xdr:rowOff>70077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661306</xdr:colOff>
      <xdr:row>46</xdr:row>
      <xdr:rowOff>2041</xdr:rowOff>
    </xdr:from>
    <xdr:to>
      <xdr:col>42</xdr:col>
      <xdr:colOff>626607</xdr:colOff>
      <xdr:row>56</xdr:row>
      <xdr:rowOff>61233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349703</xdr:colOff>
      <xdr:row>45</xdr:row>
      <xdr:rowOff>134710</xdr:rowOff>
    </xdr:from>
    <xdr:to>
      <xdr:col>47</xdr:col>
      <xdr:colOff>470806</xdr:colOff>
      <xdr:row>56</xdr:row>
      <xdr:rowOff>180294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303439</xdr:colOff>
      <xdr:row>45</xdr:row>
      <xdr:rowOff>48985</xdr:rowOff>
    </xdr:from>
    <xdr:to>
      <xdr:col>52</xdr:col>
      <xdr:colOff>121784</xdr:colOff>
      <xdr:row>56</xdr:row>
      <xdr:rowOff>113619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253772</xdr:colOff>
      <xdr:row>58</xdr:row>
      <xdr:rowOff>27215</xdr:rowOff>
    </xdr:from>
    <xdr:to>
      <xdr:col>37</xdr:col>
      <xdr:colOff>676273</xdr:colOff>
      <xdr:row>67</xdr:row>
      <xdr:rowOff>185738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653142</xdr:colOff>
      <xdr:row>58</xdr:row>
      <xdr:rowOff>7484</xdr:rowOff>
    </xdr:from>
    <xdr:to>
      <xdr:col>42</xdr:col>
      <xdr:colOff>475568</xdr:colOff>
      <xdr:row>68</xdr:row>
      <xdr:rowOff>108857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277583</xdr:colOff>
      <xdr:row>58</xdr:row>
      <xdr:rowOff>15649</xdr:rowOff>
    </xdr:from>
    <xdr:to>
      <xdr:col>47</xdr:col>
      <xdr:colOff>715734</xdr:colOff>
      <xdr:row>68</xdr:row>
      <xdr:rowOff>159202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223158</xdr:colOff>
      <xdr:row>57</xdr:row>
      <xdr:rowOff>183018</xdr:rowOff>
    </xdr:from>
    <xdr:to>
      <xdr:col>52</xdr:col>
      <xdr:colOff>315686</xdr:colOff>
      <xdr:row>68</xdr:row>
      <xdr:rowOff>54428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142875</xdr:colOff>
      <xdr:row>70</xdr:row>
      <xdr:rowOff>127907</xdr:rowOff>
    </xdr:from>
    <xdr:to>
      <xdr:col>37</xdr:col>
      <xdr:colOff>669470</xdr:colOff>
      <xdr:row>82</xdr:row>
      <xdr:rowOff>88446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561975</xdr:colOff>
      <xdr:row>70</xdr:row>
      <xdr:rowOff>65994</xdr:rowOff>
    </xdr:from>
    <xdr:to>
      <xdr:col>42</xdr:col>
      <xdr:colOff>489856</xdr:colOff>
      <xdr:row>82</xdr:row>
      <xdr:rowOff>115660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65314</xdr:colOff>
      <xdr:row>70</xdr:row>
      <xdr:rowOff>53068</xdr:rowOff>
    </xdr:from>
    <xdr:to>
      <xdr:col>47</xdr:col>
      <xdr:colOff>808265</xdr:colOff>
      <xdr:row>81</xdr:row>
      <xdr:rowOff>160564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141515</xdr:colOff>
      <xdr:row>70</xdr:row>
      <xdr:rowOff>138111</xdr:rowOff>
    </xdr:from>
    <xdr:to>
      <xdr:col>52</xdr:col>
      <xdr:colOff>451757</xdr:colOff>
      <xdr:row>82</xdr:row>
      <xdr:rowOff>115660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173493</xdr:colOff>
      <xdr:row>83</xdr:row>
      <xdr:rowOff>186417</xdr:rowOff>
    </xdr:from>
    <xdr:to>
      <xdr:col>38</xdr:col>
      <xdr:colOff>370115</xdr:colOff>
      <xdr:row>96</xdr:row>
      <xdr:rowOff>140153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149682</xdr:colOff>
      <xdr:row>83</xdr:row>
      <xdr:rowOff>193221</xdr:rowOff>
    </xdr:from>
    <xdr:to>
      <xdr:col>43</xdr:col>
      <xdr:colOff>824594</xdr:colOff>
      <xdr:row>96</xdr:row>
      <xdr:rowOff>31296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471714</xdr:colOff>
      <xdr:row>10</xdr:row>
      <xdr:rowOff>40519</xdr:rowOff>
    </xdr:from>
    <xdr:to>
      <xdr:col>25</xdr:col>
      <xdr:colOff>465667</xdr:colOff>
      <xdr:row>32</xdr:row>
      <xdr:rowOff>31750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14</xdr:row>
      <xdr:rowOff>180975</xdr:rowOff>
    </xdr:from>
    <xdr:to>
      <xdr:col>28</xdr:col>
      <xdr:colOff>190500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285750</xdr:colOff>
      <xdr:row>14</xdr:row>
      <xdr:rowOff>95250</xdr:rowOff>
    </xdr:from>
    <xdr:to>
      <xdr:col>35</xdr:col>
      <xdr:colOff>285750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26</xdr:row>
      <xdr:rowOff>133350</xdr:rowOff>
    </xdr:from>
    <xdr:to>
      <xdr:col>28</xdr:col>
      <xdr:colOff>190500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314325</xdr:colOff>
      <xdr:row>26</xdr:row>
      <xdr:rowOff>38100</xdr:rowOff>
    </xdr:from>
    <xdr:to>
      <xdr:col>35</xdr:col>
      <xdr:colOff>314325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209550</xdr:colOff>
      <xdr:row>38</xdr:row>
      <xdr:rowOff>133350</xdr:rowOff>
    </xdr:from>
    <xdr:to>
      <xdr:col>28</xdr:col>
      <xdr:colOff>209550</xdr:colOff>
      <xdr:row>48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371475</xdr:colOff>
      <xdr:row>38</xdr:row>
      <xdr:rowOff>133350</xdr:rowOff>
    </xdr:from>
    <xdr:to>
      <xdr:col>35</xdr:col>
      <xdr:colOff>371475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381000</xdr:colOff>
      <xdr:row>53</xdr:row>
      <xdr:rowOff>95250</xdr:rowOff>
    </xdr:from>
    <xdr:to>
      <xdr:col>35</xdr:col>
      <xdr:colOff>381000</xdr:colOff>
      <xdr:row>63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266700</xdr:colOff>
      <xdr:row>52</xdr:row>
      <xdr:rowOff>104775</xdr:rowOff>
    </xdr:from>
    <xdr:to>
      <xdr:col>28</xdr:col>
      <xdr:colOff>266700</xdr:colOff>
      <xdr:row>62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16968E-51F7-4F2A-88CF-07D78920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29</xdr:row>
      <xdr:rowOff>0</xdr:rowOff>
    </xdr:from>
    <xdr:to>
      <xdr:col>13</xdr:col>
      <xdr:colOff>393701</xdr:colOff>
      <xdr:row>53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158749</xdr:colOff>
      <xdr:row>1</xdr:row>
      <xdr:rowOff>137583</xdr:rowOff>
    </xdr:from>
    <xdr:to>
      <xdr:col>12</xdr:col>
      <xdr:colOff>285750</xdr:colOff>
      <xdr:row>26</xdr:row>
      <xdr:rowOff>42333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123825</xdr:colOff>
      <xdr:row>13</xdr:row>
      <xdr:rowOff>76200</xdr:rowOff>
    </xdr:from>
    <xdr:to>
      <xdr:col>31</xdr:col>
      <xdr:colOff>428625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104775</xdr:rowOff>
    </xdr:from>
    <xdr:to>
      <xdr:col>15</xdr:col>
      <xdr:colOff>104775</xdr:colOff>
      <xdr:row>25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228600</xdr:colOff>
      <xdr:row>2</xdr:row>
      <xdr:rowOff>28575</xdr:rowOff>
    </xdr:from>
    <xdr:ext cx="203758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400-000002000000}"/>
                </a:ext>
              </a:extLst>
            </xdr:cNvPr>
            <xdr:cNvSpPr txBox="1"/>
          </xdr:nvSpPr>
          <xdr:spPr>
            <a:xfrm>
              <a:off x="3829050" y="28575"/>
              <a:ext cx="203758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AU" sz="20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AU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29050" y="28575"/>
              <a:ext cx="203758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𝑌_𝑡</a:t>
              </a:r>
              <a:r>
                <a:rPr lang="en-AU" sz="200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𝑇_𝑡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×𝑆_𝑡×𝐼_𝑡  </a:t>
              </a:r>
              <a:endParaRPr lang="en-AU" sz="2000"/>
            </a:p>
          </xdr:txBody>
        </xdr:sp>
      </mc:Fallback>
    </mc:AlternateContent>
    <xdr:clientData/>
  </xdr:oneCellAnchor>
  <xdr:twoCellAnchor>
    <xdr:from>
      <xdr:col>19</xdr:col>
      <xdr:colOff>438149</xdr:colOff>
      <xdr:row>11</xdr:row>
      <xdr:rowOff>123824</xdr:rowOff>
    </xdr:from>
    <xdr:to>
      <xdr:col>31</xdr:col>
      <xdr:colOff>390525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mara/Downloads/Stores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mara/AppData/Local/Microsoft/Windows/INetCache/IE/7HPR8STG/BLITS_Dataset_Tut5_Answ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ezawad.homes.deakin.edu.au\my-home\UserData\Desktop\StoresUpdated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-Variable Description "/>
      <sheetName val="Stores_Data"/>
      <sheetName val="QtrSalesData"/>
      <sheetName val="Task-1"/>
      <sheetName val="Task-2.1"/>
      <sheetName val="Task -2.2 a"/>
      <sheetName val="2.2b"/>
      <sheetName val="2.2c"/>
      <sheetName val="2.2d"/>
      <sheetName val="2.2e"/>
      <sheetName val="2.2f"/>
      <sheetName val="2.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V1" t="str">
            <v>Sales $m</v>
          </cell>
        </row>
        <row r="2">
          <cell r="AD2">
            <v>2.2999999999999998</v>
          </cell>
          <cell r="AE2">
            <v>60</v>
          </cell>
          <cell r="AF2">
            <v>10</v>
          </cell>
          <cell r="AG2">
            <v>0.71199999999999997</v>
          </cell>
          <cell r="AH2">
            <v>171</v>
          </cell>
          <cell r="AI2">
            <v>3</v>
          </cell>
          <cell r="AJ2">
            <v>110</v>
          </cell>
          <cell r="AK2">
            <v>1</v>
          </cell>
          <cell r="AL2">
            <v>0</v>
          </cell>
          <cell r="AM2">
            <v>33</v>
          </cell>
          <cell r="AN2">
            <v>12</v>
          </cell>
          <cell r="AO2">
            <v>2</v>
          </cell>
          <cell r="AP2">
            <v>38</v>
          </cell>
          <cell r="AQ2">
            <v>46</v>
          </cell>
          <cell r="AR2">
            <v>1</v>
          </cell>
          <cell r="AS2">
            <v>171</v>
          </cell>
          <cell r="AT2">
            <v>178</v>
          </cell>
          <cell r="AU2">
            <v>4.0935672514619881E-2</v>
          </cell>
          <cell r="AV2">
            <v>12.5</v>
          </cell>
        </row>
        <row r="3">
          <cell r="AD3">
            <v>2.7</v>
          </cell>
          <cell r="AE3">
            <v>69</v>
          </cell>
          <cell r="AF3">
            <v>8</v>
          </cell>
          <cell r="AG3">
            <v>9.0999999999999998E-2</v>
          </cell>
          <cell r="AH3">
            <v>213</v>
          </cell>
          <cell r="AI3">
            <v>3</v>
          </cell>
          <cell r="AJ3">
            <v>134</v>
          </cell>
          <cell r="AK3">
            <v>1</v>
          </cell>
          <cell r="AL3">
            <v>0</v>
          </cell>
          <cell r="AM3">
            <v>33</v>
          </cell>
          <cell r="AN3">
            <v>16</v>
          </cell>
          <cell r="AO3">
            <v>1</v>
          </cell>
          <cell r="AP3">
            <v>36</v>
          </cell>
          <cell r="AQ3">
            <v>73</v>
          </cell>
          <cell r="AR3">
            <v>1</v>
          </cell>
          <cell r="AS3">
            <v>168</v>
          </cell>
          <cell r="AT3">
            <v>178</v>
          </cell>
          <cell r="AU3">
            <v>5.9523809523809521E-2</v>
          </cell>
          <cell r="AV3">
            <v>14.5</v>
          </cell>
        </row>
        <row r="4">
          <cell r="AD4">
            <v>3.1</v>
          </cell>
          <cell r="AE4">
            <v>79</v>
          </cell>
          <cell r="AF4">
            <v>7</v>
          </cell>
          <cell r="AG4">
            <v>1.72</v>
          </cell>
          <cell r="AH4">
            <v>255</v>
          </cell>
          <cell r="AI4">
            <v>1</v>
          </cell>
          <cell r="AJ4">
            <v>98</v>
          </cell>
          <cell r="AK4">
            <v>1</v>
          </cell>
          <cell r="AL4">
            <v>1</v>
          </cell>
          <cell r="AM4">
            <v>40</v>
          </cell>
          <cell r="AN4">
            <v>13</v>
          </cell>
          <cell r="AO4">
            <v>2</v>
          </cell>
          <cell r="AP4">
            <v>39</v>
          </cell>
          <cell r="AQ4">
            <v>64</v>
          </cell>
          <cell r="AR4">
            <v>1</v>
          </cell>
          <cell r="AS4">
            <v>180</v>
          </cell>
          <cell r="AT4">
            <v>188</v>
          </cell>
          <cell r="AU4">
            <v>4.4444444444444446E-2</v>
          </cell>
          <cell r="AV4">
            <v>19</v>
          </cell>
        </row>
        <row r="5">
          <cell r="AD5">
            <v>2.6</v>
          </cell>
          <cell r="AE5">
            <v>66</v>
          </cell>
          <cell r="AF5">
            <v>7</v>
          </cell>
          <cell r="AG5">
            <v>1.3720000000000001</v>
          </cell>
          <cell r="AH5">
            <v>287</v>
          </cell>
          <cell r="AI5">
            <v>1</v>
          </cell>
          <cell r="AJ5">
            <v>85</v>
          </cell>
          <cell r="AK5">
            <v>1</v>
          </cell>
          <cell r="AL5">
            <v>1</v>
          </cell>
          <cell r="AM5">
            <v>29</v>
          </cell>
          <cell r="AN5">
            <v>10</v>
          </cell>
          <cell r="AO5">
            <v>2</v>
          </cell>
          <cell r="AP5">
            <v>38</v>
          </cell>
          <cell r="AQ5">
            <v>66</v>
          </cell>
          <cell r="AR5">
            <v>0</v>
          </cell>
          <cell r="AS5">
            <v>173</v>
          </cell>
          <cell r="AT5">
            <v>180</v>
          </cell>
          <cell r="AU5">
            <v>4.046242774566474E-2</v>
          </cell>
          <cell r="AV5">
            <v>18.2</v>
          </cell>
        </row>
        <row r="6">
          <cell r="AD6">
            <v>2</v>
          </cell>
          <cell r="AE6">
            <v>51</v>
          </cell>
          <cell r="AF6">
            <v>15</v>
          </cell>
          <cell r="AG6">
            <v>0.93500000000000005</v>
          </cell>
          <cell r="AH6">
            <v>112</v>
          </cell>
          <cell r="AI6">
            <v>4</v>
          </cell>
          <cell r="AJ6">
            <v>72</v>
          </cell>
          <cell r="AK6">
            <v>1</v>
          </cell>
          <cell r="AL6">
            <v>0</v>
          </cell>
          <cell r="AM6">
            <v>36</v>
          </cell>
          <cell r="AN6">
            <v>4</v>
          </cell>
          <cell r="AO6">
            <v>3</v>
          </cell>
          <cell r="AP6">
            <v>40</v>
          </cell>
          <cell r="AQ6">
            <v>29</v>
          </cell>
          <cell r="AR6">
            <v>0</v>
          </cell>
          <cell r="AS6">
            <v>166</v>
          </cell>
          <cell r="AT6">
            <v>171</v>
          </cell>
          <cell r="AU6">
            <v>3.0120481927710843E-2</v>
          </cell>
          <cell r="AV6">
            <v>7.6</v>
          </cell>
        </row>
        <row r="7">
          <cell r="AD7">
            <v>2.7</v>
          </cell>
          <cell r="AE7">
            <v>62</v>
          </cell>
          <cell r="AF7">
            <v>6</v>
          </cell>
          <cell r="AG7">
            <v>2.0190000000000001</v>
          </cell>
          <cell r="AH7">
            <v>238</v>
          </cell>
          <cell r="AI7">
            <v>0</v>
          </cell>
          <cell r="AJ7">
            <v>77</v>
          </cell>
          <cell r="AK7">
            <v>1</v>
          </cell>
          <cell r="AL7">
            <v>1</v>
          </cell>
          <cell r="AM7">
            <v>32</v>
          </cell>
          <cell r="AN7">
            <v>15</v>
          </cell>
          <cell r="AO7">
            <v>4</v>
          </cell>
          <cell r="AP7">
            <v>37</v>
          </cell>
          <cell r="AQ7">
            <v>40</v>
          </cell>
          <cell r="AR7">
            <v>1</v>
          </cell>
          <cell r="AS7">
            <v>183</v>
          </cell>
          <cell r="AT7">
            <v>192</v>
          </cell>
          <cell r="AU7">
            <v>4.9180327868852458E-2</v>
          </cell>
          <cell r="AV7">
            <v>18.5</v>
          </cell>
        </row>
        <row r="8">
          <cell r="AD8">
            <v>2.4</v>
          </cell>
          <cell r="AE8">
            <v>61</v>
          </cell>
          <cell r="AF8">
            <v>7</v>
          </cell>
          <cell r="AG8">
            <v>0.66200000000000003</v>
          </cell>
          <cell r="AH8">
            <v>124</v>
          </cell>
          <cell r="AI8">
            <v>2</v>
          </cell>
          <cell r="AJ8">
            <v>100</v>
          </cell>
          <cell r="AK8">
            <v>1</v>
          </cell>
          <cell r="AL8">
            <v>1</v>
          </cell>
          <cell r="AM8">
            <v>52</v>
          </cell>
          <cell r="AN8">
            <v>15</v>
          </cell>
          <cell r="AO8">
            <v>3</v>
          </cell>
          <cell r="AP8">
            <v>37</v>
          </cell>
          <cell r="AQ8">
            <v>69</v>
          </cell>
          <cell r="AR8">
            <v>0</v>
          </cell>
          <cell r="AS8">
            <v>182</v>
          </cell>
          <cell r="AT8">
            <v>191</v>
          </cell>
          <cell r="AU8">
            <v>4.9450549450549448E-2</v>
          </cell>
          <cell r="AV8">
            <v>13.1</v>
          </cell>
        </row>
        <row r="9">
          <cell r="AD9">
            <v>2.5</v>
          </cell>
          <cell r="AE9">
            <v>59</v>
          </cell>
          <cell r="AF9">
            <v>6</v>
          </cell>
          <cell r="AG9">
            <v>0.7</v>
          </cell>
          <cell r="AH9">
            <v>214</v>
          </cell>
          <cell r="AI9">
            <v>2</v>
          </cell>
          <cell r="AJ9">
            <v>95</v>
          </cell>
          <cell r="AK9">
            <v>1</v>
          </cell>
          <cell r="AL9">
            <v>0</v>
          </cell>
          <cell r="AM9">
            <v>41</v>
          </cell>
          <cell r="AN9">
            <v>4</v>
          </cell>
          <cell r="AO9">
            <v>3</v>
          </cell>
          <cell r="AP9">
            <v>36</v>
          </cell>
          <cell r="AQ9">
            <v>45</v>
          </cell>
          <cell r="AR9">
            <v>0</v>
          </cell>
          <cell r="AS9">
            <v>173</v>
          </cell>
          <cell r="AT9">
            <v>182</v>
          </cell>
          <cell r="AU9">
            <v>5.2023121387283239E-2</v>
          </cell>
          <cell r="AV9">
            <v>14.9</v>
          </cell>
        </row>
        <row r="10">
          <cell r="AD10">
            <v>2.7</v>
          </cell>
          <cell r="AE10">
            <v>65</v>
          </cell>
          <cell r="AF10">
            <v>8</v>
          </cell>
          <cell r="AG10">
            <v>0.93700000000000006</v>
          </cell>
          <cell r="AH10">
            <v>215</v>
          </cell>
          <cell r="AI10">
            <v>4</v>
          </cell>
          <cell r="AJ10">
            <v>112</v>
          </cell>
          <cell r="AK10">
            <v>0</v>
          </cell>
          <cell r="AL10">
            <v>1</v>
          </cell>
          <cell r="AM10">
            <v>31</v>
          </cell>
          <cell r="AN10">
            <v>12</v>
          </cell>
          <cell r="AO10">
            <v>5</v>
          </cell>
          <cell r="AP10">
            <v>40</v>
          </cell>
          <cell r="AQ10">
            <v>42</v>
          </cell>
          <cell r="AR10">
            <v>1</v>
          </cell>
          <cell r="AS10">
            <v>183</v>
          </cell>
          <cell r="AT10">
            <v>192</v>
          </cell>
          <cell r="AU10">
            <v>4.9180327868852458E-2</v>
          </cell>
          <cell r="AV10">
            <v>17.100000000000001</v>
          </cell>
        </row>
        <row r="11">
          <cell r="AD11">
            <v>2.1</v>
          </cell>
          <cell r="AE11">
            <v>55</v>
          </cell>
          <cell r="AF11">
            <v>16</v>
          </cell>
          <cell r="AG11">
            <v>6.5000000000000002E-2</v>
          </cell>
          <cell r="AH11">
            <v>154</v>
          </cell>
          <cell r="AI11">
            <v>3</v>
          </cell>
          <cell r="AJ11">
            <v>75</v>
          </cell>
          <cell r="AK11">
            <v>0</v>
          </cell>
          <cell r="AL11">
            <v>0</v>
          </cell>
          <cell r="AM11">
            <v>42</v>
          </cell>
          <cell r="AN11">
            <v>13</v>
          </cell>
          <cell r="AO11">
            <v>2</v>
          </cell>
          <cell r="AP11">
            <v>34</v>
          </cell>
          <cell r="AQ11">
            <v>34</v>
          </cell>
          <cell r="AR11">
            <v>1</v>
          </cell>
          <cell r="AS11">
            <v>158</v>
          </cell>
          <cell r="AT11">
            <v>165</v>
          </cell>
          <cell r="AU11">
            <v>4.4303797468354431E-2</v>
          </cell>
          <cell r="AV11">
            <v>9.1999999999999993</v>
          </cell>
        </row>
        <row r="12">
          <cell r="AD12">
            <v>2.2000000000000002</v>
          </cell>
          <cell r="AE12">
            <v>65</v>
          </cell>
          <cell r="AF12">
            <v>10</v>
          </cell>
          <cell r="AG12">
            <v>2.1440000000000001</v>
          </cell>
          <cell r="AH12">
            <v>97</v>
          </cell>
          <cell r="AI12">
            <v>2</v>
          </cell>
          <cell r="AJ12">
            <v>100</v>
          </cell>
          <cell r="AK12">
            <v>1</v>
          </cell>
          <cell r="AL12">
            <v>0</v>
          </cell>
          <cell r="AM12">
            <v>32</v>
          </cell>
          <cell r="AN12">
            <v>8</v>
          </cell>
          <cell r="AO12">
            <v>2</v>
          </cell>
          <cell r="AP12">
            <v>40</v>
          </cell>
          <cell r="AQ12">
            <v>51</v>
          </cell>
          <cell r="AR12">
            <v>1</v>
          </cell>
          <cell r="AS12">
            <v>174</v>
          </cell>
          <cell r="AT12">
            <v>180</v>
          </cell>
          <cell r="AU12">
            <v>3.4482758620689655E-2</v>
          </cell>
          <cell r="AV12">
            <v>10.3</v>
          </cell>
        </row>
        <row r="13">
          <cell r="AD13">
            <v>3.1</v>
          </cell>
          <cell r="AE13">
            <v>74</v>
          </cell>
          <cell r="AF13">
            <v>7</v>
          </cell>
          <cell r="AG13">
            <v>0.248</v>
          </cell>
          <cell r="AH13">
            <v>301</v>
          </cell>
          <cell r="AI13">
            <v>1</v>
          </cell>
          <cell r="AJ13">
            <v>96</v>
          </cell>
          <cell r="AK13">
            <v>1</v>
          </cell>
          <cell r="AL13">
            <v>1</v>
          </cell>
          <cell r="AM13">
            <v>39</v>
          </cell>
          <cell r="AN13">
            <v>21</v>
          </cell>
          <cell r="AO13">
            <v>5</v>
          </cell>
          <cell r="AP13">
            <v>40</v>
          </cell>
          <cell r="AQ13">
            <v>86</v>
          </cell>
          <cell r="AR13">
            <v>1</v>
          </cell>
          <cell r="AS13">
            <v>174</v>
          </cell>
          <cell r="AT13">
            <v>187</v>
          </cell>
          <cell r="AU13">
            <v>7.4712643678160925E-2</v>
          </cell>
          <cell r="AV13">
            <v>19.3</v>
          </cell>
        </row>
        <row r="14">
          <cell r="AD14">
            <v>1.8</v>
          </cell>
          <cell r="AE14">
            <v>43</v>
          </cell>
          <cell r="AF14">
            <v>23</v>
          </cell>
          <cell r="AG14">
            <v>1.607</v>
          </cell>
          <cell r="AH14">
            <v>123</v>
          </cell>
          <cell r="AI14">
            <v>1</v>
          </cell>
          <cell r="AJ14">
            <v>72</v>
          </cell>
          <cell r="AK14">
            <v>0</v>
          </cell>
          <cell r="AL14">
            <v>0</v>
          </cell>
          <cell r="AM14">
            <v>45</v>
          </cell>
          <cell r="AN14">
            <v>8</v>
          </cell>
          <cell r="AO14">
            <v>3</v>
          </cell>
          <cell r="AP14">
            <v>44</v>
          </cell>
          <cell r="AQ14">
            <v>19</v>
          </cell>
          <cell r="AR14">
            <v>0</v>
          </cell>
          <cell r="AS14">
            <v>163</v>
          </cell>
          <cell r="AT14">
            <v>170</v>
          </cell>
          <cell r="AU14">
            <v>4.2944785276073622E-2</v>
          </cell>
          <cell r="AV14">
            <v>8.1</v>
          </cell>
        </row>
        <row r="15">
          <cell r="AD15">
            <v>3.3</v>
          </cell>
          <cell r="AE15">
            <v>78</v>
          </cell>
          <cell r="AF15">
            <v>3</v>
          </cell>
          <cell r="AG15">
            <v>1.6240000000000001</v>
          </cell>
          <cell r="AH15">
            <v>148</v>
          </cell>
          <cell r="AI15">
            <v>5</v>
          </cell>
          <cell r="AJ15">
            <v>73</v>
          </cell>
          <cell r="AK15">
            <v>1</v>
          </cell>
          <cell r="AL15">
            <v>0</v>
          </cell>
          <cell r="AM15">
            <v>39</v>
          </cell>
          <cell r="AN15">
            <v>11</v>
          </cell>
          <cell r="AO15">
            <v>4</v>
          </cell>
          <cell r="AP15">
            <v>36</v>
          </cell>
          <cell r="AQ15">
            <v>59</v>
          </cell>
          <cell r="AR15">
            <v>0</v>
          </cell>
          <cell r="AS15">
            <v>168</v>
          </cell>
          <cell r="AT15">
            <v>175</v>
          </cell>
          <cell r="AU15">
            <v>4.1666666666666664E-2</v>
          </cell>
          <cell r="AV15">
            <v>9.1</v>
          </cell>
        </row>
        <row r="16">
          <cell r="AD16">
            <v>2.8</v>
          </cell>
          <cell r="AE16">
            <v>67</v>
          </cell>
          <cell r="AF16">
            <v>9</v>
          </cell>
          <cell r="AG16">
            <v>0.05</v>
          </cell>
          <cell r="AH16">
            <v>228</v>
          </cell>
          <cell r="AI16">
            <v>4</v>
          </cell>
          <cell r="AJ16">
            <v>86</v>
          </cell>
          <cell r="AK16">
            <v>0</v>
          </cell>
          <cell r="AL16">
            <v>1</v>
          </cell>
          <cell r="AM16">
            <v>31</v>
          </cell>
          <cell r="AN16">
            <v>13</v>
          </cell>
          <cell r="AO16">
            <v>1</v>
          </cell>
          <cell r="AP16">
            <v>38</v>
          </cell>
          <cell r="AQ16">
            <v>70</v>
          </cell>
          <cell r="AR16">
            <v>1</v>
          </cell>
          <cell r="AS16">
            <v>173</v>
          </cell>
          <cell r="AT16">
            <v>181</v>
          </cell>
          <cell r="AU16">
            <v>4.6242774566473986E-2</v>
          </cell>
          <cell r="AV16">
            <v>15.7</v>
          </cell>
        </row>
        <row r="17">
          <cell r="AD17">
            <v>2.1</v>
          </cell>
          <cell r="AE17">
            <v>62</v>
          </cell>
          <cell r="AF17">
            <v>16</v>
          </cell>
          <cell r="AG17">
            <v>0.58799999999999997</v>
          </cell>
          <cell r="AH17">
            <v>136</v>
          </cell>
          <cell r="AI17">
            <v>4</v>
          </cell>
          <cell r="AJ17">
            <v>121</v>
          </cell>
          <cell r="AK17">
            <v>1</v>
          </cell>
          <cell r="AL17">
            <v>1</v>
          </cell>
          <cell r="AM17">
            <v>41</v>
          </cell>
          <cell r="AN17">
            <v>10</v>
          </cell>
          <cell r="AO17">
            <v>3</v>
          </cell>
          <cell r="AP17">
            <v>41</v>
          </cell>
          <cell r="AQ17">
            <v>44</v>
          </cell>
          <cell r="AR17">
            <v>1</v>
          </cell>
          <cell r="AS17">
            <v>159</v>
          </cell>
          <cell r="AT17">
            <v>167</v>
          </cell>
          <cell r="AU17">
            <v>5.0314465408805034E-2</v>
          </cell>
          <cell r="AV17">
            <v>9.8000000000000007</v>
          </cell>
        </row>
        <row r="18">
          <cell r="AD18">
            <v>3.8</v>
          </cell>
          <cell r="AE18">
            <v>99</v>
          </cell>
          <cell r="AF18">
            <v>9</v>
          </cell>
          <cell r="AG18">
            <v>1.76</v>
          </cell>
          <cell r="AH18">
            <v>369</v>
          </cell>
          <cell r="AI18">
            <v>4</v>
          </cell>
          <cell r="AJ18">
            <v>85</v>
          </cell>
          <cell r="AK18">
            <v>0</v>
          </cell>
          <cell r="AL18">
            <v>1</v>
          </cell>
          <cell r="AM18">
            <v>38</v>
          </cell>
          <cell r="AN18">
            <v>12</v>
          </cell>
          <cell r="AO18">
            <v>2</v>
          </cell>
          <cell r="AP18">
            <v>38</v>
          </cell>
          <cell r="AQ18">
            <v>68</v>
          </cell>
          <cell r="AR18">
            <v>1</v>
          </cell>
          <cell r="AS18">
            <v>163</v>
          </cell>
          <cell r="AT18">
            <v>170</v>
          </cell>
          <cell r="AU18">
            <v>4.2944785276073622E-2</v>
          </cell>
          <cell r="AV18">
            <v>19.5</v>
          </cell>
        </row>
        <row r="19">
          <cell r="AD19">
            <v>2.6</v>
          </cell>
          <cell r="AE19">
            <v>67</v>
          </cell>
          <cell r="AF19">
            <v>8</v>
          </cell>
          <cell r="AG19">
            <v>4.4999999999999998E-2</v>
          </cell>
          <cell r="AH19">
            <v>187</v>
          </cell>
          <cell r="AI19">
            <v>0</v>
          </cell>
          <cell r="AJ19">
            <v>73</v>
          </cell>
          <cell r="AK19">
            <v>1</v>
          </cell>
          <cell r="AL19">
            <v>1</v>
          </cell>
          <cell r="AM19">
            <v>29</v>
          </cell>
          <cell r="AN19">
            <v>13</v>
          </cell>
          <cell r="AO19">
            <v>1</v>
          </cell>
          <cell r="AP19">
            <v>41</v>
          </cell>
          <cell r="AQ19">
            <v>45</v>
          </cell>
          <cell r="AR19">
            <v>1</v>
          </cell>
          <cell r="AS19">
            <v>182</v>
          </cell>
          <cell r="AT19">
            <v>192</v>
          </cell>
          <cell r="AU19">
            <v>5.4945054945054944E-2</v>
          </cell>
          <cell r="AV19">
            <v>16.2</v>
          </cell>
        </row>
        <row r="20">
          <cell r="AD20">
            <v>1.9</v>
          </cell>
          <cell r="AE20">
            <v>51</v>
          </cell>
          <cell r="AF20">
            <v>12</v>
          </cell>
          <cell r="AG20">
            <v>1</v>
          </cell>
          <cell r="AH20">
            <v>66</v>
          </cell>
          <cell r="AI20">
            <v>3</v>
          </cell>
          <cell r="AJ20">
            <v>90</v>
          </cell>
          <cell r="AK20">
            <v>1</v>
          </cell>
          <cell r="AL20">
            <v>0</v>
          </cell>
          <cell r="AM20">
            <v>34</v>
          </cell>
          <cell r="AN20">
            <v>6</v>
          </cell>
          <cell r="AO20">
            <v>2</v>
          </cell>
          <cell r="AP20">
            <v>40</v>
          </cell>
          <cell r="AQ20">
            <v>25</v>
          </cell>
          <cell r="AR20">
            <v>0</v>
          </cell>
          <cell r="AS20">
            <v>178</v>
          </cell>
          <cell r="AT20">
            <v>184</v>
          </cell>
          <cell r="AU20">
            <v>3.3707865168539325E-2</v>
          </cell>
          <cell r="AV20">
            <v>8</v>
          </cell>
        </row>
        <row r="21">
          <cell r="AD21">
            <v>2.6</v>
          </cell>
          <cell r="AE21">
            <v>71</v>
          </cell>
          <cell r="AF21">
            <v>13</v>
          </cell>
          <cell r="AG21">
            <v>0.121</v>
          </cell>
          <cell r="AH21">
            <v>116</v>
          </cell>
          <cell r="AI21">
            <v>0</v>
          </cell>
          <cell r="AJ21">
            <v>82</v>
          </cell>
          <cell r="AK21">
            <v>0</v>
          </cell>
          <cell r="AL21">
            <v>1</v>
          </cell>
          <cell r="AM21">
            <v>34</v>
          </cell>
          <cell r="AN21">
            <v>8</v>
          </cell>
          <cell r="AO21">
            <v>2</v>
          </cell>
          <cell r="AP21">
            <v>47</v>
          </cell>
          <cell r="AQ21">
            <v>51</v>
          </cell>
          <cell r="AR21">
            <v>1</v>
          </cell>
          <cell r="AS21">
            <v>185</v>
          </cell>
          <cell r="AT21">
            <v>193</v>
          </cell>
          <cell r="AU21">
            <v>4.3243243243243246E-2</v>
          </cell>
          <cell r="AV21">
            <v>12.2</v>
          </cell>
        </row>
        <row r="22">
          <cell r="AD22">
            <v>2.4</v>
          </cell>
          <cell r="AE22">
            <v>65</v>
          </cell>
          <cell r="AF22">
            <v>3</v>
          </cell>
          <cell r="AG22">
            <v>0.159</v>
          </cell>
          <cell r="AH22">
            <v>144</v>
          </cell>
          <cell r="AI22">
            <v>2</v>
          </cell>
          <cell r="AJ22">
            <v>85</v>
          </cell>
          <cell r="AK22">
            <v>0</v>
          </cell>
          <cell r="AL22">
            <v>1</v>
          </cell>
          <cell r="AM22">
            <v>47</v>
          </cell>
          <cell r="AN22">
            <v>14</v>
          </cell>
          <cell r="AO22">
            <v>3</v>
          </cell>
          <cell r="AP22">
            <v>27</v>
          </cell>
          <cell r="AQ22">
            <v>59</v>
          </cell>
          <cell r="AR22">
            <v>1</v>
          </cell>
          <cell r="AS22">
            <v>168</v>
          </cell>
          <cell r="AT22">
            <v>174</v>
          </cell>
          <cell r="AU22">
            <v>3.5714285714285712E-2</v>
          </cell>
          <cell r="AV22">
            <v>11.1</v>
          </cell>
        </row>
        <row r="23">
          <cell r="AD23">
            <v>3</v>
          </cell>
          <cell r="AE23">
            <v>86</v>
          </cell>
          <cell r="AF23">
            <v>8</v>
          </cell>
          <cell r="AG23">
            <v>2.2839999999999998</v>
          </cell>
          <cell r="AH23">
            <v>201</v>
          </cell>
          <cell r="AI23">
            <v>0</v>
          </cell>
          <cell r="AJ23">
            <v>80</v>
          </cell>
          <cell r="AK23">
            <v>1</v>
          </cell>
          <cell r="AL23">
            <v>1</v>
          </cell>
          <cell r="AM23">
            <v>38</v>
          </cell>
          <cell r="AN23">
            <v>10</v>
          </cell>
          <cell r="AO23">
            <v>2</v>
          </cell>
          <cell r="AP23">
            <v>32</v>
          </cell>
          <cell r="AQ23">
            <v>78</v>
          </cell>
          <cell r="AR23">
            <v>1</v>
          </cell>
          <cell r="AS23">
            <v>183</v>
          </cell>
          <cell r="AT23">
            <v>192</v>
          </cell>
          <cell r="AU23">
            <v>4.9180327868852458E-2</v>
          </cell>
          <cell r="AV23">
            <v>16.8</v>
          </cell>
        </row>
        <row r="24">
          <cell r="AD24">
            <v>2</v>
          </cell>
          <cell r="AE24">
            <v>51</v>
          </cell>
          <cell r="AF24">
            <v>8</v>
          </cell>
          <cell r="AG24">
            <v>0.79900000000000004</v>
          </cell>
          <cell r="AH24">
            <v>96</v>
          </cell>
          <cell r="AI24">
            <v>6</v>
          </cell>
          <cell r="AJ24">
            <v>145</v>
          </cell>
          <cell r="AK24">
            <v>1</v>
          </cell>
          <cell r="AL24">
            <v>1</v>
          </cell>
          <cell r="AM24">
            <v>34</v>
          </cell>
          <cell r="AN24">
            <v>12</v>
          </cell>
          <cell r="AO24">
            <v>2</v>
          </cell>
          <cell r="AP24">
            <v>40</v>
          </cell>
          <cell r="AQ24">
            <v>22</v>
          </cell>
          <cell r="AR24">
            <v>0</v>
          </cell>
          <cell r="AS24">
            <v>181</v>
          </cell>
          <cell r="AT24">
            <v>189</v>
          </cell>
          <cell r="AU24">
            <v>4.4198895027624308E-2</v>
          </cell>
          <cell r="AV24">
            <v>11.8</v>
          </cell>
        </row>
        <row r="25">
          <cell r="AD25">
            <v>2.2999999999999998</v>
          </cell>
          <cell r="AE25">
            <v>56</v>
          </cell>
          <cell r="AF25">
            <v>7</v>
          </cell>
          <cell r="AG25">
            <v>0.91100000000000003</v>
          </cell>
          <cell r="AH25">
            <v>134</v>
          </cell>
          <cell r="AI25">
            <v>2</v>
          </cell>
          <cell r="AJ25">
            <v>112</v>
          </cell>
          <cell r="AK25">
            <v>1</v>
          </cell>
          <cell r="AL25">
            <v>0</v>
          </cell>
          <cell r="AM25">
            <v>30</v>
          </cell>
          <cell r="AN25">
            <v>13</v>
          </cell>
          <cell r="AO25">
            <v>1</v>
          </cell>
          <cell r="AP25">
            <v>38</v>
          </cell>
          <cell r="AQ25">
            <v>34</v>
          </cell>
          <cell r="AR25">
            <v>1</v>
          </cell>
          <cell r="AS25">
            <v>178</v>
          </cell>
          <cell r="AT25">
            <v>185</v>
          </cell>
          <cell r="AU25">
            <v>3.9325842696629212E-2</v>
          </cell>
          <cell r="AV25">
            <v>14</v>
          </cell>
        </row>
        <row r="26">
          <cell r="AD26">
            <v>2.2999999999999998</v>
          </cell>
          <cell r="AE26">
            <v>60</v>
          </cell>
          <cell r="AF26">
            <v>3</v>
          </cell>
          <cell r="AG26">
            <v>0.81299999999999994</v>
          </cell>
          <cell r="AH26">
            <v>101</v>
          </cell>
          <cell r="AI26">
            <v>3</v>
          </cell>
          <cell r="AJ26">
            <v>106</v>
          </cell>
          <cell r="AK26">
            <v>1</v>
          </cell>
          <cell r="AL26">
            <v>0</v>
          </cell>
          <cell r="AM26">
            <v>44</v>
          </cell>
          <cell r="AN26">
            <v>8</v>
          </cell>
          <cell r="AO26">
            <v>3</v>
          </cell>
          <cell r="AP26">
            <v>33</v>
          </cell>
          <cell r="AQ26">
            <v>45</v>
          </cell>
          <cell r="AR26">
            <v>0</v>
          </cell>
          <cell r="AS26">
            <v>170</v>
          </cell>
          <cell r="AT26">
            <v>177</v>
          </cell>
          <cell r="AU26">
            <v>4.1176470588235294E-2</v>
          </cell>
          <cell r="AV26">
            <v>10.5</v>
          </cell>
        </row>
        <row r="27">
          <cell r="AD27">
            <v>1.6</v>
          </cell>
          <cell r="AE27">
            <v>40</v>
          </cell>
          <cell r="AF27">
            <v>14</v>
          </cell>
          <cell r="AG27">
            <v>0.97599999999999998</v>
          </cell>
          <cell r="AH27">
            <v>82</v>
          </cell>
          <cell r="AI27">
            <v>2</v>
          </cell>
          <cell r="AJ27">
            <v>101</v>
          </cell>
          <cell r="AK27">
            <v>0</v>
          </cell>
          <cell r="AL27">
            <v>0</v>
          </cell>
          <cell r="AM27">
            <v>37</v>
          </cell>
          <cell r="AN27">
            <v>5</v>
          </cell>
          <cell r="AO27">
            <v>3</v>
          </cell>
          <cell r="AP27">
            <v>40</v>
          </cell>
          <cell r="AQ27">
            <v>9</v>
          </cell>
          <cell r="AR27">
            <v>0</v>
          </cell>
          <cell r="AS27">
            <v>163</v>
          </cell>
          <cell r="AT27">
            <v>168</v>
          </cell>
          <cell r="AU27">
            <v>3.0674846625766871E-2</v>
          </cell>
          <cell r="AV27">
            <v>6.2</v>
          </cell>
        </row>
        <row r="28">
          <cell r="AD28">
            <v>3.4</v>
          </cell>
          <cell r="AE28">
            <v>85</v>
          </cell>
          <cell r="AF28">
            <v>12</v>
          </cell>
          <cell r="AG28">
            <v>1.86</v>
          </cell>
          <cell r="AH28">
            <v>311</v>
          </cell>
          <cell r="AI28">
            <v>2</v>
          </cell>
          <cell r="AJ28">
            <v>124</v>
          </cell>
          <cell r="AK28">
            <v>1</v>
          </cell>
          <cell r="AL28">
            <v>1</v>
          </cell>
          <cell r="AM28">
            <v>37</v>
          </cell>
          <cell r="AN28">
            <v>13</v>
          </cell>
          <cell r="AO28">
            <v>2</v>
          </cell>
          <cell r="AP28">
            <v>42</v>
          </cell>
          <cell r="AQ28">
            <v>62</v>
          </cell>
          <cell r="AR28">
            <v>1</v>
          </cell>
          <cell r="AS28">
            <v>164</v>
          </cell>
          <cell r="AT28">
            <v>172</v>
          </cell>
          <cell r="AU28">
            <v>4.878048780487805E-2</v>
          </cell>
          <cell r="AV28">
            <v>16.899999999999999</v>
          </cell>
        </row>
        <row r="29">
          <cell r="AD29">
            <v>1.5</v>
          </cell>
          <cell r="AE29">
            <v>35</v>
          </cell>
          <cell r="AF29">
            <v>6</v>
          </cell>
          <cell r="AG29">
            <v>4.7E-2</v>
          </cell>
          <cell r="AH29">
            <v>65</v>
          </cell>
          <cell r="AI29">
            <v>4</v>
          </cell>
          <cell r="AJ29">
            <v>88</v>
          </cell>
          <cell r="AK29">
            <v>1</v>
          </cell>
          <cell r="AL29">
            <v>0</v>
          </cell>
          <cell r="AM29">
            <v>27</v>
          </cell>
          <cell r="AN29">
            <v>5</v>
          </cell>
          <cell r="AO29">
            <v>6</v>
          </cell>
          <cell r="AP29">
            <v>37</v>
          </cell>
          <cell r="AQ29">
            <v>16</v>
          </cell>
          <cell r="AR29">
            <v>0</v>
          </cell>
          <cell r="AS29">
            <v>180</v>
          </cell>
          <cell r="AT29">
            <v>186</v>
          </cell>
          <cell r="AU29">
            <v>3.3333333333333333E-2</v>
          </cell>
          <cell r="AV29">
            <v>7.9</v>
          </cell>
        </row>
        <row r="30">
          <cell r="AD30">
            <v>1.9</v>
          </cell>
          <cell r="AE30">
            <v>51</v>
          </cell>
          <cell r="AF30">
            <v>6</v>
          </cell>
          <cell r="AG30">
            <v>0.498</v>
          </cell>
          <cell r="AH30">
            <v>31</v>
          </cell>
          <cell r="AI30">
            <v>4</v>
          </cell>
          <cell r="AJ30">
            <v>117</v>
          </cell>
          <cell r="AK30">
            <v>1</v>
          </cell>
          <cell r="AL30">
            <v>0</v>
          </cell>
          <cell r="AM30">
            <v>30</v>
          </cell>
          <cell r="AN30">
            <v>5</v>
          </cell>
          <cell r="AO30">
            <v>2</v>
          </cell>
          <cell r="AP30">
            <v>36</v>
          </cell>
          <cell r="AQ30">
            <v>20</v>
          </cell>
          <cell r="AR30">
            <v>0</v>
          </cell>
          <cell r="AS30">
            <v>179</v>
          </cell>
          <cell r="AT30">
            <v>187</v>
          </cell>
          <cell r="AU30">
            <v>4.4692737430167599E-2</v>
          </cell>
          <cell r="AV30">
            <v>9.6</v>
          </cell>
        </row>
        <row r="31">
          <cell r="AD31">
            <v>3.7</v>
          </cell>
          <cell r="AE31">
            <v>102</v>
          </cell>
          <cell r="AF31">
            <v>12</v>
          </cell>
          <cell r="AG31">
            <v>8.4000000000000005E-2</v>
          </cell>
          <cell r="AH31">
            <v>249</v>
          </cell>
          <cell r="AI31">
            <v>2</v>
          </cell>
          <cell r="AJ31">
            <v>86</v>
          </cell>
          <cell r="AK31">
            <v>1</v>
          </cell>
          <cell r="AL31">
            <v>1</v>
          </cell>
          <cell r="AM31">
            <v>38</v>
          </cell>
          <cell r="AN31">
            <v>11</v>
          </cell>
          <cell r="AO31">
            <v>2</v>
          </cell>
          <cell r="AP31">
            <v>32</v>
          </cell>
          <cell r="AQ31">
            <v>114</v>
          </cell>
          <cell r="AR31">
            <v>1</v>
          </cell>
          <cell r="AS31">
            <v>170</v>
          </cell>
          <cell r="AT31">
            <v>177</v>
          </cell>
          <cell r="AU31">
            <v>4.1176470588235294E-2</v>
          </cell>
          <cell r="AV31">
            <v>16.3</v>
          </cell>
        </row>
        <row r="32">
          <cell r="AD32">
            <v>2.6</v>
          </cell>
          <cell r="AE32">
            <v>70</v>
          </cell>
          <cell r="AF32">
            <v>14</v>
          </cell>
          <cell r="AG32">
            <v>4.8000000000000001E-2</v>
          </cell>
          <cell r="AH32">
            <v>197</v>
          </cell>
          <cell r="AI32">
            <v>4</v>
          </cell>
          <cell r="AJ32">
            <v>72</v>
          </cell>
          <cell r="AK32">
            <v>1</v>
          </cell>
          <cell r="AL32">
            <v>1</v>
          </cell>
          <cell r="AM32">
            <v>35</v>
          </cell>
          <cell r="AN32">
            <v>11</v>
          </cell>
          <cell r="AO32">
            <v>3</v>
          </cell>
          <cell r="AP32">
            <v>42</v>
          </cell>
          <cell r="AQ32">
            <v>56</v>
          </cell>
          <cell r="AR32">
            <v>0</v>
          </cell>
          <cell r="AS32">
            <v>166</v>
          </cell>
          <cell r="AT32">
            <v>172</v>
          </cell>
          <cell r="AU32">
            <v>3.614457831325301E-2</v>
          </cell>
          <cell r="AV32">
            <v>11.2</v>
          </cell>
        </row>
        <row r="33">
          <cell r="AD33">
            <v>2.5</v>
          </cell>
          <cell r="AE33">
            <v>61</v>
          </cell>
          <cell r="AF33">
            <v>7</v>
          </cell>
          <cell r="AG33">
            <v>0.96</v>
          </cell>
          <cell r="AH33">
            <v>213</v>
          </cell>
          <cell r="AI33">
            <v>2</v>
          </cell>
          <cell r="AJ33">
            <v>101</v>
          </cell>
          <cell r="AK33">
            <v>1</v>
          </cell>
          <cell r="AL33">
            <v>1</v>
          </cell>
          <cell r="AM33">
            <v>30</v>
          </cell>
          <cell r="AN33">
            <v>10</v>
          </cell>
          <cell r="AO33">
            <v>5</v>
          </cell>
          <cell r="AP33">
            <v>39</v>
          </cell>
          <cell r="AQ33">
            <v>43</v>
          </cell>
          <cell r="AR33">
            <v>1</v>
          </cell>
          <cell r="AS33">
            <v>168</v>
          </cell>
          <cell r="AT33">
            <v>173</v>
          </cell>
          <cell r="AU33">
            <v>2.976190476190476E-2</v>
          </cell>
          <cell r="AV33">
            <v>13.1</v>
          </cell>
        </row>
        <row r="34">
          <cell r="AD34">
            <v>1.8</v>
          </cell>
          <cell r="AE34">
            <v>44</v>
          </cell>
          <cell r="AF34">
            <v>3</v>
          </cell>
          <cell r="AG34">
            <v>1.18</v>
          </cell>
          <cell r="AH34">
            <v>69</v>
          </cell>
          <cell r="AI34">
            <v>2</v>
          </cell>
          <cell r="AJ34">
            <v>72</v>
          </cell>
          <cell r="AK34">
            <v>0</v>
          </cell>
          <cell r="AL34">
            <v>0</v>
          </cell>
          <cell r="AM34">
            <v>34</v>
          </cell>
          <cell r="AN34">
            <v>6</v>
          </cell>
          <cell r="AO34">
            <v>2</v>
          </cell>
          <cell r="AP34">
            <v>47</v>
          </cell>
          <cell r="AQ34">
            <v>20</v>
          </cell>
          <cell r="AR34">
            <v>0</v>
          </cell>
          <cell r="AS34">
            <v>178</v>
          </cell>
          <cell r="AT34">
            <v>183</v>
          </cell>
          <cell r="AU34">
            <v>2.8089887640449437E-2</v>
          </cell>
          <cell r="AV34">
            <v>8</v>
          </cell>
        </row>
        <row r="35">
          <cell r="AD35">
            <v>3.9</v>
          </cell>
          <cell r="AE35">
            <v>98</v>
          </cell>
          <cell r="AF35">
            <v>3</v>
          </cell>
          <cell r="AG35">
            <v>0.97399999999999998</v>
          </cell>
          <cell r="AH35">
            <v>201</v>
          </cell>
          <cell r="AI35">
            <v>1</v>
          </cell>
          <cell r="AJ35">
            <v>91</v>
          </cell>
          <cell r="AK35">
            <v>1</v>
          </cell>
          <cell r="AL35">
            <v>1</v>
          </cell>
          <cell r="AM35">
            <v>37</v>
          </cell>
          <cell r="AN35">
            <v>6</v>
          </cell>
          <cell r="AO35">
            <v>3</v>
          </cell>
          <cell r="AP35">
            <v>32</v>
          </cell>
          <cell r="AQ35">
            <v>106</v>
          </cell>
          <cell r="AR35">
            <v>0</v>
          </cell>
          <cell r="AS35">
            <v>186</v>
          </cell>
          <cell r="AT35">
            <v>194</v>
          </cell>
          <cell r="AU35">
            <v>4.3010752688172046E-2</v>
          </cell>
          <cell r="AV35">
            <v>16.100000000000001</v>
          </cell>
        </row>
        <row r="36">
          <cell r="AD36">
            <v>2</v>
          </cell>
          <cell r="AE36">
            <v>53</v>
          </cell>
          <cell r="AF36">
            <v>4</v>
          </cell>
          <cell r="AG36">
            <v>1.3149999999999999</v>
          </cell>
          <cell r="AH36">
            <v>69</v>
          </cell>
          <cell r="AI36">
            <v>1</v>
          </cell>
          <cell r="AJ36">
            <v>78</v>
          </cell>
          <cell r="AK36">
            <v>1</v>
          </cell>
          <cell r="AL36">
            <v>1</v>
          </cell>
          <cell r="AM36">
            <v>35</v>
          </cell>
          <cell r="AN36">
            <v>9</v>
          </cell>
          <cell r="AO36">
            <v>2</v>
          </cell>
          <cell r="AP36">
            <v>47</v>
          </cell>
          <cell r="AQ36">
            <v>25</v>
          </cell>
          <cell r="AR36">
            <v>0</v>
          </cell>
          <cell r="AS36">
            <v>181</v>
          </cell>
          <cell r="AT36">
            <v>189</v>
          </cell>
          <cell r="AU36">
            <v>4.4198895027624308E-2</v>
          </cell>
          <cell r="AV36">
            <v>10.4</v>
          </cell>
        </row>
        <row r="37">
          <cell r="AD37">
            <v>1.8</v>
          </cell>
          <cell r="AE37">
            <v>44</v>
          </cell>
          <cell r="AF37">
            <v>12</v>
          </cell>
          <cell r="AG37">
            <v>0.97399999999999998</v>
          </cell>
          <cell r="AH37">
            <v>117</v>
          </cell>
          <cell r="AI37">
            <v>3</v>
          </cell>
          <cell r="AJ37">
            <v>96</v>
          </cell>
          <cell r="AK37">
            <v>0</v>
          </cell>
          <cell r="AL37">
            <v>0</v>
          </cell>
          <cell r="AM37">
            <v>33</v>
          </cell>
          <cell r="AN37">
            <v>6</v>
          </cell>
          <cell r="AO37">
            <v>2</v>
          </cell>
          <cell r="AP37">
            <v>40</v>
          </cell>
          <cell r="AQ37">
            <v>22</v>
          </cell>
          <cell r="AR37">
            <v>1</v>
          </cell>
          <cell r="AS37">
            <v>165</v>
          </cell>
          <cell r="AT37">
            <v>170</v>
          </cell>
          <cell r="AU37">
            <v>3.0303030303030304E-2</v>
          </cell>
          <cell r="AV37">
            <v>7.4</v>
          </cell>
        </row>
        <row r="38">
          <cell r="AD38">
            <v>2.2999999999999998</v>
          </cell>
          <cell r="AE38">
            <v>58</v>
          </cell>
          <cell r="AF38">
            <v>15</v>
          </cell>
          <cell r="AG38">
            <v>0.16700000000000001</v>
          </cell>
          <cell r="AH38">
            <v>81</v>
          </cell>
          <cell r="AI38">
            <v>1</v>
          </cell>
          <cell r="AJ38">
            <v>120</v>
          </cell>
          <cell r="AK38">
            <v>0</v>
          </cell>
          <cell r="AL38">
            <v>0</v>
          </cell>
          <cell r="AM38">
            <v>39</v>
          </cell>
          <cell r="AN38">
            <v>10</v>
          </cell>
          <cell r="AO38">
            <v>2</v>
          </cell>
          <cell r="AP38">
            <v>47</v>
          </cell>
          <cell r="AQ38">
            <v>35</v>
          </cell>
          <cell r="AR38">
            <v>0</v>
          </cell>
          <cell r="AS38">
            <v>181</v>
          </cell>
          <cell r="AT38">
            <v>188</v>
          </cell>
          <cell r="AU38">
            <v>3.8674033149171269E-2</v>
          </cell>
          <cell r="AV38">
            <v>10.5</v>
          </cell>
        </row>
        <row r="39">
          <cell r="AD39">
            <v>2.2999999999999998</v>
          </cell>
          <cell r="AE39">
            <v>60</v>
          </cell>
          <cell r="AF39">
            <v>5</v>
          </cell>
          <cell r="AG39">
            <v>0.93700000000000006</v>
          </cell>
          <cell r="AH39">
            <v>211</v>
          </cell>
          <cell r="AI39">
            <v>3</v>
          </cell>
          <cell r="AJ39">
            <v>112</v>
          </cell>
          <cell r="AK39">
            <v>1</v>
          </cell>
          <cell r="AL39">
            <v>0</v>
          </cell>
          <cell r="AM39">
            <v>59</v>
          </cell>
          <cell r="AN39">
            <v>15</v>
          </cell>
          <cell r="AO39">
            <v>4</v>
          </cell>
          <cell r="AP39">
            <v>37</v>
          </cell>
          <cell r="AQ39">
            <v>39</v>
          </cell>
          <cell r="AR39">
            <v>0</v>
          </cell>
          <cell r="AS39">
            <v>166</v>
          </cell>
          <cell r="AT39">
            <v>171</v>
          </cell>
          <cell r="AU39">
            <v>3.0120481927710843E-2</v>
          </cell>
          <cell r="AV39">
            <v>12</v>
          </cell>
        </row>
        <row r="40">
          <cell r="AD40">
            <v>2.4</v>
          </cell>
          <cell r="AE40">
            <v>54</v>
          </cell>
          <cell r="AF40">
            <v>9</v>
          </cell>
          <cell r="AG40">
            <v>4.5999999999999999E-2</v>
          </cell>
          <cell r="AH40">
            <v>151</v>
          </cell>
          <cell r="AI40">
            <v>0</v>
          </cell>
          <cell r="AJ40">
            <v>72</v>
          </cell>
          <cell r="AK40">
            <v>1</v>
          </cell>
          <cell r="AL40">
            <v>1</v>
          </cell>
          <cell r="AM40">
            <v>30</v>
          </cell>
          <cell r="AN40">
            <v>13</v>
          </cell>
          <cell r="AO40">
            <v>5</v>
          </cell>
          <cell r="AP40">
            <v>39</v>
          </cell>
          <cell r="AQ40">
            <v>26</v>
          </cell>
          <cell r="AR40">
            <v>0</v>
          </cell>
          <cell r="AS40">
            <v>201</v>
          </cell>
          <cell r="AT40">
            <v>204</v>
          </cell>
          <cell r="AU40">
            <v>1.4925373134328358E-2</v>
          </cell>
          <cell r="AV40">
            <v>14.5</v>
          </cell>
        </row>
        <row r="41">
          <cell r="AD41">
            <v>1.9</v>
          </cell>
          <cell r="AE41">
            <v>48</v>
          </cell>
          <cell r="AF41">
            <v>2</v>
          </cell>
          <cell r="AG41">
            <v>1.7999999999999999E-2</v>
          </cell>
          <cell r="AH41">
            <v>77</v>
          </cell>
          <cell r="AI41">
            <v>2</v>
          </cell>
          <cell r="AJ41">
            <v>150</v>
          </cell>
          <cell r="AK41">
            <v>0</v>
          </cell>
          <cell r="AL41">
            <v>0</v>
          </cell>
          <cell r="AM41">
            <v>28</v>
          </cell>
          <cell r="AN41">
            <v>1</v>
          </cell>
          <cell r="AO41">
            <v>6</v>
          </cell>
          <cell r="AP41">
            <v>30</v>
          </cell>
          <cell r="AQ41">
            <v>24</v>
          </cell>
          <cell r="AR41">
            <v>0</v>
          </cell>
          <cell r="AS41">
            <v>157</v>
          </cell>
          <cell r="AT41">
            <v>160</v>
          </cell>
          <cell r="AU41">
            <v>1.9108280254777069E-2</v>
          </cell>
          <cell r="AV41">
            <v>5.9</v>
          </cell>
        </row>
        <row r="42">
          <cell r="AD42">
            <v>1.9</v>
          </cell>
          <cell r="AE42">
            <v>53</v>
          </cell>
          <cell r="AF42">
            <v>13</v>
          </cell>
          <cell r="AG42">
            <v>0.84</v>
          </cell>
          <cell r="AH42">
            <v>99</v>
          </cell>
          <cell r="AI42">
            <v>3</v>
          </cell>
          <cell r="AJ42">
            <v>110</v>
          </cell>
          <cell r="AK42">
            <v>1</v>
          </cell>
          <cell r="AL42">
            <v>0</v>
          </cell>
          <cell r="AM42">
            <v>36</v>
          </cell>
          <cell r="AN42">
            <v>9</v>
          </cell>
          <cell r="AO42">
            <v>2</v>
          </cell>
          <cell r="AP42">
            <v>41</v>
          </cell>
          <cell r="AQ42">
            <v>30</v>
          </cell>
          <cell r="AR42">
            <v>1</v>
          </cell>
          <cell r="AS42">
            <v>171</v>
          </cell>
          <cell r="AT42">
            <v>176</v>
          </cell>
          <cell r="AU42">
            <v>2.9239766081871343E-2</v>
          </cell>
          <cell r="AV42">
            <v>9</v>
          </cell>
        </row>
        <row r="43">
          <cell r="AD43">
            <v>3.5</v>
          </cell>
          <cell r="AE43">
            <v>88</v>
          </cell>
          <cell r="AF43">
            <v>18</v>
          </cell>
          <cell r="AG43">
            <v>1</v>
          </cell>
          <cell r="AH43">
            <v>283</v>
          </cell>
          <cell r="AI43">
            <v>2</v>
          </cell>
          <cell r="AJ43">
            <v>104</v>
          </cell>
          <cell r="AK43">
            <v>1</v>
          </cell>
          <cell r="AL43">
            <v>0</v>
          </cell>
          <cell r="AM43">
            <v>40</v>
          </cell>
          <cell r="AN43">
            <v>8</v>
          </cell>
          <cell r="AO43">
            <v>3</v>
          </cell>
          <cell r="AP43">
            <v>43</v>
          </cell>
          <cell r="AQ43">
            <v>64</v>
          </cell>
          <cell r="AR43">
            <v>0</v>
          </cell>
          <cell r="AS43">
            <v>167</v>
          </cell>
          <cell r="AT43">
            <v>177</v>
          </cell>
          <cell r="AU43">
            <v>5.9880239520958084E-2</v>
          </cell>
          <cell r="AV43">
            <v>15.8</v>
          </cell>
        </row>
        <row r="44">
          <cell r="AD44">
            <v>2.5</v>
          </cell>
          <cell r="AE44">
            <v>59</v>
          </cell>
          <cell r="AF44">
            <v>5</v>
          </cell>
          <cell r="AG44">
            <v>1.159</v>
          </cell>
          <cell r="AH44">
            <v>196</v>
          </cell>
          <cell r="AI44">
            <v>1</v>
          </cell>
          <cell r="AJ44">
            <v>99</v>
          </cell>
          <cell r="AK44">
            <v>1</v>
          </cell>
          <cell r="AL44">
            <v>0</v>
          </cell>
          <cell r="AM44">
            <v>43</v>
          </cell>
          <cell r="AN44">
            <v>15</v>
          </cell>
          <cell r="AO44">
            <v>5</v>
          </cell>
          <cell r="AP44">
            <v>35</v>
          </cell>
          <cell r="AQ44">
            <v>45</v>
          </cell>
          <cell r="AR44">
            <v>0</v>
          </cell>
          <cell r="AS44">
            <v>176</v>
          </cell>
          <cell r="AT44">
            <v>184</v>
          </cell>
          <cell r="AU44">
            <v>4.5454545454545456E-2</v>
          </cell>
          <cell r="AV44">
            <v>14</v>
          </cell>
        </row>
        <row r="45">
          <cell r="AD45">
            <v>3.4</v>
          </cell>
          <cell r="AE45">
            <v>117</v>
          </cell>
          <cell r="AF45">
            <v>2</v>
          </cell>
          <cell r="AG45">
            <v>0.104</v>
          </cell>
          <cell r="AH45">
            <v>253</v>
          </cell>
          <cell r="AI45">
            <v>2</v>
          </cell>
          <cell r="AJ45">
            <v>145</v>
          </cell>
          <cell r="AK45">
            <v>1</v>
          </cell>
          <cell r="AL45">
            <v>1</v>
          </cell>
          <cell r="AM45">
            <v>52</v>
          </cell>
          <cell r="AN45">
            <v>15</v>
          </cell>
          <cell r="AO45">
            <v>3</v>
          </cell>
          <cell r="AP45">
            <v>30</v>
          </cell>
          <cell r="AQ45">
            <v>59</v>
          </cell>
          <cell r="AR45">
            <v>0</v>
          </cell>
          <cell r="AS45">
            <v>163</v>
          </cell>
          <cell r="AT45">
            <v>169</v>
          </cell>
          <cell r="AU45">
            <v>3.6809815950920248E-2</v>
          </cell>
          <cell r="AV45">
            <v>15.3</v>
          </cell>
        </row>
        <row r="46">
          <cell r="AD46">
            <v>3.1</v>
          </cell>
          <cell r="AE46">
            <v>83</v>
          </cell>
          <cell r="AF46">
            <v>22</v>
          </cell>
          <cell r="AG46">
            <v>0.93600000000000005</v>
          </cell>
          <cell r="AH46">
            <v>203</v>
          </cell>
          <cell r="AI46">
            <v>2</v>
          </cell>
          <cell r="AJ46">
            <v>111</v>
          </cell>
          <cell r="AK46">
            <v>1</v>
          </cell>
          <cell r="AL46">
            <v>0</v>
          </cell>
          <cell r="AM46">
            <v>45</v>
          </cell>
          <cell r="AN46">
            <v>9</v>
          </cell>
          <cell r="AO46">
            <v>3</v>
          </cell>
          <cell r="AP46">
            <v>50</v>
          </cell>
          <cell r="AQ46">
            <v>87</v>
          </cell>
          <cell r="AR46">
            <v>0</v>
          </cell>
          <cell r="AS46">
            <v>173</v>
          </cell>
          <cell r="AT46">
            <v>178</v>
          </cell>
          <cell r="AU46">
            <v>2.8901734104046242E-2</v>
          </cell>
          <cell r="AV46">
            <v>14.4</v>
          </cell>
        </row>
        <row r="47">
          <cell r="AD47">
            <v>3.6</v>
          </cell>
          <cell r="AE47">
            <v>91</v>
          </cell>
          <cell r="AF47">
            <v>2</v>
          </cell>
          <cell r="AG47">
            <v>1.968</v>
          </cell>
          <cell r="AH47">
            <v>164</v>
          </cell>
          <cell r="AI47">
            <v>1</v>
          </cell>
          <cell r="AJ47">
            <v>86</v>
          </cell>
          <cell r="AK47">
            <v>1</v>
          </cell>
          <cell r="AL47">
            <v>0</v>
          </cell>
          <cell r="AM47">
            <v>33</v>
          </cell>
          <cell r="AN47">
            <v>5</v>
          </cell>
          <cell r="AO47">
            <v>2</v>
          </cell>
          <cell r="AP47">
            <v>37</v>
          </cell>
          <cell r="AQ47">
            <v>98</v>
          </cell>
          <cell r="AR47">
            <v>0</v>
          </cell>
          <cell r="AS47">
            <v>183</v>
          </cell>
          <cell r="AT47">
            <v>194</v>
          </cell>
          <cell r="AU47">
            <v>6.0109289617486336E-2</v>
          </cell>
          <cell r="AV47">
            <v>14.8</v>
          </cell>
        </row>
        <row r="48">
          <cell r="AD48">
            <v>2.5</v>
          </cell>
          <cell r="AE48">
            <v>56</v>
          </cell>
          <cell r="AF48">
            <v>4</v>
          </cell>
          <cell r="AG48">
            <v>2.536</v>
          </cell>
          <cell r="AH48">
            <v>146</v>
          </cell>
          <cell r="AI48">
            <v>1</v>
          </cell>
          <cell r="AJ48">
            <v>84</v>
          </cell>
          <cell r="AK48">
            <v>1</v>
          </cell>
          <cell r="AL48">
            <v>1</v>
          </cell>
          <cell r="AM48">
            <v>36</v>
          </cell>
          <cell r="AN48">
            <v>8</v>
          </cell>
          <cell r="AO48">
            <v>2</v>
          </cell>
          <cell r="AP48">
            <v>50</v>
          </cell>
          <cell r="AQ48">
            <v>40</v>
          </cell>
          <cell r="AR48">
            <v>0</v>
          </cell>
          <cell r="AS48">
            <v>173</v>
          </cell>
          <cell r="AT48">
            <v>179</v>
          </cell>
          <cell r="AU48">
            <v>3.4682080924855488E-2</v>
          </cell>
          <cell r="AV48">
            <v>12.1</v>
          </cell>
        </row>
        <row r="49">
          <cell r="AD49">
            <v>1.9</v>
          </cell>
          <cell r="AE49">
            <v>51</v>
          </cell>
          <cell r="AF49">
            <v>2</v>
          </cell>
          <cell r="AG49">
            <v>0.41699999999999998</v>
          </cell>
          <cell r="AH49">
            <v>121</v>
          </cell>
          <cell r="AI49">
            <v>3</v>
          </cell>
          <cell r="AJ49">
            <v>123</v>
          </cell>
          <cell r="AK49">
            <v>0</v>
          </cell>
          <cell r="AL49">
            <v>0</v>
          </cell>
          <cell r="AM49">
            <v>36</v>
          </cell>
          <cell r="AN49">
            <v>8</v>
          </cell>
          <cell r="AO49">
            <v>2</v>
          </cell>
          <cell r="AP49">
            <v>33</v>
          </cell>
          <cell r="AQ49">
            <v>32</v>
          </cell>
          <cell r="AR49">
            <v>1</v>
          </cell>
          <cell r="AS49">
            <v>161</v>
          </cell>
          <cell r="AT49">
            <v>167</v>
          </cell>
          <cell r="AU49">
            <v>3.7267080745341616E-2</v>
          </cell>
          <cell r="AV49">
            <v>8</v>
          </cell>
        </row>
        <row r="50">
          <cell r="AD50">
            <v>2</v>
          </cell>
          <cell r="AE50">
            <v>56</v>
          </cell>
          <cell r="AF50">
            <v>14</v>
          </cell>
          <cell r="AG50">
            <v>3.9E-2</v>
          </cell>
          <cell r="AH50">
            <v>128</v>
          </cell>
          <cell r="AI50">
            <v>1</v>
          </cell>
          <cell r="AJ50">
            <v>97</v>
          </cell>
          <cell r="AK50">
            <v>0</v>
          </cell>
          <cell r="AL50">
            <v>1</v>
          </cell>
          <cell r="AM50">
            <v>43</v>
          </cell>
          <cell r="AN50">
            <v>6</v>
          </cell>
          <cell r="AO50">
            <v>3</v>
          </cell>
          <cell r="AP50">
            <v>41</v>
          </cell>
          <cell r="AQ50">
            <v>37</v>
          </cell>
          <cell r="AR50">
            <v>0</v>
          </cell>
          <cell r="AS50">
            <v>165</v>
          </cell>
          <cell r="AT50">
            <v>172</v>
          </cell>
          <cell r="AU50">
            <v>4.2424242424242427E-2</v>
          </cell>
          <cell r="AV50">
            <v>8.4</v>
          </cell>
        </row>
        <row r="51">
          <cell r="AD51">
            <v>2</v>
          </cell>
          <cell r="AE51">
            <v>51</v>
          </cell>
          <cell r="AF51">
            <v>3</v>
          </cell>
          <cell r="AG51">
            <v>1.155</v>
          </cell>
          <cell r="AH51">
            <v>132</v>
          </cell>
          <cell r="AI51">
            <v>2</v>
          </cell>
          <cell r="AJ51">
            <v>98</v>
          </cell>
          <cell r="AK51">
            <v>0</v>
          </cell>
          <cell r="AL51">
            <v>1</v>
          </cell>
          <cell r="AM51">
            <v>35</v>
          </cell>
          <cell r="AN51">
            <v>1</v>
          </cell>
          <cell r="AO51">
            <v>3</v>
          </cell>
          <cell r="AP51">
            <v>35</v>
          </cell>
          <cell r="AQ51">
            <v>26</v>
          </cell>
          <cell r="AR51">
            <v>0</v>
          </cell>
          <cell r="AS51">
            <v>173</v>
          </cell>
          <cell r="AT51">
            <v>181</v>
          </cell>
          <cell r="AU51">
            <v>4.6242774566473986E-2</v>
          </cell>
          <cell r="AV51">
            <v>10.6</v>
          </cell>
        </row>
        <row r="52">
          <cell r="AD52">
            <v>2.2999999999999998</v>
          </cell>
          <cell r="AE52">
            <v>56</v>
          </cell>
          <cell r="AF52">
            <v>9</v>
          </cell>
          <cell r="AG52">
            <v>1.9990000000000001</v>
          </cell>
          <cell r="AH52">
            <v>75</v>
          </cell>
          <cell r="AI52">
            <v>0</v>
          </cell>
          <cell r="AJ52">
            <v>72</v>
          </cell>
          <cell r="AK52">
            <v>0</v>
          </cell>
          <cell r="AL52">
            <v>1</v>
          </cell>
          <cell r="AM52">
            <v>49</v>
          </cell>
          <cell r="AN52">
            <v>7</v>
          </cell>
          <cell r="AO52">
            <v>4</v>
          </cell>
          <cell r="AP52">
            <v>41</v>
          </cell>
          <cell r="AQ52">
            <v>33</v>
          </cell>
          <cell r="AR52">
            <v>0</v>
          </cell>
          <cell r="AS52">
            <v>182</v>
          </cell>
          <cell r="AT52">
            <v>189</v>
          </cell>
          <cell r="AU52">
            <v>3.8461538461538464E-2</v>
          </cell>
          <cell r="AV52">
            <v>10.9</v>
          </cell>
        </row>
        <row r="53">
          <cell r="AD53">
            <v>2.1</v>
          </cell>
          <cell r="AE53">
            <v>53</v>
          </cell>
          <cell r="AF53">
            <v>2</v>
          </cell>
          <cell r="AG53">
            <v>2.8719999999999999</v>
          </cell>
          <cell r="AH53">
            <v>144</v>
          </cell>
          <cell r="AI53">
            <v>6</v>
          </cell>
          <cell r="AJ53">
            <v>73</v>
          </cell>
          <cell r="AK53">
            <v>1</v>
          </cell>
          <cell r="AL53">
            <v>1</v>
          </cell>
          <cell r="AM53">
            <v>35</v>
          </cell>
          <cell r="AN53">
            <v>4</v>
          </cell>
          <cell r="AO53">
            <v>3</v>
          </cell>
          <cell r="AP53">
            <v>50</v>
          </cell>
          <cell r="AQ53">
            <v>34</v>
          </cell>
          <cell r="AR53">
            <v>0</v>
          </cell>
          <cell r="AS53">
            <v>165</v>
          </cell>
          <cell r="AT53">
            <v>171</v>
          </cell>
          <cell r="AU53">
            <v>3.6363636363636362E-2</v>
          </cell>
          <cell r="AV53">
            <v>8.6999999999999993</v>
          </cell>
        </row>
        <row r="54">
          <cell r="AD54">
            <v>2.5</v>
          </cell>
          <cell r="AE54">
            <v>62</v>
          </cell>
          <cell r="AF54">
            <v>21</v>
          </cell>
          <cell r="AG54">
            <v>0.73399999999999999</v>
          </cell>
          <cell r="AH54">
            <v>152</v>
          </cell>
          <cell r="AI54">
            <v>3</v>
          </cell>
          <cell r="AJ54">
            <v>111</v>
          </cell>
          <cell r="AK54">
            <v>1</v>
          </cell>
          <cell r="AL54">
            <v>0</v>
          </cell>
          <cell r="AM54">
            <v>44</v>
          </cell>
          <cell r="AN54">
            <v>5</v>
          </cell>
          <cell r="AO54">
            <v>3</v>
          </cell>
          <cell r="AP54">
            <v>47</v>
          </cell>
          <cell r="AQ54">
            <v>43</v>
          </cell>
          <cell r="AR54">
            <v>0</v>
          </cell>
          <cell r="AS54">
            <v>164</v>
          </cell>
          <cell r="AT54">
            <v>169</v>
          </cell>
          <cell r="AU54">
            <v>3.048780487804878E-2</v>
          </cell>
          <cell r="AV54">
            <v>9.5</v>
          </cell>
        </row>
        <row r="55">
          <cell r="AD55">
            <v>1.7</v>
          </cell>
          <cell r="AE55">
            <v>44</v>
          </cell>
          <cell r="AF55">
            <v>4</v>
          </cell>
          <cell r="AG55">
            <v>4.5900000000000003E-2</v>
          </cell>
          <cell r="AH55">
            <v>104</v>
          </cell>
          <cell r="AI55">
            <v>6</v>
          </cell>
          <cell r="AJ55">
            <v>86</v>
          </cell>
          <cell r="AK55">
            <v>1</v>
          </cell>
          <cell r="AL55">
            <v>0</v>
          </cell>
          <cell r="AM55">
            <v>29</v>
          </cell>
          <cell r="AN55">
            <v>2</v>
          </cell>
          <cell r="AO55">
            <v>2</v>
          </cell>
          <cell r="AP55">
            <v>36</v>
          </cell>
          <cell r="AQ55">
            <v>21</v>
          </cell>
          <cell r="AR55">
            <v>0</v>
          </cell>
          <cell r="AS55">
            <v>164</v>
          </cell>
          <cell r="AT55">
            <v>168</v>
          </cell>
          <cell r="AU55">
            <v>2.4390243902439025E-2</v>
          </cell>
          <cell r="AV55">
            <v>6.8</v>
          </cell>
        </row>
        <row r="56">
          <cell r="AD56">
            <v>1.6</v>
          </cell>
          <cell r="AE56">
            <v>41</v>
          </cell>
          <cell r="AF56">
            <v>12</v>
          </cell>
          <cell r="AG56">
            <v>0.879</v>
          </cell>
          <cell r="AH56">
            <v>112</v>
          </cell>
          <cell r="AI56">
            <v>2</v>
          </cell>
          <cell r="AJ56">
            <v>120</v>
          </cell>
          <cell r="AK56">
            <v>0</v>
          </cell>
          <cell r="AL56">
            <v>0</v>
          </cell>
          <cell r="AM56">
            <v>39</v>
          </cell>
          <cell r="AN56">
            <v>5</v>
          </cell>
          <cell r="AO56">
            <v>3</v>
          </cell>
          <cell r="AP56">
            <v>40</v>
          </cell>
          <cell r="AQ56">
            <v>14</v>
          </cell>
          <cell r="AR56">
            <v>0</v>
          </cell>
          <cell r="AS56">
            <v>162</v>
          </cell>
          <cell r="AT56">
            <v>167</v>
          </cell>
          <cell r="AU56">
            <v>3.0864197530864196E-2</v>
          </cell>
          <cell r="AV56">
            <v>7.2</v>
          </cell>
        </row>
        <row r="57">
          <cell r="AD57">
            <v>2.6</v>
          </cell>
          <cell r="AE57">
            <v>72</v>
          </cell>
          <cell r="AF57">
            <v>4</v>
          </cell>
          <cell r="AG57">
            <v>1.496</v>
          </cell>
          <cell r="AH57">
            <v>139</v>
          </cell>
          <cell r="AI57">
            <v>2</v>
          </cell>
          <cell r="AJ57">
            <v>84</v>
          </cell>
          <cell r="AK57">
            <v>1</v>
          </cell>
          <cell r="AL57">
            <v>1</v>
          </cell>
          <cell r="AM57">
            <v>36</v>
          </cell>
          <cell r="AN57">
            <v>6</v>
          </cell>
          <cell r="AO57">
            <v>3</v>
          </cell>
          <cell r="AP57">
            <v>34</v>
          </cell>
          <cell r="AQ57">
            <v>77</v>
          </cell>
          <cell r="AR57">
            <v>0</v>
          </cell>
          <cell r="AS57">
            <v>177</v>
          </cell>
          <cell r="AT57">
            <v>184</v>
          </cell>
          <cell r="AU57">
            <v>3.954802259887006E-2</v>
          </cell>
          <cell r="AV57">
            <v>11.3</v>
          </cell>
        </row>
        <row r="58">
          <cell r="AD58">
            <v>2</v>
          </cell>
          <cell r="AE58">
            <v>55</v>
          </cell>
          <cell r="AF58">
            <v>14</v>
          </cell>
          <cell r="AG58">
            <v>0.65500000000000003</v>
          </cell>
          <cell r="AH58">
            <v>150</v>
          </cell>
          <cell r="AI58">
            <v>3</v>
          </cell>
          <cell r="AJ58">
            <v>108</v>
          </cell>
          <cell r="AK58">
            <v>1</v>
          </cell>
          <cell r="AL58">
            <v>0</v>
          </cell>
          <cell r="AM58">
            <v>37</v>
          </cell>
          <cell r="AN58">
            <v>9</v>
          </cell>
          <cell r="AO58">
            <v>2</v>
          </cell>
          <cell r="AP58">
            <v>40</v>
          </cell>
          <cell r="AQ58">
            <v>35</v>
          </cell>
          <cell r="AR58">
            <v>0</v>
          </cell>
          <cell r="AS58">
            <v>163</v>
          </cell>
          <cell r="AT58">
            <v>168</v>
          </cell>
          <cell r="AU58">
            <v>3.0674846625766871E-2</v>
          </cell>
          <cell r="AV58">
            <v>9.4</v>
          </cell>
        </row>
        <row r="59">
          <cell r="AD59">
            <v>1.8</v>
          </cell>
          <cell r="AE59">
            <v>48</v>
          </cell>
          <cell r="AF59">
            <v>10</v>
          </cell>
          <cell r="AG59">
            <v>1.6439999999999999</v>
          </cell>
          <cell r="AH59">
            <v>60</v>
          </cell>
          <cell r="AI59">
            <v>3</v>
          </cell>
          <cell r="AJ59">
            <v>118</v>
          </cell>
          <cell r="AK59">
            <v>0</v>
          </cell>
          <cell r="AL59">
            <v>1</v>
          </cell>
          <cell r="AM59">
            <v>34</v>
          </cell>
          <cell r="AN59">
            <v>19</v>
          </cell>
          <cell r="AO59">
            <v>1</v>
          </cell>
          <cell r="AP59">
            <v>39</v>
          </cell>
          <cell r="AQ59">
            <v>22</v>
          </cell>
          <cell r="AR59">
            <v>1</v>
          </cell>
          <cell r="AS59">
            <v>172</v>
          </cell>
          <cell r="AT59">
            <v>180</v>
          </cell>
          <cell r="AU59">
            <v>4.6511627906976744E-2</v>
          </cell>
          <cell r="AV59">
            <v>8.6</v>
          </cell>
        </row>
        <row r="60">
          <cell r="AD60">
            <v>2.9</v>
          </cell>
          <cell r="AE60">
            <v>76</v>
          </cell>
          <cell r="AF60">
            <v>5</v>
          </cell>
          <cell r="AG60">
            <v>0.81899999999999995</v>
          </cell>
          <cell r="AH60">
            <v>266</v>
          </cell>
          <cell r="AI60">
            <v>4</v>
          </cell>
          <cell r="AJ60">
            <v>92</v>
          </cell>
          <cell r="AK60">
            <v>0</v>
          </cell>
          <cell r="AL60">
            <v>1</v>
          </cell>
          <cell r="AM60">
            <v>52</v>
          </cell>
          <cell r="AN60">
            <v>18</v>
          </cell>
          <cell r="AO60">
            <v>5</v>
          </cell>
          <cell r="AP60">
            <v>34</v>
          </cell>
          <cell r="AQ60">
            <v>87</v>
          </cell>
          <cell r="AR60">
            <v>1</v>
          </cell>
          <cell r="AS60">
            <v>178</v>
          </cell>
          <cell r="AT60">
            <v>186</v>
          </cell>
          <cell r="AU60">
            <v>4.49438202247191E-2</v>
          </cell>
          <cell r="AV60">
            <v>17.100000000000001</v>
          </cell>
        </row>
        <row r="61">
          <cell r="AD61">
            <v>2.4</v>
          </cell>
          <cell r="AE61">
            <v>58</v>
          </cell>
          <cell r="AF61">
            <v>6</v>
          </cell>
          <cell r="AG61">
            <v>1.623</v>
          </cell>
          <cell r="AH61">
            <v>209</v>
          </cell>
          <cell r="AI61">
            <v>1</v>
          </cell>
          <cell r="AJ61">
            <v>88</v>
          </cell>
          <cell r="AK61">
            <v>0</v>
          </cell>
          <cell r="AL61">
            <v>1</v>
          </cell>
          <cell r="AM61">
            <v>45</v>
          </cell>
          <cell r="AN61">
            <v>10</v>
          </cell>
          <cell r="AO61">
            <v>3</v>
          </cell>
          <cell r="AP61">
            <v>38</v>
          </cell>
          <cell r="AQ61">
            <v>45</v>
          </cell>
          <cell r="AR61">
            <v>1</v>
          </cell>
          <cell r="AS61">
            <v>179</v>
          </cell>
          <cell r="AT61">
            <v>187</v>
          </cell>
          <cell r="AU61">
            <v>4.4692737430167599E-2</v>
          </cell>
          <cell r="AV61">
            <v>15.4</v>
          </cell>
        </row>
        <row r="62">
          <cell r="AD62">
            <v>2.2000000000000002</v>
          </cell>
          <cell r="AE62">
            <v>51</v>
          </cell>
          <cell r="AF62">
            <v>6</v>
          </cell>
          <cell r="AG62">
            <v>1.0840000000000001</v>
          </cell>
          <cell r="AH62">
            <v>181</v>
          </cell>
          <cell r="AI62">
            <v>2</v>
          </cell>
          <cell r="AJ62">
            <v>101</v>
          </cell>
          <cell r="AK62">
            <v>0</v>
          </cell>
          <cell r="AL62">
            <v>1</v>
          </cell>
          <cell r="AM62">
            <v>53</v>
          </cell>
          <cell r="AN62">
            <v>9</v>
          </cell>
          <cell r="AO62">
            <v>4</v>
          </cell>
          <cell r="AP62">
            <v>37</v>
          </cell>
          <cell r="AQ62">
            <v>33</v>
          </cell>
          <cell r="AR62">
            <v>0</v>
          </cell>
          <cell r="AS62">
            <v>164</v>
          </cell>
          <cell r="AT62">
            <v>170</v>
          </cell>
          <cell r="AU62">
            <v>3.6585365853658534E-2</v>
          </cell>
          <cell r="AV62">
            <v>11</v>
          </cell>
        </row>
        <row r="63">
          <cell r="AD63">
            <v>3</v>
          </cell>
          <cell r="AE63">
            <v>67</v>
          </cell>
          <cell r="AF63">
            <v>13</v>
          </cell>
          <cell r="AG63">
            <v>1.4610000000000001</v>
          </cell>
          <cell r="AH63">
            <v>180</v>
          </cell>
          <cell r="AI63">
            <v>4</v>
          </cell>
          <cell r="AJ63">
            <v>91</v>
          </cell>
          <cell r="AK63">
            <v>0</v>
          </cell>
          <cell r="AL63">
            <v>0</v>
          </cell>
          <cell r="AM63">
            <v>44</v>
          </cell>
          <cell r="AN63">
            <v>10</v>
          </cell>
          <cell r="AO63">
            <v>3</v>
          </cell>
          <cell r="AP63">
            <v>40</v>
          </cell>
          <cell r="AQ63">
            <v>44</v>
          </cell>
          <cell r="AR63">
            <v>0</v>
          </cell>
          <cell r="AS63">
            <v>181</v>
          </cell>
          <cell r="AT63">
            <v>187</v>
          </cell>
          <cell r="AU63">
            <v>3.3149171270718231E-2</v>
          </cell>
          <cell r="AV63">
            <v>15.6</v>
          </cell>
        </row>
        <row r="64">
          <cell r="AD64">
            <v>1.8</v>
          </cell>
          <cell r="AE64">
            <v>50</v>
          </cell>
          <cell r="AF64">
            <v>3</v>
          </cell>
          <cell r="AG64">
            <v>0.53200000000000003</v>
          </cell>
          <cell r="AH64">
            <v>111</v>
          </cell>
          <cell r="AI64">
            <v>2</v>
          </cell>
          <cell r="AJ64">
            <v>120</v>
          </cell>
          <cell r="AK64">
            <v>0</v>
          </cell>
          <cell r="AL64">
            <v>0</v>
          </cell>
          <cell r="AM64">
            <v>46</v>
          </cell>
          <cell r="AN64">
            <v>3</v>
          </cell>
          <cell r="AO64">
            <v>4</v>
          </cell>
          <cell r="AP64">
            <v>32</v>
          </cell>
          <cell r="AQ64">
            <v>26</v>
          </cell>
          <cell r="AR64">
            <v>0</v>
          </cell>
          <cell r="AS64">
            <v>164</v>
          </cell>
          <cell r="AT64">
            <v>172</v>
          </cell>
          <cell r="AU64">
            <v>4.878048780487805E-2</v>
          </cell>
          <cell r="AV64">
            <v>7.6</v>
          </cell>
        </row>
        <row r="65">
          <cell r="AD65">
            <v>2.4</v>
          </cell>
          <cell r="AE65">
            <v>58</v>
          </cell>
          <cell r="AF65">
            <v>2</v>
          </cell>
          <cell r="AG65">
            <v>1.3360000000000001</v>
          </cell>
          <cell r="AH65">
            <v>150</v>
          </cell>
          <cell r="AI65">
            <v>2</v>
          </cell>
          <cell r="AJ65">
            <v>98</v>
          </cell>
          <cell r="AK65">
            <v>0</v>
          </cell>
          <cell r="AL65">
            <v>1</v>
          </cell>
          <cell r="AM65">
            <v>38</v>
          </cell>
          <cell r="AN65">
            <v>9</v>
          </cell>
          <cell r="AO65">
            <v>2</v>
          </cell>
          <cell r="AP65">
            <v>47</v>
          </cell>
          <cell r="AQ65">
            <v>41</v>
          </cell>
          <cell r="AR65">
            <v>1</v>
          </cell>
          <cell r="AS65">
            <v>177</v>
          </cell>
          <cell r="AT65">
            <v>183</v>
          </cell>
          <cell r="AU65">
            <v>3.3898305084745763E-2</v>
          </cell>
          <cell r="AV65">
            <v>11.4</v>
          </cell>
        </row>
        <row r="66">
          <cell r="AD66">
            <v>3.6</v>
          </cell>
          <cell r="AE66">
            <v>89</v>
          </cell>
          <cell r="AF66">
            <v>8</v>
          </cell>
          <cell r="AG66">
            <v>1.018</v>
          </cell>
          <cell r="AH66">
            <v>348</v>
          </cell>
          <cell r="AI66">
            <v>0</v>
          </cell>
          <cell r="AJ66">
            <v>98</v>
          </cell>
          <cell r="AK66">
            <v>1</v>
          </cell>
          <cell r="AL66">
            <v>1</v>
          </cell>
          <cell r="AM66">
            <v>36</v>
          </cell>
          <cell r="AN66">
            <v>12</v>
          </cell>
          <cell r="AO66">
            <v>1</v>
          </cell>
          <cell r="AP66">
            <v>40</v>
          </cell>
          <cell r="AQ66">
            <v>57</v>
          </cell>
          <cell r="AR66">
            <v>1</v>
          </cell>
          <cell r="AS66">
            <v>184</v>
          </cell>
          <cell r="AT66">
            <v>195</v>
          </cell>
          <cell r="AU66">
            <v>5.9782608695652176E-2</v>
          </cell>
          <cell r="AV66">
            <v>23.5</v>
          </cell>
        </row>
        <row r="67">
          <cell r="AD67">
            <v>3.2</v>
          </cell>
          <cell r="AE67">
            <v>76</v>
          </cell>
          <cell r="AF67">
            <v>19</v>
          </cell>
          <cell r="AG67">
            <v>4.2999999999999997E-2</v>
          </cell>
          <cell r="AH67">
            <v>214</v>
          </cell>
          <cell r="AI67">
            <v>2</v>
          </cell>
          <cell r="AJ67">
            <v>98</v>
          </cell>
          <cell r="AK67">
            <v>1</v>
          </cell>
          <cell r="AL67">
            <v>1</v>
          </cell>
          <cell r="AM67">
            <v>42</v>
          </cell>
          <cell r="AN67">
            <v>3</v>
          </cell>
          <cell r="AO67">
            <v>3</v>
          </cell>
          <cell r="AP67">
            <v>43</v>
          </cell>
          <cell r="AQ67">
            <v>59</v>
          </cell>
          <cell r="AR67">
            <v>0</v>
          </cell>
          <cell r="AS67">
            <v>160</v>
          </cell>
          <cell r="AT67">
            <v>166</v>
          </cell>
          <cell r="AU67">
            <v>3.7499999999999999E-2</v>
          </cell>
          <cell r="AV67">
            <v>12.4</v>
          </cell>
        </row>
        <row r="68">
          <cell r="AD68">
            <v>2.7</v>
          </cell>
          <cell r="AE68">
            <v>71</v>
          </cell>
          <cell r="AF68">
            <v>5</v>
          </cell>
          <cell r="AG68">
            <v>1.28</v>
          </cell>
          <cell r="AH68">
            <v>141</v>
          </cell>
          <cell r="AI68">
            <v>2</v>
          </cell>
          <cell r="AJ68">
            <v>96</v>
          </cell>
          <cell r="AK68">
            <v>0</v>
          </cell>
          <cell r="AL68">
            <v>1</v>
          </cell>
          <cell r="AM68">
            <v>28</v>
          </cell>
          <cell r="AN68">
            <v>9</v>
          </cell>
          <cell r="AO68">
            <v>1</v>
          </cell>
          <cell r="AP68">
            <v>37</v>
          </cell>
          <cell r="AQ68">
            <v>54</v>
          </cell>
          <cell r="AR68">
            <v>1</v>
          </cell>
          <cell r="AS68">
            <v>180</v>
          </cell>
          <cell r="AT68">
            <v>186</v>
          </cell>
          <cell r="AU68">
            <v>3.3333333333333333E-2</v>
          </cell>
          <cell r="AV68">
            <v>13.4</v>
          </cell>
        </row>
        <row r="69">
          <cell r="AD69">
            <v>2.5</v>
          </cell>
          <cell r="AE69">
            <v>63</v>
          </cell>
          <cell r="AF69">
            <v>12</v>
          </cell>
          <cell r="AG69">
            <v>0.61199999999999999</v>
          </cell>
          <cell r="AH69">
            <v>148</v>
          </cell>
          <cell r="AI69">
            <v>3</v>
          </cell>
          <cell r="AJ69">
            <v>116</v>
          </cell>
          <cell r="AK69">
            <v>1</v>
          </cell>
          <cell r="AL69">
            <v>0</v>
          </cell>
          <cell r="AM69">
            <v>35</v>
          </cell>
          <cell r="AN69">
            <v>10</v>
          </cell>
          <cell r="AO69">
            <v>2</v>
          </cell>
          <cell r="AP69">
            <v>39</v>
          </cell>
          <cell r="AQ69">
            <v>42</v>
          </cell>
          <cell r="AR69">
            <v>0</v>
          </cell>
          <cell r="AS69">
            <v>178</v>
          </cell>
          <cell r="AT69">
            <v>185</v>
          </cell>
          <cell r="AU69">
            <v>3.9325842696629212E-2</v>
          </cell>
          <cell r="AV69">
            <v>13.8</v>
          </cell>
        </row>
        <row r="70">
          <cell r="AD70">
            <v>2.2999999999999998</v>
          </cell>
          <cell r="AE70">
            <v>55</v>
          </cell>
          <cell r="AF70">
            <v>3</v>
          </cell>
          <cell r="AG70">
            <v>0.73899999999999999</v>
          </cell>
          <cell r="AH70">
            <v>146</v>
          </cell>
          <cell r="AI70">
            <v>3</v>
          </cell>
          <cell r="AJ70">
            <v>114</v>
          </cell>
          <cell r="AK70">
            <v>1</v>
          </cell>
          <cell r="AL70">
            <v>1</v>
          </cell>
          <cell r="AM70">
            <v>43</v>
          </cell>
          <cell r="AN70">
            <v>11</v>
          </cell>
          <cell r="AO70">
            <v>3</v>
          </cell>
          <cell r="AP70">
            <v>28</v>
          </cell>
          <cell r="AQ70">
            <v>35</v>
          </cell>
          <cell r="AR70">
            <v>0</v>
          </cell>
          <cell r="AS70">
            <v>170</v>
          </cell>
          <cell r="AT70">
            <v>175</v>
          </cell>
          <cell r="AU70">
            <v>2.9411764705882353E-2</v>
          </cell>
          <cell r="AV70">
            <v>11.6</v>
          </cell>
        </row>
        <row r="71">
          <cell r="AD71">
            <v>2.6</v>
          </cell>
          <cell r="AE71">
            <v>56</v>
          </cell>
          <cell r="AF71">
            <v>2</v>
          </cell>
          <cell r="AG71">
            <v>1.1419999999999999</v>
          </cell>
          <cell r="AH71">
            <v>199</v>
          </cell>
          <cell r="AI71">
            <v>2</v>
          </cell>
          <cell r="AJ71">
            <v>98</v>
          </cell>
          <cell r="AK71">
            <v>1</v>
          </cell>
          <cell r="AL71">
            <v>1</v>
          </cell>
          <cell r="AM71">
            <v>35</v>
          </cell>
          <cell r="AN71">
            <v>8</v>
          </cell>
          <cell r="AO71">
            <v>2</v>
          </cell>
          <cell r="AP71">
            <v>30</v>
          </cell>
          <cell r="AQ71">
            <v>37</v>
          </cell>
          <cell r="AR71">
            <v>0</v>
          </cell>
          <cell r="AS71">
            <v>164</v>
          </cell>
          <cell r="AT71">
            <v>170</v>
          </cell>
          <cell r="AU71">
            <v>3.6585365853658534E-2</v>
          </cell>
          <cell r="AV71">
            <v>11.8</v>
          </cell>
        </row>
        <row r="72">
          <cell r="AD72">
            <v>2.6</v>
          </cell>
          <cell r="AE72">
            <v>57</v>
          </cell>
          <cell r="AF72">
            <v>7</v>
          </cell>
          <cell r="AG72">
            <v>1.476</v>
          </cell>
          <cell r="AH72">
            <v>171</v>
          </cell>
          <cell r="AI72">
            <v>1</v>
          </cell>
          <cell r="AJ72">
            <v>91</v>
          </cell>
          <cell r="AK72">
            <v>1</v>
          </cell>
          <cell r="AL72">
            <v>0</v>
          </cell>
          <cell r="AM72">
            <v>28</v>
          </cell>
          <cell r="AN72">
            <v>8</v>
          </cell>
          <cell r="AO72">
            <v>2</v>
          </cell>
          <cell r="AP72">
            <v>47</v>
          </cell>
          <cell r="AQ72">
            <v>41</v>
          </cell>
          <cell r="AR72">
            <v>1</v>
          </cell>
          <cell r="AS72">
            <v>174</v>
          </cell>
          <cell r="AT72">
            <v>181</v>
          </cell>
          <cell r="AU72">
            <v>4.0229885057471264E-2</v>
          </cell>
          <cell r="AV72">
            <v>12.4</v>
          </cell>
        </row>
        <row r="73">
          <cell r="AD73">
            <v>3.3</v>
          </cell>
          <cell r="AE73">
            <v>79</v>
          </cell>
          <cell r="AF73">
            <v>2</v>
          </cell>
          <cell r="AG73">
            <v>0.54600000000000004</v>
          </cell>
          <cell r="AH73">
            <v>122</v>
          </cell>
          <cell r="AI73">
            <v>4</v>
          </cell>
          <cell r="AJ73">
            <v>129</v>
          </cell>
          <cell r="AK73">
            <v>1</v>
          </cell>
          <cell r="AL73">
            <v>0</v>
          </cell>
          <cell r="AM73">
            <v>56</v>
          </cell>
          <cell r="AN73">
            <v>3</v>
          </cell>
          <cell r="AO73">
            <v>5</v>
          </cell>
          <cell r="AP73">
            <v>33</v>
          </cell>
          <cell r="AQ73">
            <v>74</v>
          </cell>
          <cell r="AR73">
            <v>0</v>
          </cell>
          <cell r="AS73">
            <v>163</v>
          </cell>
          <cell r="AT73">
            <v>170</v>
          </cell>
          <cell r="AU73">
            <v>4.2944785276073622E-2</v>
          </cell>
          <cell r="AV73">
            <v>8.1</v>
          </cell>
        </row>
        <row r="74">
          <cell r="AD74">
            <v>2</v>
          </cell>
          <cell r="AE74">
            <v>53</v>
          </cell>
          <cell r="AF74">
            <v>19</v>
          </cell>
          <cell r="AG74">
            <v>1.2949999999999999</v>
          </cell>
          <cell r="AH74">
            <v>110</v>
          </cell>
          <cell r="AI74">
            <v>1</v>
          </cell>
          <cell r="AJ74">
            <v>88</v>
          </cell>
          <cell r="AK74">
            <v>1</v>
          </cell>
          <cell r="AL74">
            <v>0</v>
          </cell>
          <cell r="AM74">
            <v>40</v>
          </cell>
          <cell r="AN74">
            <v>8</v>
          </cell>
          <cell r="AO74">
            <v>3</v>
          </cell>
          <cell r="AP74">
            <v>49</v>
          </cell>
          <cell r="AQ74">
            <v>31</v>
          </cell>
          <cell r="AR74">
            <v>1</v>
          </cell>
          <cell r="AS74">
            <v>175</v>
          </cell>
          <cell r="AT74">
            <v>182</v>
          </cell>
          <cell r="AU74">
            <v>0.04</v>
          </cell>
          <cell r="AV74">
            <v>9.5</v>
          </cell>
        </row>
        <row r="75">
          <cell r="AD75">
            <v>1.8</v>
          </cell>
          <cell r="AE75">
            <v>47</v>
          </cell>
          <cell r="AF75">
            <v>10</v>
          </cell>
          <cell r="AG75">
            <v>1.512</v>
          </cell>
          <cell r="AH75">
            <v>73</v>
          </cell>
          <cell r="AI75">
            <v>0</v>
          </cell>
          <cell r="AJ75">
            <v>82</v>
          </cell>
          <cell r="AK75">
            <v>0</v>
          </cell>
          <cell r="AL75">
            <v>1</v>
          </cell>
          <cell r="AM75">
            <v>31</v>
          </cell>
          <cell r="AN75">
            <v>7</v>
          </cell>
          <cell r="AO75">
            <v>2</v>
          </cell>
          <cell r="AP75">
            <v>41</v>
          </cell>
          <cell r="AQ75">
            <v>22</v>
          </cell>
          <cell r="AR75">
            <v>1</v>
          </cell>
          <cell r="AS75">
            <v>174</v>
          </cell>
          <cell r="AT75">
            <v>180</v>
          </cell>
          <cell r="AU75">
            <v>3.4482758620689655E-2</v>
          </cell>
          <cell r="AV75">
            <v>8.4</v>
          </cell>
        </row>
        <row r="76">
          <cell r="AD76">
            <v>1.8</v>
          </cell>
          <cell r="AE76">
            <v>39</v>
          </cell>
          <cell r="AF76">
            <v>9</v>
          </cell>
          <cell r="AG76">
            <v>0.10299999999999999</v>
          </cell>
          <cell r="AH76">
            <v>89</v>
          </cell>
          <cell r="AI76">
            <v>5</v>
          </cell>
          <cell r="AJ76">
            <v>135</v>
          </cell>
          <cell r="AK76">
            <v>1</v>
          </cell>
          <cell r="AL76">
            <v>0</v>
          </cell>
          <cell r="AM76">
            <v>40</v>
          </cell>
          <cell r="AN76">
            <v>20</v>
          </cell>
          <cell r="AO76">
            <v>2</v>
          </cell>
          <cell r="AP76">
            <v>47</v>
          </cell>
          <cell r="AQ76">
            <v>16</v>
          </cell>
          <cell r="AR76">
            <v>1</v>
          </cell>
          <cell r="AS76">
            <v>170</v>
          </cell>
          <cell r="AT76">
            <v>176</v>
          </cell>
          <cell r="AU76">
            <v>3.5294117647058823E-2</v>
          </cell>
          <cell r="AV76">
            <v>9</v>
          </cell>
        </row>
        <row r="77">
          <cell r="AD77">
            <v>3.1</v>
          </cell>
          <cell r="AE77">
            <v>75</v>
          </cell>
          <cell r="AF77">
            <v>4</v>
          </cell>
          <cell r="AG77">
            <v>0.185</v>
          </cell>
          <cell r="AH77">
            <v>166</v>
          </cell>
          <cell r="AI77">
            <v>5</v>
          </cell>
          <cell r="AJ77">
            <v>133</v>
          </cell>
          <cell r="AK77">
            <v>0</v>
          </cell>
          <cell r="AL77">
            <v>0</v>
          </cell>
          <cell r="AM77">
            <v>29</v>
          </cell>
          <cell r="AN77">
            <v>15</v>
          </cell>
          <cell r="AO77">
            <v>1</v>
          </cell>
          <cell r="AP77">
            <v>32</v>
          </cell>
          <cell r="AQ77">
            <v>97</v>
          </cell>
          <cell r="AR77">
            <v>1</v>
          </cell>
          <cell r="AS77">
            <v>178</v>
          </cell>
          <cell r="AT77">
            <v>187</v>
          </cell>
          <cell r="AU77">
            <v>5.0561797752808987E-2</v>
          </cell>
          <cell r="AV77">
            <v>15.5</v>
          </cell>
        </row>
        <row r="78">
          <cell r="AD78">
            <v>2.1</v>
          </cell>
          <cell r="AE78">
            <v>51</v>
          </cell>
          <cell r="AF78">
            <v>5</v>
          </cell>
          <cell r="AG78">
            <v>0.63600000000000001</v>
          </cell>
          <cell r="AH78">
            <v>118</v>
          </cell>
          <cell r="AI78">
            <v>3</v>
          </cell>
          <cell r="AJ78">
            <v>112</v>
          </cell>
          <cell r="AK78">
            <v>1</v>
          </cell>
          <cell r="AL78">
            <v>0</v>
          </cell>
          <cell r="AM78">
            <v>32</v>
          </cell>
          <cell r="AN78">
            <v>10</v>
          </cell>
          <cell r="AO78">
            <v>2</v>
          </cell>
          <cell r="AP78">
            <v>35</v>
          </cell>
          <cell r="AQ78">
            <v>26</v>
          </cell>
          <cell r="AR78">
            <v>1</v>
          </cell>
          <cell r="AS78">
            <v>173</v>
          </cell>
          <cell r="AT78">
            <v>180</v>
          </cell>
          <cell r="AU78">
            <v>4.046242774566474E-2</v>
          </cell>
          <cell r="AV78">
            <v>10.4</v>
          </cell>
        </row>
        <row r="79">
          <cell r="AD79">
            <v>2.2000000000000002</v>
          </cell>
          <cell r="AE79">
            <v>51</v>
          </cell>
          <cell r="AF79">
            <v>7</v>
          </cell>
          <cell r="AG79">
            <v>0.17199999999999999</v>
          </cell>
          <cell r="AH79">
            <v>117</v>
          </cell>
          <cell r="AI79">
            <v>5</v>
          </cell>
          <cell r="AJ79">
            <v>168</v>
          </cell>
          <cell r="AK79">
            <v>1</v>
          </cell>
          <cell r="AL79">
            <v>1</v>
          </cell>
          <cell r="AM79">
            <v>33</v>
          </cell>
          <cell r="AN79">
            <v>11</v>
          </cell>
          <cell r="AO79">
            <v>5</v>
          </cell>
          <cell r="AP79">
            <v>36</v>
          </cell>
          <cell r="AQ79">
            <v>23</v>
          </cell>
          <cell r="AR79">
            <v>0</v>
          </cell>
          <cell r="AS79">
            <v>176</v>
          </cell>
          <cell r="AT79">
            <v>184</v>
          </cell>
          <cell r="AU79">
            <v>4.5454545454545456E-2</v>
          </cell>
          <cell r="AV79">
            <v>12.7</v>
          </cell>
        </row>
        <row r="80">
          <cell r="AD80">
            <v>3</v>
          </cell>
          <cell r="AE80">
            <v>74</v>
          </cell>
          <cell r="AF80">
            <v>18</v>
          </cell>
          <cell r="AG80">
            <v>4.3999999999999997E-2</v>
          </cell>
          <cell r="AH80">
            <v>175</v>
          </cell>
          <cell r="AI80">
            <v>3</v>
          </cell>
          <cell r="AJ80">
            <v>78</v>
          </cell>
          <cell r="AK80">
            <v>1</v>
          </cell>
          <cell r="AL80">
            <v>1</v>
          </cell>
          <cell r="AM80">
            <v>39</v>
          </cell>
          <cell r="AN80">
            <v>7</v>
          </cell>
          <cell r="AO80">
            <v>3</v>
          </cell>
          <cell r="AP80">
            <v>45</v>
          </cell>
          <cell r="AQ80">
            <v>84</v>
          </cell>
          <cell r="AR80">
            <v>0</v>
          </cell>
          <cell r="AS80">
            <v>179</v>
          </cell>
          <cell r="AT80">
            <v>187</v>
          </cell>
          <cell r="AU80">
            <v>4.4692737430167599E-2</v>
          </cell>
          <cell r="AV80">
            <v>14</v>
          </cell>
        </row>
        <row r="81">
          <cell r="AD81">
            <v>2</v>
          </cell>
          <cell r="AE81">
            <v>50</v>
          </cell>
          <cell r="AF81">
            <v>11</v>
          </cell>
          <cell r="AG81">
            <v>1.5449999999999999</v>
          </cell>
          <cell r="AH81">
            <v>102</v>
          </cell>
          <cell r="AI81">
            <v>3</v>
          </cell>
          <cell r="AJ81">
            <v>110</v>
          </cell>
          <cell r="AK81">
            <v>1</v>
          </cell>
          <cell r="AL81">
            <v>0</v>
          </cell>
          <cell r="AM81">
            <v>41</v>
          </cell>
          <cell r="AN81">
            <v>10</v>
          </cell>
          <cell r="AO81">
            <v>3</v>
          </cell>
          <cell r="AP81">
            <v>41</v>
          </cell>
          <cell r="AQ81">
            <v>28</v>
          </cell>
          <cell r="AR81">
            <v>1</v>
          </cell>
          <cell r="AS81">
            <v>162</v>
          </cell>
          <cell r="AT81">
            <v>169</v>
          </cell>
          <cell r="AU81">
            <v>4.3209876543209874E-2</v>
          </cell>
          <cell r="AV81">
            <v>9.4</v>
          </cell>
        </row>
        <row r="82">
          <cell r="AD82">
            <v>2.5</v>
          </cell>
          <cell r="AE82">
            <v>70</v>
          </cell>
          <cell r="AF82">
            <v>5</v>
          </cell>
          <cell r="AG82">
            <v>0.29099999999999998</v>
          </cell>
          <cell r="AH82">
            <v>182</v>
          </cell>
          <cell r="AI82">
            <v>3</v>
          </cell>
          <cell r="AJ82">
            <v>132</v>
          </cell>
          <cell r="AK82">
            <v>1</v>
          </cell>
          <cell r="AL82">
            <v>1</v>
          </cell>
          <cell r="AM82">
            <v>31</v>
          </cell>
          <cell r="AN82">
            <v>6</v>
          </cell>
          <cell r="AO82">
            <v>2</v>
          </cell>
          <cell r="AP82">
            <v>35</v>
          </cell>
          <cell r="AQ82">
            <v>74</v>
          </cell>
          <cell r="AR82">
            <v>1</v>
          </cell>
          <cell r="AS82">
            <v>168</v>
          </cell>
          <cell r="AT82">
            <v>173</v>
          </cell>
          <cell r="AU82">
            <v>2.976190476190476E-2</v>
          </cell>
          <cell r="AV82">
            <v>14</v>
          </cell>
        </row>
        <row r="83">
          <cell r="AD83">
            <v>2.5</v>
          </cell>
          <cell r="AE83">
            <v>66</v>
          </cell>
          <cell r="AF83">
            <v>9</v>
          </cell>
          <cell r="AG83">
            <v>9.1999999999999998E-2</v>
          </cell>
          <cell r="AH83">
            <v>230</v>
          </cell>
          <cell r="AI83">
            <v>4</v>
          </cell>
          <cell r="AJ83">
            <v>137</v>
          </cell>
          <cell r="AK83">
            <v>0</v>
          </cell>
          <cell r="AL83">
            <v>0</v>
          </cell>
          <cell r="AM83">
            <v>43</v>
          </cell>
          <cell r="AN83">
            <v>12</v>
          </cell>
          <cell r="AO83">
            <v>3</v>
          </cell>
          <cell r="AP83">
            <v>36</v>
          </cell>
          <cell r="AQ83">
            <v>65</v>
          </cell>
          <cell r="AR83">
            <v>0</v>
          </cell>
          <cell r="AS83">
            <v>165</v>
          </cell>
          <cell r="AT83">
            <v>174</v>
          </cell>
          <cell r="AU83">
            <v>5.4545454545454543E-2</v>
          </cell>
          <cell r="AV83">
            <v>15.9</v>
          </cell>
        </row>
        <row r="84">
          <cell r="AD84">
            <v>1.6</v>
          </cell>
          <cell r="AE84">
            <v>43</v>
          </cell>
          <cell r="AF84">
            <v>5</v>
          </cell>
          <cell r="AG84">
            <v>0.48</v>
          </cell>
          <cell r="AH84">
            <v>59</v>
          </cell>
          <cell r="AI84">
            <v>3</v>
          </cell>
          <cell r="AJ84">
            <v>127</v>
          </cell>
          <cell r="AK84">
            <v>0</v>
          </cell>
          <cell r="AL84">
            <v>0</v>
          </cell>
          <cell r="AM84">
            <v>30</v>
          </cell>
          <cell r="AN84">
            <v>4</v>
          </cell>
          <cell r="AO84">
            <v>2</v>
          </cell>
          <cell r="AP84">
            <v>35</v>
          </cell>
          <cell r="AQ84">
            <v>17</v>
          </cell>
          <cell r="AR84">
            <v>0</v>
          </cell>
          <cell r="AS84">
            <v>170</v>
          </cell>
          <cell r="AT84">
            <v>175</v>
          </cell>
          <cell r="AU84">
            <v>2.9411764705882353E-2</v>
          </cell>
          <cell r="AV84">
            <v>7.5</v>
          </cell>
        </row>
        <row r="85">
          <cell r="AD85">
            <v>1.9</v>
          </cell>
          <cell r="AE85">
            <v>49</v>
          </cell>
          <cell r="AF85">
            <v>16</v>
          </cell>
          <cell r="AG85">
            <v>0.98299999999999998</v>
          </cell>
          <cell r="AH85">
            <v>71</v>
          </cell>
          <cell r="AI85">
            <v>4</v>
          </cell>
          <cell r="AJ85">
            <v>112</v>
          </cell>
          <cell r="AK85">
            <v>1</v>
          </cell>
          <cell r="AL85">
            <v>0</v>
          </cell>
          <cell r="AM85">
            <v>39</v>
          </cell>
          <cell r="AN85">
            <v>7</v>
          </cell>
          <cell r="AO85">
            <v>3</v>
          </cell>
          <cell r="AP85">
            <v>45</v>
          </cell>
          <cell r="AQ85">
            <v>23</v>
          </cell>
          <cell r="AR85">
            <v>0</v>
          </cell>
          <cell r="AS85">
            <v>175</v>
          </cell>
          <cell r="AT85">
            <v>180</v>
          </cell>
          <cell r="AU85">
            <v>2.8571428571428571E-2</v>
          </cell>
          <cell r="AV85">
            <v>8.1</v>
          </cell>
        </row>
        <row r="86">
          <cell r="AD86">
            <v>2.1</v>
          </cell>
          <cell r="AE86">
            <v>49</v>
          </cell>
          <cell r="AF86">
            <v>3</v>
          </cell>
          <cell r="AG86">
            <v>1.881</v>
          </cell>
          <cell r="AH86">
            <v>46</v>
          </cell>
          <cell r="AI86">
            <v>1</v>
          </cell>
          <cell r="AJ86">
            <v>85</v>
          </cell>
          <cell r="AK86">
            <v>0</v>
          </cell>
          <cell r="AL86">
            <v>1</v>
          </cell>
          <cell r="AM86">
            <v>46</v>
          </cell>
          <cell r="AN86">
            <v>9</v>
          </cell>
          <cell r="AO86">
            <v>3</v>
          </cell>
          <cell r="AP86">
            <v>36</v>
          </cell>
          <cell r="AQ86">
            <v>17</v>
          </cell>
          <cell r="AR86">
            <v>0</v>
          </cell>
          <cell r="AS86">
            <v>184</v>
          </cell>
          <cell r="AT86">
            <v>194</v>
          </cell>
          <cell r="AU86">
            <v>5.434782608695652E-2</v>
          </cell>
          <cell r="AV86">
            <v>10.3</v>
          </cell>
        </row>
        <row r="87">
          <cell r="AD87">
            <v>1.9</v>
          </cell>
          <cell r="AE87">
            <v>46</v>
          </cell>
          <cell r="AF87">
            <v>3</v>
          </cell>
          <cell r="AG87">
            <v>2.6259999999999999</v>
          </cell>
          <cell r="AH87">
            <v>43</v>
          </cell>
          <cell r="AI87">
            <v>2</v>
          </cell>
          <cell r="AJ87">
            <v>74</v>
          </cell>
          <cell r="AK87">
            <v>0</v>
          </cell>
          <cell r="AL87">
            <v>0</v>
          </cell>
          <cell r="AM87">
            <v>50</v>
          </cell>
          <cell r="AN87">
            <v>4</v>
          </cell>
          <cell r="AO87">
            <v>4</v>
          </cell>
          <cell r="AP87">
            <v>50</v>
          </cell>
          <cell r="AQ87">
            <v>21</v>
          </cell>
          <cell r="AR87">
            <v>0</v>
          </cell>
          <cell r="AS87">
            <v>176</v>
          </cell>
          <cell r="AT87">
            <v>180</v>
          </cell>
          <cell r="AU87">
            <v>2.2727272727272728E-2</v>
          </cell>
          <cell r="AV87">
            <v>7.7</v>
          </cell>
        </row>
        <row r="88">
          <cell r="AD88">
            <v>1.9</v>
          </cell>
          <cell r="AE88">
            <v>53</v>
          </cell>
          <cell r="AF88">
            <v>21</v>
          </cell>
          <cell r="AG88">
            <v>0.56799999999999995</v>
          </cell>
          <cell r="AH88">
            <v>125</v>
          </cell>
          <cell r="AI88">
            <v>3</v>
          </cell>
          <cell r="AJ88">
            <v>109</v>
          </cell>
          <cell r="AK88">
            <v>0</v>
          </cell>
          <cell r="AL88">
            <v>0</v>
          </cell>
          <cell r="AM88">
            <v>44</v>
          </cell>
          <cell r="AN88">
            <v>8</v>
          </cell>
          <cell r="AO88">
            <v>3</v>
          </cell>
          <cell r="AP88">
            <v>45</v>
          </cell>
          <cell r="AQ88">
            <v>34</v>
          </cell>
          <cell r="AR88">
            <v>0</v>
          </cell>
          <cell r="AS88">
            <v>160</v>
          </cell>
          <cell r="AT88">
            <v>167</v>
          </cell>
          <cell r="AU88">
            <v>4.3749999999999997E-2</v>
          </cell>
          <cell r="AV88">
            <v>8.5</v>
          </cell>
        </row>
        <row r="89">
          <cell r="AD89">
            <v>2.2000000000000002</v>
          </cell>
          <cell r="AE89">
            <v>62</v>
          </cell>
          <cell r="AF89">
            <v>8</v>
          </cell>
          <cell r="AG89">
            <v>0.879</v>
          </cell>
          <cell r="AH89">
            <v>118</v>
          </cell>
          <cell r="AI89">
            <v>3</v>
          </cell>
          <cell r="AJ89">
            <v>108</v>
          </cell>
          <cell r="AK89">
            <v>0</v>
          </cell>
          <cell r="AL89">
            <v>1</v>
          </cell>
          <cell r="AM89">
            <v>31</v>
          </cell>
          <cell r="AN89">
            <v>10</v>
          </cell>
          <cell r="AO89">
            <v>2</v>
          </cell>
          <cell r="AP89">
            <v>37</v>
          </cell>
          <cell r="AQ89">
            <v>50</v>
          </cell>
          <cell r="AR89">
            <v>1</v>
          </cell>
          <cell r="AS89">
            <v>173</v>
          </cell>
          <cell r="AT89">
            <v>180</v>
          </cell>
          <cell r="AU89">
            <v>4.046242774566474E-2</v>
          </cell>
          <cell r="AV89">
            <v>10.7</v>
          </cell>
        </row>
        <row r="90">
          <cell r="AD90">
            <v>1.8</v>
          </cell>
          <cell r="AE90">
            <v>51</v>
          </cell>
          <cell r="AF90">
            <v>4</v>
          </cell>
          <cell r="AG90">
            <v>1.083</v>
          </cell>
          <cell r="AH90">
            <v>101</v>
          </cell>
          <cell r="AI90">
            <v>2</v>
          </cell>
          <cell r="AJ90">
            <v>100</v>
          </cell>
          <cell r="AK90">
            <v>0</v>
          </cell>
          <cell r="AL90">
            <v>0</v>
          </cell>
          <cell r="AM90">
            <v>53</v>
          </cell>
          <cell r="AN90">
            <v>7</v>
          </cell>
          <cell r="AO90">
            <v>4</v>
          </cell>
          <cell r="AP90">
            <v>34</v>
          </cell>
          <cell r="AQ90">
            <v>28</v>
          </cell>
          <cell r="AR90">
            <v>0</v>
          </cell>
          <cell r="AS90">
            <v>163</v>
          </cell>
          <cell r="AT90">
            <v>167</v>
          </cell>
          <cell r="AU90">
            <v>2.4539877300613498E-2</v>
          </cell>
          <cell r="AV90">
            <v>7.4</v>
          </cell>
        </row>
        <row r="91">
          <cell r="AD91">
            <v>2.6</v>
          </cell>
          <cell r="AE91">
            <v>70</v>
          </cell>
          <cell r="AF91">
            <v>6</v>
          </cell>
          <cell r="AG91">
            <v>0.82799999999999996</v>
          </cell>
          <cell r="AH91">
            <v>213</v>
          </cell>
          <cell r="AI91">
            <v>3</v>
          </cell>
          <cell r="AJ91">
            <v>105</v>
          </cell>
          <cell r="AK91">
            <v>1</v>
          </cell>
          <cell r="AL91">
            <v>1</v>
          </cell>
          <cell r="AM91">
            <v>37</v>
          </cell>
          <cell r="AN91">
            <v>15</v>
          </cell>
          <cell r="AO91">
            <v>2</v>
          </cell>
          <cell r="AP91">
            <v>37</v>
          </cell>
          <cell r="AQ91">
            <v>75</v>
          </cell>
          <cell r="AR91">
            <v>1</v>
          </cell>
          <cell r="AS91">
            <v>168</v>
          </cell>
          <cell r="AT91">
            <v>176</v>
          </cell>
          <cell r="AU91">
            <v>4.7619047619047616E-2</v>
          </cell>
          <cell r="AV91">
            <v>14.8</v>
          </cell>
        </row>
        <row r="92">
          <cell r="AD92">
            <v>1.9</v>
          </cell>
          <cell r="AE92">
            <v>56</v>
          </cell>
          <cell r="AF92">
            <v>24</v>
          </cell>
          <cell r="AG92">
            <v>1.56</v>
          </cell>
          <cell r="AH92">
            <v>115</v>
          </cell>
          <cell r="AI92">
            <v>5</v>
          </cell>
          <cell r="AJ92">
            <v>87</v>
          </cell>
          <cell r="AK92">
            <v>1</v>
          </cell>
          <cell r="AL92">
            <v>0</v>
          </cell>
          <cell r="AM92">
            <v>46</v>
          </cell>
          <cell r="AN92">
            <v>1</v>
          </cell>
          <cell r="AO92">
            <v>4</v>
          </cell>
          <cell r="AP92">
            <v>45</v>
          </cell>
          <cell r="AQ92">
            <v>37</v>
          </cell>
          <cell r="AR92">
            <v>0</v>
          </cell>
          <cell r="AS92">
            <v>162</v>
          </cell>
          <cell r="AT92">
            <v>166</v>
          </cell>
          <cell r="AU92">
            <v>2.4691358024691357E-2</v>
          </cell>
          <cell r="AV92">
            <v>7.3</v>
          </cell>
        </row>
        <row r="93">
          <cell r="AD93">
            <v>1.8</v>
          </cell>
          <cell r="AE93">
            <v>42</v>
          </cell>
          <cell r="AF93">
            <v>1</v>
          </cell>
          <cell r="AG93">
            <v>1.4279999999999999</v>
          </cell>
          <cell r="AH93">
            <v>121</v>
          </cell>
          <cell r="AI93">
            <v>4</v>
          </cell>
          <cell r="AJ93">
            <v>84</v>
          </cell>
          <cell r="AK93">
            <v>1</v>
          </cell>
          <cell r="AL93">
            <v>0</v>
          </cell>
          <cell r="AM93">
            <v>45</v>
          </cell>
          <cell r="AN93">
            <v>5</v>
          </cell>
          <cell r="AO93">
            <v>4</v>
          </cell>
          <cell r="AP93">
            <v>24</v>
          </cell>
          <cell r="AQ93">
            <v>14</v>
          </cell>
          <cell r="AR93">
            <v>0</v>
          </cell>
          <cell r="AS93">
            <v>160</v>
          </cell>
          <cell r="AT93">
            <v>165</v>
          </cell>
          <cell r="AU93">
            <v>3.125E-2</v>
          </cell>
          <cell r="AV93">
            <v>7.6</v>
          </cell>
        </row>
        <row r="94">
          <cell r="AD94">
            <v>1.9</v>
          </cell>
          <cell r="AE94">
            <v>56</v>
          </cell>
          <cell r="AF94">
            <v>3</v>
          </cell>
          <cell r="AG94">
            <v>1.4039999999999999</v>
          </cell>
          <cell r="AH94">
            <v>69</v>
          </cell>
          <cell r="AI94">
            <v>1</v>
          </cell>
          <cell r="AJ94">
            <v>87</v>
          </cell>
          <cell r="AK94">
            <v>1</v>
          </cell>
          <cell r="AL94">
            <v>0</v>
          </cell>
          <cell r="AM94">
            <v>34</v>
          </cell>
          <cell r="AN94">
            <v>8</v>
          </cell>
          <cell r="AO94">
            <v>2</v>
          </cell>
          <cell r="AP94">
            <v>32</v>
          </cell>
          <cell r="AQ94">
            <v>38</v>
          </cell>
          <cell r="AR94">
            <v>0</v>
          </cell>
          <cell r="AS94">
            <v>174</v>
          </cell>
          <cell r="AT94">
            <v>181</v>
          </cell>
          <cell r="AU94">
            <v>4.0229885057471264E-2</v>
          </cell>
          <cell r="AV94">
            <v>9</v>
          </cell>
        </row>
        <row r="95">
          <cell r="AD95">
            <v>2.1</v>
          </cell>
          <cell r="AE95">
            <v>60</v>
          </cell>
          <cell r="AF95">
            <v>5</v>
          </cell>
          <cell r="AG95">
            <v>1.0720000000000001</v>
          </cell>
          <cell r="AH95">
            <v>178</v>
          </cell>
          <cell r="AI95">
            <v>2</v>
          </cell>
          <cell r="AJ95">
            <v>101</v>
          </cell>
          <cell r="AK95">
            <v>1</v>
          </cell>
          <cell r="AL95">
            <v>1</v>
          </cell>
          <cell r="AM95">
            <v>38</v>
          </cell>
          <cell r="AN95">
            <v>13</v>
          </cell>
          <cell r="AO95">
            <v>2</v>
          </cell>
          <cell r="AP95">
            <v>36</v>
          </cell>
          <cell r="AQ95">
            <v>49</v>
          </cell>
          <cell r="AR95">
            <v>1</v>
          </cell>
          <cell r="AS95">
            <v>175</v>
          </cell>
          <cell r="AT95">
            <v>183</v>
          </cell>
          <cell r="AU95">
            <v>4.5714285714285714E-2</v>
          </cell>
          <cell r="AV95">
            <v>12.9</v>
          </cell>
        </row>
        <row r="96">
          <cell r="AD96">
            <v>1.9</v>
          </cell>
          <cell r="AE96">
            <v>48</v>
          </cell>
          <cell r="AF96">
            <v>12</v>
          </cell>
          <cell r="AG96">
            <v>0.183</v>
          </cell>
          <cell r="AH96">
            <v>85</v>
          </cell>
          <cell r="AI96">
            <v>4</v>
          </cell>
          <cell r="AJ96">
            <v>130</v>
          </cell>
          <cell r="AK96">
            <v>1</v>
          </cell>
          <cell r="AL96">
            <v>0</v>
          </cell>
          <cell r="AM96">
            <v>37</v>
          </cell>
          <cell r="AN96">
            <v>11</v>
          </cell>
          <cell r="AO96">
            <v>2</v>
          </cell>
          <cell r="AP96">
            <v>38</v>
          </cell>
          <cell r="AQ96">
            <v>22</v>
          </cell>
          <cell r="AR96">
            <v>0</v>
          </cell>
          <cell r="AS96">
            <v>171</v>
          </cell>
          <cell r="AT96">
            <v>178</v>
          </cell>
          <cell r="AU96">
            <v>4.0935672514619881E-2</v>
          </cell>
          <cell r="AV96">
            <v>9</v>
          </cell>
        </row>
        <row r="97">
          <cell r="AD97">
            <v>3.6</v>
          </cell>
          <cell r="AE97">
            <v>88</v>
          </cell>
          <cell r="AF97">
            <v>12</v>
          </cell>
          <cell r="AG97">
            <v>1.6</v>
          </cell>
          <cell r="AH97">
            <v>282</v>
          </cell>
          <cell r="AI97">
            <v>0</v>
          </cell>
          <cell r="AJ97">
            <v>72</v>
          </cell>
          <cell r="AK97">
            <v>1</v>
          </cell>
          <cell r="AL97">
            <v>1</v>
          </cell>
          <cell r="AM97">
            <v>39</v>
          </cell>
          <cell r="AN97">
            <v>18</v>
          </cell>
          <cell r="AO97">
            <v>1</v>
          </cell>
          <cell r="AP97">
            <v>41</v>
          </cell>
          <cell r="AQ97">
            <v>29</v>
          </cell>
          <cell r="AR97">
            <v>1</v>
          </cell>
          <cell r="AS97">
            <v>175</v>
          </cell>
          <cell r="AT97">
            <v>185</v>
          </cell>
          <cell r="AU97">
            <v>5.7142857142857141E-2</v>
          </cell>
          <cell r="AV97">
            <v>18.2</v>
          </cell>
        </row>
        <row r="98">
          <cell r="AD98">
            <v>3</v>
          </cell>
          <cell r="AE98">
            <v>75</v>
          </cell>
          <cell r="AF98">
            <v>5</v>
          </cell>
          <cell r="AG98">
            <v>0.61199999999999999</v>
          </cell>
          <cell r="AH98">
            <v>156</v>
          </cell>
          <cell r="AI98">
            <v>5</v>
          </cell>
          <cell r="AJ98">
            <v>129</v>
          </cell>
          <cell r="AK98">
            <v>0</v>
          </cell>
          <cell r="AL98">
            <v>1</v>
          </cell>
          <cell r="AM98">
            <v>42</v>
          </cell>
          <cell r="AN98">
            <v>15</v>
          </cell>
          <cell r="AO98">
            <v>4</v>
          </cell>
          <cell r="AP98">
            <v>36</v>
          </cell>
          <cell r="AQ98">
            <v>55</v>
          </cell>
          <cell r="AR98">
            <v>1</v>
          </cell>
          <cell r="AS98">
            <v>186</v>
          </cell>
          <cell r="AT98">
            <v>193</v>
          </cell>
          <cell r="AU98">
            <v>3.7634408602150539E-2</v>
          </cell>
          <cell r="AV98">
            <v>14.4</v>
          </cell>
        </row>
        <row r="99">
          <cell r="AD99">
            <v>2</v>
          </cell>
          <cell r="AE99">
            <v>56</v>
          </cell>
          <cell r="AF99">
            <v>3</v>
          </cell>
          <cell r="AG99">
            <v>0.496</v>
          </cell>
          <cell r="AH99">
            <v>86</v>
          </cell>
          <cell r="AI99">
            <v>3</v>
          </cell>
          <cell r="AJ99">
            <v>100</v>
          </cell>
          <cell r="AK99">
            <v>0</v>
          </cell>
          <cell r="AL99">
            <v>0</v>
          </cell>
          <cell r="AM99">
            <v>54</v>
          </cell>
          <cell r="AN99">
            <v>8</v>
          </cell>
          <cell r="AO99">
            <v>4</v>
          </cell>
          <cell r="AP99">
            <v>31</v>
          </cell>
          <cell r="AQ99">
            <v>37</v>
          </cell>
          <cell r="AR99">
            <v>0</v>
          </cell>
          <cell r="AS99">
            <v>172</v>
          </cell>
          <cell r="AT99">
            <v>179</v>
          </cell>
          <cell r="AU99">
            <v>4.0697674418604654E-2</v>
          </cell>
          <cell r="AV99">
            <v>8.8000000000000007</v>
          </cell>
        </row>
        <row r="100">
          <cell r="AD100">
            <v>2.5</v>
          </cell>
          <cell r="AE100">
            <v>60</v>
          </cell>
          <cell r="AF100">
            <v>17</v>
          </cell>
          <cell r="AG100">
            <v>1.8</v>
          </cell>
          <cell r="AH100">
            <v>212</v>
          </cell>
          <cell r="AI100">
            <v>2</v>
          </cell>
          <cell r="AJ100">
            <v>86</v>
          </cell>
          <cell r="AK100">
            <v>1</v>
          </cell>
          <cell r="AL100">
            <v>1</v>
          </cell>
          <cell r="AM100">
            <v>39</v>
          </cell>
          <cell r="AN100">
            <v>9</v>
          </cell>
          <cell r="AO100">
            <v>3</v>
          </cell>
          <cell r="AP100">
            <v>44</v>
          </cell>
          <cell r="AQ100">
            <v>40</v>
          </cell>
          <cell r="AR100">
            <v>0</v>
          </cell>
          <cell r="AS100">
            <v>165</v>
          </cell>
          <cell r="AT100">
            <v>171</v>
          </cell>
          <cell r="AU100">
            <v>3.6363636363636362E-2</v>
          </cell>
          <cell r="AV100">
            <v>12.5</v>
          </cell>
        </row>
        <row r="101">
          <cell r="AD101">
            <v>2.2000000000000002</v>
          </cell>
          <cell r="AE101">
            <v>58</v>
          </cell>
          <cell r="AF101">
            <v>6</v>
          </cell>
          <cell r="AG101">
            <v>0.40300000000000002</v>
          </cell>
          <cell r="AH101">
            <v>157</v>
          </cell>
          <cell r="AI101">
            <v>2</v>
          </cell>
          <cell r="AJ101">
            <v>98</v>
          </cell>
          <cell r="AK101">
            <v>0</v>
          </cell>
          <cell r="AL101">
            <v>1</v>
          </cell>
          <cell r="AM101">
            <v>35</v>
          </cell>
          <cell r="AN101">
            <v>16</v>
          </cell>
          <cell r="AO101">
            <v>1</v>
          </cell>
          <cell r="AP101">
            <v>36</v>
          </cell>
          <cell r="AQ101">
            <v>45</v>
          </cell>
          <cell r="AR101">
            <v>1</v>
          </cell>
          <cell r="AS101">
            <v>174</v>
          </cell>
          <cell r="AT101">
            <v>180</v>
          </cell>
          <cell r="AU101">
            <v>3.4482758620689655E-2</v>
          </cell>
          <cell r="AV101">
            <v>13.3</v>
          </cell>
        </row>
        <row r="102">
          <cell r="AD102">
            <v>2.4</v>
          </cell>
          <cell r="AE102">
            <v>67</v>
          </cell>
          <cell r="AF102">
            <v>10</v>
          </cell>
          <cell r="AG102">
            <v>0.85599999999999998</v>
          </cell>
          <cell r="AH102">
            <v>91</v>
          </cell>
          <cell r="AI102">
            <v>3</v>
          </cell>
          <cell r="AJ102">
            <v>112</v>
          </cell>
          <cell r="AK102">
            <v>1</v>
          </cell>
          <cell r="AL102">
            <v>0</v>
          </cell>
          <cell r="AM102">
            <v>33</v>
          </cell>
          <cell r="AN102">
            <v>1</v>
          </cell>
          <cell r="AO102">
            <v>3</v>
          </cell>
          <cell r="AP102">
            <v>38</v>
          </cell>
          <cell r="AQ102">
            <v>43</v>
          </cell>
          <cell r="AR102">
            <v>0</v>
          </cell>
          <cell r="AS102">
            <v>178</v>
          </cell>
          <cell r="AT102">
            <v>188</v>
          </cell>
          <cell r="AU102">
            <v>5.6179775280898875E-2</v>
          </cell>
          <cell r="AV102">
            <v>12.5</v>
          </cell>
        </row>
        <row r="103">
          <cell r="AD103">
            <v>2.8</v>
          </cell>
          <cell r="AE103">
            <v>73</v>
          </cell>
          <cell r="AF103">
            <v>15</v>
          </cell>
          <cell r="AG103">
            <v>1.8360000000000001</v>
          </cell>
          <cell r="AH103">
            <v>169</v>
          </cell>
          <cell r="AI103">
            <v>0</v>
          </cell>
          <cell r="AJ103">
            <v>85</v>
          </cell>
          <cell r="AK103">
            <v>0</v>
          </cell>
          <cell r="AL103">
            <v>1</v>
          </cell>
          <cell r="AM103">
            <v>36</v>
          </cell>
          <cell r="AN103">
            <v>7</v>
          </cell>
          <cell r="AO103">
            <v>2</v>
          </cell>
          <cell r="AP103">
            <v>42</v>
          </cell>
          <cell r="AQ103">
            <v>83</v>
          </cell>
          <cell r="AR103">
            <v>1</v>
          </cell>
          <cell r="AS103">
            <v>179</v>
          </cell>
          <cell r="AT103">
            <v>187</v>
          </cell>
          <cell r="AU103">
            <v>4.4692737430167599E-2</v>
          </cell>
          <cell r="AV103">
            <v>13.2</v>
          </cell>
        </row>
        <row r="104">
          <cell r="AD104">
            <v>2.5</v>
          </cell>
          <cell r="AE104">
            <v>70</v>
          </cell>
          <cell r="AF104">
            <v>20</v>
          </cell>
          <cell r="AG104">
            <v>0.40799999999999997</v>
          </cell>
          <cell r="AH104">
            <v>175</v>
          </cell>
          <cell r="AI104">
            <v>2</v>
          </cell>
          <cell r="AJ104">
            <v>96</v>
          </cell>
          <cell r="AK104">
            <v>0</v>
          </cell>
          <cell r="AL104">
            <v>0</v>
          </cell>
          <cell r="AM104">
            <v>42</v>
          </cell>
          <cell r="AN104">
            <v>7</v>
          </cell>
          <cell r="AO104">
            <v>6</v>
          </cell>
          <cell r="AP104">
            <v>47</v>
          </cell>
          <cell r="AQ104">
            <v>49</v>
          </cell>
          <cell r="AR104">
            <v>0</v>
          </cell>
          <cell r="AS104">
            <v>161</v>
          </cell>
          <cell r="AT104">
            <v>168</v>
          </cell>
          <cell r="AU104">
            <v>4.3478260869565216E-2</v>
          </cell>
          <cell r="AV104">
            <v>11.1</v>
          </cell>
        </row>
        <row r="105">
          <cell r="AD105">
            <v>1.9</v>
          </cell>
          <cell r="AE105">
            <v>49</v>
          </cell>
          <cell r="AF105">
            <v>4</v>
          </cell>
          <cell r="AG105">
            <v>0.124</v>
          </cell>
          <cell r="AH105">
            <v>77</v>
          </cell>
          <cell r="AI105">
            <v>3</v>
          </cell>
          <cell r="AJ105">
            <v>150</v>
          </cell>
          <cell r="AK105">
            <v>0</v>
          </cell>
          <cell r="AL105">
            <v>0</v>
          </cell>
          <cell r="AM105">
            <v>29</v>
          </cell>
          <cell r="AN105">
            <v>10</v>
          </cell>
          <cell r="AO105">
            <v>1</v>
          </cell>
          <cell r="AP105">
            <v>32</v>
          </cell>
          <cell r="AQ105">
            <v>24</v>
          </cell>
          <cell r="AR105">
            <v>1</v>
          </cell>
          <cell r="AS105">
            <v>168</v>
          </cell>
          <cell r="AT105">
            <v>175</v>
          </cell>
          <cell r="AU105">
            <v>4.1666666666666664E-2</v>
          </cell>
          <cell r="AV105">
            <v>8.3000000000000007</v>
          </cell>
        </row>
        <row r="106">
          <cell r="AD106">
            <v>1.9</v>
          </cell>
          <cell r="AE106">
            <v>55</v>
          </cell>
          <cell r="AF106">
            <v>11</v>
          </cell>
          <cell r="AG106">
            <v>8.5000000000000006E-2</v>
          </cell>
          <cell r="AH106">
            <v>125</v>
          </cell>
          <cell r="AI106">
            <v>7</v>
          </cell>
          <cell r="AJ106">
            <v>107</v>
          </cell>
          <cell r="AK106">
            <v>1</v>
          </cell>
          <cell r="AL106">
            <v>0</v>
          </cell>
          <cell r="AM106">
            <v>38</v>
          </cell>
          <cell r="AN106">
            <v>4</v>
          </cell>
          <cell r="AO106">
            <v>5</v>
          </cell>
          <cell r="AP106">
            <v>32</v>
          </cell>
          <cell r="AQ106">
            <v>35</v>
          </cell>
          <cell r="AR106">
            <v>0</v>
          </cell>
          <cell r="AS106">
            <v>162</v>
          </cell>
          <cell r="AT106">
            <v>169</v>
          </cell>
          <cell r="AU106">
            <v>4.3209876543209874E-2</v>
          </cell>
          <cell r="AV106">
            <v>9.3000000000000007</v>
          </cell>
        </row>
        <row r="107">
          <cell r="AD107">
            <v>1.7</v>
          </cell>
          <cell r="AE107">
            <v>49</v>
          </cell>
          <cell r="AF107">
            <v>13</v>
          </cell>
          <cell r="AG107">
            <v>0.85199999999999998</v>
          </cell>
          <cell r="AH107">
            <v>102</v>
          </cell>
          <cell r="AI107">
            <v>3</v>
          </cell>
          <cell r="AJ107">
            <v>108</v>
          </cell>
          <cell r="AK107">
            <v>1</v>
          </cell>
          <cell r="AL107">
            <v>0</v>
          </cell>
          <cell r="AM107">
            <v>37</v>
          </cell>
          <cell r="AN107">
            <v>9</v>
          </cell>
          <cell r="AO107">
            <v>4</v>
          </cell>
          <cell r="AP107">
            <v>41</v>
          </cell>
          <cell r="AQ107">
            <v>25</v>
          </cell>
          <cell r="AR107">
            <v>0</v>
          </cell>
          <cell r="AS107">
            <v>162</v>
          </cell>
          <cell r="AT107">
            <v>168</v>
          </cell>
          <cell r="AU107">
            <v>3.7037037037037035E-2</v>
          </cell>
          <cell r="AV107">
            <v>8.1999999999999993</v>
          </cell>
        </row>
        <row r="108">
          <cell r="AD108">
            <v>3.3</v>
          </cell>
          <cell r="AE108">
            <v>74</v>
          </cell>
          <cell r="AF108">
            <v>6</v>
          </cell>
          <cell r="AG108">
            <v>1.927</v>
          </cell>
          <cell r="AH108">
            <v>249</v>
          </cell>
          <cell r="AI108">
            <v>2</v>
          </cell>
          <cell r="AJ108">
            <v>78</v>
          </cell>
          <cell r="AK108">
            <v>1</v>
          </cell>
          <cell r="AL108">
            <v>1</v>
          </cell>
          <cell r="AM108">
            <v>29</v>
          </cell>
          <cell r="AN108">
            <v>7</v>
          </cell>
          <cell r="AO108">
            <v>2</v>
          </cell>
          <cell r="AP108">
            <v>38</v>
          </cell>
          <cell r="AQ108">
            <v>58</v>
          </cell>
          <cell r="AR108">
            <v>0</v>
          </cell>
          <cell r="AS108">
            <v>164</v>
          </cell>
          <cell r="AT108">
            <v>171</v>
          </cell>
          <cell r="AU108">
            <v>4.2682926829268296E-2</v>
          </cell>
          <cell r="AV108">
            <v>14.8</v>
          </cell>
        </row>
        <row r="109">
          <cell r="AD109">
            <v>2</v>
          </cell>
          <cell r="AE109">
            <v>53</v>
          </cell>
          <cell r="AF109">
            <v>4</v>
          </cell>
          <cell r="AG109">
            <v>1.018</v>
          </cell>
          <cell r="AH109">
            <v>134</v>
          </cell>
          <cell r="AI109">
            <v>1</v>
          </cell>
          <cell r="AJ109">
            <v>86</v>
          </cell>
          <cell r="AK109">
            <v>0</v>
          </cell>
          <cell r="AL109">
            <v>1</v>
          </cell>
          <cell r="AM109">
            <v>36</v>
          </cell>
          <cell r="AN109">
            <v>10</v>
          </cell>
          <cell r="AO109">
            <v>4</v>
          </cell>
          <cell r="AP109">
            <v>35</v>
          </cell>
          <cell r="AQ109">
            <v>31</v>
          </cell>
          <cell r="AR109">
            <v>0</v>
          </cell>
          <cell r="AS109">
            <v>176</v>
          </cell>
          <cell r="AT109">
            <v>182</v>
          </cell>
          <cell r="AU109">
            <v>3.4090909090909088E-2</v>
          </cell>
          <cell r="AV109">
            <v>10.7</v>
          </cell>
        </row>
        <row r="110">
          <cell r="AD110">
            <v>2.1</v>
          </cell>
          <cell r="AE110">
            <v>58</v>
          </cell>
          <cell r="AF110">
            <v>13</v>
          </cell>
          <cell r="AG110">
            <v>0.86399999999999999</v>
          </cell>
          <cell r="AH110">
            <v>129</v>
          </cell>
          <cell r="AI110">
            <v>4</v>
          </cell>
          <cell r="AJ110">
            <v>133</v>
          </cell>
          <cell r="AK110">
            <v>1</v>
          </cell>
          <cell r="AL110">
            <v>0</v>
          </cell>
          <cell r="AM110">
            <v>61</v>
          </cell>
          <cell r="AN110">
            <v>8</v>
          </cell>
          <cell r="AO110">
            <v>5</v>
          </cell>
          <cell r="AP110">
            <v>44</v>
          </cell>
          <cell r="AQ110">
            <v>39</v>
          </cell>
          <cell r="AR110">
            <v>0</v>
          </cell>
          <cell r="AS110">
            <v>162</v>
          </cell>
          <cell r="AT110">
            <v>168</v>
          </cell>
          <cell r="AU110">
            <v>3.7037037037037035E-2</v>
          </cell>
          <cell r="AV110">
            <v>8.8000000000000007</v>
          </cell>
        </row>
        <row r="111">
          <cell r="AD111">
            <v>2</v>
          </cell>
          <cell r="AE111">
            <v>54</v>
          </cell>
          <cell r="AF111">
            <v>2</v>
          </cell>
          <cell r="AG111">
            <v>0.626</v>
          </cell>
          <cell r="AH111">
            <v>51</v>
          </cell>
          <cell r="AI111">
            <v>2</v>
          </cell>
          <cell r="AJ111">
            <v>107</v>
          </cell>
          <cell r="AK111">
            <v>1</v>
          </cell>
          <cell r="AL111">
            <v>0</v>
          </cell>
          <cell r="AM111">
            <v>38</v>
          </cell>
          <cell r="AN111">
            <v>8</v>
          </cell>
          <cell r="AO111">
            <v>3</v>
          </cell>
          <cell r="AP111">
            <v>28</v>
          </cell>
          <cell r="AQ111">
            <v>26</v>
          </cell>
          <cell r="AR111">
            <v>0</v>
          </cell>
          <cell r="AS111">
            <v>185</v>
          </cell>
          <cell r="AT111">
            <v>193</v>
          </cell>
          <cell r="AU111">
            <v>4.3243243243243246E-2</v>
          </cell>
          <cell r="AV111">
            <v>9.6999999999999993</v>
          </cell>
        </row>
        <row r="112">
          <cell r="AD112">
            <v>1.9</v>
          </cell>
          <cell r="AE112">
            <v>55</v>
          </cell>
          <cell r="AF112">
            <v>4</v>
          </cell>
          <cell r="AG112">
            <v>1.3839999999999999</v>
          </cell>
          <cell r="AH112">
            <v>33</v>
          </cell>
          <cell r="AI112">
            <v>2</v>
          </cell>
          <cell r="AJ112">
            <v>100</v>
          </cell>
          <cell r="AK112">
            <v>1</v>
          </cell>
          <cell r="AL112">
            <v>0</v>
          </cell>
          <cell r="AM112">
            <v>27</v>
          </cell>
          <cell r="AN112">
            <v>10</v>
          </cell>
          <cell r="AO112">
            <v>1</v>
          </cell>
          <cell r="AP112">
            <v>34</v>
          </cell>
          <cell r="AQ112">
            <v>94</v>
          </cell>
          <cell r="AR112">
            <v>1</v>
          </cell>
          <cell r="AS112">
            <v>182</v>
          </cell>
          <cell r="AT112">
            <v>192</v>
          </cell>
          <cell r="AU112">
            <v>5.4945054945054944E-2</v>
          </cell>
          <cell r="AV112">
            <v>9.6999999999999993</v>
          </cell>
        </row>
        <row r="113">
          <cell r="AD113">
            <v>2.2000000000000002</v>
          </cell>
          <cell r="AE113">
            <v>65</v>
          </cell>
          <cell r="AF113">
            <v>3</v>
          </cell>
          <cell r="AG113">
            <v>0.59</v>
          </cell>
          <cell r="AH113">
            <v>121</v>
          </cell>
          <cell r="AI113">
            <v>3</v>
          </cell>
          <cell r="AJ113">
            <v>108</v>
          </cell>
          <cell r="AK113">
            <v>1</v>
          </cell>
          <cell r="AL113">
            <v>1</v>
          </cell>
          <cell r="AM113">
            <v>32</v>
          </cell>
          <cell r="AN113">
            <v>10</v>
          </cell>
          <cell r="AO113">
            <v>2</v>
          </cell>
          <cell r="AP113">
            <v>29</v>
          </cell>
          <cell r="AQ113">
            <v>54</v>
          </cell>
          <cell r="AR113">
            <v>0</v>
          </cell>
          <cell r="AS113">
            <v>173</v>
          </cell>
          <cell r="AT113">
            <v>181</v>
          </cell>
          <cell r="AU113">
            <v>4.6242774566473986E-2</v>
          </cell>
          <cell r="AV113">
            <v>10.5</v>
          </cell>
        </row>
        <row r="114">
          <cell r="AD114">
            <v>1.7</v>
          </cell>
          <cell r="AE114">
            <v>39</v>
          </cell>
          <cell r="AF114">
            <v>7</v>
          </cell>
          <cell r="AG114">
            <v>7.1999999999999995E-2</v>
          </cell>
          <cell r="AH114">
            <v>116</v>
          </cell>
          <cell r="AI114">
            <v>7</v>
          </cell>
          <cell r="AJ114">
            <v>155</v>
          </cell>
          <cell r="AK114">
            <v>1</v>
          </cell>
          <cell r="AL114">
            <v>1</v>
          </cell>
          <cell r="AM114">
            <v>44</v>
          </cell>
          <cell r="AN114">
            <v>16</v>
          </cell>
          <cell r="AO114">
            <v>2</v>
          </cell>
          <cell r="AP114">
            <v>35</v>
          </cell>
          <cell r="AQ114">
            <v>8</v>
          </cell>
          <cell r="AR114">
            <v>1</v>
          </cell>
          <cell r="AS114">
            <v>164</v>
          </cell>
          <cell r="AT114">
            <v>170</v>
          </cell>
          <cell r="AU114">
            <v>3.6585365853658534E-2</v>
          </cell>
          <cell r="AV114">
            <v>8.9</v>
          </cell>
        </row>
        <row r="115">
          <cell r="AD115">
            <v>1.8</v>
          </cell>
          <cell r="AE115">
            <v>42</v>
          </cell>
          <cell r="AF115">
            <v>4</v>
          </cell>
          <cell r="AG115">
            <v>1.2829999999999999</v>
          </cell>
          <cell r="AH115">
            <v>68</v>
          </cell>
          <cell r="AI115">
            <v>4</v>
          </cell>
          <cell r="AJ115">
            <v>90</v>
          </cell>
          <cell r="AK115">
            <v>1</v>
          </cell>
          <cell r="AL115">
            <v>0</v>
          </cell>
          <cell r="AM115">
            <v>37</v>
          </cell>
          <cell r="AN115">
            <v>6</v>
          </cell>
          <cell r="AO115">
            <v>3</v>
          </cell>
          <cell r="AP115">
            <v>36</v>
          </cell>
          <cell r="AQ115">
            <v>17</v>
          </cell>
          <cell r="AR115">
            <v>0</v>
          </cell>
          <cell r="AS115">
            <v>170</v>
          </cell>
          <cell r="AT115">
            <v>175</v>
          </cell>
          <cell r="AU115">
            <v>2.9411764705882353E-2</v>
          </cell>
          <cell r="AV115">
            <v>7.9</v>
          </cell>
        </row>
        <row r="116">
          <cell r="AD116">
            <v>3.3</v>
          </cell>
          <cell r="AE116">
            <v>89</v>
          </cell>
          <cell r="AF116">
            <v>6</v>
          </cell>
          <cell r="AG116">
            <v>7.4999999999999997E-2</v>
          </cell>
          <cell r="AH116">
            <v>296</v>
          </cell>
          <cell r="AI116">
            <v>0</v>
          </cell>
          <cell r="AJ116">
            <v>137</v>
          </cell>
          <cell r="AK116">
            <v>1</v>
          </cell>
          <cell r="AL116">
            <v>1</v>
          </cell>
          <cell r="AM116">
            <v>37</v>
          </cell>
          <cell r="AN116">
            <v>13</v>
          </cell>
          <cell r="AO116">
            <v>1</v>
          </cell>
          <cell r="AP116">
            <v>36</v>
          </cell>
          <cell r="AQ116">
            <v>27</v>
          </cell>
          <cell r="AR116">
            <v>1</v>
          </cell>
          <cell r="AS116">
            <v>184</v>
          </cell>
          <cell r="AT116">
            <v>196</v>
          </cell>
          <cell r="AU116">
            <v>6.5217391304347824E-2</v>
          </cell>
          <cell r="AV116">
            <v>21</v>
          </cell>
        </row>
        <row r="117">
          <cell r="AD117">
            <v>2.2000000000000002</v>
          </cell>
          <cell r="AE117">
            <v>65</v>
          </cell>
          <cell r="AF117">
            <v>6</v>
          </cell>
          <cell r="AG117">
            <v>0.89900000000000002</v>
          </cell>
          <cell r="AH117">
            <v>165</v>
          </cell>
          <cell r="AI117">
            <v>1</v>
          </cell>
          <cell r="AJ117">
            <v>140</v>
          </cell>
          <cell r="AK117">
            <v>0</v>
          </cell>
          <cell r="AL117">
            <v>1</v>
          </cell>
          <cell r="AM117">
            <v>60</v>
          </cell>
          <cell r="AN117">
            <v>9</v>
          </cell>
          <cell r="AO117">
            <v>5</v>
          </cell>
          <cell r="AP117">
            <v>35</v>
          </cell>
          <cell r="AQ117">
            <v>62</v>
          </cell>
          <cell r="AR117">
            <v>0</v>
          </cell>
          <cell r="AS117">
            <v>169</v>
          </cell>
          <cell r="AT117">
            <v>174</v>
          </cell>
          <cell r="AU117">
            <v>2.9585798816568046E-2</v>
          </cell>
          <cell r="AV117">
            <v>12.7</v>
          </cell>
        </row>
        <row r="118">
          <cell r="AD118">
            <v>1.9</v>
          </cell>
          <cell r="AE118">
            <v>49</v>
          </cell>
          <cell r="AF118">
            <v>10</v>
          </cell>
          <cell r="AG118">
            <v>1.248</v>
          </cell>
          <cell r="AH118">
            <v>92</v>
          </cell>
          <cell r="AI118">
            <v>2</v>
          </cell>
          <cell r="AJ118">
            <v>98</v>
          </cell>
          <cell r="AK118">
            <v>0</v>
          </cell>
          <cell r="AL118">
            <v>0</v>
          </cell>
          <cell r="AM118">
            <v>53</v>
          </cell>
          <cell r="AN118">
            <v>12</v>
          </cell>
          <cell r="AO118">
            <v>4</v>
          </cell>
          <cell r="AP118">
            <v>42</v>
          </cell>
          <cell r="AQ118">
            <v>25</v>
          </cell>
          <cell r="AR118">
            <v>0</v>
          </cell>
          <cell r="AS118">
            <v>175</v>
          </cell>
          <cell r="AT118">
            <v>182</v>
          </cell>
          <cell r="AU118">
            <v>0.04</v>
          </cell>
          <cell r="AV118">
            <v>9.4</v>
          </cell>
        </row>
        <row r="119">
          <cell r="AD119">
            <v>1.8</v>
          </cell>
          <cell r="AE119">
            <v>51</v>
          </cell>
          <cell r="AF119">
            <v>18</v>
          </cell>
          <cell r="AG119">
            <v>0.23100000000000001</v>
          </cell>
          <cell r="AH119">
            <v>109</v>
          </cell>
          <cell r="AI119">
            <v>5</v>
          </cell>
          <cell r="AJ119">
            <v>111</v>
          </cell>
          <cell r="AK119">
            <v>1</v>
          </cell>
          <cell r="AL119">
            <v>0</v>
          </cell>
          <cell r="AM119">
            <v>41</v>
          </cell>
          <cell r="AN119">
            <v>7</v>
          </cell>
          <cell r="AO119">
            <v>3</v>
          </cell>
          <cell r="AP119">
            <v>49</v>
          </cell>
          <cell r="AQ119">
            <v>29</v>
          </cell>
          <cell r="AR119">
            <v>1</v>
          </cell>
          <cell r="AS119">
            <v>162</v>
          </cell>
          <cell r="AT119">
            <v>165</v>
          </cell>
          <cell r="AU119">
            <v>1.8518518518518517E-2</v>
          </cell>
          <cell r="AV119">
            <v>7.5</v>
          </cell>
        </row>
        <row r="120">
          <cell r="AD120">
            <v>1.8</v>
          </cell>
          <cell r="AE120">
            <v>53</v>
          </cell>
          <cell r="AF120">
            <v>7</v>
          </cell>
          <cell r="AG120">
            <v>1.512</v>
          </cell>
          <cell r="AH120">
            <v>125</v>
          </cell>
          <cell r="AI120">
            <v>2</v>
          </cell>
          <cell r="AJ120">
            <v>101</v>
          </cell>
          <cell r="AK120">
            <v>1</v>
          </cell>
          <cell r="AL120">
            <v>0</v>
          </cell>
          <cell r="AM120">
            <v>39</v>
          </cell>
          <cell r="AN120">
            <v>13</v>
          </cell>
          <cell r="AO120">
            <v>2</v>
          </cell>
          <cell r="AP120">
            <v>36</v>
          </cell>
          <cell r="AQ120">
            <v>32</v>
          </cell>
          <cell r="AR120">
            <v>0</v>
          </cell>
          <cell r="AS120">
            <v>172</v>
          </cell>
          <cell r="AT120">
            <v>179</v>
          </cell>
          <cell r="AU120">
            <v>4.0697674418604654E-2</v>
          </cell>
          <cell r="AV120">
            <v>11.8</v>
          </cell>
        </row>
        <row r="121">
          <cell r="AD121">
            <v>3.6</v>
          </cell>
          <cell r="AE121">
            <v>96</v>
          </cell>
          <cell r="AF121">
            <v>1</v>
          </cell>
          <cell r="AG121">
            <v>0.83099999999999996</v>
          </cell>
          <cell r="AH121">
            <v>199</v>
          </cell>
          <cell r="AI121">
            <v>3</v>
          </cell>
          <cell r="AJ121">
            <v>109</v>
          </cell>
          <cell r="AK121">
            <v>1</v>
          </cell>
          <cell r="AL121">
            <v>0</v>
          </cell>
          <cell r="AM121">
            <v>44</v>
          </cell>
          <cell r="AN121">
            <v>10</v>
          </cell>
          <cell r="AO121">
            <v>4</v>
          </cell>
          <cell r="AP121">
            <v>24</v>
          </cell>
          <cell r="AQ121">
            <v>65</v>
          </cell>
          <cell r="AR121">
            <v>0</v>
          </cell>
          <cell r="AS121">
            <v>162</v>
          </cell>
          <cell r="AT121">
            <v>168</v>
          </cell>
          <cell r="AU121">
            <v>3.7037037037037035E-2</v>
          </cell>
          <cell r="AV121">
            <v>11.4</v>
          </cell>
        </row>
        <row r="122">
          <cell r="AD122">
            <v>1.9</v>
          </cell>
          <cell r="AE122">
            <v>56</v>
          </cell>
          <cell r="AF122">
            <v>4</v>
          </cell>
          <cell r="AG122">
            <v>0.123</v>
          </cell>
          <cell r="AH122">
            <v>113</v>
          </cell>
          <cell r="AI122">
            <v>3</v>
          </cell>
          <cell r="AJ122">
            <v>132</v>
          </cell>
          <cell r="AK122">
            <v>0</v>
          </cell>
          <cell r="AL122">
            <v>0</v>
          </cell>
          <cell r="AM122">
            <v>45</v>
          </cell>
          <cell r="AN122">
            <v>6</v>
          </cell>
          <cell r="AO122">
            <v>3</v>
          </cell>
          <cell r="AP122">
            <v>31</v>
          </cell>
          <cell r="AQ122">
            <v>36</v>
          </cell>
          <cell r="AR122">
            <v>0</v>
          </cell>
          <cell r="AS122">
            <v>161</v>
          </cell>
          <cell r="AT122">
            <v>167</v>
          </cell>
          <cell r="AU122">
            <v>3.7267080745341616E-2</v>
          </cell>
          <cell r="AV122">
            <v>7.2</v>
          </cell>
        </row>
        <row r="123">
          <cell r="AD123">
            <v>3.3</v>
          </cell>
          <cell r="AE123">
            <v>79</v>
          </cell>
          <cell r="AF123">
            <v>7</v>
          </cell>
          <cell r="AG123">
            <v>0.13100000000000001</v>
          </cell>
          <cell r="AH123">
            <v>284</v>
          </cell>
          <cell r="AI123">
            <v>4</v>
          </cell>
          <cell r="AJ123">
            <v>137</v>
          </cell>
          <cell r="AK123">
            <v>0</v>
          </cell>
          <cell r="AL123">
            <v>1</v>
          </cell>
          <cell r="AM123">
            <v>38</v>
          </cell>
          <cell r="AN123">
            <v>15</v>
          </cell>
          <cell r="AO123">
            <v>5</v>
          </cell>
          <cell r="AP123">
            <v>39</v>
          </cell>
          <cell r="AQ123">
            <v>39</v>
          </cell>
          <cell r="AR123">
            <v>1</v>
          </cell>
          <cell r="AS123">
            <v>175</v>
          </cell>
          <cell r="AT123">
            <v>185</v>
          </cell>
          <cell r="AU123">
            <v>5.7142857142857141E-2</v>
          </cell>
          <cell r="AV123">
            <v>20.399999999999999</v>
          </cell>
        </row>
        <row r="124">
          <cell r="AD124">
            <v>1.9</v>
          </cell>
          <cell r="AE124">
            <v>64</v>
          </cell>
          <cell r="AF124">
            <v>5</v>
          </cell>
          <cell r="AG124">
            <v>1.5389999999999999</v>
          </cell>
          <cell r="AH124">
            <v>115</v>
          </cell>
          <cell r="AI124">
            <v>4</v>
          </cell>
          <cell r="AJ124">
            <v>72</v>
          </cell>
          <cell r="AK124">
            <v>1</v>
          </cell>
          <cell r="AL124">
            <v>1</v>
          </cell>
          <cell r="AM124">
            <v>36</v>
          </cell>
          <cell r="AN124">
            <v>8</v>
          </cell>
          <cell r="AO124">
            <v>2</v>
          </cell>
          <cell r="AP124">
            <v>35</v>
          </cell>
          <cell r="AQ124">
            <v>50</v>
          </cell>
          <cell r="AR124">
            <v>1</v>
          </cell>
          <cell r="AS124">
            <v>175</v>
          </cell>
          <cell r="AT124">
            <v>183</v>
          </cell>
          <cell r="AU124">
            <v>4.5714285714285714E-2</v>
          </cell>
          <cell r="AV124">
            <v>9.8000000000000007</v>
          </cell>
        </row>
        <row r="125">
          <cell r="AD125">
            <v>2.9</v>
          </cell>
          <cell r="AE125">
            <v>67</v>
          </cell>
          <cell r="AF125">
            <v>9</v>
          </cell>
          <cell r="AG125">
            <v>0.63700000000000001</v>
          </cell>
          <cell r="AH125">
            <v>188</v>
          </cell>
          <cell r="AI125">
            <v>4</v>
          </cell>
          <cell r="AJ125">
            <v>76</v>
          </cell>
          <cell r="AK125">
            <v>0</v>
          </cell>
          <cell r="AL125">
            <v>1</v>
          </cell>
          <cell r="AM125">
            <v>30</v>
          </cell>
          <cell r="AN125">
            <v>12</v>
          </cell>
          <cell r="AO125">
            <v>1</v>
          </cell>
          <cell r="AP125">
            <v>37</v>
          </cell>
          <cell r="AQ125">
            <v>49</v>
          </cell>
          <cell r="AR125">
            <v>1</v>
          </cell>
          <cell r="AS125">
            <v>181</v>
          </cell>
          <cell r="AT125">
            <v>190</v>
          </cell>
          <cell r="AU125">
            <v>4.9723756906077346E-2</v>
          </cell>
          <cell r="AV125">
            <v>16.2</v>
          </cell>
        </row>
        <row r="126">
          <cell r="AD126">
            <v>2.2999999999999998</v>
          </cell>
          <cell r="AE126">
            <v>65</v>
          </cell>
          <cell r="AF126">
            <v>9</v>
          </cell>
          <cell r="AG126">
            <v>0.27500000000000002</v>
          </cell>
          <cell r="AH126">
            <v>139</v>
          </cell>
          <cell r="AI126">
            <v>1</v>
          </cell>
          <cell r="AJ126">
            <v>124</v>
          </cell>
          <cell r="AK126">
            <v>0</v>
          </cell>
          <cell r="AL126">
            <v>1</v>
          </cell>
          <cell r="AM126">
            <v>34</v>
          </cell>
          <cell r="AN126">
            <v>11</v>
          </cell>
          <cell r="AO126">
            <v>2</v>
          </cell>
          <cell r="AP126">
            <v>40</v>
          </cell>
          <cell r="AQ126">
            <v>59</v>
          </cell>
          <cell r="AR126">
            <v>1</v>
          </cell>
          <cell r="AS126">
            <v>169</v>
          </cell>
          <cell r="AT126">
            <v>174</v>
          </cell>
          <cell r="AU126">
            <v>2.9585798816568046E-2</v>
          </cell>
          <cell r="AV126">
            <v>11.4</v>
          </cell>
        </row>
        <row r="127">
          <cell r="AD127">
            <v>3.2</v>
          </cell>
          <cell r="AE127">
            <v>89</v>
          </cell>
          <cell r="AF127">
            <v>6</v>
          </cell>
          <cell r="AG127">
            <v>0.71099999999999997</v>
          </cell>
          <cell r="AH127">
            <v>232</v>
          </cell>
          <cell r="AI127">
            <v>4</v>
          </cell>
          <cell r="AJ127">
            <v>99</v>
          </cell>
          <cell r="AK127">
            <v>0</v>
          </cell>
          <cell r="AL127">
            <v>1</v>
          </cell>
          <cell r="AM127">
            <v>47</v>
          </cell>
          <cell r="AN127">
            <v>13</v>
          </cell>
          <cell r="AO127">
            <v>3</v>
          </cell>
          <cell r="AP127">
            <v>37</v>
          </cell>
          <cell r="AQ127">
            <v>89</v>
          </cell>
          <cell r="AR127">
            <v>1</v>
          </cell>
          <cell r="AS127">
            <v>183</v>
          </cell>
          <cell r="AT127">
            <v>193</v>
          </cell>
          <cell r="AU127">
            <v>5.4644808743169397E-2</v>
          </cell>
          <cell r="AV127">
            <v>18.3</v>
          </cell>
        </row>
        <row r="128">
          <cell r="AD128">
            <v>1.8</v>
          </cell>
          <cell r="AE128">
            <v>53</v>
          </cell>
          <cell r="AF128">
            <v>10</v>
          </cell>
          <cell r="AG128">
            <v>1.2</v>
          </cell>
          <cell r="AH128">
            <v>83</v>
          </cell>
          <cell r="AI128">
            <v>2</v>
          </cell>
          <cell r="AJ128">
            <v>90</v>
          </cell>
          <cell r="AK128">
            <v>1</v>
          </cell>
          <cell r="AL128">
            <v>1</v>
          </cell>
          <cell r="AM128">
            <v>33</v>
          </cell>
          <cell r="AN128">
            <v>8</v>
          </cell>
          <cell r="AO128">
            <v>2</v>
          </cell>
          <cell r="AP128">
            <v>39</v>
          </cell>
          <cell r="AQ128">
            <v>109</v>
          </cell>
          <cell r="AR128">
            <v>1</v>
          </cell>
          <cell r="AS128">
            <v>172</v>
          </cell>
          <cell r="AT128">
            <v>179</v>
          </cell>
          <cell r="AU128">
            <v>4.0697674418604654E-2</v>
          </cell>
          <cell r="AV128">
            <v>8.6999999999999993</v>
          </cell>
        </row>
        <row r="129">
          <cell r="AD129">
            <v>1.8</v>
          </cell>
          <cell r="AE129">
            <v>44</v>
          </cell>
          <cell r="AF129">
            <v>14</v>
          </cell>
          <cell r="AG129">
            <v>1.2270000000000001</v>
          </cell>
          <cell r="AH129">
            <v>100</v>
          </cell>
          <cell r="AI129">
            <v>5</v>
          </cell>
          <cell r="AJ129">
            <v>98</v>
          </cell>
          <cell r="AK129">
            <v>1</v>
          </cell>
          <cell r="AL129">
            <v>0</v>
          </cell>
          <cell r="AM129">
            <v>37</v>
          </cell>
          <cell r="AN129">
            <v>10</v>
          </cell>
          <cell r="AO129">
            <v>4</v>
          </cell>
          <cell r="AP129">
            <v>41</v>
          </cell>
          <cell r="AQ129">
            <v>20</v>
          </cell>
          <cell r="AR129">
            <v>0</v>
          </cell>
          <cell r="AS129">
            <v>173</v>
          </cell>
          <cell r="AT129">
            <v>180</v>
          </cell>
          <cell r="AU129">
            <v>4.046242774566474E-2</v>
          </cell>
          <cell r="AV129">
            <v>9.1</v>
          </cell>
        </row>
        <row r="130">
          <cell r="AD130">
            <v>1.8</v>
          </cell>
          <cell r="AE130">
            <v>46</v>
          </cell>
          <cell r="AF130">
            <v>7</v>
          </cell>
          <cell r="AG130">
            <v>1.9630000000000001</v>
          </cell>
          <cell r="AH130">
            <v>113</v>
          </cell>
          <cell r="AI130">
            <v>4</v>
          </cell>
          <cell r="AJ130">
            <v>85</v>
          </cell>
          <cell r="AK130">
            <v>1</v>
          </cell>
          <cell r="AL130">
            <v>0</v>
          </cell>
          <cell r="AM130">
            <v>28</v>
          </cell>
          <cell r="AN130">
            <v>10</v>
          </cell>
          <cell r="AO130">
            <v>1</v>
          </cell>
          <cell r="AP130">
            <v>39</v>
          </cell>
          <cell r="AQ130">
            <v>22</v>
          </cell>
          <cell r="AR130">
            <v>0</v>
          </cell>
          <cell r="AS130">
            <v>176</v>
          </cell>
          <cell r="AT130">
            <v>181</v>
          </cell>
          <cell r="AU130">
            <v>2.8409090909090908E-2</v>
          </cell>
          <cell r="AV130">
            <v>9.6999999999999993</v>
          </cell>
        </row>
        <row r="131">
          <cell r="AD131">
            <v>1.6</v>
          </cell>
          <cell r="AE131">
            <v>58</v>
          </cell>
          <cell r="AF131">
            <v>17</v>
          </cell>
          <cell r="AG131">
            <v>0.496</v>
          </cell>
          <cell r="AH131">
            <v>100</v>
          </cell>
          <cell r="AI131">
            <v>2</v>
          </cell>
          <cell r="AJ131">
            <v>136</v>
          </cell>
          <cell r="AK131">
            <v>0</v>
          </cell>
          <cell r="AL131">
            <v>0</v>
          </cell>
          <cell r="AM131">
            <v>42</v>
          </cell>
          <cell r="AN131">
            <v>5</v>
          </cell>
          <cell r="AO131">
            <v>3</v>
          </cell>
          <cell r="AP131">
            <v>43</v>
          </cell>
          <cell r="AQ131">
            <v>39</v>
          </cell>
          <cell r="AR131">
            <v>0</v>
          </cell>
          <cell r="AS131">
            <v>161</v>
          </cell>
          <cell r="AT131">
            <v>165</v>
          </cell>
          <cell r="AU131">
            <v>2.4844720496894408E-2</v>
          </cell>
          <cell r="AV131">
            <v>6.6</v>
          </cell>
        </row>
        <row r="132">
          <cell r="AD132">
            <v>2.2000000000000002</v>
          </cell>
          <cell r="AE132">
            <v>62</v>
          </cell>
          <cell r="AF132">
            <v>23</v>
          </cell>
          <cell r="AG132">
            <v>0.42399999999999999</v>
          </cell>
          <cell r="AH132">
            <v>123</v>
          </cell>
          <cell r="AI132">
            <v>2</v>
          </cell>
          <cell r="AJ132">
            <v>75</v>
          </cell>
          <cell r="AK132">
            <v>0</v>
          </cell>
          <cell r="AL132">
            <v>0</v>
          </cell>
          <cell r="AM132">
            <v>49</v>
          </cell>
          <cell r="AN132">
            <v>12</v>
          </cell>
          <cell r="AO132">
            <v>3</v>
          </cell>
          <cell r="AP132">
            <v>48</v>
          </cell>
          <cell r="AQ132">
            <v>43</v>
          </cell>
          <cell r="AR132">
            <v>1</v>
          </cell>
          <cell r="AS132">
            <v>157</v>
          </cell>
          <cell r="AT132">
            <v>162</v>
          </cell>
          <cell r="AU132">
            <v>3.1847133757961783E-2</v>
          </cell>
          <cell r="AV132">
            <v>9.1</v>
          </cell>
        </row>
        <row r="133">
          <cell r="AD133">
            <v>2.1</v>
          </cell>
          <cell r="AE133">
            <v>62</v>
          </cell>
          <cell r="AF133">
            <v>11</v>
          </cell>
          <cell r="AG133">
            <v>1.1519999999999999</v>
          </cell>
          <cell r="AH133">
            <v>106</v>
          </cell>
          <cell r="AI133">
            <v>2</v>
          </cell>
          <cell r="AJ133">
            <v>96</v>
          </cell>
          <cell r="AK133">
            <v>1</v>
          </cell>
          <cell r="AL133">
            <v>1</v>
          </cell>
          <cell r="AM133">
            <v>42</v>
          </cell>
          <cell r="AN133">
            <v>8</v>
          </cell>
          <cell r="AO133">
            <v>3</v>
          </cell>
          <cell r="AP133">
            <v>42</v>
          </cell>
          <cell r="AQ133">
            <v>49</v>
          </cell>
          <cell r="AR133">
            <v>0</v>
          </cell>
          <cell r="AS133">
            <v>171</v>
          </cell>
          <cell r="AT133">
            <v>178</v>
          </cell>
          <cell r="AU133">
            <v>4.0935672514619881E-2</v>
          </cell>
          <cell r="AV133">
            <v>9.6999999999999993</v>
          </cell>
        </row>
        <row r="134">
          <cell r="AD134">
            <v>2.1</v>
          </cell>
          <cell r="AE134">
            <v>46</v>
          </cell>
          <cell r="AF134">
            <v>17</v>
          </cell>
          <cell r="AG134">
            <v>1.4810000000000001</v>
          </cell>
          <cell r="AH134">
            <v>126</v>
          </cell>
          <cell r="AI134">
            <v>3</v>
          </cell>
          <cell r="AJ134">
            <v>97</v>
          </cell>
          <cell r="AK134">
            <v>0</v>
          </cell>
          <cell r="AL134">
            <v>0</v>
          </cell>
          <cell r="AM134">
            <v>40</v>
          </cell>
          <cell r="AN134">
            <v>1</v>
          </cell>
          <cell r="AO134">
            <v>6</v>
          </cell>
          <cell r="AP134">
            <v>47</v>
          </cell>
          <cell r="AQ134">
            <v>24</v>
          </cell>
          <cell r="AR134">
            <v>0</v>
          </cell>
          <cell r="AS134">
            <v>160</v>
          </cell>
          <cell r="AT134">
            <v>165</v>
          </cell>
          <cell r="AU134">
            <v>3.125E-2</v>
          </cell>
          <cell r="AV134">
            <v>7.8</v>
          </cell>
        </row>
        <row r="135">
          <cell r="AD135">
            <v>2.4</v>
          </cell>
          <cell r="AE135">
            <v>66</v>
          </cell>
          <cell r="AF135">
            <v>7</v>
          </cell>
          <cell r="AG135">
            <v>2.2850000000000001</v>
          </cell>
          <cell r="AH135">
            <v>200</v>
          </cell>
          <cell r="AI135">
            <v>3</v>
          </cell>
          <cell r="AJ135">
            <v>124</v>
          </cell>
          <cell r="AK135">
            <v>1</v>
          </cell>
          <cell r="AL135">
            <v>1</v>
          </cell>
          <cell r="AM135">
            <v>32</v>
          </cell>
          <cell r="AN135">
            <v>9</v>
          </cell>
          <cell r="AO135">
            <v>2</v>
          </cell>
          <cell r="AP135">
            <v>32</v>
          </cell>
          <cell r="AQ135">
            <v>62</v>
          </cell>
          <cell r="AR135">
            <v>0</v>
          </cell>
          <cell r="AS135">
            <v>171</v>
          </cell>
          <cell r="AT135">
            <v>177</v>
          </cell>
          <cell r="AU135">
            <v>3.5087719298245612E-2</v>
          </cell>
          <cell r="AV135">
            <v>13.9</v>
          </cell>
        </row>
        <row r="136">
          <cell r="AD136">
            <v>2.2000000000000002</v>
          </cell>
          <cell r="AE136">
            <v>56</v>
          </cell>
          <cell r="AF136">
            <v>11</v>
          </cell>
          <cell r="AG136">
            <v>0.29199999999999998</v>
          </cell>
          <cell r="AH136">
            <v>47</v>
          </cell>
          <cell r="AI136">
            <v>3</v>
          </cell>
          <cell r="AJ136">
            <v>111</v>
          </cell>
          <cell r="AK136">
            <v>1</v>
          </cell>
          <cell r="AL136">
            <v>0</v>
          </cell>
          <cell r="AM136">
            <v>34</v>
          </cell>
          <cell r="AN136">
            <v>9</v>
          </cell>
          <cell r="AO136">
            <v>2</v>
          </cell>
          <cell r="AP136">
            <v>38</v>
          </cell>
          <cell r="AQ136">
            <v>30</v>
          </cell>
          <cell r="AR136">
            <v>0</v>
          </cell>
          <cell r="AS136">
            <v>179</v>
          </cell>
          <cell r="AT136">
            <v>186</v>
          </cell>
          <cell r="AU136">
            <v>3.9106145251396648E-2</v>
          </cell>
          <cell r="AV136">
            <v>10.3</v>
          </cell>
        </row>
        <row r="137">
          <cell r="AD137">
            <v>3</v>
          </cell>
          <cell r="AE137">
            <v>82</v>
          </cell>
          <cell r="AF137">
            <v>15</v>
          </cell>
          <cell r="AG137">
            <v>0.88800000000000001</v>
          </cell>
          <cell r="AH137">
            <v>202</v>
          </cell>
          <cell r="AI137">
            <v>5</v>
          </cell>
          <cell r="AJ137">
            <v>147</v>
          </cell>
          <cell r="AK137">
            <v>1</v>
          </cell>
          <cell r="AL137">
            <v>1</v>
          </cell>
          <cell r="AM137">
            <v>40</v>
          </cell>
          <cell r="AN137">
            <v>7</v>
          </cell>
          <cell r="AO137">
            <v>3</v>
          </cell>
          <cell r="AP137">
            <v>42</v>
          </cell>
          <cell r="AQ137">
            <v>61</v>
          </cell>
          <cell r="AR137">
            <v>1</v>
          </cell>
          <cell r="AS137">
            <v>156</v>
          </cell>
          <cell r="AT137">
            <v>163</v>
          </cell>
          <cell r="AU137">
            <v>4.4871794871794872E-2</v>
          </cell>
          <cell r="AV137">
            <v>11.7</v>
          </cell>
        </row>
        <row r="138">
          <cell r="AD138">
            <v>1.8</v>
          </cell>
          <cell r="AE138">
            <v>44</v>
          </cell>
          <cell r="AF138">
            <v>12</v>
          </cell>
          <cell r="AG138">
            <v>2.3239999999999998</v>
          </cell>
          <cell r="AH138">
            <v>97</v>
          </cell>
          <cell r="AI138">
            <v>2</v>
          </cell>
          <cell r="AJ138">
            <v>101</v>
          </cell>
          <cell r="AK138">
            <v>1</v>
          </cell>
          <cell r="AL138">
            <v>0</v>
          </cell>
          <cell r="AM138">
            <v>49</v>
          </cell>
          <cell r="AN138">
            <v>19</v>
          </cell>
          <cell r="AO138">
            <v>3</v>
          </cell>
          <cell r="AP138">
            <v>32</v>
          </cell>
          <cell r="AQ138">
            <v>21</v>
          </cell>
          <cell r="AR138">
            <v>1</v>
          </cell>
          <cell r="AS138">
            <v>172</v>
          </cell>
          <cell r="AT138">
            <v>179</v>
          </cell>
          <cell r="AU138">
            <v>4.0697674418604654E-2</v>
          </cell>
          <cell r="AV138">
            <v>9.4</v>
          </cell>
        </row>
        <row r="139">
          <cell r="AD139">
            <v>1.9</v>
          </cell>
          <cell r="AE139">
            <v>44</v>
          </cell>
          <cell r="AF139">
            <v>10</v>
          </cell>
          <cell r="AG139">
            <v>0.19600000000000001</v>
          </cell>
          <cell r="AH139">
            <v>49</v>
          </cell>
          <cell r="AI139">
            <v>3</v>
          </cell>
          <cell r="AJ139">
            <v>111</v>
          </cell>
          <cell r="AK139">
            <v>1</v>
          </cell>
          <cell r="AL139">
            <v>0</v>
          </cell>
          <cell r="AM139">
            <v>33</v>
          </cell>
          <cell r="AN139">
            <v>12</v>
          </cell>
          <cell r="AO139">
            <v>2</v>
          </cell>
          <cell r="AP139">
            <v>40</v>
          </cell>
          <cell r="AQ139">
            <v>15</v>
          </cell>
          <cell r="AR139">
            <v>0</v>
          </cell>
          <cell r="AS139">
            <v>181</v>
          </cell>
          <cell r="AT139">
            <v>189</v>
          </cell>
          <cell r="AU139">
            <v>4.4198895027624308E-2</v>
          </cell>
          <cell r="AV139">
            <v>9.5</v>
          </cell>
        </row>
        <row r="140">
          <cell r="AD140">
            <v>2.1</v>
          </cell>
          <cell r="AE140">
            <v>51</v>
          </cell>
          <cell r="AF140">
            <v>15</v>
          </cell>
          <cell r="AG140">
            <v>0.18</v>
          </cell>
          <cell r="AH140">
            <v>84</v>
          </cell>
          <cell r="AI140">
            <v>4</v>
          </cell>
          <cell r="AJ140">
            <v>122</v>
          </cell>
          <cell r="AK140">
            <v>1</v>
          </cell>
          <cell r="AL140">
            <v>1</v>
          </cell>
          <cell r="AM140">
            <v>40</v>
          </cell>
          <cell r="AN140">
            <v>8</v>
          </cell>
          <cell r="AO140">
            <v>3</v>
          </cell>
          <cell r="AP140">
            <v>43</v>
          </cell>
          <cell r="AQ140">
            <v>26</v>
          </cell>
          <cell r="AR140">
            <v>1</v>
          </cell>
          <cell r="AS140">
            <v>171</v>
          </cell>
          <cell r="AT140">
            <v>180</v>
          </cell>
          <cell r="AU140">
            <v>5.2631578947368418E-2</v>
          </cell>
          <cell r="AV140">
            <v>8.6999999999999993</v>
          </cell>
        </row>
        <row r="141">
          <cell r="AD141">
            <v>2.9</v>
          </cell>
          <cell r="AE141">
            <v>70</v>
          </cell>
          <cell r="AF141">
            <v>13</v>
          </cell>
          <cell r="AG141">
            <v>1.4159999999999999</v>
          </cell>
          <cell r="AH141">
            <v>209</v>
          </cell>
          <cell r="AI141">
            <v>2</v>
          </cell>
          <cell r="AJ141">
            <v>85</v>
          </cell>
          <cell r="AK141">
            <v>1</v>
          </cell>
          <cell r="AL141">
            <v>1</v>
          </cell>
          <cell r="AM141">
            <v>45</v>
          </cell>
          <cell r="AN141">
            <v>6</v>
          </cell>
          <cell r="AO141">
            <v>3</v>
          </cell>
          <cell r="AP141">
            <v>40</v>
          </cell>
          <cell r="AQ141">
            <v>57</v>
          </cell>
          <cell r="AR141">
            <v>0</v>
          </cell>
          <cell r="AS141">
            <v>169</v>
          </cell>
          <cell r="AT141">
            <v>175</v>
          </cell>
          <cell r="AU141">
            <v>3.5502958579881658E-2</v>
          </cell>
          <cell r="AV141">
            <v>12.8</v>
          </cell>
        </row>
        <row r="142">
          <cell r="AD142">
            <v>1.7</v>
          </cell>
          <cell r="AE142">
            <v>44</v>
          </cell>
          <cell r="AF142">
            <v>2</v>
          </cell>
          <cell r="AG142">
            <v>0.115</v>
          </cell>
          <cell r="AH142">
            <v>70</v>
          </cell>
          <cell r="AI142">
            <v>3</v>
          </cell>
          <cell r="AJ142">
            <v>137</v>
          </cell>
          <cell r="AK142">
            <v>0</v>
          </cell>
          <cell r="AL142">
            <v>0</v>
          </cell>
          <cell r="AM142">
            <v>46</v>
          </cell>
          <cell r="AN142">
            <v>6</v>
          </cell>
          <cell r="AO142">
            <v>3</v>
          </cell>
          <cell r="AP142">
            <v>29</v>
          </cell>
          <cell r="AQ142">
            <v>19</v>
          </cell>
          <cell r="AR142">
            <v>0</v>
          </cell>
          <cell r="AS142">
            <v>161</v>
          </cell>
          <cell r="AT142">
            <v>167</v>
          </cell>
          <cell r="AU142">
            <v>3.7267080745341616E-2</v>
          </cell>
          <cell r="AV142">
            <v>6.6</v>
          </cell>
        </row>
        <row r="143">
          <cell r="AD143">
            <v>3</v>
          </cell>
          <cell r="AE143">
            <v>75</v>
          </cell>
          <cell r="AF143">
            <v>7</v>
          </cell>
          <cell r="AG143">
            <v>0.995</v>
          </cell>
          <cell r="AH143">
            <v>185</v>
          </cell>
          <cell r="AI143">
            <v>2</v>
          </cell>
          <cell r="AJ143">
            <v>99</v>
          </cell>
          <cell r="AK143">
            <v>1</v>
          </cell>
          <cell r="AL143">
            <v>1</v>
          </cell>
          <cell r="AM143">
            <v>30</v>
          </cell>
          <cell r="AN143">
            <v>10</v>
          </cell>
          <cell r="AO143">
            <v>2</v>
          </cell>
          <cell r="AP143">
            <v>39</v>
          </cell>
          <cell r="AQ143">
            <v>58</v>
          </cell>
          <cell r="AR143">
            <v>1</v>
          </cell>
          <cell r="AS143">
            <v>180</v>
          </cell>
          <cell r="AT143">
            <v>189</v>
          </cell>
          <cell r="AU143">
            <v>0.05</v>
          </cell>
          <cell r="AV143">
            <v>17</v>
          </cell>
        </row>
        <row r="144">
          <cell r="AD144">
            <v>3</v>
          </cell>
          <cell r="AE144">
            <v>68</v>
          </cell>
          <cell r="AF144">
            <v>4</v>
          </cell>
          <cell r="AG144">
            <v>2.3519999999999999</v>
          </cell>
          <cell r="AH144">
            <v>209</v>
          </cell>
          <cell r="AI144">
            <v>0</v>
          </cell>
          <cell r="AJ144">
            <v>85</v>
          </cell>
          <cell r="AK144">
            <v>1</v>
          </cell>
          <cell r="AL144">
            <v>1</v>
          </cell>
          <cell r="AM144">
            <v>30</v>
          </cell>
          <cell r="AN144">
            <v>12</v>
          </cell>
          <cell r="AO144">
            <v>2</v>
          </cell>
          <cell r="AP144">
            <v>50</v>
          </cell>
          <cell r="AQ144">
            <v>51</v>
          </cell>
          <cell r="AR144">
            <v>1</v>
          </cell>
          <cell r="AS144">
            <v>182</v>
          </cell>
          <cell r="AT144">
            <v>189</v>
          </cell>
          <cell r="AU144">
            <v>3.8461538461538464E-2</v>
          </cell>
          <cell r="AV144">
            <v>16.7</v>
          </cell>
        </row>
        <row r="145">
          <cell r="AD145">
            <v>3.4</v>
          </cell>
          <cell r="AE145">
            <v>84</v>
          </cell>
          <cell r="AF145">
            <v>9</v>
          </cell>
          <cell r="AG145">
            <v>1.2589999999999999</v>
          </cell>
          <cell r="AH145">
            <v>175</v>
          </cell>
          <cell r="AI145">
            <v>1</v>
          </cell>
          <cell r="AJ145">
            <v>84</v>
          </cell>
          <cell r="AK145">
            <v>1</v>
          </cell>
          <cell r="AL145">
            <v>1</v>
          </cell>
          <cell r="AM145">
            <v>31</v>
          </cell>
          <cell r="AN145">
            <v>8</v>
          </cell>
          <cell r="AO145">
            <v>2</v>
          </cell>
          <cell r="AP145">
            <v>37</v>
          </cell>
          <cell r="AQ145">
            <v>76</v>
          </cell>
          <cell r="AR145">
            <v>1</v>
          </cell>
          <cell r="AS145">
            <v>183</v>
          </cell>
          <cell r="AT145">
            <v>190</v>
          </cell>
          <cell r="AU145">
            <v>3.825136612021858E-2</v>
          </cell>
          <cell r="AV145">
            <v>15.9</v>
          </cell>
        </row>
        <row r="146">
          <cell r="AD146">
            <v>2</v>
          </cell>
          <cell r="AE146">
            <v>51</v>
          </cell>
          <cell r="AF146">
            <v>3</v>
          </cell>
          <cell r="AG146">
            <v>1.464</v>
          </cell>
          <cell r="AH146">
            <v>118</v>
          </cell>
          <cell r="AI146">
            <v>4</v>
          </cell>
          <cell r="AJ146">
            <v>115</v>
          </cell>
          <cell r="AK146">
            <v>1</v>
          </cell>
          <cell r="AL146">
            <v>0</v>
          </cell>
          <cell r="AM146">
            <v>46</v>
          </cell>
          <cell r="AN146">
            <v>6</v>
          </cell>
          <cell r="AO146">
            <v>4</v>
          </cell>
          <cell r="AP146">
            <v>33</v>
          </cell>
          <cell r="AQ146">
            <v>31</v>
          </cell>
          <cell r="AR146">
            <v>0</v>
          </cell>
          <cell r="AS146">
            <v>162</v>
          </cell>
          <cell r="AT146">
            <v>167</v>
          </cell>
          <cell r="AU146">
            <v>3.0864197530864196E-2</v>
          </cell>
          <cell r="AV146">
            <v>7.9</v>
          </cell>
        </row>
        <row r="147">
          <cell r="AD147">
            <v>3.3</v>
          </cell>
          <cell r="AE147">
            <v>88</v>
          </cell>
          <cell r="AF147">
            <v>5</v>
          </cell>
          <cell r="AG147">
            <v>0.504</v>
          </cell>
          <cell r="AH147">
            <v>253</v>
          </cell>
          <cell r="AI147">
            <v>3</v>
          </cell>
          <cell r="AJ147">
            <v>124</v>
          </cell>
          <cell r="AK147">
            <v>0</v>
          </cell>
          <cell r="AL147">
            <v>1</v>
          </cell>
          <cell r="AM147">
            <v>42</v>
          </cell>
          <cell r="AN147">
            <v>9</v>
          </cell>
          <cell r="AO147">
            <v>3</v>
          </cell>
          <cell r="AP147">
            <v>35</v>
          </cell>
          <cell r="AQ147">
            <v>63</v>
          </cell>
          <cell r="AR147">
            <v>1</v>
          </cell>
          <cell r="AS147">
            <v>163</v>
          </cell>
          <cell r="AT147">
            <v>172</v>
          </cell>
          <cell r="AU147">
            <v>5.5214723926380369E-2</v>
          </cell>
          <cell r="AV147">
            <v>14.1</v>
          </cell>
        </row>
        <row r="148">
          <cell r="AD148">
            <v>1.7</v>
          </cell>
          <cell r="AE148">
            <v>58</v>
          </cell>
          <cell r="AF148">
            <v>19</v>
          </cell>
          <cell r="AG148">
            <v>0.44700000000000001</v>
          </cell>
          <cell r="AH148">
            <v>20</v>
          </cell>
          <cell r="AI148">
            <v>4</v>
          </cell>
          <cell r="AJ148">
            <v>129</v>
          </cell>
          <cell r="AK148">
            <v>1</v>
          </cell>
          <cell r="AL148">
            <v>0</v>
          </cell>
          <cell r="AM148">
            <v>43</v>
          </cell>
          <cell r="AN148">
            <v>10</v>
          </cell>
          <cell r="AO148">
            <v>3</v>
          </cell>
          <cell r="AP148">
            <v>42</v>
          </cell>
          <cell r="AQ148">
            <v>35</v>
          </cell>
          <cell r="AR148">
            <v>0</v>
          </cell>
          <cell r="AS148">
            <v>178</v>
          </cell>
          <cell r="AT148">
            <v>184</v>
          </cell>
          <cell r="AU148">
            <v>3.3707865168539325E-2</v>
          </cell>
          <cell r="AV148">
            <v>8.1</v>
          </cell>
        </row>
        <row r="149">
          <cell r="AD149">
            <v>2.9</v>
          </cell>
          <cell r="AE149">
            <v>66</v>
          </cell>
          <cell r="AF149">
            <v>17</v>
          </cell>
          <cell r="AG149">
            <v>2.62</v>
          </cell>
          <cell r="AH149">
            <v>103</v>
          </cell>
          <cell r="AI149">
            <v>2</v>
          </cell>
          <cell r="AJ149">
            <v>102</v>
          </cell>
          <cell r="AK149">
            <v>0</v>
          </cell>
          <cell r="AL149">
            <v>1</v>
          </cell>
          <cell r="AM149">
            <v>39</v>
          </cell>
          <cell r="AN149">
            <v>8</v>
          </cell>
          <cell r="AO149">
            <v>3</v>
          </cell>
          <cell r="AP149">
            <v>50</v>
          </cell>
          <cell r="AQ149">
            <v>48</v>
          </cell>
          <cell r="AR149">
            <v>0</v>
          </cell>
          <cell r="AS149">
            <v>166</v>
          </cell>
          <cell r="AT149">
            <v>172</v>
          </cell>
          <cell r="AU149">
            <v>3.614457831325301E-2</v>
          </cell>
          <cell r="AV149">
            <v>13.6</v>
          </cell>
        </row>
        <row r="150">
          <cell r="AD150">
            <v>2</v>
          </cell>
          <cell r="AE150">
            <v>55</v>
          </cell>
          <cell r="AF150">
            <v>8</v>
          </cell>
          <cell r="AG150">
            <v>1.1679999999999999</v>
          </cell>
          <cell r="AH150">
            <v>120</v>
          </cell>
          <cell r="AI150">
            <v>3</v>
          </cell>
          <cell r="AJ150">
            <v>114</v>
          </cell>
          <cell r="AK150">
            <v>1</v>
          </cell>
          <cell r="AL150">
            <v>0</v>
          </cell>
          <cell r="AM150">
            <v>52</v>
          </cell>
          <cell r="AN150">
            <v>10</v>
          </cell>
          <cell r="AO150">
            <v>3</v>
          </cell>
          <cell r="AP150">
            <v>40</v>
          </cell>
          <cell r="AQ150">
            <v>34</v>
          </cell>
          <cell r="AR150">
            <v>0</v>
          </cell>
          <cell r="AS150">
            <v>174</v>
          </cell>
          <cell r="AT150">
            <v>182</v>
          </cell>
          <cell r="AU150">
            <v>4.5977011494252873E-2</v>
          </cell>
          <cell r="AV150">
            <v>10</v>
          </cell>
        </row>
        <row r="151">
          <cell r="AD151">
            <v>2.2000000000000002</v>
          </cell>
          <cell r="AE151">
            <v>60</v>
          </cell>
          <cell r="AF151">
            <v>9</v>
          </cell>
          <cell r="AG151">
            <v>3.2000000000000001E-2</v>
          </cell>
          <cell r="AH151">
            <v>102</v>
          </cell>
          <cell r="AI151">
            <v>5</v>
          </cell>
          <cell r="AJ151">
            <v>135</v>
          </cell>
          <cell r="AK151">
            <v>1</v>
          </cell>
          <cell r="AL151">
            <v>1</v>
          </cell>
          <cell r="AM151">
            <v>35</v>
          </cell>
          <cell r="AN151">
            <v>8</v>
          </cell>
          <cell r="AO151">
            <v>2</v>
          </cell>
          <cell r="AP151">
            <v>32</v>
          </cell>
          <cell r="AQ151">
            <v>37</v>
          </cell>
          <cell r="AR151">
            <v>0</v>
          </cell>
          <cell r="AS151">
            <v>178</v>
          </cell>
          <cell r="AT151">
            <v>185</v>
          </cell>
          <cell r="AU151">
            <v>3.9325842696629212E-2</v>
          </cell>
          <cell r="AV151">
            <v>11.6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ITZ_Survey_Details"/>
      <sheetName val="&amp;UnStack"/>
      <sheetName val="&amp;DataIndices"/>
      <sheetName val="&amp;DataCopy"/>
      <sheetName val="&amp;Miscel_Area"/>
      <sheetName val="&amp;GraphData"/>
      <sheetName val="&amp;WorkArea"/>
      <sheetName val="Survey Data"/>
      <sheetName val="Working"/>
      <sheetName val="Results"/>
      <sheetName val="Inteaction - Binary Var"/>
      <sheetName val="Interaction - Continuous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2">
          <cell r="C32" t="str">
            <v>Low Competitiors</v>
          </cell>
          <cell r="D32" t="str">
            <v>High Competitiors</v>
          </cell>
        </row>
        <row r="33">
          <cell r="B33" t="str">
            <v>Close Sunday</v>
          </cell>
          <cell r="C33">
            <v>9.5649795133711475</v>
          </cell>
          <cell r="D33">
            <v>13.293927153295519</v>
          </cell>
        </row>
        <row r="34">
          <cell r="B34" t="str">
            <v>Open Sunday</v>
          </cell>
          <cell r="C34">
            <v>14.347696163066891</v>
          </cell>
          <cell r="D34">
            <v>9.951903836933111</v>
          </cell>
        </row>
      </sheetData>
      <sheetData sheetId="11">
        <row r="30">
          <cell r="C30" t="str">
            <v>Low IV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-Variable Description "/>
      <sheetName val="Stores_Data"/>
      <sheetName val="QtrSalesData"/>
      <sheetName val="Q1"/>
      <sheetName val="Q2.1"/>
      <sheetName val="Q2.2a"/>
      <sheetName val="Q2.2b"/>
      <sheetName val="Q2.2c"/>
      <sheetName val="Q2.2d"/>
      <sheetName val="Q2.2e"/>
      <sheetName val="Q2.2f"/>
      <sheetName val="Q2.2g"/>
      <sheetName val="Q2.2h"/>
      <sheetName val="Q2.2i"/>
      <sheetName val="Q2.2j"/>
      <sheetName val="Q2.3"/>
      <sheetName val="Q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AR5">
            <v>1</v>
          </cell>
          <cell r="AS5">
            <v>1</v>
          </cell>
        </row>
        <row r="6">
          <cell r="AR6">
            <v>0.98863636363636365</v>
          </cell>
          <cell r="AS6">
            <v>1</v>
          </cell>
        </row>
        <row r="7">
          <cell r="AR7">
            <v>0.97727272727272729</v>
          </cell>
          <cell r="AS7">
            <v>1</v>
          </cell>
        </row>
        <row r="8">
          <cell r="AR8">
            <v>0.96590909090909094</v>
          </cell>
          <cell r="AS8">
            <v>1</v>
          </cell>
        </row>
        <row r="9">
          <cell r="AR9">
            <v>0.95454545454545459</v>
          </cell>
          <cell r="AS9">
            <v>1</v>
          </cell>
        </row>
        <row r="10">
          <cell r="AR10">
            <v>0.94318181818181823</v>
          </cell>
          <cell r="AS10">
            <v>1</v>
          </cell>
        </row>
        <row r="11">
          <cell r="AR11">
            <v>0.93181818181818188</v>
          </cell>
          <cell r="AS11">
            <v>1</v>
          </cell>
        </row>
        <row r="12">
          <cell r="AR12">
            <v>0.92045454545454541</v>
          </cell>
          <cell r="AS12">
            <v>1</v>
          </cell>
        </row>
        <row r="13">
          <cell r="AR13">
            <v>0.90909090909090906</v>
          </cell>
          <cell r="AS13">
            <v>1</v>
          </cell>
        </row>
        <row r="14">
          <cell r="AR14">
            <v>0.89772727272727271</v>
          </cell>
          <cell r="AS14">
            <v>1</v>
          </cell>
        </row>
        <row r="15">
          <cell r="AR15">
            <v>0.88636363636363635</v>
          </cell>
          <cell r="AS15">
            <v>1</v>
          </cell>
        </row>
        <row r="16">
          <cell r="AR16">
            <v>0.875</v>
          </cell>
          <cell r="AS16">
            <v>1</v>
          </cell>
        </row>
        <row r="17">
          <cell r="AR17">
            <v>0.86363636363636365</v>
          </cell>
          <cell r="AS17">
            <v>1</v>
          </cell>
        </row>
        <row r="18">
          <cell r="AR18">
            <v>0.84090909090909094</v>
          </cell>
          <cell r="AS18">
            <v>1</v>
          </cell>
        </row>
        <row r="19">
          <cell r="AR19">
            <v>0.82954545454545459</v>
          </cell>
          <cell r="AS19">
            <v>1</v>
          </cell>
        </row>
        <row r="20">
          <cell r="AR20">
            <v>0.81818181818181812</v>
          </cell>
          <cell r="AS20">
            <v>1</v>
          </cell>
        </row>
        <row r="21">
          <cell r="AR21">
            <v>0.80681818181818188</v>
          </cell>
          <cell r="AS21">
            <v>1</v>
          </cell>
        </row>
        <row r="22">
          <cell r="AR22">
            <v>0.79545454545454541</v>
          </cell>
          <cell r="AS22">
            <v>1</v>
          </cell>
        </row>
        <row r="23">
          <cell r="AR23">
            <v>0.78409090909090906</v>
          </cell>
          <cell r="AS23">
            <v>1</v>
          </cell>
        </row>
        <row r="24">
          <cell r="AR24">
            <v>0.77272727272727271</v>
          </cell>
          <cell r="AS24">
            <v>1</v>
          </cell>
        </row>
        <row r="25">
          <cell r="AR25">
            <v>0.76136363636363635</v>
          </cell>
          <cell r="AS25">
            <v>1</v>
          </cell>
        </row>
        <row r="26">
          <cell r="AR26">
            <v>0.75</v>
          </cell>
          <cell r="AS26">
            <v>1</v>
          </cell>
        </row>
        <row r="27">
          <cell r="AR27">
            <v>0.73863636363636365</v>
          </cell>
          <cell r="AS27">
            <v>1</v>
          </cell>
        </row>
        <row r="28">
          <cell r="AR28">
            <v>0.72727272727272729</v>
          </cell>
          <cell r="AS28">
            <v>1</v>
          </cell>
        </row>
        <row r="29">
          <cell r="AR29">
            <v>0.71590909090909083</v>
          </cell>
          <cell r="AS29">
            <v>1</v>
          </cell>
        </row>
        <row r="30">
          <cell r="AR30">
            <v>0.70454545454545459</v>
          </cell>
          <cell r="AS30">
            <v>1</v>
          </cell>
        </row>
        <row r="31">
          <cell r="AR31">
            <v>0.69318181818181812</v>
          </cell>
          <cell r="AS31">
            <v>1</v>
          </cell>
        </row>
        <row r="32">
          <cell r="AR32">
            <v>0.68181818181818188</v>
          </cell>
          <cell r="AS32">
            <v>1</v>
          </cell>
        </row>
        <row r="33">
          <cell r="AR33">
            <v>0.67045454545454541</v>
          </cell>
          <cell r="AS33">
            <v>1</v>
          </cell>
        </row>
        <row r="34">
          <cell r="AR34">
            <v>0.64772727272727271</v>
          </cell>
          <cell r="AS34">
            <v>1</v>
          </cell>
        </row>
        <row r="35">
          <cell r="AR35">
            <v>0.64772727272727271</v>
          </cell>
          <cell r="AS35">
            <v>0.9838709677419355</v>
          </cell>
        </row>
        <row r="36">
          <cell r="AR36">
            <v>0.63636363636363635</v>
          </cell>
          <cell r="AS36">
            <v>0.9838709677419355</v>
          </cell>
        </row>
        <row r="37">
          <cell r="AR37">
            <v>0.625</v>
          </cell>
          <cell r="AS37">
            <v>0.9838709677419355</v>
          </cell>
        </row>
        <row r="38">
          <cell r="AR38">
            <v>0.61363636363636365</v>
          </cell>
          <cell r="AS38">
            <v>0.9838709677419355</v>
          </cell>
        </row>
        <row r="39">
          <cell r="AR39">
            <v>0.60227272727272729</v>
          </cell>
          <cell r="AS39">
            <v>0.9838709677419355</v>
          </cell>
        </row>
        <row r="40">
          <cell r="AR40">
            <v>0.59090909090909083</v>
          </cell>
          <cell r="AS40">
            <v>0.9838709677419355</v>
          </cell>
        </row>
        <row r="41">
          <cell r="AR41">
            <v>0.57954545454545459</v>
          </cell>
          <cell r="AS41">
            <v>0.9838709677419355</v>
          </cell>
        </row>
        <row r="42">
          <cell r="AR42">
            <v>0.56818181818181812</v>
          </cell>
          <cell r="AS42">
            <v>0.9838709677419355</v>
          </cell>
        </row>
        <row r="43">
          <cell r="AR43">
            <v>0.55681818181818188</v>
          </cell>
          <cell r="AS43">
            <v>0.9838709677419355</v>
          </cell>
        </row>
        <row r="44">
          <cell r="AR44">
            <v>0.54545454545454541</v>
          </cell>
          <cell r="AS44">
            <v>0.9838709677419355</v>
          </cell>
        </row>
        <row r="45">
          <cell r="AR45">
            <v>0.53409090909090917</v>
          </cell>
          <cell r="AS45">
            <v>0.967741935483871</v>
          </cell>
        </row>
        <row r="46">
          <cell r="AR46">
            <v>0.51136363636363635</v>
          </cell>
          <cell r="AS46">
            <v>0.967741935483871</v>
          </cell>
        </row>
        <row r="47">
          <cell r="AR47">
            <v>0.5</v>
          </cell>
          <cell r="AS47">
            <v>0.967741935483871</v>
          </cell>
        </row>
        <row r="48">
          <cell r="AR48">
            <v>0.5</v>
          </cell>
          <cell r="AS48">
            <v>0.95161290322580649</v>
          </cell>
        </row>
        <row r="49">
          <cell r="AR49">
            <v>0.48863636363636365</v>
          </cell>
          <cell r="AS49">
            <v>0.95161290322580649</v>
          </cell>
        </row>
        <row r="50">
          <cell r="AR50">
            <v>0.47727272727272729</v>
          </cell>
          <cell r="AS50">
            <v>0.95161290322580649</v>
          </cell>
        </row>
        <row r="51">
          <cell r="AR51">
            <v>0.45454545454545459</v>
          </cell>
          <cell r="AS51">
            <v>0.95161290322580649</v>
          </cell>
        </row>
        <row r="52">
          <cell r="AR52">
            <v>0.44318181818181823</v>
          </cell>
          <cell r="AS52">
            <v>0.95161290322580649</v>
          </cell>
        </row>
        <row r="53">
          <cell r="AR53">
            <v>0.44318181818181823</v>
          </cell>
          <cell r="AS53">
            <v>0.93548387096774199</v>
          </cell>
        </row>
        <row r="54">
          <cell r="AR54">
            <v>0.43181818181818177</v>
          </cell>
          <cell r="AS54">
            <v>0.93548387096774199</v>
          </cell>
        </row>
        <row r="55">
          <cell r="AR55">
            <v>0.43181818181818177</v>
          </cell>
          <cell r="AS55">
            <v>0.91935483870967738</v>
          </cell>
        </row>
        <row r="56">
          <cell r="AR56">
            <v>0.42045454545454541</v>
          </cell>
          <cell r="AS56">
            <v>0.91935483870967738</v>
          </cell>
        </row>
        <row r="57">
          <cell r="AR57">
            <v>0.40909090909090906</v>
          </cell>
          <cell r="AS57">
            <v>0.91935483870967738</v>
          </cell>
        </row>
        <row r="58">
          <cell r="AR58">
            <v>0.40909090909090906</v>
          </cell>
          <cell r="AS58">
            <v>0.90322580645161288</v>
          </cell>
        </row>
        <row r="59">
          <cell r="AR59">
            <v>0.39772727272727271</v>
          </cell>
          <cell r="AS59">
            <v>0.90322580645161288</v>
          </cell>
        </row>
        <row r="60">
          <cell r="AR60">
            <v>0.39772727272727271</v>
          </cell>
          <cell r="AS60">
            <v>0.88709677419354838</v>
          </cell>
        </row>
        <row r="61">
          <cell r="AR61">
            <v>0.38636363636363635</v>
          </cell>
          <cell r="AS61">
            <v>0.88709677419354838</v>
          </cell>
        </row>
        <row r="62">
          <cell r="AR62">
            <v>0.375</v>
          </cell>
          <cell r="AS62">
            <v>0.88709677419354838</v>
          </cell>
        </row>
        <row r="63">
          <cell r="AR63">
            <v>0.36363636363636365</v>
          </cell>
          <cell r="AS63">
            <v>0.88709677419354838</v>
          </cell>
        </row>
        <row r="64">
          <cell r="AR64">
            <v>0.34090909090909094</v>
          </cell>
          <cell r="AS64">
            <v>0.88709677419354838</v>
          </cell>
        </row>
        <row r="65">
          <cell r="AR65">
            <v>0.32954545454545459</v>
          </cell>
          <cell r="AS65">
            <v>0.88709677419354838</v>
          </cell>
        </row>
        <row r="66">
          <cell r="AR66">
            <v>0.31818181818181823</v>
          </cell>
          <cell r="AS66">
            <v>0.88709677419354838</v>
          </cell>
        </row>
        <row r="67">
          <cell r="AR67">
            <v>0.31818181818181823</v>
          </cell>
          <cell r="AS67">
            <v>0.87096774193548387</v>
          </cell>
        </row>
        <row r="68">
          <cell r="AR68">
            <v>0.31818181818181823</v>
          </cell>
          <cell r="AS68">
            <v>0.85483870967741937</v>
          </cell>
        </row>
        <row r="69">
          <cell r="AR69">
            <v>0.31818181818181823</v>
          </cell>
          <cell r="AS69">
            <v>0.83870967741935487</v>
          </cell>
        </row>
        <row r="70">
          <cell r="AR70">
            <v>0.31818181818181823</v>
          </cell>
          <cell r="AS70">
            <v>0.82258064516129026</v>
          </cell>
        </row>
        <row r="71">
          <cell r="AR71">
            <v>0.31818181818181823</v>
          </cell>
          <cell r="AS71">
            <v>0.80645161290322576</v>
          </cell>
        </row>
        <row r="72">
          <cell r="AR72">
            <v>0.30681818181818177</v>
          </cell>
          <cell r="AS72">
            <v>0.80645161290322576</v>
          </cell>
        </row>
        <row r="73">
          <cell r="AR73">
            <v>0.30681818181818177</v>
          </cell>
          <cell r="AS73">
            <v>0.79032258064516125</v>
          </cell>
        </row>
        <row r="74">
          <cell r="AR74">
            <v>0.29545454545454541</v>
          </cell>
          <cell r="AS74">
            <v>0.79032258064516125</v>
          </cell>
        </row>
        <row r="75">
          <cell r="AR75">
            <v>0.28409090909090906</v>
          </cell>
          <cell r="AS75">
            <v>0.79032258064516125</v>
          </cell>
        </row>
        <row r="76">
          <cell r="AR76">
            <v>0.27272727272727271</v>
          </cell>
          <cell r="AS76">
            <v>0.79032258064516125</v>
          </cell>
        </row>
        <row r="77">
          <cell r="AR77">
            <v>0.26136363636363635</v>
          </cell>
          <cell r="AS77">
            <v>0.79032258064516125</v>
          </cell>
        </row>
        <row r="78">
          <cell r="AR78">
            <v>0.26136363636363635</v>
          </cell>
          <cell r="AS78">
            <v>0.77419354838709675</v>
          </cell>
        </row>
        <row r="79">
          <cell r="AR79">
            <v>0.25</v>
          </cell>
          <cell r="AS79">
            <v>0.77419354838709675</v>
          </cell>
        </row>
        <row r="80">
          <cell r="AR80">
            <v>0.23863636363636365</v>
          </cell>
          <cell r="AS80">
            <v>0.77419354838709675</v>
          </cell>
        </row>
        <row r="81">
          <cell r="AR81">
            <v>0.22727272727272729</v>
          </cell>
          <cell r="AS81">
            <v>0.75806451612903225</v>
          </cell>
        </row>
        <row r="82">
          <cell r="AR82">
            <v>0.21590909090909094</v>
          </cell>
          <cell r="AS82">
            <v>0.75806451612903225</v>
          </cell>
        </row>
        <row r="83">
          <cell r="AR83">
            <v>0.21590909090909094</v>
          </cell>
          <cell r="AS83">
            <v>0.74193548387096775</v>
          </cell>
        </row>
        <row r="84">
          <cell r="AR84">
            <v>0.21590909090909094</v>
          </cell>
          <cell r="AS84">
            <v>0.72580645161290325</v>
          </cell>
        </row>
        <row r="85">
          <cell r="AR85">
            <v>0.21590909090909094</v>
          </cell>
          <cell r="AS85">
            <v>0.70967741935483875</v>
          </cell>
        </row>
        <row r="86">
          <cell r="AR86">
            <v>0.19318181818181823</v>
          </cell>
          <cell r="AS86">
            <v>0.70967741935483875</v>
          </cell>
        </row>
        <row r="87">
          <cell r="AR87">
            <v>0.19318181818181823</v>
          </cell>
          <cell r="AS87">
            <v>0.69354838709677424</v>
          </cell>
        </row>
        <row r="88">
          <cell r="AR88">
            <v>0.18181818181818177</v>
          </cell>
          <cell r="AS88">
            <v>0.69354838709677424</v>
          </cell>
        </row>
        <row r="89">
          <cell r="AR89">
            <v>0.18181818181818177</v>
          </cell>
          <cell r="AS89">
            <v>0.67741935483870974</v>
          </cell>
        </row>
        <row r="90">
          <cell r="AR90">
            <v>0.18181818181818177</v>
          </cell>
          <cell r="AS90">
            <v>0.66129032258064524</v>
          </cell>
        </row>
        <row r="91">
          <cell r="AR91">
            <v>0.18181818181818177</v>
          </cell>
          <cell r="AS91">
            <v>0.64516129032258063</v>
          </cell>
        </row>
        <row r="92">
          <cell r="AR92">
            <v>0.18181818181818177</v>
          </cell>
          <cell r="AS92">
            <v>0.62903225806451613</v>
          </cell>
        </row>
        <row r="93">
          <cell r="AR93">
            <v>0.18181818181818177</v>
          </cell>
          <cell r="AS93">
            <v>0.61290322580645162</v>
          </cell>
        </row>
        <row r="94">
          <cell r="AR94">
            <v>0.18181818181818177</v>
          </cell>
          <cell r="AS94">
            <v>0.59677419354838712</v>
          </cell>
        </row>
        <row r="95">
          <cell r="AR95">
            <v>0.17045454545454541</v>
          </cell>
          <cell r="AS95">
            <v>0.59677419354838712</v>
          </cell>
        </row>
        <row r="96">
          <cell r="AR96">
            <v>0.15909090909090906</v>
          </cell>
          <cell r="AS96">
            <v>0.59677419354838712</v>
          </cell>
        </row>
        <row r="97">
          <cell r="AR97">
            <v>0.14772727272727271</v>
          </cell>
          <cell r="AS97">
            <v>0.59677419354838712</v>
          </cell>
        </row>
        <row r="98">
          <cell r="AR98">
            <v>0.125</v>
          </cell>
          <cell r="AS98">
            <v>0.59677419354838712</v>
          </cell>
        </row>
        <row r="99">
          <cell r="AR99">
            <v>0.125</v>
          </cell>
          <cell r="AS99">
            <v>0.58064516129032251</v>
          </cell>
        </row>
        <row r="100">
          <cell r="AR100">
            <v>0.125</v>
          </cell>
          <cell r="AS100">
            <v>0.56451612903225801</v>
          </cell>
        </row>
        <row r="101">
          <cell r="AR101">
            <v>0.11363636363636365</v>
          </cell>
          <cell r="AS101">
            <v>0.56451612903225801</v>
          </cell>
        </row>
        <row r="102">
          <cell r="AR102">
            <v>0.10227272727272729</v>
          </cell>
          <cell r="AS102">
            <v>0.56451612903225801</v>
          </cell>
        </row>
        <row r="103">
          <cell r="AR103">
            <v>9.0909090909090939E-2</v>
          </cell>
          <cell r="AS103">
            <v>0.56451612903225801</v>
          </cell>
        </row>
        <row r="104">
          <cell r="AR104">
            <v>9.0909090909090939E-2</v>
          </cell>
          <cell r="AS104">
            <v>0.54838709677419351</v>
          </cell>
        </row>
        <row r="105">
          <cell r="AR105">
            <v>9.0909090909090939E-2</v>
          </cell>
          <cell r="AS105">
            <v>0.532258064516129</v>
          </cell>
        </row>
        <row r="106">
          <cell r="AR106">
            <v>7.9545454545454586E-2</v>
          </cell>
          <cell r="AS106">
            <v>0.532258064516129</v>
          </cell>
        </row>
        <row r="107">
          <cell r="AR107">
            <v>6.8181818181818232E-2</v>
          </cell>
          <cell r="AS107">
            <v>0.5161290322580645</v>
          </cell>
        </row>
        <row r="108">
          <cell r="AR108">
            <v>6.8181818181818232E-2</v>
          </cell>
          <cell r="AS108">
            <v>0.5</v>
          </cell>
        </row>
        <row r="109">
          <cell r="AR109">
            <v>6.8181818181818232E-2</v>
          </cell>
          <cell r="AS109">
            <v>0.4838709677419355</v>
          </cell>
        </row>
        <row r="110">
          <cell r="AR110">
            <v>5.6818181818181768E-2</v>
          </cell>
          <cell r="AS110">
            <v>0.4838709677419355</v>
          </cell>
        </row>
        <row r="111">
          <cell r="AR111">
            <v>4.5454545454545414E-2</v>
          </cell>
          <cell r="AS111">
            <v>0.4838709677419355</v>
          </cell>
        </row>
        <row r="112">
          <cell r="AR112">
            <v>4.5454545454545414E-2</v>
          </cell>
          <cell r="AS112">
            <v>0.467741935483871</v>
          </cell>
        </row>
        <row r="113">
          <cell r="AR113">
            <v>4.5454545454545414E-2</v>
          </cell>
          <cell r="AS113">
            <v>0.45161290322580649</v>
          </cell>
        </row>
        <row r="114">
          <cell r="AR114">
            <v>4.5454545454545414E-2</v>
          </cell>
          <cell r="AS114">
            <v>0.43548387096774188</v>
          </cell>
        </row>
        <row r="115">
          <cell r="AR115">
            <v>4.5454545454545414E-2</v>
          </cell>
          <cell r="AS115">
            <v>0.41935483870967738</v>
          </cell>
        </row>
        <row r="116">
          <cell r="AR116">
            <v>4.5454545454545414E-2</v>
          </cell>
          <cell r="AS116">
            <v>0.40322580645161288</v>
          </cell>
        </row>
        <row r="117">
          <cell r="AR117">
            <v>4.5454545454545414E-2</v>
          </cell>
          <cell r="AS117">
            <v>0.38709677419354838</v>
          </cell>
        </row>
        <row r="118">
          <cell r="AR118">
            <v>3.4090909090909061E-2</v>
          </cell>
          <cell r="AS118">
            <v>0.38709677419354838</v>
          </cell>
        </row>
        <row r="119">
          <cell r="AR119">
            <v>3.4090909090909061E-2</v>
          </cell>
          <cell r="AS119">
            <v>0.35483870967741937</v>
          </cell>
        </row>
        <row r="120">
          <cell r="AR120">
            <v>3.4090909090909061E-2</v>
          </cell>
          <cell r="AS120">
            <v>0.33870967741935487</v>
          </cell>
        </row>
        <row r="121">
          <cell r="AR121">
            <v>2.2727272727272707E-2</v>
          </cell>
          <cell r="AS121">
            <v>0.33870967741935487</v>
          </cell>
        </row>
        <row r="122">
          <cell r="AR122">
            <v>2.2727272727272707E-2</v>
          </cell>
          <cell r="AS122">
            <v>0.32258064516129037</v>
          </cell>
        </row>
        <row r="123">
          <cell r="AR123">
            <v>2.2727272727272707E-2</v>
          </cell>
          <cell r="AS123">
            <v>0.30645161290322576</v>
          </cell>
        </row>
        <row r="124">
          <cell r="AR124">
            <v>2.2727272727272707E-2</v>
          </cell>
          <cell r="AS124">
            <v>0.27419354838709675</v>
          </cell>
        </row>
        <row r="125">
          <cell r="AR125">
            <v>1.1363636363636354E-2</v>
          </cell>
          <cell r="AS125">
            <v>0.27419354838709675</v>
          </cell>
        </row>
        <row r="126">
          <cell r="AR126">
            <v>1.1363636363636354E-2</v>
          </cell>
          <cell r="AS126">
            <v>0.25806451612903225</v>
          </cell>
        </row>
        <row r="127">
          <cell r="AR127">
            <v>1.1363636363636354E-2</v>
          </cell>
          <cell r="AS127">
            <v>0.24193548387096775</v>
          </cell>
        </row>
        <row r="128">
          <cell r="AR128">
            <v>1.1363636363636354E-2</v>
          </cell>
          <cell r="AS128">
            <v>0.22580645161290325</v>
          </cell>
        </row>
        <row r="129">
          <cell r="AR129">
            <v>1.1363636363636354E-2</v>
          </cell>
          <cell r="AS129">
            <v>0.19354838709677424</v>
          </cell>
        </row>
        <row r="130">
          <cell r="AR130">
            <v>1.1363636363636354E-2</v>
          </cell>
          <cell r="AS130">
            <v>0.17741935483870963</v>
          </cell>
        </row>
        <row r="131">
          <cell r="AR131">
            <v>1.1363636363636354E-2</v>
          </cell>
          <cell r="AS131">
            <v>0.16129032258064513</v>
          </cell>
        </row>
        <row r="132">
          <cell r="AR132">
            <v>1.1363636363636354E-2</v>
          </cell>
          <cell r="AS132">
            <v>0.14516129032258063</v>
          </cell>
        </row>
        <row r="133">
          <cell r="AR133">
            <v>1.1363636363636354E-2</v>
          </cell>
          <cell r="AS133">
            <v>0.12903225806451613</v>
          </cell>
        </row>
        <row r="134">
          <cell r="AR134">
            <v>1.1363636363636354E-2</v>
          </cell>
          <cell r="AS134">
            <v>0.11290322580645162</v>
          </cell>
        </row>
        <row r="135">
          <cell r="AR135">
            <v>0</v>
          </cell>
          <cell r="AS135">
            <v>0.11290322580645162</v>
          </cell>
        </row>
        <row r="136">
          <cell r="AR136">
            <v>0</v>
          </cell>
          <cell r="AS136">
            <v>9.6774193548387122E-2</v>
          </cell>
        </row>
        <row r="137">
          <cell r="AR137">
            <v>0</v>
          </cell>
          <cell r="AS137">
            <v>8.064516129032262E-2</v>
          </cell>
        </row>
        <row r="138">
          <cell r="AR138">
            <v>0</v>
          </cell>
          <cell r="AS138">
            <v>6.4516129032258118E-2</v>
          </cell>
        </row>
        <row r="139">
          <cell r="AR139">
            <v>0</v>
          </cell>
          <cell r="AS139">
            <v>4.8387096774193505E-2</v>
          </cell>
        </row>
        <row r="140">
          <cell r="AR140">
            <v>0</v>
          </cell>
          <cell r="AS140">
            <v>3.2258064516129004E-2</v>
          </cell>
        </row>
        <row r="141">
          <cell r="AR141">
            <v>0</v>
          </cell>
          <cell r="AS141">
            <v>1.6129032258064502E-2</v>
          </cell>
        </row>
        <row r="142">
          <cell r="AR142">
            <v>0</v>
          </cell>
          <cell r="AS142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54.559820601855" createdVersion="6" refreshedVersion="6" minRefreshableVersion="3" recordCount="150" xr:uid="{00000000-000A-0000-FFFF-FFFF00000000}">
  <cacheSource type="worksheet">
    <worksheetSource ref="M1:M151" sheet="Task 1"/>
  </cacheSource>
  <cacheFields count="1">
    <cacheField name="Dummy Channel" numFmtId="0">
      <sharedItems count="2">
        <s v="Online Channel"/>
        <s v="No Online Chann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54.577722916663" createdVersion="6" refreshedVersion="6" minRefreshableVersion="3" recordCount="150" xr:uid="{00000000-000A-0000-FFFF-FFFF01000000}">
  <cacheSource type="worksheet">
    <worksheetSource ref="A1:A151" sheet="Task 1"/>
  </cacheSource>
  <cacheFields count="1">
    <cacheField name="Sales $m" numFmtId="164">
      <sharedItems containsSemiMixedTypes="0" containsString="0" containsNumber="1" minValue="5.9" maxValue="23.5" count="91">
        <n v="12.5"/>
        <n v="14.5"/>
        <n v="19"/>
        <n v="18.2"/>
        <n v="7.6"/>
        <n v="18.5"/>
        <n v="13.1"/>
        <n v="14.9"/>
        <n v="17.100000000000001"/>
        <n v="9.1999999999999993"/>
        <n v="10.3"/>
        <n v="19.3"/>
        <n v="8.1"/>
        <n v="9.1"/>
        <n v="15.7"/>
        <n v="9.8000000000000007"/>
        <n v="19.5"/>
        <n v="16.2"/>
        <n v="8"/>
        <n v="12.2"/>
        <n v="11.1"/>
        <n v="16.8"/>
        <n v="11.8"/>
        <n v="14"/>
        <n v="10.5"/>
        <n v="6.2"/>
        <n v="16.899999999999999"/>
        <n v="7.9"/>
        <n v="9.6"/>
        <n v="16.3"/>
        <n v="11.2"/>
        <n v="16.100000000000001"/>
        <n v="10.4"/>
        <n v="7.4"/>
        <n v="12"/>
        <n v="5.9"/>
        <n v="9"/>
        <n v="15.8"/>
        <n v="15.3"/>
        <n v="14.4"/>
        <n v="14.8"/>
        <n v="12.1"/>
        <n v="8.4"/>
        <n v="10.6"/>
        <n v="10.9"/>
        <n v="8.6999999999999993"/>
        <n v="9.5"/>
        <n v="6.8"/>
        <n v="7.2"/>
        <n v="11.3"/>
        <n v="9.4"/>
        <n v="8.6"/>
        <n v="15.4"/>
        <n v="11"/>
        <n v="15.6"/>
        <n v="11.4"/>
        <n v="23.5"/>
        <n v="12.4"/>
        <n v="13.4"/>
        <n v="13.8"/>
        <n v="11.6"/>
        <n v="15.5"/>
        <n v="12.7"/>
        <n v="15.9"/>
        <n v="7.5"/>
        <n v="7.7"/>
        <n v="8.5"/>
        <n v="10.7"/>
        <n v="7.3"/>
        <n v="12.9"/>
        <n v="8.8000000000000007"/>
        <n v="13.3"/>
        <n v="13.2"/>
        <n v="8.3000000000000007"/>
        <n v="9.3000000000000007"/>
        <n v="8.1999999999999993"/>
        <n v="9.6999999999999993"/>
        <n v="8.9"/>
        <n v="21"/>
        <n v="20.399999999999999"/>
        <n v="18.3"/>
        <n v="6.6"/>
        <n v="7.8"/>
        <n v="13.9"/>
        <n v="11.7"/>
        <n v="12.8"/>
        <n v="17"/>
        <n v="16.7"/>
        <n v="14.1"/>
        <n v="13.6"/>
        <n v="10"/>
      </sharedItems>
      <fieldGroup base="0">
        <rangePr autoStart="0" autoEnd="0" startNum="1" endNum="25" groupInterval="5"/>
        <groupItems count="7">
          <s v="&lt;1"/>
          <s v="1-6"/>
          <s v="6-11"/>
          <s v="11-16"/>
          <s v="16-21"/>
          <s v="21-26"/>
          <s v="&gt;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V VERMA" refreshedDate="43354.594589236112" createdVersion="6" refreshedVersion="6" minRefreshableVersion="3" recordCount="62" xr:uid="{00000000-000A-0000-FFFF-FFFF02000000}">
  <cacheSource type="worksheet">
    <worksheetSource ref="V1:V63" sheet="Task 1"/>
  </cacheSource>
  <cacheFields count="1">
    <cacheField name="Sales $m" numFmtId="164">
      <sharedItems containsSemiMixedTypes="0" containsString="0" containsNumber="1" minValue="7.4" maxValue="23.5" count="54">
        <n v="12.5"/>
        <n v="14.5"/>
        <n v="19"/>
        <n v="18.5"/>
        <n v="17.100000000000001"/>
        <n v="9.1999999999999993"/>
        <n v="10.3"/>
        <n v="19.3"/>
        <n v="15.7"/>
        <n v="9.8000000000000007"/>
        <n v="19.5"/>
        <n v="16.2"/>
        <n v="12.2"/>
        <n v="11.1"/>
        <n v="16.8"/>
        <n v="14"/>
        <n v="16.899999999999999"/>
        <n v="16.3"/>
        <n v="13.1"/>
        <n v="7.4"/>
        <n v="9"/>
        <n v="8"/>
        <n v="8.6"/>
        <n v="15.4"/>
        <n v="11.4"/>
        <n v="23.5"/>
        <n v="13.4"/>
        <n v="12.4"/>
        <n v="9.5"/>
        <n v="8.4"/>
        <n v="15.5"/>
        <n v="10.4"/>
        <n v="9.4"/>
        <n v="10.7"/>
        <n v="14.8"/>
        <n v="12.9"/>
        <n v="18.2"/>
        <n v="14.4"/>
        <n v="13.3"/>
        <n v="13.2"/>
        <n v="8.3000000000000007"/>
        <n v="9.6999999999999993"/>
        <n v="8.9"/>
        <n v="21"/>
        <n v="7.5"/>
        <n v="20.399999999999999"/>
        <n v="18.3"/>
        <n v="8.6999999999999993"/>
        <n v="9.1"/>
        <n v="11.7"/>
        <n v="17"/>
        <n v="16.7"/>
        <n v="15.9"/>
        <n v="14.1"/>
      </sharedItems>
      <fieldGroup base="0">
        <rangePr autoStart="0" autoEnd="0" startNum="1" endNum="25" groupInterval="5"/>
        <groupItems count="7">
          <s v="&lt;1"/>
          <s v="1-6"/>
          <s v="6-11"/>
          <s v="11-16"/>
          <s v="16-21"/>
          <s v="21-26"/>
          <s v="&gt;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6"/>
  </r>
  <r>
    <x v="18"/>
  </r>
  <r>
    <x v="31"/>
  </r>
  <r>
    <x v="32"/>
  </r>
  <r>
    <x v="33"/>
  </r>
  <r>
    <x v="24"/>
  </r>
  <r>
    <x v="34"/>
  </r>
  <r>
    <x v="1"/>
  </r>
  <r>
    <x v="35"/>
  </r>
  <r>
    <x v="36"/>
  </r>
  <r>
    <x v="37"/>
  </r>
  <r>
    <x v="23"/>
  </r>
  <r>
    <x v="38"/>
  </r>
  <r>
    <x v="39"/>
  </r>
  <r>
    <x v="40"/>
  </r>
  <r>
    <x v="41"/>
  </r>
  <r>
    <x v="18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8"/>
  </r>
  <r>
    <x v="52"/>
  </r>
  <r>
    <x v="53"/>
  </r>
  <r>
    <x v="54"/>
  </r>
  <r>
    <x v="4"/>
  </r>
  <r>
    <x v="55"/>
  </r>
  <r>
    <x v="56"/>
  </r>
  <r>
    <x v="57"/>
  </r>
  <r>
    <x v="58"/>
  </r>
  <r>
    <x v="59"/>
  </r>
  <r>
    <x v="60"/>
  </r>
  <r>
    <x v="22"/>
  </r>
  <r>
    <x v="57"/>
  </r>
  <r>
    <x v="12"/>
  </r>
  <r>
    <x v="46"/>
  </r>
  <r>
    <x v="42"/>
  </r>
  <r>
    <x v="36"/>
  </r>
  <r>
    <x v="61"/>
  </r>
  <r>
    <x v="32"/>
  </r>
  <r>
    <x v="62"/>
  </r>
  <r>
    <x v="23"/>
  </r>
  <r>
    <x v="50"/>
  </r>
  <r>
    <x v="23"/>
  </r>
  <r>
    <x v="63"/>
  </r>
  <r>
    <x v="64"/>
  </r>
  <r>
    <x v="12"/>
  </r>
  <r>
    <x v="10"/>
  </r>
  <r>
    <x v="65"/>
  </r>
  <r>
    <x v="66"/>
  </r>
  <r>
    <x v="67"/>
  </r>
  <r>
    <x v="33"/>
  </r>
  <r>
    <x v="40"/>
  </r>
  <r>
    <x v="68"/>
  </r>
  <r>
    <x v="4"/>
  </r>
  <r>
    <x v="36"/>
  </r>
  <r>
    <x v="69"/>
  </r>
  <r>
    <x v="36"/>
  </r>
  <r>
    <x v="3"/>
  </r>
  <r>
    <x v="39"/>
  </r>
  <r>
    <x v="70"/>
  </r>
  <r>
    <x v="0"/>
  </r>
  <r>
    <x v="71"/>
  </r>
  <r>
    <x v="0"/>
  </r>
  <r>
    <x v="72"/>
  </r>
  <r>
    <x v="20"/>
  </r>
  <r>
    <x v="73"/>
  </r>
  <r>
    <x v="74"/>
  </r>
  <r>
    <x v="75"/>
  </r>
  <r>
    <x v="40"/>
  </r>
  <r>
    <x v="67"/>
  </r>
  <r>
    <x v="70"/>
  </r>
  <r>
    <x v="76"/>
  </r>
  <r>
    <x v="76"/>
  </r>
  <r>
    <x v="24"/>
  </r>
  <r>
    <x v="77"/>
  </r>
  <r>
    <x v="27"/>
  </r>
  <r>
    <x v="78"/>
  </r>
  <r>
    <x v="62"/>
  </r>
  <r>
    <x v="50"/>
  </r>
  <r>
    <x v="64"/>
  </r>
  <r>
    <x v="22"/>
  </r>
  <r>
    <x v="55"/>
  </r>
  <r>
    <x v="48"/>
  </r>
  <r>
    <x v="79"/>
  </r>
  <r>
    <x v="15"/>
  </r>
  <r>
    <x v="17"/>
  </r>
  <r>
    <x v="55"/>
  </r>
  <r>
    <x v="80"/>
  </r>
  <r>
    <x v="45"/>
  </r>
  <r>
    <x v="13"/>
  </r>
  <r>
    <x v="76"/>
  </r>
  <r>
    <x v="81"/>
  </r>
  <r>
    <x v="13"/>
  </r>
  <r>
    <x v="76"/>
  </r>
  <r>
    <x v="82"/>
  </r>
  <r>
    <x v="83"/>
  </r>
  <r>
    <x v="10"/>
  </r>
  <r>
    <x v="84"/>
  </r>
  <r>
    <x v="50"/>
  </r>
  <r>
    <x v="46"/>
  </r>
  <r>
    <x v="45"/>
  </r>
  <r>
    <x v="85"/>
  </r>
  <r>
    <x v="81"/>
  </r>
  <r>
    <x v="86"/>
  </r>
  <r>
    <x v="87"/>
  </r>
  <r>
    <x v="63"/>
  </r>
  <r>
    <x v="27"/>
  </r>
  <r>
    <x v="88"/>
  </r>
  <r>
    <x v="12"/>
  </r>
  <r>
    <x v="89"/>
  </r>
  <r>
    <x v="90"/>
  </r>
  <r>
    <x v="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4"/>
  </r>
  <r>
    <x v="23"/>
  </r>
  <r>
    <x v="24"/>
  </r>
  <r>
    <x v="25"/>
  </r>
  <r>
    <x v="26"/>
  </r>
  <r>
    <x v="27"/>
  </r>
  <r>
    <x v="28"/>
  </r>
  <r>
    <x v="29"/>
  </r>
  <r>
    <x v="20"/>
  </r>
  <r>
    <x v="30"/>
  </r>
  <r>
    <x v="31"/>
  </r>
  <r>
    <x v="32"/>
  </r>
  <r>
    <x v="15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9"/>
  </r>
  <r>
    <x v="11"/>
  </r>
  <r>
    <x v="24"/>
  </r>
  <r>
    <x v="46"/>
  </r>
  <r>
    <x v="47"/>
  </r>
  <r>
    <x v="48"/>
  </r>
  <r>
    <x v="49"/>
  </r>
  <r>
    <x v="32"/>
  </r>
  <r>
    <x v="47"/>
  </r>
  <r>
    <x v="50"/>
  </r>
  <r>
    <x v="51"/>
  </r>
  <r>
    <x v="52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O3:P6" firstHeaderRow="1" firstDataRow="1" firstDataCol="1"/>
  <pivotFields count="1">
    <pivotField name="Online Channel"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hannel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Y25:Z30" firstHeaderRow="1" firstDataRow="1" firstDataCol="1"/>
  <pivotFields count="1">
    <pivotField axis="axisRow" dataField="1" numFmtId="164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ales $m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F3:G9" firstHeaderRow="1" firstDataRow="1" firstDataCol="1"/>
  <pivotFields count="1">
    <pivotField axis="axisRow" dataField="1" numFmtId="164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ales $m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showOutlineSymbols="0" topLeftCell="A6" workbookViewId="0">
      <selection activeCell="A23" sqref="A23"/>
    </sheetView>
  </sheetViews>
  <sheetFormatPr defaultColWidth="9" defaultRowHeight="12.75" customHeight="1" x14ac:dyDescent="0.25"/>
  <cols>
    <col min="1" max="1" width="119.28515625" style="4" bestFit="1" customWidth="1"/>
    <col min="2" max="2" width="9" style="4"/>
    <col min="3" max="3" width="9.85546875" style="4" customWidth="1"/>
    <col min="4" max="6" width="9" style="4"/>
    <col min="7" max="7" width="9" style="3"/>
    <col min="8" max="8" width="11.28515625" style="4" customWidth="1"/>
    <col min="9" max="9" width="8.28515625" style="3" customWidth="1"/>
    <col min="10" max="11" width="9" style="4"/>
    <col min="12" max="12" width="9.85546875" style="4" customWidth="1"/>
    <col min="13" max="13" width="9" style="4"/>
    <col min="14" max="14" width="11.7109375" style="4" customWidth="1"/>
    <col min="15" max="15" width="9.140625" style="4" customWidth="1"/>
    <col min="16" max="16" width="9.7109375" style="3" customWidth="1"/>
    <col min="17" max="17" width="10.85546875" style="4" customWidth="1"/>
    <col min="18" max="18" width="9" style="3"/>
    <col min="19" max="19" width="11.140625" style="4" customWidth="1"/>
    <col min="20" max="23" width="9" style="4"/>
    <col min="24" max="24" width="9.28515625" style="4" customWidth="1"/>
    <col min="25" max="25" width="9" style="3"/>
    <col min="26" max="26" width="11" style="4" customWidth="1"/>
    <col min="27" max="16384" width="9" style="4"/>
  </cols>
  <sheetData>
    <row r="1" spans="1:11" ht="19.5" customHeight="1" x14ac:dyDescent="0.25">
      <c r="A1" s="1" t="s">
        <v>0</v>
      </c>
      <c r="B1" s="2"/>
      <c r="C1" s="2"/>
      <c r="D1" s="2"/>
      <c r="E1" s="2"/>
      <c r="F1" s="2"/>
    </row>
    <row r="2" spans="1:11" ht="12.75" customHeight="1" x14ac:dyDescent="0.25">
      <c r="A2" s="2"/>
      <c r="B2" s="2"/>
      <c r="C2" s="2"/>
      <c r="D2" s="2" t="s">
        <v>1</v>
      </c>
      <c r="E2" s="2"/>
      <c r="F2" s="2"/>
    </row>
    <row r="3" spans="1:11" ht="12.75" customHeight="1" x14ac:dyDescent="0.25">
      <c r="A3" s="5" t="s">
        <v>2</v>
      </c>
    </row>
    <row r="4" spans="1:11" ht="12.75" customHeight="1" x14ac:dyDescent="0.25">
      <c r="A4" s="2" t="s">
        <v>3</v>
      </c>
      <c r="B4" s="2"/>
      <c r="C4" s="2"/>
      <c r="D4" s="2"/>
      <c r="E4" s="2"/>
      <c r="F4" s="2"/>
    </row>
    <row r="5" spans="1:11" ht="12.75" customHeight="1" x14ac:dyDescent="0.25">
      <c r="A5" s="6" t="s">
        <v>4</v>
      </c>
    </row>
    <row r="6" spans="1:11" ht="12.75" customHeight="1" x14ac:dyDescent="0.25">
      <c r="A6" s="2"/>
      <c r="B6" s="2"/>
      <c r="C6" s="2"/>
      <c r="D6" s="2"/>
      <c r="E6" s="2"/>
      <c r="F6" s="2"/>
    </row>
    <row r="7" spans="1:11" ht="12.75" customHeight="1" x14ac:dyDescent="0.25">
      <c r="A7" s="7" t="s">
        <v>5</v>
      </c>
      <c r="B7" s="2"/>
      <c r="C7" s="2"/>
      <c r="D7" s="2"/>
      <c r="E7" s="2"/>
      <c r="F7" s="2"/>
    </row>
    <row r="8" spans="1:11" ht="12.75" customHeight="1" x14ac:dyDescent="0.25">
      <c r="A8" s="8" t="s">
        <v>6</v>
      </c>
      <c r="B8" s="8" t="s">
        <v>7</v>
      </c>
      <c r="C8" s="8"/>
      <c r="D8" s="8"/>
      <c r="E8" s="8"/>
      <c r="F8" s="8"/>
      <c r="G8" s="9"/>
    </row>
    <row r="9" spans="1:11" ht="12.75" customHeight="1" x14ac:dyDescent="0.25">
      <c r="A9" s="8" t="s">
        <v>8</v>
      </c>
      <c r="B9" s="8" t="s">
        <v>9</v>
      </c>
      <c r="C9" s="8"/>
      <c r="D9" s="8"/>
      <c r="E9" s="8"/>
      <c r="F9" s="8"/>
      <c r="G9" s="9"/>
      <c r="H9" s="2"/>
      <c r="J9" s="2"/>
    </row>
    <row r="10" spans="1:11" ht="12.75" customHeight="1" x14ac:dyDescent="0.25">
      <c r="A10" s="8" t="s">
        <v>10</v>
      </c>
      <c r="B10" s="8" t="s">
        <v>11</v>
      </c>
      <c r="C10" s="8"/>
      <c r="D10" s="8"/>
      <c r="E10" s="8"/>
      <c r="F10" s="8"/>
      <c r="G10" s="9"/>
      <c r="H10" s="2"/>
      <c r="J10" s="2"/>
    </row>
    <row r="11" spans="1:11" ht="12.75" customHeight="1" x14ac:dyDescent="0.25">
      <c r="A11" s="8" t="s">
        <v>12</v>
      </c>
      <c r="B11" s="8" t="s">
        <v>13</v>
      </c>
    </row>
    <row r="12" spans="1:11" ht="12.75" customHeight="1" x14ac:dyDescent="0.25">
      <c r="A12" s="8" t="s">
        <v>14</v>
      </c>
      <c r="B12" s="8" t="s">
        <v>15</v>
      </c>
      <c r="C12" s="8"/>
      <c r="D12" s="8"/>
      <c r="E12" s="8"/>
      <c r="F12" s="8"/>
      <c r="G12" s="9"/>
      <c r="H12" s="10"/>
      <c r="I12" s="9"/>
      <c r="J12" s="10"/>
    </row>
    <row r="13" spans="1:11" ht="12.75" customHeight="1" x14ac:dyDescent="0.25">
      <c r="A13" s="8" t="s">
        <v>16</v>
      </c>
      <c r="B13" s="8" t="s">
        <v>17</v>
      </c>
      <c r="C13" s="8"/>
      <c r="D13" s="8"/>
      <c r="E13" s="8"/>
      <c r="F13" s="8"/>
      <c r="G13" s="9"/>
      <c r="H13" s="8"/>
      <c r="I13" s="9"/>
      <c r="J13" s="8"/>
      <c r="K13" s="2"/>
    </row>
    <row r="14" spans="1:11" ht="12.75" customHeight="1" x14ac:dyDescent="0.25">
      <c r="A14" s="8" t="s">
        <v>18</v>
      </c>
      <c r="B14" s="8" t="s">
        <v>19</v>
      </c>
      <c r="C14" s="8"/>
      <c r="D14" s="8"/>
      <c r="E14" s="8"/>
      <c r="F14" s="8"/>
      <c r="G14" s="9"/>
      <c r="H14" s="8"/>
      <c r="I14" s="9"/>
      <c r="J14" s="8"/>
      <c r="K14" s="2"/>
    </row>
    <row r="15" spans="1:11" ht="12.75" customHeight="1" x14ac:dyDescent="0.25">
      <c r="A15" s="8" t="s">
        <v>20</v>
      </c>
      <c r="B15" s="8" t="s">
        <v>21</v>
      </c>
      <c r="C15" s="8"/>
      <c r="D15" s="8"/>
      <c r="E15" s="8"/>
      <c r="F15" s="8"/>
      <c r="G15" s="9"/>
      <c r="H15" s="8"/>
      <c r="I15" s="9"/>
      <c r="J15" s="8"/>
      <c r="K15" s="2"/>
    </row>
    <row r="16" spans="1:11" ht="12.75" customHeight="1" x14ac:dyDescent="0.25">
      <c r="A16" s="8" t="s">
        <v>22</v>
      </c>
      <c r="B16" s="8" t="s">
        <v>59</v>
      </c>
      <c r="C16" s="8"/>
      <c r="D16" s="8"/>
      <c r="E16" s="8"/>
      <c r="F16" s="8"/>
      <c r="G16" s="9"/>
      <c r="H16" s="8"/>
      <c r="I16" s="9"/>
      <c r="J16" s="8"/>
      <c r="K16" s="2"/>
    </row>
    <row r="17" spans="1:26" ht="12.75" customHeight="1" x14ac:dyDescent="0.25">
      <c r="A17" s="8" t="s">
        <v>23</v>
      </c>
      <c r="B17" s="8" t="s">
        <v>60</v>
      </c>
      <c r="C17" s="8"/>
      <c r="D17" s="8"/>
      <c r="E17" s="8"/>
      <c r="F17" s="8"/>
      <c r="G17" s="9"/>
      <c r="H17" s="8"/>
      <c r="I17" s="9"/>
      <c r="J17" s="8"/>
      <c r="K17" s="2"/>
    </row>
    <row r="18" spans="1:26" ht="12.75" customHeight="1" x14ac:dyDescent="0.25">
      <c r="A18" s="8" t="s">
        <v>24</v>
      </c>
      <c r="B18" s="8" t="s">
        <v>25</v>
      </c>
      <c r="C18" s="8"/>
      <c r="D18" s="8"/>
      <c r="E18" s="8"/>
      <c r="F18" s="8"/>
      <c r="G18" s="9"/>
      <c r="H18" s="8"/>
      <c r="I18" s="9"/>
      <c r="J18" s="8"/>
      <c r="K18" s="2"/>
    </row>
    <row r="19" spans="1:26" ht="12.75" customHeight="1" x14ac:dyDescent="0.25">
      <c r="A19" s="8" t="s">
        <v>26</v>
      </c>
      <c r="B19" s="8" t="s">
        <v>27</v>
      </c>
      <c r="C19" s="8"/>
      <c r="D19" s="8"/>
      <c r="E19" s="8"/>
      <c r="F19" s="8"/>
      <c r="G19" s="9"/>
      <c r="H19" s="8"/>
      <c r="I19" s="9"/>
      <c r="J19" s="8"/>
      <c r="K19" s="2"/>
    </row>
    <row r="20" spans="1:26" ht="12.75" customHeight="1" x14ac:dyDescent="0.25">
      <c r="A20" s="8" t="s">
        <v>28</v>
      </c>
      <c r="B20" s="8" t="s">
        <v>29</v>
      </c>
      <c r="C20" s="8"/>
      <c r="D20" s="8"/>
      <c r="E20" s="8"/>
      <c r="F20" s="8"/>
      <c r="G20" s="9"/>
      <c r="H20" s="8"/>
      <c r="I20" s="9"/>
      <c r="J20" s="8"/>
      <c r="K20" s="2"/>
    </row>
    <row r="21" spans="1:26" ht="12.75" customHeight="1" x14ac:dyDescent="0.25">
      <c r="A21" s="11" t="s">
        <v>30</v>
      </c>
      <c r="B21" s="8" t="s">
        <v>31</v>
      </c>
      <c r="C21" s="8"/>
      <c r="D21" s="8"/>
      <c r="E21" s="8"/>
      <c r="F21" s="8"/>
      <c r="G21" s="9"/>
      <c r="H21" s="8"/>
      <c r="I21" s="9"/>
      <c r="J21" s="8"/>
      <c r="K21" s="2"/>
    </row>
    <row r="22" spans="1:26" ht="12.75" customHeight="1" x14ac:dyDescent="0.25">
      <c r="A22" s="11" t="s">
        <v>32</v>
      </c>
      <c r="B22" s="8" t="s">
        <v>33</v>
      </c>
    </row>
    <row r="23" spans="1:26" ht="12.75" customHeight="1" x14ac:dyDescent="0.25">
      <c r="A23" s="11" t="s">
        <v>34</v>
      </c>
      <c r="B23" s="8" t="s">
        <v>61</v>
      </c>
      <c r="W23" s="12"/>
      <c r="X23" s="12"/>
      <c r="Y23" s="13"/>
      <c r="Z23" s="12"/>
    </row>
    <row r="24" spans="1:26" ht="12.75" customHeight="1" x14ac:dyDescent="0.25">
      <c r="A24" s="11" t="s">
        <v>35</v>
      </c>
      <c r="B24" s="8" t="s">
        <v>36</v>
      </c>
      <c r="W24" s="14"/>
      <c r="X24" s="14"/>
      <c r="Y24" s="15"/>
      <c r="Z24" s="14"/>
    </row>
    <row r="25" spans="1:26" ht="12.75" customHeight="1" x14ac:dyDescent="0.25">
      <c r="A25" s="11" t="s">
        <v>57</v>
      </c>
      <c r="B25" s="8" t="s">
        <v>58</v>
      </c>
      <c r="F25" s="16"/>
      <c r="G25" s="13"/>
      <c r="H25" s="12"/>
      <c r="I25" s="13"/>
      <c r="J25" s="12"/>
      <c r="K25" s="12"/>
      <c r="W25" s="14"/>
      <c r="X25" s="14"/>
      <c r="Y25" s="15"/>
      <c r="Z25" s="14"/>
    </row>
    <row r="26" spans="1:26" ht="12.75" customHeight="1" x14ac:dyDescent="0.35">
      <c r="A26" s="11" t="s">
        <v>37</v>
      </c>
      <c r="B26" s="8" t="s">
        <v>38</v>
      </c>
      <c r="F26" s="16"/>
      <c r="G26" s="13"/>
      <c r="H26" s="12"/>
      <c r="I26" s="13"/>
      <c r="J26" s="12"/>
      <c r="K26" s="12"/>
      <c r="W26" s="14"/>
      <c r="X26" s="14"/>
      <c r="Y26" s="15"/>
      <c r="Z26" s="14"/>
    </row>
    <row r="27" spans="1:26" ht="12.75" customHeight="1" x14ac:dyDescent="0.25">
      <c r="A27" s="11"/>
      <c r="B27" s="8"/>
      <c r="C27" s="16"/>
      <c r="D27" s="16"/>
      <c r="E27" s="16"/>
      <c r="F27" s="16"/>
      <c r="G27" s="13"/>
      <c r="H27" s="12"/>
      <c r="I27" s="13"/>
      <c r="J27" s="12"/>
      <c r="K27" s="12"/>
      <c r="W27" s="14"/>
      <c r="X27" s="14"/>
      <c r="Y27" s="15"/>
      <c r="Z27" s="14"/>
    </row>
    <row r="28" spans="1:26" ht="12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7"/>
      <c r="X28" s="17"/>
      <c r="Y28" s="17"/>
      <c r="Z28" s="17"/>
    </row>
    <row r="29" spans="1:26" ht="12.75" customHeight="1" x14ac:dyDescent="0.25">
      <c r="A29" s="12"/>
      <c r="B29" s="18"/>
      <c r="C29" s="18"/>
      <c r="D29" s="18"/>
      <c r="E29" s="14"/>
      <c r="F29" s="19"/>
      <c r="G29" s="15"/>
      <c r="H29" s="14"/>
      <c r="I29" s="15"/>
      <c r="J29" s="14"/>
      <c r="K29" s="14"/>
      <c r="L29" s="20"/>
      <c r="M29" s="14"/>
      <c r="N29" s="14"/>
      <c r="O29" s="14"/>
      <c r="P29" s="15"/>
      <c r="Q29" s="14"/>
      <c r="R29" s="15"/>
      <c r="S29" s="14"/>
      <c r="T29" s="14"/>
      <c r="U29" s="14"/>
      <c r="V29" s="14"/>
      <c r="W29" s="21"/>
      <c r="X29" s="17"/>
      <c r="Y29" s="22"/>
      <c r="Z29" s="17"/>
    </row>
    <row r="30" spans="1:26" ht="12.75" customHeight="1" x14ac:dyDescent="0.25">
      <c r="A30" s="12"/>
      <c r="B30" s="18"/>
      <c r="C30" s="18"/>
      <c r="D30" s="18"/>
      <c r="E30" s="14"/>
      <c r="F30" s="19"/>
      <c r="G30" s="15"/>
      <c r="H30" s="14"/>
      <c r="I30" s="15"/>
      <c r="J30" s="14"/>
      <c r="K30" s="14"/>
      <c r="L30" s="20"/>
      <c r="M30" s="14"/>
      <c r="N30" s="14"/>
      <c r="O30" s="14"/>
      <c r="P30" s="15"/>
      <c r="Q30" s="14"/>
      <c r="R30" s="15"/>
      <c r="S30" s="14"/>
      <c r="T30" s="14"/>
      <c r="U30" s="14"/>
      <c r="V30" s="14"/>
      <c r="W30" s="21"/>
      <c r="X30" s="17"/>
      <c r="Y30" s="22"/>
      <c r="Z30" s="17"/>
    </row>
    <row r="31" spans="1:26" ht="12.75" customHeight="1" x14ac:dyDescent="0.25">
      <c r="A31" s="12"/>
      <c r="B31" s="18"/>
      <c r="C31" s="18"/>
      <c r="D31" s="18"/>
      <c r="E31" s="14"/>
      <c r="F31" s="19"/>
      <c r="G31" s="15"/>
      <c r="H31" s="14"/>
      <c r="I31" s="15"/>
      <c r="J31" s="14"/>
      <c r="K31" s="14"/>
      <c r="L31" s="20"/>
      <c r="M31" s="14"/>
      <c r="N31" s="14"/>
      <c r="O31" s="14"/>
      <c r="P31" s="15"/>
      <c r="Q31" s="14"/>
      <c r="R31" s="15"/>
      <c r="S31" s="14"/>
      <c r="T31" s="14"/>
      <c r="U31" s="14"/>
      <c r="V31" s="14"/>
      <c r="W31" s="21"/>
      <c r="X31" s="17"/>
      <c r="Y31" s="22"/>
      <c r="Z31" s="17"/>
    </row>
    <row r="32" spans="1:26" ht="12.75" customHeight="1" x14ac:dyDescent="0.25">
      <c r="A32" s="12"/>
      <c r="B32" s="18"/>
      <c r="C32" s="18"/>
      <c r="D32" s="18"/>
      <c r="E32" s="14"/>
      <c r="F32" s="19"/>
      <c r="G32" s="15"/>
      <c r="H32" s="14"/>
      <c r="I32" s="15"/>
      <c r="J32" s="14"/>
      <c r="K32" s="14"/>
      <c r="L32" s="20"/>
      <c r="M32" s="14"/>
      <c r="N32" s="14"/>
      <c r="O32" s="14"/>
      <c r="P32" s="15"/>
      <c r="Q32" s="14"/>
      <c r="R32" s="15"/>
      <c r="S32" s="14"/>
      <c r="T32" s="14"/>
      <c r="U32" s="14"/>
      <c r="V32" s="14"/>
      <c r="W32" s="21"/>
      <c r="X32" s="17"/>
      <c r="Y32" s="22"/>
      <c r="Z32" s="17"/>
    </row>
    <row r="33" spans="1:26" ht="12.75" customHeight="1" x14ac:dyDescent="0.25">
      <c r="A33" s="12"/>
      <c r="B33" s="18"/>
      <c r="C33" s="18"/>
      <c r="D33" s="18"/>
      <c r="E33" s="14"/>
      <c r="F33" s="19"/>
      <c r="G33" s="15"/>
      <c r="H33" s="14"/>
      <c r="I33" s="15"/>
      <c r="J33" s="14"/>
      <c r="K33" s="14"/>
      <c r="L33" s="20"/>
      <c r="M33" s="14"/>
      <c r="N33" s="14"/>
      <c r="O33" s="14"/>
      <c r="P33" s="15"/>
      <c r="Q33" s="14"/>
      <c r="R33" s="15"/>
      <c r="S33" s="14"/>
      <c r="T33" s="14"/>
      <c r="U33" s="14"/>
      <c r="V33" s="14"/>
      <c r="W33" s="21"/>
      <c r="X33" s="17"/>
      <c r="Y33" s="22"/>
      <c r="Z33" s="17"/>
    </row>
    <row r="34" spans="1:26" ht="12.75" customHeight="1" x14ac:dyDescent="0.25">
      <c r="A34" s="12"/>
      <c r="B34" s="18"/>
      <c r="C34" s="18"/>
      <c r="D34" s="18"/>
      <c r="E34" s="14"/>
      <c r="F34" s="19"/>
      <c r="G34" s="15"/>
      <c r="H34" s="14"/>
      <c r="I34" s="15"/>
      <c r="J34" s="14"/>
      <c r="K34" s="14"/>
      <c r="L34" s="20"/>
      <c r="M34" s="14"/>
      <c r="N34" s="14"/>
      <c r="O34" s="14"/>
      <c r="P34" s="15"/>
      <c r="Q34" s="14"/>
      <c r="R34" s="15"/>
      <c r="S34" s="14"/>
      <c r="T34" s="14"/>
      <c r="U34" s="14"/>
      <c r="V34" s="14"/>
      <c r="W34" s="21"/>
      <c r="X34" s="17"/>
      <c r="Y34" s="22"/>
      <c r="Z34" s="17"/>
    </row>
    <row r="35" spans="1:26" ht="12.75" customHeight="1" x14ac:dyDescent="0.25">
      <c r="A35" s="12"/>
      <c r="B35" s="18"/>
      <c r="C35" s="18"/>
      <c r="D35" s="18"/>
      <c r="E35" s="14"/>
      <c r="F35" s="19"/>
      <c r="G35" s="15"/>
      <c r="H35" s="14"/>
      <c r="I35" s="15"/>
      <c r="J35" s="14"/>
      <c r="K35" s="14"/>
      <c r="L35" s="20"/>
      <c r="M35" s="14"/>
      <c r="N35" s="14"/>
      <c r="O35" s="14"/>
      <c r="P35" s="15"/>
      <c r="Q35" s="14"/>
      <c r="R35" s="15"/>
      <c r="S35" s="14"/>
      <c r="T35" s="14"/>
      <c r="U35" s="14"/>
      <c r="V35" s="14"/>
      <c r="W35" s="21"/>
      <c r="X35" s="17"/>
      <c r="Y35" s="22"/>
      <c r="Z35" s="17"/>
    </row>
    <row r="36" spans="1:26" ht="12.75" customHeight="1" x14ac:dyDescent="0.25">
      <c r="A36" s="12"/>
      <c r="B36" s="18"/>
      <c r="C36" s="18"/>
      <c r="D36" s="18"/>
      <c r="E36" s="14"/>
      <c r="F36" s="19"/>
      <c r="G36" s="15"/>
      <c r="H36" s="14"/>
      <c r="I36" s="15"/>
      <c r="J36" s="14"/>
      <c r="K36" s="14"/>
      <c r="L36" s="20"/>
      <c r="M36" s="14"/>
      <c r="N36" s="14"/>
      <c r="O36" s="14"/>
      <c r="P36" s="15"/>
      <c r="Q36" s="14"/>
      <c r="R36" s="15"/>
      <c r="S36" s="14"/>
      <c r="T36" s="14"/>
      <c r="U36" s="14"/>
      <c r="V36" s="14"/>
      <c r="W36" s="21"/>
      <c r="X36" s="17"/>
      <c r="Y36" s="22"/>
      <c r="Z36" s="17"/>
    </row>
    <row r="37" spans="1:26" ht="12.75" customHeight="1" x14ac:dyDescent="0.25">
      <c r="A37" s="12"/>
      <c r="B37" s="18"/>
      <c r="C37" s="18"/>
      <c r="D37" s="18"/>
      <c r="E37" s="14"/>
      <c r="F37" s="19"/>
      <c r="G37" s="15"/>
      <c r="H37" s="14"/>
      <c r="I37" s="15"/>
      <c r="J37" s="14"/>
      <c r="K37" s="14"/>
      <c r="L37" s="20"/>
      <c r="M37" s="14"/>
      <c r="N37" s="14"/>
      <c r="O37" s="14"/>
      <c r="P37" s="15"/>
      <c r="Q37" s="14"/>
      <c r="R37" s="15"/>
      <c r="S37" s="14"/>
      <c r="T37" s="14"/>
      <c r="U37" s="14"/>
      <c r="V37" s="14"/>
      <c r="W37" s="21"/>
      <c r="X37" s="17"/>
      <c r="Y37" s="22"/>
      <c r="Z37" s="17"/>
    </row>
    <row r="38" spans="1:26" ht="12.75" customHeight="1" x14ac:dyDescent="0.25">
      <c r="A38" s="12"/>
      <c r="B38" s="18"/>
      <c r="C38" s="18"/>
      <c r="D38" s="18"/>
      <c r="E38" s="14"/>
      <c r="F38" s="19"/>
      <c r="G38" s="15"/>
      <c r="H38" s="14"/>
      <c r="I38" s="15"/>
      <c r="J38" s="14"/>
      <c r="K38" s="14"/>
      <c r="L38" s="20"/>
      <c r="M38" s="14"/>
      <c r="N38" s="14"/>
      <c r="O38" s="14"/>
      <c r="P38" s="15"/>
      <c r="Q38" s="14"/>
      <c r="R38" s="15"/>
      <c r="S38" s="14"/>
      <c r="T38" s="14"/>
      <c r="U38" s="14"/>
      <c r="V38" s="14"/>
      <c r="W38" s="21"/>
      <c r="X38" s="17"/>
      <c r="Y38" s="22"/>
      <c r="Z38" s="17"/>
    </row>
    <row r="39" spans="1:26" ht="12.75" customHeight="1" x14ac:dyDescent="0.25">
      <c r="A39" s="12"/>
      <c r="B39" s="18"/>
      <c r="C39" s="18"/>
      <c r="D39" s="18"/>
      <c r="E39" s="14"/>
      <c r="F39" s="19"/>
      <c r="G39" s="15"/>
      <c r="H39" s="14"/>
      <c r="I39" s="15"/>
      <c r="J39" s="14"/>
      <c r="K39" s="14"/>
      <c r="L39" s="20"/>
      <c r="M39" s="14"/>
      <c r="N39" s="14"/>
      <c r="O39" s="14"/>
      <c r="P39" s="15"/>
      <c r="Q39" s="14"/>
      <c r="R39" s="15"/>
      <c r="S39" s="14"/>
      <c r="T39" s="14"/>
      <c r="U39" s="14"/>
      <c r="V39" s="14"/>
      <c r="W39" s="21"/>
      <c r="X39" s="17"/>
      <c r="Y39" s="22"/>
      <c r="Z39" s="17"/>
    </row>
    <row r="40" spans="1:26" ht="12.75" customHeight="1" x14ac:dyDescent="0.25">
      <c r="A40" s="12"/>
      <c r="B40" s="18"/>
      <c r="C40" s="18"/>
      <c r="D40" s="18"/>
      <c r="E40" s="14"/>
      <c r="F40" s="19"/>
      <c r="G40" s="15"/>
      <c r="H40" s="14"/>
      <c r="I40" s="15"/>
      <c r="J40" s="14"/>
      <c r="K40" s="14"/>
      <c r="L40" s="20"/>
      <c r="M40" s="14"/>
      <c r="N40" s="14"/>
      <c r="O40" s="14"/>
      <c r="P40" s="15"/>
      <c r="Q40" s="14"/>
      <c r="R40" s="15"/>
      <c r="S40" s="14"/>
      <c r="T40" s="14"/>
      <c r="U40" s="14"/>
      <c r="V40" s="14"/>
      <c r="W40" s="21"/>
      <c r="X40" s="17"/>
      <c r="Y40" s="22"/>
      <c r="Z40" s="17"/>
    </row>
    <row r="41" spans="1:26" ht="12.75" customHeight="1" x14ac:dyDescent="0.25">
      <c r="A41" s="12"/>
      <c r="B41" s="18"/>
      <c r="C41" s="18"/>
      <c r="D41" s="18"/>
      <c r="E41" s="14"/>
      <c r="F41" s="19"/>
      <c r="G41" s="15"/>
      <c r="H41" s="14"/>
      <c r="I41" s="15"/>
      <c r="J41" s="14"/>
      <c r="K41" s="14"/>
      <c r="L41" s="20"/>
      <c r="M41" s="14"/>
      <c r="N41" s="14"/>
      <c r="O41" s="14"/>
      <c r="P41" s="15"/>
      <c r="Q41" s="14"/>
      <c r="R41" s="15"/>
      <c r="S41" s="14"/>
      <c r="T41" s="14"/>
      <c r="U41" s="14"/>
      <c r="V41" s="14"/>
      <c r="W41" s="21"/>
      <c r="X41" s="17"/>
      <c r="Y41" s="22"/>
      <c r="Z41" s="17"/>
    </row>
    <row r="42" spans="1:26" ht="12.75" customHeight="1" x14ac:dyDescent="0.25">
      <c r="A42" s="12"/>
      <c r="B42" s="18"/>
      <c r="C42" s="18"/>
      <c r="D42" s="18"/>
      <c r="E42" s="14"/>
      <c r="F42" s="19"/>
      <c r="G42" s="15"/>
      <c r="H42" s="14"/>
      <c r="I42" s="15"/>
      <c r="J42" s="14"/>
      <c r="K42" s="14"/>
      <c r="L42" s="20"/>
      <c r="M42" s="14"/>
      <c r="N42" s="14"/>
      <c r="O42" s="14"/>
      <c r="P42" s="15"/>
      <c r="Q42" s="14"/>
      <c r="R42" s="15"/>
      <c r="S42" s="14"/>
      <c r="T42" s="14"/>
      <c r="U42" s="14"/>
      <c r="V42" s="14"/>
      <c r="W42" s="21"/>
      <c r="X42" s="17"/>
      <c r="Y42" s="22"/>
      <c r="Z42" s="17"/>
    </row>
    <row r="43" spans="1:26" ht="12.75" customHeight="1" x14ac:dyDescent="0.25">
      <c r="A43" s="12"/>
      <c r="B43" s="18"/>
      <c r="C43" s="18"/>
      <c r="D43" s="18"/>
      <c r="E43" s="14"/>
      <c r="F43" s="19"/>
      <c r="G43" s="15"/>
      <c r="H43" s="14"/>
      <c r="I43" s="15"/>
      <c r="J43" s="14"/>
      <c r="K43" s="14"/>
      <c r="L43" s="20"/>
      <c r="M43" s="14"/>
      <c r="N43" s="14"/>
      <c r="O43" s="14"/>
      <c r="P43" s="15"/>
      <c r="Q43" s="14"/>
      <c r="R43" s="15"/>
      <c r="S43" s="14"/>
      <c r="T43" s="14"/>
      <c r="U43" s="14"/>
      <c r="V43" s="14"/>
      <c r="W43" s="21"/>
      <c r="X43" s="17"/>
      <c r="Y43" s="22"/>
      <c r="Z43" s="17"/>
    </row>
    <row r="44" spans="1:26" ht="12.75" customHeight="1" x14ac:dyDescent="0.25">
      <c r="A44" s="12"/>
      <c r="B44" s="18"/>
      <c r="C44" s="18"/>
      <c r="D44" s="18"/>
      <c r="E44" s="14"/>
      <c r="F44" s="19"/>
      <c r="G44" s="15"/>
      <c r="H44" s="14"/>
      <c r="I44" s="15"/>
      <c r="J44" s="14"/>
      <c r="K44" s="14"/>
      <c r="L44" s="20"/>
      <c r="M44" s="14"/>
      <c r="N44" s="14"/>
      <c r="O44" s="14"/>
      <c r="P44" s="15"/>
      <c r="Q44" s="14"/>
      <c r="R44" s="15"/>
      <c r="S44" s="14"/>
      <c r="T44" s="14"/>
      <c r="U44" s="14"/>
      <c r="V44" s="14"/>
      <c r="W44" s="21"/>
      <c r="X44" s="17"/>
      <c r="Y44" s="22"/>
      <c r="Z44" s="17"/>
    </row>
    <row r="45" spans="1:26" ht="12.75" customHeight="1" x14ac:dyDescent="0.25">
      <c r="A45" s="12"/>
      <c r="B45" s="18"/>
      <c r="C45" s="18"/>
      <c r="D45" s="18"/>
      <c r="E45" s="14"/>
      <c r="F45" s="19"/>
      <c r="G45" s="15"/>
      <c r="H45" s="14"/>
      <c r="I45" s="15"/>
      <c r="J45" s="14"/>
      <c r="K45" s="14"/>
      <c r="L45" s="20"/>
      <c r="M45" s="14"/>
      <c r="N45" s="14"/>
      <c r="O45" s="14"/>
      <c r="P45" s="15"/>
      <c r="Q45" s="14"/>
      <c r="R45" s="15"/>
      <c r="S45" s="14"/>
      <c r="T45" s="14"/>
      <c r="U45" s="14"/>
      <c r="V45" s="14"/>
      <c r="W45" s="21"/>
      <c r="X45" s="17"/>
      <c r="Y45" s="22"/>
      <c r="Z45" s="17"/>
    </row>
    <row r="46" spans="1:26" ht="12.75" customHeight="1" x14ac:dyDescent="0.25">
      <c r="A46" s="12"/>
      <c r="B46" s="18"/>
      <c r="C46" s="18"/>
      <c r="D46" s="18"/>
      <c r="E46" s="14"/>
      <c r="F46" s="19"/>
      <c r="G46" s="15"/>
      <c r="H46" s="14"/>
      <c r="I46" s="15"/>
      <c r="J46" s="14"/>
      <c r="K46" s="14"/>
      <c r="L46" s="20"/>
      <c r="M46" s="14"/>
      <c r="N46" s="14"/>
      <c r="O46" s="14"/>
      <c r="P46" s="15"/>
      <c r="Q46" s="14"/>
      <c r="R46" s="15"/>
      <c r="S46" s="14"/>
      <c r="T46" s="14"/>
      <c r="U46" s="14"/>
      <c r="V46" s="14"/>
      <c r="W46" s="21"/>
      <c r="X46" s="17"/>
      <c r="Y46" s="22"/>
      <c r="Z46" s="17"/>
    </row>
    <row r="47" spans="1:26" ht="12.75" customHeight="1" x14ac:dyDescent="0.25">
      <c r="A47" s="12"/>
      <c r="B47" s="18"/>
      <c r="C47" s="18"/>
      <c r="D47" s="18"/>
      <c r="E47" s="14"/>
      <c r="F47" s="19"/>
      <c r="G47" s="15"/>
      <c r="H47" s="14"/>
      <c r="I47" s="15"/>
      <c r="J47" s="14"/>
      <c r="K47" s="14"/>
      <c r="L47" s="20"/>
      <c r="M47" s="14"/>
      <c r="N47" s="14"/>
      <c r="O47" s="14"/>
      <c r="P47" s="15"/>
      <c r="Q47" s="14"/>
      <c r="R47" s="15"/>
      <c r="S47" s="14"/>
      <c r="T47" s="14"/>
      <c r="U47" s="14"/>
      <c r="V47" s="14"/>
      <c r="W47" s="21"/>
      <c r="X47" s="17"/>
      <c r="Y47" s="22"/>
      <c r="Z47" s="17"/>
    </row>
    <row r="48" spans="1:26" ht="12.75" customHeight="1" x14ac:dyDescent="0.25">
      <c r="A48" s="12"/>
      <c r="B48" s="18"/>
      <c r="C48" s="18"/>
      <c r="D48" s="18"/>
      <c r="E48" s="14"/>
      <c r="F48" s="19"/>
      <c r="G48" s="15"/>
      <c r="H48" s="14"/>
      <c r="I48" s="15"/>
      <c r="J48" s="14"/>
      <c r="K48" s="14"/>
      <c r="L48" s="20"/>
      <c r="M48" s="14"/>
      <c r="N48" s="14"/>
      <c r="O48" s="14"/>
      <c r="P48" s="15"/>
      <c r="Q48" s="14"/>
      <c r="R48" s="15"/>
      <c r="S48" s="14"/>
      <c r="T48" s="14"/>
      <c r="U48" s="14"/>
      <c r="V48" s="14"/>
      <c r="W48" s="21"/>
      <c r="X48" s="17"/>
      <c r="Y48" s="22"/>
      <c r="Z48" s="17"/>
    </row>
    <row r="49" spans="1:26" ht="12.75" customHeight="1" x14ac:dyDescent="0.25">
      <c r="A49" s="12"/>
      <c r="B49" s="18"/>
      <c r="C49" s="18"/>
      <c r="D49" s="18"/>
      <c r="E49" s="14"/>
      <c r="F49" s="19"/>
      <c r="G49" s="15"/>
      <c r="H49" s="14"/>
      <c r="I49" s="15"/>
      <c r="J49" s="14"/>
      <c r="K49" s="14"/>
      <c r="L49" s="20"/>
      <c r="M49" s="14"/>
      <c r="N49" s="14"/>
      <c r="O49" s="14"/>
      <c r="P49" s="15"/>
      <c r="Q49" s="14"/>
      <c r="R49" s="15"/>
      <c r="S49" s="14"/>
      <c r="T49" s="14"/>
      <c r="U49" s="14"/>
      <c r="V49" s="14"/>
      <c r="W49" s="21"/>
      <c r="X49" s="17"/>
      <c r="Y49" s="22"/>
      <c r="Z49" s="17"/>
    </row>
    <row r="50" spans="1:26" ht="12.75" customHeight="1" x14ac:dyDescent="0.25">
      <c r="A50" s="12"/>
      <c r="B50" s="18"/>
      <c r="C50" s="18"/>
      <c r="D50" s="18"/>
      <c r="E50" s="14"/>
      <c r="F50" s="19"/>
      <c r="G50" s="15"/>
      <c r="H50" s="14"/>
      <c r="I50" s="15"/>
      <c r="J50" s="14"/>
      <c r="K50" s="14"/>
      <c r="L50" s="20"/>
      <c r="M50" s="14"/>
      <c r="N50" s="14"/>
      <c r="O50" s="14"/>
      <c r="P50" s="15"/>
      <c r="Q50" s="14"/>
      <c r="R50" s="15"/>
      <c r="S50" s="14"/>
      <c r="T50" s="14"/>
      <c r="U50" s="14"/>
      <c r="V50" s="14"/>
      <c r="W50" s="21"/>
      <c r="X50" s="17"/>
      <c r="Y50" s="22"/>
      <c r="Z50" s="17"/>
    </row>
    <row r="51" spans="1:26" ht="12.75" customHeight="1" x14ac:dyDescent="0.25">
      <c r="A51" s="12"/>
      <c r="B51" s="18"/>
      <c r="C51" s="18"/>
      <c r="D51" s="18"/>
      <c r="E51" s="14"/>
      <c r="F51" s="19"/>
      <c r="G51" s="15"/>
      <c r="H51" s="14"/>
      <c r="I51" s="15"/>
      <c r="J51" s="14"/>
      <c r="K51" s="14"/>
      <c r="L51" s="20"/>
      <c r="M51" s="14"/>
      <c r="N51" s="14"/>
      <c r="O51" s="14"/>
      <c r="P51" s="15"/>
      <c r="Q51" s="14"/>
      <c r="R51" s="15"/>
      <c r="S51" s="14"/>
      <c r="T51" s="14"/>
      <c r="U51" s="14"/>
      <c r="V51" s="14"/>
      <c r="W51" s="21"/>
      <c r="X51" s="17"/>
      <c r="Y51" s="22"/>
      <c r="Z51" s="17"/>
    </row>
    <row r="52" spans="1:26" ht="12.75" customHeight="1" x14ac:dyDescent="0.25">
      <c r="A52" s="12"/>
      <c r="B52" s="18"/>
      <c r="C52" s="18"/>
      <c r="D52" s="18"/>
      <c r="E52" s="14"/>
      <c r="F52" s="19"/>
      <c r="G52" s="15"/>
      <c r="H52" s="14"/>
      <c r="I52" s="15"/>
      <c r="J52" s="14"/>
      <c r="K52" s="14"/>
      <c r="L52" s="20"/>
      <c r="M52" s="14"/>
      <c r="N52" s="14"/>
      <c r="O52" s="14"/>
      <c r="P52" s="15"/>
      <c r="Q52" s="14"/>
      <c r="R52" s="15"/>
      <c r="S52" s="14"/>
      <c r="T52" s="14"/>
      <c r="U52" s="14"/>
      <c r="V52" s="14"/>
      <c r="W52" s="21"/>
      <c r="X52" s="17"/>
      <c r="Y52" s="22"/>
      <c r="Z52" s="17"/>
    </row>
    <row r="53" spans="1:26" ht="12.75" customHeight="1" x14ac:dyDescent="0.25">
      <c r="A53" s="12"/>
      <c r="B53" s="18"/>
      <c r="C53" s="18"/>
      <c r="D53" s="18"/>
      <c r="E53" s="14"/>
      <c r="F53" s="19"/>
      <c r="G53" s="15"/>
      <c r="H53" s="14"/>
      <c r="I53" s="15"/>
      <c r="J53" s="14"/>
      <c r="K53" s="14"/>
      <c r="L53" s="20"/>
      <c r="M53" s="14"/>
      <c r="N53" s="14"/>
      <c r="O53" s="14"/>
      <c r="P53" s="15"/>
      <c r="Q53" s="14"/>
      <c r="R53" s="15"/>
      <c r="S53" s="14"/>
      <c r="T53" s="14"/>
      <c r="U53" s="14"/>
      <c r="V53" s="14"/>
      <c r="W53" s="21"/>
      <c r="X53" s="17"/>
      <c r="Y53" s="22"/>
      <c r="Z53" s="17"/>
    </row>
    <row r="54" spans="1:26" ht="12.75" customHeight="1" x14ac:dyDescent="0.25">
      <c r="A54" s="12"/>
      <c r="B54" s="18"/>
      <c r="C54" s="18"/>
      <c r="D54" s="18"/>
      <c r="E54" s="14"/>
      <c r="F54" s="19"/>
      <c r="G54" s="15"/>
      <c r="H54" s="14"/>
      <c r="I54" s="15"/>
      <c r="J54" s="14"/>
      <c r="K54" s="14"/>
      <c r="L54" s="20"/>
      <c r="M54" s="14"/>
      <c r="N54" s="14"/>
      <c r="O54" s="14"/>
      <c r="P54" s="15"/>
      <c r="Q54" s="14"/>
      <c r="R54" s="15"/>
      <c r="S54" s="14"/>
      <c r="T54" s="14"/>
      <c r="U54" s="14"/>
      <c r="V54" s="14"/>
      <c r="W54" s="21"/>
      <c r="X54" s="17"/>
      <c r="Y54" s="22"/>
      <c r="Z54" s="17"/>
    </row>
    <row r="55" spans="1:26" ht="12.75" customHeight="1" x14ac:dyDescent="0.25">
      <c r="A55" s="12"/>
      <c r="B55" s="18"/>
      <c r="C55" s="18"/>
      <c r="D55" s="18"/>
      <c r="E55" s="14"/>
      <c r="F55" s="19"/>
      <c r="G55" s="15"/>
      <c r="H55" s="14"/>
      <c r="I55" s="15"/>
      <c r="J55" s="14"/>
      <c r="K55" s="14"/>
      <c r="L55" s="20"/>
      <c r="M55" s="14"/>
      <c r="N55" s="14"/>
      <c r="O55" s="14"/>
      <c r="P55" s="15"/>
      <c r="Q55" s="14"/>
      <c r="R55" s="15"/>
      <c r="S55" s="14"/>
      <c r="T55" s="14"/>
      <c r="U55" s="14"/>
      <c r="V55" s="14"/>
      <c r="W55" s="21"/>
      <c r="X55" s="17"/>
      <c r="Y55" s="22"/>
      <c r="Z55" s="17"/>
    </row>
    <row r="56" spans="1:26" ht="12.75" customHeight="1" x14ac:dyDescent="0.25">
      <c r="A56" s="12"/>
      <c r="B56" s="18"/>
      <c r="C56" s="18"/>
      <c r="D56" s="18"/>
      <c r="E56" s="14"/>
      <c r="F56" s="19"/>
      <c r="G56" s="15"/>
      <c r="H56" s="14"/>
      <c r="I56" s="15"/>
      <c r="J56" s="14"/>
      <c r="K56" s="14"/>
      <c r="L56" s="20"/>
      <c r="M56" s="14"/>
      <c r="N56" s="14"/>
      <c r="O56" s="14"/>
      <c r="P56" s="15"/>
      <c r="Q56" s="14"/>
      <c r="R56" s="15"/>
      <c r="S56" s="14"/>
      <c r="T56" s="14"/>
      <c r="U56" s="14"/>
      <c r="V56" s="14"/>
      <c r="W56" s="21"/>
      <c r="X56" s="17"/>
      <c r="Y56" s="22"/>
      <c r="Z56" s="17"/>
    </row>
    <row r="57" spans="1:26" ht="12.75" customHeight="1" x14ac:dyDescent="0.25">
      <c r="A57" s="12"/>
      <c r="B57" s="18"/>
      <c r="C57" s="18"/>
      <c r="D57" s="18"/>
      <c r="E57" s="14"/>
      <c r="F57" s="19"/>
      <c r="G57" s="15"/>
      <c r="H57" s="14"/>
      <c r="I57" s="15"/>
      <c r="J57" s="14"/>
      <c r="K57" s="14"/>
      <c r="L57" s="20"/>
      <c r="M57" s="14"/>
      <c r="N57" s="14"/>
      <c r="O57" s="14"/>
      <c r="P57" s="15"/>
      <c r="Q57" s="14"/>
      <c r="R57" s="15"/>
      <c r="S57" s="14"/>
      <c r="T57" s="14"/>
      <c r="U57" s="14"/>
      <c r="V57" s="14"/>
      <c r="W57" s="21"/>
      <c r="X57" s="17"/>
      <c r="Y57" s="22"/>
      <c r="Z57" s="17"/>
    </row>
    <row r="58" spans="1:26" ht="12.75" customHeight="1" x14ac:dyDescent="0.25">
      <c r="A58" s="12"/>
      <c r="B58" s="18"/>
      <c r="C58" s="18"/>
      <c r="D58" s="18"/>
      <c r="E58" s="14"/>
      <c r="F58" s="19"/>
      <c r="G58" s="15"/>
      <c r="H58" s="14"/>
      <c r="I58" s="15"/>
      <c r="J58" s="14"/>
      <c r="K58" s="14"/>
      <c r="L58" s="20"/>
      <c r="M58" s="14"/>
      <c r="N58" s="14"/>
      <c r="O58" s="14"/>
      <c r="P58" s="15"/>
      <c r="Q58" s="14"/>
      <c r="R58" s="15"/>
      <c r="S58" s="14"/>
      <c r="T58" s="14"/>
      <c r="U58" s="14"/>
      <c r="V58" s="14"/>
      <c r="W58" s="21"/>
      <c r="X58" s="17"/>
      <c r="Y58" s="22"/>
      <c r="Z58" s="17"/>
    </row>
    <row r="59" spans="1:26" ht="12.75" customHeight="1" x14ac:dyDescent="0.25">
      <c r="A59" s="12"/>
      <c r="B59" s="18"/>
      <c r="C59" s="18"/>
      <c r="D59" s="18"/>
      <c r="E59" s="14"/>
      <c r="F59" s="19"/>
      <c r="G59" s="15"/>
      <c r="H59" s="14"/>
      <c r="I59" s="15"/>
      <c r="J59" s="14"/>
      <c r="K59" s="14"/>
      <c r="L59" s="20"/>
      <c r="M59" s="14"/>
      <c r="N59" s="14"/>
      <c r="O59" s="14"/>
      <c r="P59" s="15"/>
      <c r="Q59" s="14"/>
      <c r="R59" s="15"/>
      <c r="S59" s="14"/>
      <c r="T59" s="14"/>
      <c r="U59" s="14"/>
      <c r="V59" s="14"/>
      <c r="W59" s="21"/>
      <c r="X59" s="17"/>
      <c r="Y59" s="22"/>
      <c r="Z59" s="17"/>
    </row>
    <row r="60" spans="1:26" ht="12.75" customHeight="1" x14ac:dyDescent="0.25">
      <c r="A60" s="12"/>
      <c r="B60" s="18"/>
      <c r="C60" s="18"/>
      <c r="D60" s="18"/>
      <c r="E60" s="14"/>
      <c r="F60" s="19"/>
      <c r="G60" s="15"/>
      <c r="H60" s="14"/>
      <c r="I60" s="15"/>
      <c r="J60" s="14"/>
      <c r="K60" s="14"/>
      <c r="L60" s="20"/>
      <c r="M60" s="14"/>
      <c r="N60" s="14"/>
      <c r="O60" s="14"/>
      <c r="P60" s="15"/>
      <c r="Q60" s="14"/>
      <c r="R60" s="15"/>
      <c r="S60" s="14"/>
      <c r="T60" s="14"/>
      <c r="U60" s="14"/>
      <c r="V60" s="14"/>
      <c r="W60" s="21"/>
      <c r="X60" s="17"/>
      <c r="Y60" s="22"/>
      <c r="Z60" s="17"/>
    </row>
    <row r="61" spans="1:26" ht="12.75" customHeight="1" x14ac:dyDescent="0.25">
      <c r="A61" s="12"/>
      <c r="B61" s="18"/>
      <c r="C61" s="18"/>
      <c r="D61" s="18"/>
      <c r="E61" s="14"/>
      <c r="F61" s="19"/>
      <c r="G61" s="15"/>
      <c r="H61" s="14"/>
      <c r="I61" s="15"/>
      <c r="J61" s="14"/>
      <c r="K61" s="14"/>
      <c r="L61" s="20"/>
      <c r="M61" s="14"/>
      <c r="N61" s="14"/>
      <c r="O61" s="14"/>
      <c r="P61" s="15"/>
      <c r="Q61" s="14"/>
      <c r="R61" s="15"/>
      <c r="S61" s="14"/>
      <c r="T61" s="14"/>
      <c r="U61" s="14"/>
      <c r="V61" s="14"/>
      <c r="W61" s="21"/>
      <c r="X61" s="17"/>
      <c r="Y61" s="22"/>
      <c r="Z61" s="17"/>
    </row>
    <row r="62" spans="1:26" ht="12.75" customHeight="1" x14ac:dyDescent="0.25">
      <c r="A62" s="12"/>
      <c r="B62" s="18"/>
      <c r="C62" s="18"/>
      <c r="D62" s="18"/>
      <c r="E62" s="14"/>
      <c r="F62" s="19"/>
      <c r="G62" s="15"/>
      <c r="H62" s="14"/>
      <c r="I62" s="15"/>
      <c r="J62" s="14"/>
      <c r="K62" s="14"/>
      <c r="L62" s="20"/>
      <c r="M62" s="14"/>
      <c r="N62" s="14"/>
      <c r="O62" s="14"/>
      <c r="P62" s="15"/>
      <c r="Q62" s="14"/>
      <c r="R62" s="15"/>
      <c r="S62" s="14"/>
      <c r="T62" s="14"/>
      <c r="U62" s="14"/>
      <c r="V62" s="14"/>
      <c r="W62" s="21"/>
      <c r="X62" s="17"/>
      <c r="Y62" s="22"/>
      <c r="Z62" s="17"/>
    </row>
    <row r="63" spans="1:26" ht="12.75" customHeight="1" x14ac:dyDescent="0.25">
      <c r="A63" s="12"/>
      <c r="B63" s="18"/>
      <c r="C63" s="18"/>
      <c r="D63" s="18"/>
      <c r="E63" s="14"/>
      <c r="F63" s="19"/>
      <c r="G63" s="15"/>
      <c r="H63" s="14"/>
      <c r="I63" s="15"/>
      <c r="J63" s="14"/>
      <c r="K63" s="14"/>
      <c r="L63" s="20"/>
      <c r="M63" s="14"/>
      <c r="N63" s="14"/>
      <c r="O63" s="14"/>
      <c r="P63" s="15"/>
      <c r="Q63" s="14"/>
      <c r="R63" s="15"/>
      <c r="S63" s="14"/>
      <c r="T63" s="14"/>
      <c r="U63" s="14"/>
      <c r="V63" s="14"/>
      <c r="W63" s="21"/>
      <c r="X63" s="17"/>
      <c r="Y63" s="22"/>
      <c r="Z63" s="17"/>
    </row>
    <row r="64" spans="1:26" ht="12.75" customHeight="1" x14ac:dyDescent="0.25">
      <c r="A64" s="12"/>
      <c r="B64" s="18"/>
      <c r="C64" s="18"/>
      <c r="D64" s="18"/>
      <c r="E64" s="14"/>
      <c r="F64" s="19"/>
      <c r="G64" s="15"/>
      <c r="H64" s="14"/>
      <c r="I64" s="15"/>
      <c r="J64" s="14"/>
      <c r="K64" s="14"/>
      <c r="L64" s="20"/>
      <c r="M64" s="14"/>
      <c r="N64" s="14"/>
      <c r="O64" s="14"/>
      <c r="P64" s="15"/>
      <c r="Q64" s="14"/>
      <c r="R64" s="15"/>
      <c r="S64" s="14"/>
      <c r="T64" s="14"/>
      <c r="U64" s="14"/>
      <c r="V64" s="14"/>
      <c r="W64" s="21"/>
      <c r="X64" s="17"/>
      <c r="Y64" s="22"/>
      <c r="Z64" s="17"/>
    </row>
    <row r="65" spans="1:26" ht="12.75" customHeight="1" x14ac:dyDescent="0.25">
      <c r="A65" s="12"/>
      <c r="B65" s="18"/>
      <c r="C65" s="18"/>
      <c r="D65" s="18"/>
      <c r="E65" s="14"/>
      <c r="F65" s="19"/>
      <c r="G65" s="15"/>
      <c r="H65" s="14"/>
      <c r="I65" s="15"/>
      <c r="J65" s="14"/>
      <c r="K65" s="14"/>
      <c r="L65" s="20"/>
      <c r="M65" s="14"/>
      <c r="N65" s="14"/>
      <c r="O65" s="14"/>
      <c r="P65" s="15"/>
      <c r="Q65" s="14"/>
      <c r="R65" s="15"/>
      <c r="S65" s="14"/>
      <c r="T65" s="14"/>
      <c r="U65" s="14"/>
      <c r="V65" s="14"/>
      <c r="W65" s="21"/>
      <c r="X65" s="17"/>
      <c r="Y65" s="22"/>
      <c r="Z65" s="17"/>
    </row>
    <row r="66" spans="1:26" ht="12.75" customHeight="1" x14ac:dyDescent="0.25">
      <c r="A66" s="12"/>
      <c r="B66" s="18"/>
      <c r="C66" s="18"/>
      <c r="D66" s="18"/>
      <c r="E66" s="14"/>
      <c r="F66" s="19"/>
      <c r="G66" s="15"/>
      <c r="H66" s="14"/>
      <c r="I66" s="15"/>
      <c r="J66" s="14"/>
      <c r="K66" s="14"/>
      <c r="L66" s="20"/>
      <c r="M66" s="14"/>
      <c r="N66" s="14"/>
      <c r="O66" s="14"/>
      <c r="P66" s="15"/>
      <c r="Q66" s="14"/>
      <c r="R66" s="15"/>
      <c r="S66" s="14"/>
      <c r="T66" s="14"/>
      <c r="U66" s="14"/>
      <c r="V66" s="14"/>
      <c r="W66" s="21"/>
      <c r="X66" s="17"/>
      <c r="Y66" s="22"/>
      <c r="Z66" s="17"/>
    </row>
    <row r="67" spans="1:26" ht="12.75" customHeight="1" x14ac:dyDescent="0.25">
      <c r="A67" s="12"/>
      <c r="B67" s="18"/>
      <c r="C67" s="18"/>
      <c r="D67" s="18"/>
      <c r="E67" s="14"/>
      <c r="F67" s="19"/>
      <c r="G67" s="15"/>
      <c r="H67" s="14"/>
      <c r="I67" s="15"/>
      <c r="J67" s="14"/>
      <c r="K67" s="14"/>
      <c r="L67" s="20"/>
      <c r="M67" s="14"/>
      <c r="N67" s="14"/>
      <c r="O67" s="14"/>
      <c r="P67" s="15"/>
      <c r="Q67" s="14"/>
      <c r="R67" s="15"/>
      <c r="S67" s="14"/>
      <c r="T67" s="14"/>
      <c r="U67" s="14"/>
      <c r="V67" s="14"/>
      <c r="W67" s="21"/>
      <c r="X67" s="17"/>
      <c r="Y67" s="22"/>
      <c r="Z67" s="17"/>
    </row>
    <row r="68" spans="1:26" ht="12.75" customHeight="1" x14ac:dyDescent="0.25">
      <c r="A68" s="12"/>
      <c r="B68" s="23"/>
      <c r="C68" s="23"/>
      <c r="D68" s="23"/>
      <c r="E68" s="12"/>
      <c r="F68" s="24"/>
      <c r="G68" s="13"/>
      <c r="H68" s="12"/>
      <c r="I68" s="13"/>
      <c r="J68" s="12"/>
      <c r="K68" s="12"/>
      <c r="L68" s="25"/>
      <c r="M68" s="12"/>
      <c r="N68" s="12"/>
      <c r="O68" s="12"/>
      <c r="P68" s="13"/>
      <c r="Q68" s="12"/>
      <c r="R68" s="13"/>
      <c r="S68" s="12"/>
      <c r="T68" s="14"/>
      <c r="U68" s="14"/>
      <c r="V68" s="14"/>
      <c r="W68" s="21"/>
      <c r="X68" s="17"/>
      <c r="Y68" s="22"/>
      <c r="Z68" s="17"/>
    </row>
    <row r="69" spans="1:26" ht="12.75" customHeight="1" x14ac:dyDescent="0.25">
      <c r="A69" s="12"/>
      <c r="B69" s="18"/>
      <c r="C69" s="18"/>
      <c r="D69" s="18"/>
      <c r="E69" s="14"/>
      <c r="F69" s="19"/>
      <c r="G69" s="15"/>
      <c r="H69" s="14"/>
      <c r="I69" s="15"/>
      <c r="J69" s="14"/>
      <c r="K69" s="14"/>
      <c r="L69" s="20"/>
      <c r="M69" s="14"/>
      <c r="N69" s="14"/>
      <c r="O69" s="14"/>
      <c r="P69" s="15"/>
      <c r="Q69" s="14"/>
      <c r="R69" s="15"/>
      <c r="S69" s="14"/>
      <c r="T69" s="14"/>
      <c r="U69" s="14"/>
      <c r="V69" s="14"/>
      <c r="W69" s="21"/>
      <c r="X69" s="17"/>
      <c r="Y69" s="22"/>
      <c r="Z69" s="17"/>
    </row>
    <row r="70" spans="1:26" ht="12.75" customHeight="1" x14ac:dyDescent="0.25">
      <c r="A70" s="12"/>
      <c r="B70" s="18"/>
      <c r="C70" s="18"/>
      <c r="D70" s="18"/>
      <c r="E70" s="14"/>
      <c r="F70" s="19"/>
      <c r="G70" s="15"/>
      <c r="H70" s="14"/>
      <c r="I70" s="15"/>
      <c r="J70" s="14"/>
      <c r="K70" s="14"/>
      <c r="L70" s="20"/>
      <c r="M70" s="14"/>
      <c r="N70" s="14"/>
      <c r="O70" s="14"/>
      <c r="P70" s="15"/>
      <c r="Q70" s="14"/>
      <c r="R70" s="15"/>
      <c r="S70" s="14"/>
      <c r="T70" s="14"/>
      <c r="U70" s="14"/>
      <c r="V70" s="14"/>
      <c r="W70" s="21"/>
      <c r="X70" s="17"/>
      <c r="Y70" s="22"/>
      <c r="Z70" s="17"/>
    </row>
    <row r="71" spans="1:26" ht="12.75" customHeight="1" x14ac:dyDescent="0.25">
      <c r="A71" s="12"/>
      <c r="B71" s="18"/>
      <c r="C71" s="18"/>
      <c r="D71" s="18"/>
      <c r="E71" s="14"/>
      <c r="F71" s="19"/>
      <c r="G71" s="15"/>
      <c r="H71" s="14"/>
      <c r="I71" s="15"/>
      <c r="J71" s="14"/>
      <c r="K71" s="14"/>
      <c r="L71" s="20"/>
      <c r="M71" s="14"/>
      <c r="N71" s="14"/>
      <c r="O71" s="14"/>
      <c r="P71" s="15"/>
      <c r="Q71" s="14"/>
      <c r="R71" s="15"/>
      <c r="S71" s="14"/>
      <c r="T71" s="14"/>
      <c r="U71" s="14"/>
      <c r="V71" s="14"/>
      <c r="W71" s="21"/>
      <c r="X71" s="17"/>
      <c r="Y71" s="22"/>
      <c r="Z71" s="17"/>
    </row>
    <row r="72" spans="1:26" ht="12.75" customHeight="1" x14ac:dyDescent="0.25">
      <c r="A72" s="12"/>
      <c r="B72" s="18"/>
      <c r="C72" s="18"/>
      <c r="D72" s="18"/>
      <c r="E72" s="14"/>
      <c r="F72" s="19"/>
      <c r="G72" s="15"/>
      <c r="H72" s="14"/>
      <c r="I72" s="15"/>
      <c r="J72" s="14"/>
      <c r="K72" s="14"/>
      <c r="L72" s="20"/>
      <c r="M72" s="14"/>
      <c r="N72" s="14"/>
      <c r="O72" s="14"/>
      <c r="P72" s="15"/>
      <c r="Q72" s="14"/>
      <c r="R72" s="15"/>
      <c r="S72" s="14"/>
      <c r="T72" s="14"/>
      <c r="U72" s="14"/>
      <c r="V72" s="14"/>
      <c r="W72" s="21"/>
      <c r="X72" s="17"/>
      <c r="Y72" s="22"/>
      <c r="Z72" s="17"/>
    </row>
    <row r="73" spans="1:26" ht="12.75" customHeight="1" x14ac:dyDescent="0.25">
      <c r="A73" s="12"/>
      <c r="B73" s="18"/>
      <c r="C73" s="18"/>
      <c r="D73" s="18"/>
      <c r="E73" s="14"/>
      <c r="F73" s="19"/>
      <c r="G73" s="15"/>
      <c r="H73" s="14"/>
      <c r="I73" s="15"/>
      <c r="J73" s="14"/>
      <c r="K73" s="14"/>
      <c r="L73" s="20"/>
      <c r="M73" s="14"/>
      <c r="N73" s="14"/>
      <c r="O73" s="14"/>
      <c r="P73" s="15"/>
      <c r="Q73" s="14"/>
      <c r="R73" s="15"/>
      <c r="S73" s="14"/>
      <c r="T73" s="14"/>
      <c r="U73" s="14"/>
      <c r="V73" s="14"/>
      <c r="W73" s="21"/>
      <c r="X73" s="17"/>
      <c r="Y73" s="22"/>
      <c r="Z73" s="17"/>
    </row>
    <row r="74" spans="1:26" ht="12.75" customHeight="1" x14ac:dyDescent="0.25">
      <c r="A74" s="12"/>
      <c r="B74" s="18"/>
      <c r="C74" s="18"/>
      <c r="D74" s="18"/>
      <c r="E74" s="14"/>
      <c r="F74" s="19"/>
      <c r="G74" s="15"/>
      <c r="H74" s="14"/>
      <c r="I74" s="15"/>
      <c r="J74" s="14"/>
      <c r="K74" s="14"/>
      <c r="L74" s="20"/>
      <c r="M74" s="14"/>
      <c r="N74" s="14"/>
      <c r="O74" s="14"/>
      <c r="P74" s="15"/>
      <c r="Q74" s="14"/>
      <c r="R74" s="15"/>
      <c r="S74" s="14"/>
      <c r="T74" s="14"/>
      <c r="U74" s="14"/>
      <c r="V74" s="14"/>
      <c r="W74" s="21"/>
      <c r="X74" s="17"/>
      <c r="Y74" s="22"/>
      <c r="Z74" s="17"/>
    </row>
    <row r="75" spans="1:26" ht="12.75" customHeight="1" x14ac:dyDescent="0.25">
      <c r="A75" s="12"/>
      <c r="B75" s="18"/>
      <c r="C75" s="18"/>
      <c r="D75" s="18"/>
      <c r="E75" s="14"/>
      <c r="F75" s="19"/>
      <c r="G75" s="15"/>
      <c r="H75" s="14"/>
      <c r="I75" s="15"/>
      <c r="J75" s="14"/>
      <c r="K75" s="14"/>
      <c r="L75" s="20"/>
      <c r="M75" s="14"/>
      <c r="N75" s="14"/>
      <c r="O75" s="14"/>
      <c r="P75" s="15"/>
      <c r="Q75" s="14"/>
      <c r="R75" s="15"/>
      <c r="S75" s="14"/>
      <c r="T75" s="14"/>
      <c r="U75" s="14"/>
      <c r="V75" s="14"/>
      <c r="W75" s="21"/>
      <c r="X75" s="17"/>
      <c r="Y75" s="22"/>
      <c r="Z75" s="17"/>
    </row>
    <row r="76" spans="1:26" ht="12.75" customHeight="1" x14ac:dyDescent="0.25">
      <c r="A76" s="12"/>
      <c r="B76" s="18"/>
      <c r="C76" s="18"/>
      <c r="D76" s="18"/>
      <c r="E76" s="14"/>
      <c r="F76" s="19"/>
      <c r="G76" s="15"/>
      <c r="H76" s="14"/>
      <c r="I76" s="15"/>
      <c r="J76" s="14"/>
      <c r="K76" s="14"/>
      <c r="L76" s="20"/>
      <c r="M76" s="14"/>
      <c r="N76" s="14"/>
      <c r="O76" s="14"/>
      <c r="P76" s="15"/>
      <c r="Q76" s="14"/>
      <c r="R76" s="15"/>
      <c r="S76" s="14"/>
      <c r="T76" s="14"/>
      <c r="U76" s="14"/>
      <c r="V76" s="14"/>
      <c r="W76" s="21"/>
      <c r="X76" s="17"/>
      <c r="Y76" s="22"/>
      <c r="Z76" s="17"/>
    </row>
    <row r="77" spans="1:26" ht="12.75" customHeight="1" x14ac:dyDescent="0.25">
      <c r="A77" s="12"/>
      <c r="B77" s="18"/>
      <c r="C77" s="18"/>
      <c r="D77" s="18"/>
      <c r="E77" s="14"/>
      <c r="F77" s="19"/>
      <c r="G77" s="15"/>
      <c r="H77" s="14"/>
      <c r="I77" s="15"/>
      <c r="J77" s="14"/>
      <c r="K77" s="14"/>
      <c r="L77" s="20"/>
      <c r="M77" s="14"/>
      <c r="N77" s="14"/>
      <c r="O77" s="14"/>
      <c r="P77" s="15"/>
      <c r="Q77" s="14"/>
      <c r="R77" s="15"/>
      <c r="S77" s="14"/>
      <c r="T77" s="14"/>
      <c r="U77" s="14"/>
      <c r="V77" s="14"/>
      <c r="W77" s="21"/>
      <c r="X77" s="17"/>
      <c r="Y77" s="22"/>
      <c r="Z77" s="17"/>
    </row>
    <row r="78" spans="1:26" ht="12.75" customHeight="1" x14ac:dyDescent="0.25">
      <c r="A78" s="12"/>
      <c r="B78" s="18"/>
      <c r="C78" s="18"/>
      <c r="D78" s="18"/>
      <c r="E78" s="14"/>
      <c r="F78" s="19"/>
      <c r="G78" s="15"/>
      <c r="H78" s="14"/>
      <c r="I78" s="15"/>
      <c r="J78" s="14"/>
      <c r="K78" s="14"/>
      <c r="L78" s="20"/>
      <c r="M78" s="14"/>
      <c r="N78" s="14"/>
      <c r="O78" s="14"/>
      <c r="P78" s="15"/>
      <c r="Q78" s="14"/>
      <c r="R78" s="15"/>
      <c r="S78" s="14"/>
      <c r="T78" s="14"/>
      <c r="U78" s="14"/>
      <c r="V78" s="14"/>
      <c r="W78" s="21"/>
      <c r="X78" s="17"/>
      <c r="Y78" s="22"/>
      <c r="Z78" s="17"/>
    </row>
    <row r="79" spans="1:26" ht="12.75" customHeight="1" x14ac:dyDescent="0.25">
      <c r="A79" s="12"/>
      <c r="B79" s="18"/>
      <c r="C79" s="18"/>
      <c r="D79" s="18"/>
      <c r="E79" s="14"/>
      <c r="F79" s="19"/>
      <c r="G79" s="15"/>
      <c r="H79" s="14"/>
      <c r="I79" s="15"/>
      <c r="J79" s="14"/>
      <c r="K79" s="14"/>
      <c r="L79" s="20"/>
      <c r="M79" s="14"/>
      <c r="N79" s="14"/>
      <c r="O79" s="14"/>
      <c r="P79" s="15"/>
      <c r="Q79" s="14"/>
      <c r="R79" s="15"/>
      <c r="S79" s="14"/>
      <c r="T79" s="14"/>
      <c r="U79" s="14"/>
      <c r="V79" s="14"/>
      <c r="W79" s="21"/>
      <c r="X79" s="17"/>
      <c r="Y79" s="22"/>
      <c r="Z79" s="17"/>
    </row>
    <row r="80" spans="1:26" ht="12.75" customHeight="1" x14ac:dyDescent="0.25">
      <c r="A80" s="12"/>
      <c r="B80" s="18"/>
      <c r="C80" s="18"/>
      <c r="D80" s="18"/>
      <c r="E80" s="14"/>
      <c r="F80" s="19"/>
      <c r="G80" s="15"/>
      <c r="H80" s="14"/>
      <c r="I80" s="15"/>
      <c r="J80" s="14"/>
      <c r="K80" s="14"/>
      <c r="L80" s="20"/>
      <c r="M80" s="14"/>
      <c r="N80" s="14"/>
      <c r="O80" s="14"/>
      <c r="P80" s="15"/>
      <c r="Q80" s="14"/>
      <c r="R80" s="15"/>
      <c r="S80" s="14"/>
      <c r="T80" s="14"/>
      <c r="U80" s="14"/>
      <c r="V80" s="14"/>
      <c r="W80" s="21"/>
      <c r="X80" s="17"/>
      <c r="Y80" s="22"/>
      <c r="Z80" s="17"/>
    </row>
    <row r="81" spans="1:26" ht="12.75" customHeight="1" x14ac:dyDescent="0.25">
      <c r="A81" s="12"/>
      <c r="B81" s="18"/>
      <c r="C81" s="18"/>
      <c r="D81" s="18"/>
      <c r="E81" s="14"/>
      <c r="F81" s="19"/>
      <c r="G81" s="15"/>
      <c r="H81" s="14"/>
      <c r="I81" s="15"/>
      <c r="J81" s="14"/>
      <c r="K81" s="14"/>
      <c r="L81" s="20"/>
      <c r="M81" s="14"/>
      <c r="N81" s="14"/>
      <c r="O81" s="14"/>
      <c r="P81" s="15"/>
      <c r="Q81" s="14"/>
      <c r="R81" s="15"/>
      <c r="S81" s="14"/>
      <c r="T81" s="14"/>
      <c r="U81" s="14"/>
      <c r="V81" s="14"/>
      <c r="W81" s="21"/>
      <c r="X81" s="17"/>
      <c r="Y81" s="22"/>
      <c r="Z81" s="17"/>
    </row>
    <row r="82" spans="1:26" ht="12.75" customHeight="1" x14ac:dyDescent="0.25">
      <c r="A82" s="12"/>
      <c r="B82" s="18"/>
      <c r="C82" s="18"/>
      <c r="D82" s="18"/>
      <c r="E82" s="14"/>
      <c r="F82" s="19"/>
      <c r="G82" s="15"/>
      <c r="H82" s="14"/>
      <c r="I82" s="15"/>
      <c r="J82" s="14"/>
      <c r="K82" s="14"/>
      <c r="L82" s="20"/>
      <c r="M82" s="14"/>
      <c r="N82" s="14"/>
      <c r="O82" s="14"/>
      <c r="P82" s="15"/>
      <c r="Q82" s="14"/>
      <c r="R82" s="15"/>
      <c r="S82" s="14"/>
      <c r="T82" s="14"/>
      <c r="U82" s="14"/>
      <c r="V82" s="14"/>
      <c r="W82" s="21"/>
      <c r="X82" s="17"/>
      <c r="Y82" s="22"/>
      <c r="Z82" s="17"/>
    </row>
    <row r="83" spans="1:26" ht="12.75" customHeight="1" x14ac:dyDescent="0.25">
      <c r="A83" s="12"/>
      <c r="B83" s="18"/>
      <c r="C83" s="18"/>
      <c r="D83" s="18"/>
      <c r="E83" s="14"/>
      <c r="F83" s="19"/>
      <c r="G83" s="15"/>
      <c r="H83" s="14"/>
      <c r="I83" s="15"/>
      <c r="J83" s="14"/>
      <c r="K83" s="14"/>
      <c r="L83" s="20"/>
      <c r="M83" s="14"/>
      <c r="N83" s="14"/>
      <c r="O83" s="14"/>
      <c r="P83" s="15"/>
      <c r="Q83" s="14"/>
      <c r="R83" s="15"/>
      <c r="S83" s="14"/>
      <c r="T83" s="14"/>
      <c r="U83" s="14"/>
      <c r="V83" s="14"/>
      <c r="W83" s="21"/>
      <c r="X83" s="17"/>
      <c r="Y83" s="22"/>
      <c r="Z83" s="17"/>
    </row>
    <row r="84" spans="1:26" ht="12.75" customHeight="1" x14ac:dyDescent="0.25">
      <c r="A84" s="12"/>
      <c r="B84" s="18"/>
      <c r="C84" s="18"/>
      <c r="D84" s="18"/>
      <c r="E84" s="14"/>
      <c r="F84" s="19"/>
      <c r="G84" s="15"/>
      <c r="H84" s="14"/>
      <c r="I84" s="15"/>
      <c r="J84" s="14"/>
      <c r="K84" s="14"/>
      <c r="L84" s="20"/>
      <c r="M84" s="14"/>
      <c r="N84" s="14"/>
      <c r="O84" s="14"/>
      <c r="P84" s="15"/>
      <c r="Q84" s="14"/>
      <c r="R84" s="15"/>
      <c r="S84" s="14"/>
      <c r="T84" s="14"/>
      <c r="U84" s="14"/>
      <c r="V84" s="14"/>
      <c r="W84" s="21"/>
      <c r="X84" s="17"/>
      <c r="Y84" s="22"/>
      <c r="Z84" s="17"/>
    </row>
    <row r="85" spans="1:26" ht="12.75" customHeight="1" x14ac:dyDescent="0.25">
      <c r="A85" s="12"/>
      <c r="B85" s="18"/>
      <c r="C85" s="18"/>
      <c r="D85" s="18"/>
      <c r="E85" s="14"/>
      <c r="F85" s="19"/>
      <c r="G85" s="15"/>
      <c r="H85" s="14"/>
      <c r="I85" s="15"/>
      <c r="J85" s="14"/>
      <c r="K85" s="14"/>
      <c r="L85" s="20"/>
      <c r="M85" s="14"/>
      <c r="N85" s="14"/>
      <c r="O85" s="14"/>
      <c r="P85" s="15"/>
      <c r="Q85" s="14"/>
      <c r="R85" s="15"/>
      <c r="S85" s="14"/>
      <c r="T85" s="14"/>
      <c r="U85" s="14"/>
      <c r="V85" s="14"/>
      <c r="W85" s="21"/>
      <c r="X85" s="17"/>
      <c r="Y85" s="22"/>
      <c r="Z85" s="17"/>
    </row>
    <row r="86" spans="1:26" ht="12.75" customHeight="1" x14ac:dyDescent="0.25">
      <c r="A86" s="12"/>
      <c r="B86" s="18"/>
      <c r="C86" s="18"/>
      <c r="D86" s="18"/>
      <c r="E86" s="14"/>
      <c r="F86" s="19"/>
      <c r="G86" s="15"/>
      <c r="H86" s="14"/>
      <c r="I86" s="15"/>
      <c r="J86" s="14"/>
      <c r="K86" s="14"/>
      <c r="L86" s="20"/>
      <c r="M86" s="14"/>
      <c r="N86" s="14"/>
      <c r="O86" s="14"/>
      <c r="P86" s="15"/>
      <c r="Q86" s="14"/>
      <c r="R86" s="15"/>
      <c r="S86" s="14"/>
      <c r="T86" s="14"/>
      <c r="U86" s="14"/>
      <c r="V86" s="14"/>
      <c r="W86" s="21"/>
      <c r="X86" s="17"/>
      <c r="Y86" s="22"/>
      <c r="Z86" s="17"/>
    </row>
    <row r="87" spans="1:26" ht="12.75" customHeight="1" x14ac:dyDescent="0.25">
      <c r="A87" s="12"/>
      <c r="B87" s="18"/>
      <c r="C87" s="18"/>
      <c r="D87" s="18"/>
      <c r="E87" s="14"/>
      <c r="F87" s="19"/>
      <c r="G87" s="15"/>
      <c r="H87" s="14"/>
      <c r="I87" s="15"/>
      <c r="J87" s="14"/>
      <c r="K87" s="14"/>
      <c r="L87" s="20"/>
      <c r="M87" s="14"/>
      <c r="N87" s="14"/>
      <c r="O87" s="14"/>
      <c r="P87" s="15"/>
      <c r="Q87" s="14"/>
      <c r="R87" s="15"/>
      <c r="S87" s="14"/>
      <c r="T87" s="14"/>
      <c r="U87" s="14"/>
      <c r="V87" s="14"/>
      <c r="W87" s="21"/>
      <c r="X87" s="17"/>
      <c r="Y87" s="22"/>
      <c r="Z87" s="17"/>
    </row>
    <row r="88" spans="1:26" ht="12.75" customHeight="1" x14ac:dyDescent="0.25">
      <c r="A88" s="12"/>
      <c r="B88" s="18"/>
      <c r="C88" s="18"/>
      <c r="D88" s="18"/>
      <c r="E88" s="14"/>
      <c r="F88" s="19"/>
      <c r="G88" s="15"/>
      <c r="H88" s="14"/>
      <c r="I88" s="15"/>
      <c r="J88" s="14"/>
      <c r="K88" s="14"/>
      <c r="L88" s="20"/>
      <c r="M88" s="14"/>
      <c r="N88" s="14"/>
      <c r="O88" s="14"/>
      <c r="P88" s="15"/>
      <c r="Q88" s="14"/>
      <c r="R88" s="15"/>
      <c r="S88" s="14"/>
      <c r="T88" s="14"/>
      <c r="U88" s="14"/>
      <c r="V88" s="14"/>
      <c r="W88" s="21"/>
      <c r="X88" s="17"/>
      <c r="Y88" s="22"/>
      <c r="Z88" s="17"/>
    </row>
    <row r="89" spans="1:26" ht="12.75" customHeight="1" x14ac:dyDescent="0.25">
      <c r="A89" s="12"/>
      <c r="B89" s="18"/>
      <c r="C89" s="18"/>
      <c r="D89" s="18"/>
      <c r="E89" s="14"/>
      <c r="F89" s="19"/>
      <c r="G89" s="15"/>
      <c r="H89" s="14"/>
      <c r="I89" s="15"/>
      <c r="J89" s="14"/>
      <c r="K89" s="14"/>
      <c r="L89" s="20"/>
      <c r="M89" s="14"/>
      <c r="N89" s="14"/>
      <c r="O89" s="14"/>
      <c r="P89" s="15"/>
      <c r="Q89" s="14"/>
      <c r="R89" s="15"/>
      <c r="S89" s="14"/>
      <c r="T89" s="14"/>
      <c r="U89" s="14"/>
      <c r="V89" s="14"/>
      <c r="W89" s="21"/>
      <c r="X89" s="17"/>
      <c r="Y89" s="22"/>
      <c r="Z89" s="17"/>
    </row>
    <row r="90" spans="1:26" ht="12.75" customHeight="1" x14ac:dyDescent="0.25">
      <c r="A90" s="12"/>
      <c r="B90" s="18"/>
      <c r="C90" s="18"/>
      <c r="D90" s="18"/>
      <c r="E90" s="14"/>
      <c r="F90" s="19"/>
      <c r="G90" s="15"/>
      <c r="H90" s="14"/>
      <c r="I90" s="15"/>
      <c r="J90" s="14"/>
      <c r="K90" s="14"/>
      <c r="L90" s="20"/>
      <c r="M90" s="14"/>
      <c r="N90" s="14"/>
      <c r="O90" s="14"/>
      <c r="P90" s="15"/>
      <c r="Q90" s="14"/>
      <c r="R90" s="15"/>
      <c r="S90" s="14"/>
      <c r="T90" s="14"/>
      <c r="U90" s="14"/>
      <c r="V90" s="14"/>
      <c r="W90" s="21"/>
      <c r="X90" s="17"/>
      <c r="Y90" s="22"/>
      <c r="Z90" s="17"/>
    </row>
    <row r="91" spans="1:26" ht="12.75" customHeight="1" x14ac:dyDescent="0.25">
      <c r="A91" s="12"/>
      <c r="B91" s="18"/>
      <c r="C91" s="18"/>
      <c r="D91" s="18"/>
      <c r="E91" s="14"/>
      <c r="F91" s="19"/>
      <c r="G91" s="15"/>
      <c r="H91" s="14"/>
      <c r="I91" s="15"/>
      <c r="J91" s="14"/>
      <c r="K91" s="14"/>
      <c r="L91" s="20"/>
      <c r="M91" s="14"/>
      <c r="N91" s="14"/>
      <c r="O91" s="14"/>
      <c r="P91" s="15"/>
      <c r="Q91" s="14"/>
      <c r="R91" s="15"/>
      <c r="S91" s="14"/>
      <c r="T91" s="14"/>
      <c r="U91" s="14"/>
      <c r="V91" s="14"/>
      <c r="W91" s="21"/>
      <c r="X91" s="17"/>
      <c r="Y91" s="22"/>
      <c r="Z91" s="17"/>
    </row>
    <row r="92" spans="1:26" ht="12.75" customHeight="1" x14ac:dyDescent="0.25">
      <c r="A92" s="12"/>
      <c r="B92" s="18"/>
      <c r="C92" s="18"/>
      <c r="D92" s="18"/>
      <c r="E92" s="14"/>
      <c r="F92" s="19"/>
      <c r="G92" s="15"/>
      <c r="H92" s="14"/>
      <c r="I92" s="15"/>
      <c r="J92" s="14"/>
      <c r="K92" s="14"/>
      <c r="L92" s="20"/>
      <c r="M92" s="14"/>
      <c r="N92" s="14"/>
      <c r="O92" s="14"/>
      <c r="P92" s="15"/>
      <c r="Q92" s="14"/>
      <c r="R92" s="15"/>
      <c r="S92" s="14"/>
      <c r="T92" s="14"/>
      <c r="U92" s="14"/>
      <c r="V92" s="14"/>
      <c r="W92" s="21"/>
      <c r="X92" s="17"/>
      <c r="Y92" s="22"/>
      <c r="Z92" s="17"/>
    </row>
    <row r="93" spans="1:26" ht="12.75" customHeight="1" x14ac:dyDescent="0.25">
      <c r="A93" s="12"/>
      <c r="B93" s="18"/>
      <c r="C93" s="18"/>
      <c r="D93" s="18"/>
      <c r="E93" s="14"/>
      <c r="F93" s="19"/>
      <c r="G93" s="15"/>
      <c r="H93" s="14"/>
      <c r="I93" s="15"/>
      <c r="J93" s="14"/>
      <c r="K93" s="14"/>
      <c r="L93" s="20"/>
      <c r="M93" s="14"/>
      <c r="N93" s="14"/>
      <c r="O93" s="14"/>
      <c r="P93" s="15"/>
      <c r="Q93" s="14"/>
      <c r="R93" s="15"/>
      <c r="S93" s="14"/>
      <c r="T93" s="14"/>
      <c r="U93" s="14"/>
      <c r="V93" s="14"/>
      <c r="W93" s="21"/>
      <c r="X93" s="17"/>
      <c r="Y93" s="22"/>
      <c r="Z93" s="17"/>
    </row>
    <row r="94" spans="1:26" ht="12.75" customHeight="1" x14ac:dyDescent="0.25">
      <c r="A94" s="12"/>
      <c r="B94" s="18"/>
      <c r="C94" s="18"/>
      <c r="D94" s="18"/>
      <c r="E94" s="14"/>
      <c r="F94" s="19"/>
      <c r="G94" s="15"/>
      <c r="H94" s="14"/>
      <c r="I94" s="15"/>
      <c r="J94" s="14"/>
      <c r="K94" s="14"/>
      <c r="L94" s="20"/>
      <c r="M94" s="14"/>
      <c r="N94" s="14"/>
      <c r="O94" s="14"/>
      <c r="P94" s="15"/>
      <c r="Q94" s="14"/>
      <c r="R94" s="15"/>
      <c r="S94" s="14"/>
      <c r="T94" s="14"/>
      <c r="U94" s="14"/>
      <c r="V94" s="14"/>
      <c r="W94" s="21"/>
      <c r="X94" s="17"/>
      <c r="Y94" s="22"/>
      <c r="Z94" s="17"/>
    </row>
    <row r="95" spans="1:26" ht="12.75" customHeight="1" x14ac:dyDescent="0.25">
      <c r="A95" s="12"/>
      <c r="B95" s="18"/>
      <c r="C95" s="18"/>
      <c r="D95" s="18"/>
      <c r="E95" s="14"/>
      <c r="F95" s="19"/>
      <c r="G95" s="15"/>
      <c r="H95" s="14"/>
      <c r="I95" s="15"/>
      <c r="J95" s="14"/>
      <c r="K95" s="14"/>
      <c r="L95" s="20"/>
      <c r="M95" s="14"/>
      <c r="N95" s="14"/>
      <c r="O95" s="14"/>
      <c r="P95" s="15"/>
      <c r="Q95" s="14"/>
      <c r="R95" s="15"/>
      <c r="S95" s="14"/>
      <c r="T95" s="14"/>
      <c r="U95" s="14"/>
      <c r="V95" s="14"/>
      <c r="W95" s="21"/>
      <c r="X95" s="17"/>
      <c r="Y95" s="22"/>
      <c r="Z95" s="17"/>
    </row>
    <row r="96" spans="1:26" ht="12.75" customHeight="1" x14ac:dyDescent="0.25">
      <c r="A96" s="12"/>
      <c r="B96" s="18"/>
      <c r="C96" s="18"/>
      <c r="D96" s="18"/>
      <c r="E96" s="14"/>
      <c r="F96" s="19"/>
      <c r="G96" s="15"/>
      <c r="H96" s="14"/>
      <c r="I96" s="15"/>
      <c r="J96" s="14"/>
      <c r="K96" s="14"/>
      <c r="L96" s="20"/>
      <c r="M96" s="14"/>
      <c r="N96" s="14"/>
      <c r="O96" s="14"/>
      <c r="P96" s="15"/>
      <c r="Q96" s="14"/>
      <c r="R96" s="15"/>
      <c r="S96" s="14"/>
      <c r="T96" s="14"/>
      <c r="U96" s="14"/>
      <c r="V96" s="14"/>
      <c r="W96" s="21"/>
      <c r="X96" s="17"/>
      <c r="Y96" s="22"/>
      <c r="Z96" s="17"/>
    </row>
    <row r="97" spans="1:26" ht="12.75" customHeight="1" x14ac:dyDescent="0.25">
      <c r="A97" s="12"/>
      <c r="B97" s="18"/>
      <c r="C97" s="18"/>
      <c r="D97" s="18"/>
      <c r="E97" s="14"/>
      <c r="F97" s="19"/>
      <c r="G97" s="15"/>
      <c r="H97" s="14"/>
      <c r="I97" s="15"/>
      <c r="J97" s="14"/>
      <c r="K97" s="14"/>
      <c r="L97" s="20"/>
      <c r="M97" s="14"/>
      <c r="N97" s="14"/>
      <c r="O97" s="14"/>
      <c r="P97" s="15"/>
      <c r="Q97" s="14"/>
      <c r="R97" s="15"/>
      <c r="S97" s="14"/>
      <c r="T97" s="14"/>
      <c r="U97" s="14"/>
      <c r="V97" s="14"/>
      <c r="W97" s="21"/>
      <c r="X97" s="17"/>
      <c r="Y97" s="22"/>
      <c r="Z97" s="17"/>
    </row>
    <row r="98" spans="1:26" ht="12.75" customHeight="1" x14ac:dyDescent="0.25">
      <c r="A98" s="12"/>
      <c r="B98" s="18"/>
      <c r="C98" s="18"/>
      <c r="D98" s="18"/>
      <c r="E98" s="14"/>
      <c r="F98" s="19"/>
      <c r="G98" s="15"/>
      <c r="H98" s="14"/>
      <c r="I98" s="15"/>
      <c r="J98" s="14"/>
      <c r="K98" s="14"/>
      <c r="L98" s="20"/>
      <c r="M98" s="14"/>
      <c r="N98" s="14"/>
      <c r="O98" s="14"/>
      <c r="P98" s="15"/>
      <c r="Q98" s="14"/>
      <c r="R98" s="15"/>
      <c r="S98" s="14"/>
      <c r="T98" s="14"/>
      <c r="U98" s="14"/>
      <c r="V98" s="14"/>
      <c r="W98" s="21"/>
      <c r="X98" s="17"/>
      <c r="Y98" s="22"/>
      <c r="Z98" s="17"/>
    </row>
    <row r="99" spans="1:26" ht="12.75" customHeight="1" x14ac:dyDescent="0.25">
      <c r="A99" s="12"/>
      <c r="B99" s="18"/>
      <c r="C99" s="18"/>
      <c r="D99" s="18"/>
      <c r="E99" s="14"/>
      <c r="F99" s="19"/>
      <c r="G99" s="15"/>
      <c r="H99" s="14"/>
      <c r="I99" s="15"/>
      <c r="J99" s="14"/>
      <c r="K99" s="14"/>
      <c r="L99" s="20"/>
      <c r="M99" s="14"/>
      <c r="N99" s="14"/>
      <c r="O99" s="14"/>
      <c r="P99" s="15"/>
      <c r="Q99" s="14"/>
      <c r="R99" s="15"/>
      <c r="S99" s="14"/>
      <c r="T99" s="14"/>
      <c r="U99" s="14"/>
      <c r="V99" s="14"/>
      <c r="W99" s="21"/>
      <c r="X99" s="17"/>
      <c r="Y99" s="22"/>
      <c r="Z99" s="17"/>
    </row>
    <row r="100" spans="1:26" ht="12.75" customHeight="1" x14ac:dyDescent="0.25">
      <c r="A100" s="12"/>
      <c r="B100" s="18"/>
      <c r="C100" s="18"/>
      <c r="D100" s="18"/>
      <c r="E100" s="14"/>
      <c r="F100" s="19"/>
      <c r="G100" s="15"/>
      <c r="H100" s="14"/>
      <c r="I100" s="15"/>
      <c r="J100" s="14"/>
      <c r="K100" s="14"/>
      <c r="L100" s="20"/>
      <c r="M100" s="14"/>
      <c r="N100" s="14"/>
      <c r="O100" s="14"/>
      <c r="P100" s="15"/>
      <c r="Q100" s="14"/>
      <c r="R100" s="15"/>
      <c r="S100" s="14"/>
      <c r="T100" s="14"/>
      <c r="U100" s="14"/>
      <c r="V100" s="14"/>
      <c r="W100" s="21"/>
      <c r="X100" s="17"/>
      <c r="Y100" s="22"/>
      <c r="Z100" s="17"/>
    </row>
    <row r="101" spans="1:26" ht="12.75" customHeight="1" x14ac:dyDescent="0.25">
      <c r="A101" s="12"/>
      <c r="B101" s="18"/>
      <c r="C101" s="18"/>
      <c r="D101" s="18"/>
      <c r="E101" s="14"/>
      <c r="F101" s="19"/>
      <c r="G101" s="15"/>
      <c r="H101" s="14"/>
      <c r="I101" s="15"/>
      <c r="J101" s="14"/>
      <c r="K101" s="14"/>
      <c r="L101" s="20"/>
      <c r="M101" s="14"/>
      <c r="N101" s="14"/>
      <c r="O101" s="14"/>
      <c r="P101" s="15"/>
      <c r="Q101" s="14"/>
      <c r="R101" s="15"/>
      <c r="S101" s="14"/>
      <c r="T101" s="14"/>
      <c r="U101" s="14"/>
      <c r="V101" s="14"/>
      <c r="W101" s="21"/>
      <c r="X101" s="17"/>
      <c r="Y101" s="22"/>
      <c r="Z101" s="17"/>
    </row>
    <row r="102" spans="1:26" ht="12.75" customHeight="1" x14ac:dyDescent="0.25">
      <c r="A102" s="12"/>
      <c r="B102" s="18"/>
      <c r="C102" s="18"/>
      <c r="D102" s="18"/>
      <c r="E102" s="14"/>
      <c r="F102" s="19"/>
      <c r="G102" s="15"/>
      <c r="H102" s="14"/>
      <c r="I102" s="15"/>
      <c r="J102" s="14"/>
      <c r="K102" s="14"/>
      <c r="L102" s="20"/>
      <c r="M102" s="14"/>
      <c r="N102" s="14"/>
      <c r="O102" s="14"/>
      <c r="P102" s="15"/>
      <c r="Q102" s="14"/>
      <c r="R102" s="15"/>
      <c r="S102" s="14"/>
      <c r="T102" s="14"/>
      <c r="U102" s="14"/>
      <c r="V102" s="14"/>
      <c r="W102" s="21"/>
      <c r="X102" s="17"/>
      <c r="Y102" s="22"/>
      <c r="Z102" s="17"/>
    </row>
    <row r="103" spans="1:26" ht="12.75" customHeight="1" x14ac:dyDescent="0.25">
      <c r="A103" s="12"/>
      <c r="B103" s="18"/>
      <c r="C103" s="18"/>
      <c r="D103" s="18"/>
      <c r="E103" s="14"/>
      <c r="F103" s="19"/>
      <c r="G103" s="15"/>
      <c r="H103" s="14"/>
      <c r="I103" s="15"/>
      <c r="J103" s="14"/>
      <c r="K103" s="14"/>
      <c r="L103" s="20"/>
      <c r="M103" s="14"/>
      <c r="N103" s="14"/>
      <c r="O103" s="14"/>
      <c r="P103" s="15"/>
      <c r="Q103" s="14"/>
      <c r="R103" s="15"/>
      <c r="S103" s="14"/>
      <c r="T103" s="14"/>
      <c r="U103" s="14"/>
      <c r="V103" s="14"/>
      <c r="W103" s="21"/>
      <c r="X103" s="17"/>
      <c r="Y103" s="22"/>
      <c r="Z103" s="17"/>
    </row>
    <row r="104" spans="1:26" ht="12.75" customHeight="1" x14ac:dyDescent="0.25">
      <c r="A104" s="12"/>
      <c r="B104" s="18"/>
      <c r="C104" s="18"/>
      <c r="D104" s="18"/>
      <c r="E104" s="14"/>
      <c r="F104" s="19"/>
      <c r="G104" s="15"/>
      <c r="H104" s="14"/>
      <c r="I104" s="15"/>
      <c r="J104" s="14"/>
      <c r="K104" s="14"/>
      <c r="L104" s="20"/>
      <c r="M104" s="14"/>
      <c r="N104" s="14"/>
      <c r="O104" s="14"/>
      <c r="P104" s="15"/>
      <c r="Q104" s="14"/>
      <c r="R104" s="15"/>
      <c r="S104" s="14"/>
      <c r="T104" s="14"/>
      <c r="U104" s="14"/>
      <c r="V104" s="14"/>
      <c r="W104" s="21"/>
      <c r="X104" s="17"/>
      <c r="Y104" s="22"/>
      <c r="Z104" s="17"/>
    </row>
    <row r="105" spans="1:26" ht="12.75" customHeight="1" x14ac:dyDescent="0.25">
      <c r="A105" s="12"/>
      <c r="B105" s="18"/>
      <c r="C105" s="18"/>
      <c r="D105" s="18"/>
      <c r="E105" s="14"/>
      <c r="F105" s="19"/>
      <c r="G105" s="15"/>
      <c r="H105" s="14"/>
      <c r="I105" s="15"/>
      <c r="J105" s="14"/>
      <c r="K105" s="14"/>
      <c r="L105" s="20"/>
      <c r="M105" s="14"/>
      <c r="N105" s="14"/>
      <c r="O105" s="14"/>
      <c r="P105" s="15"/>
      <c r="Q105" s="14"/>
      <c r="R105" s="15"/>
      <c r="S105" s="14"/>
      <c r="T105" s="14"/>
      <c r="U105" s="14"/>
      <c r="V105" s="14"/>
      <c r="W105" s="21"/>
      <c r="X105" s="17"/>
      <c r="Y105" s="22"/>
      <c r="Z105" s="17"/>
    </row>
    <row r="106" spans="1:26" ht="12.75" customHeight="1" x14ac:dyDescent="0.25">
      <c r="A106" s="12"/>
      <c r="B106" s="18"/>
      <c r="C106" s="18"/>
      <c r="D106" s="18"/>
      <c r="E106" s="14"/>
      <c r="F106" s="19"/>
      <c r="G106" s="15"/>
      <c r="H106" s="14"/>
      <c r="I106" s="15"/>
      <c r="J106" s="14"/>
      <c r="K106" s="14"/>
      <c r="L106" s="20"/>
      <c r="M106" s="14"/>
      <c r="N106" s="14"/>
      <c r="O106" s="14"/>
      <c r="P106" s="15"/>
      <c r="Q106" s="14"/>
      <c r="R106" s="15"/>
      <c r="S106" s="14"/>
      <c r="T106" s="14"/>
      <c r="U106" s="14"/>
      <c r="V106" s="14"/>
      <c r="W106" s="21"/>
      <c r="X106" s="17"/>
      <c r="Y106" s="22"/>
      <c r="Z106" s="17"/>
    </row>
    <row r="107" spans="1:26" ht="12.75" customHeight="1" x14ac:dyDescent="0.25">
      <c r="A107" s="12"/>
      <c r="B107" s="18"/>
      <c r="C107" s="18"/>
      <c r="D107" s="18"/>
      <c r="E107" s="14"/>
      <c r="F107" s="19"/>
      <c r="G107" s="15"/>
      <c r="H107" s="14"/>
      <c r="I107" s="15"/>
      <c r="J107" s="14"/>
      <c r="K107" s="14"/>
      <c r="L107" s="20"/>
      <c r="M107" s="14"/>
      <c r="N107" s="14"/>
      <c r="O107" s="14"/>
      <c r="P107" s="15"/>
      <c r="Q107" s="14"/>
      <c r="R107" s="15"/>
      <c r="S107" s="14"/>
      <c r="T107" s="14"/>
      <c r="U107" s="14"/>
      <c r="V107" s="14"/>
      <c r="W107" s="21"/>
      <c r="X107" s="17"/>
      <c r="Y107" s="22"/>
      <c r="Z107" s="17"/>
    </row>
    <row r="108" spans="1:26" ht="12.75" customHeight="1" x14ac:dyDescent="0.25">
      <c r="A108" s="12"/>
      <c r="B108" s="18"/>
      <c r="C108" s="18"/>
      <c r="D108" s="18"/>
      <c r="E108" s="14"/>
      <c r="F108" s="19"/>
      <c r="G108" s="15"/>
      <c r="H108" s="14"/>
      <c r="I108" s="15"/>
      <c r="J108" s="14"/>
      <c r="K108" s="14"/>
      <c r="L108" s="20"/>
      <c r="M108" s="14"/>
      <c r="N108" s="14"/>
      <c r="O108" s="14"/>
      <c r="P108" s="15"/>
      <c r="Q108" s="14"/>
      <c r="R108" s="15"/>
      <c r="S108" s="14"/>
      <c r="T108" s="14"/>
      <c r="U108" s="14"/>
      <c r="V108" s="14"/>
      <c r="W108" s="21"/>
      <c r="X108" s="17"/>
      <c r="Y108" s="22"/>
      <c r="Z108" s="17"/>
    </row>
    <row r="109" spans="1:26" ht="12.75" customHeight="1" x14ac:dyDescent="0.25">
      <c r="A109" s="12"/>
      <c r="B109" s="18"/>
      <c r="C109" s="18"/>
      <c r="D109" s="18"/>
      <c r="E109" s="14"/>
      <c r="F109" s="19"/>
      <c r="G109" s="15"/>
      <c r="H109" s="14"/>
      <c r="I109" s="15"/>
      <c r="J109" s="14"/>
      <c r="K109" s="14"/>
      <c r="L109" s="20"/>
      <c r="M109" s="14"/>
      <c r="N109" s="14"/>
      <c r="O109" s="14"/>
      <c r="P109" s="15"/>
      <c r="Q109" s="14"/>
      <c r="R109" s="15"/>
      <c r="S109" s="14"/>
      <c r="T109" s="14"/>
      <c r="U109" s="14"/>
      <c r="V109" s="14"/>
      <c r="W109" s="21"/>
      <c r="X109" s="17"/>
      <c r="Y109" s="22"/>
      <c r="Z109" s="17"/>
    </row>
    <row r="110" spans="1:26" ht="12.75" customHeight="1" x14ac:dyDescent="0.25">
      <c r="A110" s="12"/>
      <c r="B110" s="18"/>
      <c r="C110" s="18"/>
      <c r="D110" s="18"/>
      <c r="E110" s="14"/>
      <c r="F110" s="19"/>
      <c r="G110" s="15"/>
      <c r="H110" s="14"/>
      <c r="I110" s="15"/>
      <c r="J110" s="14"/>
      <c r="K110" s="14"/>
      <c r="L110" s="20"/>
      <c r="M110" s="14"/>
      <c r="N110" s="14"/>
      <c r="O110" s="14"/>
      <c r="P110" s="15"/>
      <c r="Q110" s="14"/>
      <c r="R110" s="15"/>
      <c r="S110" s="14"/>
      <c r="T110" s="14"/>
      <c r="U110" s="14"/>
      <c r="V110" s="14"/>
      <c r="W110" s="21"/>
      <c r="X110" s="17"/>
      <c r="Y110" s="22"/>
      <c r="Z110" s="17"/>
    </row>
    <row r="111" spans="1:26" ht="12.75" customHeight="1" x14ac:dyDescent="0.25">
      <c r="A111" s="12"/>
      <c r="B111" s="18"/>
      <c r="C111" s="18"/>
      <c r="D111" s="18"/>
      <c r="E111" s="14"/>
      <c r="F111" s="19"/>
      <c r="G111" s="15"/>
      <c r="H111" s="14"/>
      <c r="I111" s="15"/>
      <c r="J111" s="14"/>
      <c r="K111" s="14"/>
      <c r="L111" s="20"/>
      <c r="M111" s="14"/>
      <c r="N111" s="14"/>
      <c r="O111" s="14"/>
      <c r="P111" s="15"/>
      <c r="Q111" s="14"/>
      <c r="R111" s="15"/>
      <c r="S111" s="14"/>
      <c r="T111" s="14"/>
      <c r="U111" s="14"/>
      <c r="V111" s="14"/>
      <c r="W111" s="21"/>
      <c r="X111" s="17"/>
      <c r="Y111" s="22"/>
      <c r="Z111" s="17"/>
    </row>
    <row r="112" spans="1:26" ht="12.75" customHeight="1" x14ac:dyDescent="0.25">
      <c r="A112" s="12"/>
      <c r="B112" s="18"/>
      <c r="C112" s="18"/>
      <c r="D112" s="18"/>
      <c r="E112" s="14"/>
      <c r="F112" s="19"/>
      <c r="G112" s="15"/>
      <c r="H112" s="14"/>
      <c r="I112" s="15"/>
      <c r="J112" s="14"/>
      <c r="K112" s="14"/>
      <c r="L112" s="20"/>
      <c r="M112" s="14"/>
      <c r="N112" s="14"/>
      <c r="O112" s="14"/>
      <c r="P112" s="15"/>
      <c r="Q112" s="14"/>
      <c r="R112" s="15"/>
      <c r="S112" s="14"/>
      <c r="T112" s="14"/>
      <c r="U112" s="14"/>
      <c r="V112" s="14"/>
      <c r="W112" s="21"/>
      <c r="X112" s="17"/>
      <c r="Y112" s="22"/>
      <c r="Z112" s="17"/>
    </row>
    <row r="113" spans="1:26" ht="12.75" customHeight="1" x14ac:dyDescent="0.25">
      <c r="A113" s="12"/>
      <c r="B113" s="18"/>
      <c r="C113" s="18"/>
      <c r="D113" s="18"/>
      <c r="E113" s="14"/>
      <c r="F113" s="19"/>
      <c r="G113" s="15"/>
      <c r="H113" s="14"/>
      <c r="I113" s="15"/>
      <c r="J113" s="14"/>
      <c r="K113" s="14"/>
      <c r="L113" s="20"/>
      <c r="M113" s="14"/>
      <c r="N113" s="14"/>
      <c r="O113" s="14"/>
      <c r="P113" s="15"/>
      <c r="Q113" s="14"/>
      <c r="R113" s="15"/>
      <c r="S113" s="14"/>
      <c r="T113" s="14"/>
      <c r="U113" s="14"/>
      <c r="V113" s="14"/>
      <c r="W113" s="21"/>
      <c r="X113" s="17"/>
      <c r="Y113" s="22"/>
      <c r="Z113" s="17"/>
    </row>
    <row r="114" spans="1:26" ht="12.75" customHeight="1" x14ac:dyDescent="0.25">
      <c r="A114" s="12"/>
      <c r="B114" s="18"/>
      <c r="C114" s="18"/>
      <c r="D114" s="18"/>
      <c r="E114" s="14"/>
      <c r="F114" s="19"/>
      <c r="G114" s="15"/>
      <c r="H114" s="14"/>
      <c r="I114" s="15"/>
      <c r="J114" s="14"/>
      <c r="K114" s="14"/>
      <c r="L114" s="20"/>
      <c r="M114" s="14"/>
      <c r="N114" s="14"/>
      <c r="O114" s="14"/>
      <c r="P114" s="15"/>
      <c r="Q114" s="14"/>
      <c r="R114" s="15"/>
      <c r="S114" s="14"/>
      <c r="T114" s="14"/>
      <c r="U114" s="14"/>
      <c r="V114" s="14"/>
      <c r="W114" s="21"/>
      <c r="X114" s="17"/>
      <c r="Y114" s="22"/>
      <c r="Z114" s="17"/>
    </row>
    <row r="115" spans="1:26" ht="12.75" customHeight="1" x14ac:dyDescent="0.25">
      <c r="A115" s="12"/>
      <c r="B115" s="18"/>
      <c r="C115" s="18"/>
      <c r="D115" s="18"/>
      <c r="E115" s="14"/>
      <c r="F115" s="19"/>
      <c r="G115" s="15"/>
      <c r="H115" s="14"/>
      <c r="I115" s="15"/>
      <c r="J115" s="14"/>
      <c r="K115" s="14"/>
      <c r="L115" s="20"/>
      <c r="M115" s="14"/>
      <c r="N115" s="14"/>
      <c r="O115" s="14"/>
      <c r="P115" s="15"/>
      <c r="Q115" s="14"/>
      <c r="R115" s="15"/>
      <c r="S115" s="14"/>
      <c r="T115" s="14"/>
      <c r="U115" s="14"/>
      <c r="V115" s="14"/>
      <c r="W115" s="21"/>
      <c r="X115" s="17"/>
      <c r="Y115" s="22"/>
      <c r="Z115" s="17"/>
    </row>
    <row r="116" spans="1:26" ht="12.75" customHeight="1" x14ac:dyDescent="0.25">
      <c r="A116" s="12"/>
      <c r="B116" s="18"/>
      <c r="C116" s="18"/>
      <c r="D116" s="18"/>
      <c r="E116" s="14"/>
      <c r="F116" s="19"/>
      <c r="G116" s="15"/>
      <c r="H116" s="14"/>
      <c r="I116" s="15"/>
      <c r="J116" s="14"/>
      <c r="K116" s="14"/>
      <c r="L116" s="20"/>
      <c r="M116" s="14"/>
      <c r="N116" s="14"/>
      <c r="O116" s="14"/>
      <c r="P116" s="15"/>
      <c r="Q116" s="14"/>
      <c r="R116" s="15"/>
      <c r="S116" s="14"/>
      <c r="T116" s="14"/>
      <c r="U116" s="14"/>
      <c r="V116" s="14"/>
      <c r="W116" s="21"/>
      <c r="X116" s="17"/>
      <c r="Y116" s="22"/>
      <c r="Z116" s="17"/>
    </row>
    <row r="117" spans="1:26" ht="12.75" customHeight="1" x14ac:dyDescent="0.25">
      <c r="A117" s="12"/>
      <c r="B117" s="18"/>
      <c r="C117" s="18"/>
      <c r="D117" s="18"/>
      <c r="E117" s="14"/>
      <c r="F117" s="19"/>
      <c r="G117" s="15"/>
      <c r="H117" s="14"/>
      <c r="I117" s="15"/>
      <c r="J117" s="14"/>
      <c r="K117" s="14"/>
      <c r="L117" s="20"/>
      <c r="M117" s="14"/>
      <c r="N117" s="14"/>
      <c r="O117" s="14"/>
      <c r="P117" s="15"/>
      <c r="Q117" s="14"/>
      <c r="R117" s="15"/>
      <c r="S117" s="14"/>
      <c r="T117" s="14"/>
      <c r="U117" s="14"/>
      <c r="V117" s="14"/>
      <c r="W117" s="21"/>
      <c r="X117" s="17"/>
      <c r="Y117" s="22"/>
      <c r="Z117" s="17"/>
    </row>
    <row r="118" spans="1:26" ht="12.75" customHeight="1" x14ac:dyDescent="0.25">
      <c r="A118" s="12"/>
      <c r="B118" s="18"/>
      <c r="C118" s="18"/>
      <c r="D118" s="18"/>
      <c r="E118" s="14"/>
      <c r="F118" s="19"/>
      <c r="G118" s="15"/>
      <c r="H118" s="14"/>
      <c r="I118" s="15"/>
      <c r="J118" s="14"/>
      <c r="K118" s="14"/>
      <c r="L118" s="20"/>
      <c r="M118" s="14"/>
      <c r="N118" s="14"/>
      <c r="O118" s="14"/>
      <c r="P118" s="15"/>
      <c r="Q118" s="14"/>
      <c r="R118" s="15"/>
      <c r="S118" s="14"/>
      <c r="T118" s="14"/>
      <c r="U118" s="14"/>
      <c r="V118" s="14"/>
      <c r="W118" s="21"/>
      <c r="X118" s="17"/>
      <c r="Y118" s="22"/>
      <c r="Z118" s="17"/>
    </row>
    <row r="119" spans="1:26" ht="12.75" customHeight="1" x14ac:dyDescent="0.25">
      <c r="A119" s="12"/>
      <c r="B119" s="18"/>
      <c r="C119" s="18"/>
      <c r="D119" s="18"/>
      <c r="E119" s="14"/>
      <c r="F119" s="19"/>
      <c r="G119" s="15"/>
      <c r="H119" s="14"/>
      <c r="I119" s="15"/>
      <c r="J119" s="14"/>
      <c r="K119" s="14"/>
      <c r="L119" s="20"/>
      <c r="M119" s="14"/>
      <c r="N119" s="14"/>
      <c r="O119" s="14"/>
      <c r="P119" s="15"/>
      <c r="Q119" s="14"/>
      <c r="R119" s="15"/>
      <c r="S119" s="14"/>
      <c r="T119" s="14"/>
      <c r="U119" s="14"/>
      <c r="V119" s="14"/>
      <c r="W119" s="21"/>
      <c r="X119" s="17"/>
      <c r="Y119" s="22"/>
      <c r="Z119" s="17"/>
    </row>
    <row r="120" spans="1:26" ht="12.75" customHeight="1" x14ac:dyDescent="0.25">
      <c r="A120" s="12"/>
      <c r="B120" s="18"/>
      <c r="C120" s="18"/>
      <c r="D120" s="18"/>
      <c r="E120" s="14"/>
      <c r="F120" s="19"/>
      <c r="G120" s="15"/>
      <c r="H120" s="14"/>
      <c r="I120" s="15"/>
      <c r="J120" s="14"/>
      <c r="K120" s="14"/>
      <c r="L120" s="20"/>
      <c r="M120" s="14"/>
      <c r="N120" s="14"/>
      <c r="O120" s="14"/>
      <c r="P120" s="15"/>
      <c r="Q120" s="14"/>
      <c r="R120" s="15"/>
      <c r="S120" s="14"/>
      <c r="T120" s="14"/>
      <c r="U120" s="14"/>
      <c r="V120" s="14"/>
      <c r="W120" s="21"/>
      <c r="X120" s="17"/>
      <c r="Y120" s="22"/>
      <c r="Z120" s="17"/>
    </row>
    <row r="121" spans="1:26" ht="12.75" customHeight="1" x14ac:dyDescent="0.25">
      <c r="A121" s="12"/>
      <c r="B121" s="18"/>
      <c r="C121" s="18"/>
      <c r="D121" s="18"/>
      <c r="E121" s="14"/>
      <c r="F121" s="19"/>
      <c r="G121" s="15"/>
      <c r="H121" s="14"/>
      <c r="I121" s="15"/>
      <c r="J121" s="14"/>
      <c r="K121" s="14"/>
      <c r="L121" s="20"/>
      <c r="M121" s="14"/>
      <c r="N121" s="14"/>
      <c r="O121" s="14"/>
      <c r="P121" s="15"/>
      <c r="Q121" s="14"/>
      <c r="R121" s="15"/>
      <c r="S121" s="14"/>
      <c r="T121" s="14"/>
      <c r="U121" s="14"/>
      <c r="V121" s="14"/>
      <c r="W121" s="21"/>
      <c r="X121" s="17"/>
      <c r="Y121" s="22"/>
      <c r="Z121" s="17"/>
    </row>
    <row r="122" spans="1:26" ht="12.75" customHeight="1" x14ac:dyDescent="0.25">
      <c r="A122" s="12"/>
      <c r="B122" s="18"/>
      <c r="C122" s="18"/>
      <c r="D122" s="18"/>
      <c r="E122" s="14"/>
      <c r="F122" s="19"/>
      <c r="G122" s="15"/>
      <c r="H122" s="14"/>
      <c r="I122" s="15"/>
      <c r="J122" s="14"/>
      <c r="K122" s="14"/>
      <c r="L122" s="20"/>
      <c r="M122" s="14"/>
      <c r="N122" s="14"/>
      <c r="O122" s="14"/>
      <c r="P122" s="15"/>
      <c r="Q122" s="14"/>
      <c r="R122" s="15"/>
      <c r="S122" s="14"/>
      <c r="T122" s="14"/>
      <c r="U122" s="14"/>
      <c r="V122" s="14"/>
      <c r="W122" s="21"/>
      <c r="X122" s="17"/>
      <c r="Y122" s="22"/>
      <c r="Z122" s="17"/>
    </row>
    <row r="123" spans="1:26" ht="12.75" customHeight="1" x14ac:dyDescent="0.25">
      <c r="A123" s="12"/>
      <c r="B123" s="18"/>
      <c r="C123" s="18"/>
      <c r="D123" s="18"/>
      <c r="E123" s="14"/>
      <c r="F123" s="19"/>
      <c r="G123" s="15"/>
      <c r="H123" s="14"/>
      <c r="I123" s="15"/>
      <c r="J123" s="14"/>
      <c r="K123" s="14"/>
      <c r="L123" s="20"/>
      <c r="M123" s="14"/>
      <c r="N123" s="14"/>
      <c r="O123" s="14"/>
      <c r="P123" s="15"/>
      <c r="Q123" s="14"/>
      <c r="R123" s="15"/>
      <c r="S123" s="14"/>
      <c r="T123" s="14"/>
      <c r="U123" s="14"/>
      <c r="V123" s="14"/>
      <c r="W123" s="21"/>
      <c r="X123" s="17"/>
      <c r="Y123" s="22"/>
      <c r="Z123" s="17"/>
    </row>
    <row r="124" spans="1:26" ht="12.75" customHeight="1" x14ac:dyDescent="0.25">
      <c r="A124" s="12"/>
      <c r="B124" s="18"/>
      <c r="C124" s="18"/>
      <c r="D124" s="18"/>
      <c r="E124" s="14"/>
      <c r="F124" s="19"/>
      <c r="G124" s="15"/>
      <c r="H124" s="14"/>
      <c r="I124" s="15"/>
      <c r="J124" s="14"/>
      <c r="K124" s="14"/>
      <c r="L124" s="20"/>
      <c r="M124" s="14"/>
      <c r="N124" s="14"/>
      <c r="O124" s="14"/>
      <c r="P124" s="15"/>
      <c r="Q124" s="14"/>
      <c r="R124" s="15"/>
      <c r="S124" s="14"/>
      <c r="T124" s="14"/>
      <c r="U124" s="14"/>
      <c r="V124" s="14"/>
      <c r="W124" s="21"/>
      <c r="X124" s="17"/>
      <c r="Y124" s="22"/>
      <c r="Z124" s="17"/>
    </row>
    <row r="125" spans="1:26" ht="12.75" customHeight="1" x14ac:dyDescent="0.25">
      <c r="A125" s="12"/>
      <c r="B125" s="18"/>
      <c r="C125" s="18"/>
      <c r="D125" s="18"/>
      <c r="E125" s="14"/>
      <c r="F125" s="19"/>
      <c r="G125" s="15"/>
      <c r="H125" s="14"/>
      <c r="I125" s="15"/>
      <c r="J125" s="14"/>
      <c r="K125" s="14"/>
      <c r="L125" s="20"/>
      <c r="M125" s="14"/>
      <c r="N125" s="14"/>
      <c r="O125" s="14"/>
      <c r="P125" s="15"/>
      <c r="Q125" s="14"/>
      <c r="R125" s="15"/>
      <c r="S125" s="14"/>
      <c r="T125" s="14"/>
      <c r="U125" s="14"/>
      <c r="V125" s="14"/>
      <c r="W125" s="21"/>
      <c r="X125" s="17"/>
      <c r="Y125" s="22"/>
      <c r="Z125" s="17"/>
    </row>
    <row r="126" spans="1:26" ht="12.75" customHeight="1" x14ac:dyDescent="0.25">
      <c r="A126" s="12"/>
      <c r="B126" s="18"/>
      <c r="C126" s="18"/>
      <c r="D126" s="18"/>
      <c r="E126" s="14"/>
      <c r="F126" s="19"/>
      <c r="G126" s="15"/>
      <c r="H126" s="14"/>
      <c r="I126" s="15"/>
      <c r="J126" s="14"/>
      <c r="K126" s="14"/>
      <c r="L126" s="20"/>
      <c r="M126" s="14"/>
      <c r="N126" s="14"/>
      <c r="O126" s="14"/>
      <c r="P126" s="15"/>
      <c r="Q126" s="14"/>
      <c r="R126" s="15"/>
      <c r="S126" s="14"/>
      <c r="T126" s="14"/>
      <c r="U126" s="14"/>
      <c r="V126" s="14"/>
      <c r="W126" s="21"/>
      <c r="X126" s="17"/>
      <c r="Y126" s="22"/>
      <c r="Z126" s="17"/>
    </row>
    <row r="127" spans="1:26" ht="12.75" customHeight="1" x14ac:dyDescent="0.25">
      <c r="A127" s="12"/>
      <c r="B127" s="18"/>
      <c r="C127" s="18"/>
      <c r="D127" s="18"/>
      <c r="E127" s="14"/>
      <c r="F127" s="19"/>
      <c r="G127" s="15"/>
      <c r="H127" s="14"/>
      <c r="I127" s="15"/>
      <c r="J127" s="14"/>
      <c r="K127" s="14"/>
      <c r="L127" s="20"/>
      <c r="M127" s="14"/>
      <c r="N127" s="14"/>
      <c r="O127" s="14"/>
      <c r="P127" s="15"/>
      <c r="Q127" s="14"/>
      <c r="R127" s="15"/>
      <c r="S127" s="14"/>
      <c r="T127" s="14"/>
      <c r="U127" s="14"/>
      <c r="V127" s="14"/>
      <c r="W127" s="21"/>
      <c r="X127" s="17"/>
      <c r="Y127" s="22"/>
      <c r="Z127" s="17"/>
    </row>
    <row r="128" spans="1:26" ht="12.75" customHeight="1" x14ac:dyDescent="0.25">
      <c r="A128" s="12"/>
      <c r="B128" s="18"/>
      <c r="C128" s="18"/>
      <c r="D128" s="18"/>
      <c r="E128" s="14"/>
      <c r="F128" s="19"/>
      <c r="G128" s="15"/>
      <c r="H128" s="14"/>
      <c r="I128" s="15"/>
      <c r="J128" s="14"/>
      <c r="K128" s="14"/>
      <c r="L128" s="20"/>
      <c r="M128" s="14"/>
      <c r="N128" s="14"/>
      <c r="O128" s="14"/>
      <c r="P128" s="15"/>
      <c r="Q128" s="14"/>
      <c r="R128" s="15"/>
      <c r="S128" s="14"/>
      <c r="T128" s="14"/>
      <c r="U128" s="14"/>
      <c r="V128" s="14"/>
      <c r="W128" s="21"/>
      <c r="X128" s="17"/>
      <c r="Y128" s="22"/>
      <c r="Z128" s="17"/>
    </row>
    <row r="129" spans="1:26" ht="12.75" customHeight="1" x14ac:dyDescent="0.25">
      <c r="A129" s="12"/>
      <c r="B129" s="18"/>
      <c r="C129" s="18"/>
      <c r="D129" s="18"/>
      <c r="E129" s="14"/>
      <c r="F129" s="19"/>
      <c r="G129" s="15"/>
      <c r="H129" s="14"/>
      <c r="I129" s="15"/>
      <c r="J129" s="14"/>
      <c r="K129" s="14"/>
      <c r="L129" s="20"/>
      <c r="M129" s="14"/>
      <c r="N129" s="14"/>
      <c r="O129" s="14"/>
      <c r="P129" s="15"/>
      <c r="Q129" s="14"/>
      <c r="R129" s="15"/>
      <c r="S129" s="14"/>
      <c r="T129" s="14"/>
      <c r="U129" s="14"/>
      <c r="V129" s="14"/>
      <c r="W129" s="21"/>
      <c r="X129" s="17"/>
      <c r="Y129" s="22"/>
      <c r="Z129" s="17"/>
    </row>
    <row r="130" spans="1:26" ht="12.75" customHeight="1" x14ac:dyDescent="0.25">
      <c r="A130" s="12"/>
      <c r="B130" s="18"/>
      <c r="C130" s="18"/>
      <c r="D130" s="18"/>
      <c r="E130" s="14"/>
      <c r="F130" s="19"/>
      <c r="G130" s="15"/>
      <c r="H130" s="14"/>
      <c r="I130" s="15"/>
      <c r="J130" s="14"/>
      <c r="K130" s="14"/>
      <c r="L130" s="20"/>
      <c r="M130" s="14"/>
      <c r="N130" s="14"/>
      <c r="O130" s="14"/>
      <c r="P130" s="15"/>
      <c r="Q130" s="14"/>
      <c r="R130" s="15"/>
      <c r="S130" s="14"/>
      <c r="T130" s="14"/>
      <c r="U130" s="14"/>
      <c r="V130" s="14"/>
      <c r="W130" s="21"/>
      <c r="X130" s="17"/>
      <c r="Y130" s="22"/>
      <c r="Z130" s="17"/>
    </row>
    <row r="131" spans="1:26" ht="12.75" customHeight="1" x14ac:dyDescent="0.25">
      <c r="A131" s="12"/>
      <c r="B131" s="18"/>
      <c r="C131" s="18"/>
      <c r="D131" s="18"/>
      <c r="E131" s="14"/>
      <c r="F131" s="19"/>
      <c r="G131" s="15"/>
      <c r="H131" s="14"/>
      <c r="I131" s="15"/>
      <c r="J131" s="14"/>
      <c r="K131" s="14"/>
      <c r="L131" s="20"/>
      <c r="M131" s="14"/>
      <c r="N131" s="14"/>
      <c r="O131" s="14"/>
      <c r="P131" s="15"/>
      <c r="Q131" s="14"/>
      <c r="R131" s="15"/>
      <c r="S131" s="14"/>
      <c r="T131" s="14"/>
      <c r="U131" s="14"/>
      <c r="V131" s="14"/>
      <c r="W131" s="21"/>
      <c r="X131" s="17"/>
      <c r="Y131" s="22"/>
      <c r="Z131" s="17"/>
    </row>
    <row r="132" spans="1:26" ht="12.75" customHeight="1" x14ac:dyDescent="0.25">
      <c r="A132" s="12"/>
      <c r="B132" s="18"/>
      <c r="C132" s="18"/>
      <c r="D132" s="18"/>
      <c r="E132" s="14"/>
      <c r="F132" s="19"/>
      <c r="G132" s="15"/>
      <c r="H132" s="14"/>
      <c r="I132" s="15"/>
      <c r="J132" s="14"/>
      <c r="K132" s="14"/>
      <c r="L132" s="20"/>
      <c r="M132" s="14"/>
      <c r="N132" s="14"/>
      <c r="O132" s="14"/>
      <c r="P132" s="15"/>
      <c r="Q132" s="14"/>
      <c r="R132" s="15"/>
      <c r="S132" s="14"/>
      <c r="T132" s="14"/>
      <c r="U132" s="14"/>
      <c r="V132" s="14"/>
      <c r="W132" s="21"/>
      <c r="X132" s="17"/>
      <c r="Y132" s="22"/>
      <c r="Z132" s="17"/>
    </row>
    <row r="133" spans="1:26" ht="12.75" customHeight="1" x14ac:dyDescent="0.25">
      <c r="A133" s="12"/>
      <c r="B133" s="18"/>
      <c r="C133" s="18"/>
      <c r="D133" s="18"/>
      <c r="E133" s="14"/>
      <c r="F133" s="19"/>
      <c r="G133" s="15"/>
      <c r="H133" s="14"/>
      <c r="I133" s="15"/>
      <c r="J133" s="14"/>
      <c r="K133" s="14"/>
      <c r="L133" s="20"/>
      <c r="M133" s="14"/>
      <c r="N133" s="14"/>
      <c r="O133" s="14"/>
      <c r="P133" s="15"/>
      <c r="Q133" s="14"/>
      <c r="R133" s="15"/>
      <c r="S133" s="14"/>
      <c r="T133" s="14"/>
      <c r="U133" s="14"/>
      <c r="V133" s="14"/>
      <c r="W133" s="21"/>
      <c r="X133" s="17"/>
      <c r="Y133" s="22"/>
      <c r="Z133" s="17"/>
    </row>
    <row r="134" spans="1:26" ht="12.75" customHeight="1" x14ac:dyDescent="0.25">
      <c r="A134" s="12"/>
      <c r="B134" s="18"/>
      <c r="C134" s="18"/>
      <c r="D134" s="18"/>
      <c r="E134" s="14"/>
      <c r="F134" s="19"/>
      <c r="G134" s="15"/>
      <c r="H134" s="14"/>
      <c r="I134" s="15"/>
      <c r="J134" s="14"/>
      <c r="K134" s="14"/>
      <c r="L134" s="20"/>
      <c r="M134" s="14"/>
      <c r="N134" s="14"/>
      <c r="O134" s="14"/>
      <c r="P134" s="15"/>
      <c r="Q134" s="14"/>
      <c r="R134" s="15"/>
      <c r="S134" s="14"/>
      <c r="T134" s="14"/>
      <c r="U134" s="14"/>
      <c r="V134" s="14"/>
      <c r="W134" s="21"/>
      <c r="X134" s="17"/>
      <c r="Y134" s="22"/>
      <c r="Z134" s="17"/>
    </row>
    <row r="135" spans="1:26" ht="12.75" customHeight="1" x14ac:dyDescent="0.25">
      <c r="A135" s="12"/>
      <c r="B135" s="18"/>
      <c r="C135" s="18"/>
      <c r="D135" s="18"/>
      <c r="E135" s="14"/>
      <c r="F135" s="19"/>
      <c r="G135" s="15"/>
      <c r="H135" s="14"/>
      <c r="I135" s="15"/>
      <c r="J135" s="14"/>
      <c r="K135" s="14"/>
      <c r="L135" s="20"/>
      <c r="M135" s="14"/>
      <c r="N135" s="14"/>
      <c r="O135" s="14"/>
      <c r="P135" s="15"/>
      <c r="Q135" s="14"/>
      <c r="R135" s="15"/>
      <c r="S135" s="14"/>
      <c r="T135" s="14"/>
      <c r="U135" s="14"/>
      <c r="V135" s="14"/>
      <c r="W135" s="21"/>
      <c r="X135" s="17"/>
      <c r="Y135" s="22"/>
      <c r="Z135" s="17"/>
    </row>
    <row r="136" spans="1:26" ht="12.75" customHeight="1" x14ac:dyDescent="0.25">
      <c r="A136" s="12"/>
      <c r="B136" s="18"/>
      <c r="C136" s="18"/>
      <c r="D136" s="18"/>
      <c r="E136" s="14"/>
      <c r="F136" s="19"/>
      <c r="G136" s="15"/>
      <c r="H136" s="14"/>
      <c r="I136" s="15"/>
      <c r="J136" s="14"/>
      <c r="K136" s="14"/>
      <c r="L136" s="20"/>
      <c r="M136" s="14"/>
      <c r="N136" s="14"/>
      <c r="O136" s="14"/>
      <c r="P136" s="15"/>
      <c r="Q136" s="14"/>
      <c r="R136" s="15"/>
      <c r="S136" s="14"/>
      <c r="T136" s="14"/>
      <c r="U136" s="14"/>
      <c r="V136" s="14"/>
      <c r="W136" s="21"/>
      <c r="X136" s="17"/>
      <c r="Y136" s="22"/>
      <c r="Z136" s="17"/>
    </row>
    <row r="137" spans="1:26" ht="12.75" customHeight="1" x14ac:dyDescent="0.25">
      <c r="A137" s="12"/>
      <c r="B137" s="18"/>
      <c r="C137" s="18"/>
      <c r="D137" s="18"/>
      <c r="E137" s="14"/>
      <c r="F137" s="19"/>
      <c r="G137" s="15"/>
      <c r="H137" s="14"/>
      <c r="I137" s="15"/>
      <c r="J137" s="14"/>
      <c r="K137" s="14"/>
      <c r="L137" s="20"/>
      <c r="M137" s="14"/>
      <c r="N137" s="14"/>
      <c r="O137" s="14"/>
      <c r="P137" s="15"/>
      <c r="Q137" s="14"/>
      <c r="R137" s="15"/>
      <c r="S137" s="14"/>
      <c r="T137" s="14"/>
      <c r="U137" s="14"/>
      <c r="V137" s="14"/>
      <c r="W137" s="21"/>
      <c r="X137" s="17"/>
      <c r="Y137" s="22"/>
      <c r="Z137" s="17"/>
    </row>
    <row r="138" spans="1:26" ht="12.75" customHeight="1" x14ac:dyDescent="0.25">
      <c r="A138" s="12"/>
      <c r="B138" s="18"/>
      <c r="C138" s="18"/>
      <c r="D138" s="18"/>
      <c r="E138" s="14"/>
      <c r="F138" s="19"/>
      <c r="G138" s="15"/>
      <c r="H138" s="14"/>
      <c r="I138" s="15"/>
      <c r="J138" s="14"/>
      <c r="K138" s="14"/>
      <c r="L138" s="20"/>
      <c r="M138" s="14"/>
      <c r="N138" s="14"/>
      <c r="O138" s="14"/>
      <c r="P138" s="15"/>
      <c r="Q138" s="14"/>
      <c r="R138" s="15"/>
      <c r="S138" s="14"/>
      <c r="T138" s="14"/>
      <c r="U138" s="14"/>
      <c r="V138" s="14"/>
      <c r="W138" s="21"/>
      <c r="X138" s="17"/>
      <c r="Y138" s="22"/>
      <c r="Z138" s="17"/>
    </row>
    <row r="139" spans="1:26" ht="12.75" customHeight="1" x14ac:dyDescent="0.25">
      <c r="A139" s="12"/>
      <c r="B139" s="18"/>
      <c r="C139" s="18"/>
      <c r="D139" s="18"/>
      <c r="E139" s="14"/>
      <c r="F139" s="19"/>
      <c r="G139" s="15"/>
      <c r="H139" s="14"/>
      <c r="I139" s="15"/>
      <c r="J139" s="14"/>
      <c r="K139" s="14"/>
      <c r="L139" s="20"/>
      <c r="M139" s="14"/>
      <c r="N139" s="14"/>
      <c r="O139" s="14"/>
      <c r="P139" s="15"/>
      <c r="Q139" s="14"/>
      <c r="R139" s="15"/>
      <c r="S139" s="14"/>
      <c r="T139" s="14"/>
      <c r="U139" s="14"/>
      <c r="V139" s="14"/>
      <c r="W139" s="21"/>
      <c r="X139" s="17"/>
      <c r="Y139" s="22"/>
      <c r="Z139" s="17"/>
    </row>
    <row r="140" spans="1:26" ht="12.75" customHeight="1" x14ac:dyDescent="0.25">
      <c r="A140" s="12"/>
      <c r="B140" s="18"/>
      <c r="C140" s="18"/>
      <c r="D140" s="18"/>
      <c r="E140" s="14"/>
      <c r="F140" s="19"/>
      <c r="G140" s="15"/>
      <c r="H140" s="14"/>
      <c r="I140" s="15"/>
      <c r="J140" s="14"/>
      <c r="K140" s="14"/>
      <c r="L140" s="20"/>
      <c r="M140" s="14"/>
      <c r="N140" s="14"/>
      <c r="O140" s="14"/>
      <c r="P140" s="15"/>
      <c r="Q140" s="14"/>
      <c r="R140" s="15"/>
      <c r="S140" s="14"/>
      <c r="T140" s="14"/>
      <c r="U140" s="14"/>
      <c r="V140" s="14"/>
      <c r="W140" s="21"/>
      <c r="X140" s="17"/>
      <c r="Y140" s="22"/>
      <c r="Z140" s="17"/>
    </row>
    <row r="141" spans="1:26" ht="12.75" customHeight="1" x14ac:dyDescent="0.25">
      <c r="A141" s="12"/>
      <c r="B141" s="18"/>
      <c r="C141" s="18"/>
      <c r="D141" s="18"/>
      <c r="E141" s="14"/>
      <c r="F141" s="19"/>
      <c r="G141" s="15"/>
      <c r="H141" s="14"/>
      <c r="I141" s="15"/>
      <c r="J141" s="14"/>
      <c r="K141" s="14"/>
      <c r="L141" s="20"/>
      <c r="M141" s="14"/>
      <c r="N141" s="14"/>
      <c r="O141" s="14"/>
      <c r="P141" s="15"/>
      <c r="Q141" s="14"/>
      <c r="R141" s="15"/>
      <c r="S141" s="14"/>
      <c r="T141" s="14"/>
      <c r="U141" s="14"/>
      <c r="V141" s="14"/>
      <c r="W141" s="21"/>
      <c r="X141" s="17"/>
      <c r="Y141" s="22"/>
      <c r="Z141" s="17"/>
    </row>
    <row r="142" spans="1:26" ht="12.75" customHeight="1" x14ac:dyDescent="0.25">
      <c r="A142" s="12"/>
      <c r="B142" s="18"/>
      <c r="C142" s="18"/>
      <c r="D142" s="18"/>
      <c r="E142" s="14"/>
      <c r="F142" s="19"/>
      <c r="G142" s="15"/>
      <c r="H142" s="14"/>
      <c r="I142" s="15"/>
      <c r="J142" s="14"/>
      <c r="K142" s="14"/>
      <c r="L142" s="20"/>
      <c r="M142" s="14"/>
      <c r="N142" s="14"/>
      <c r="O142" s="14"/>
      <c r="P142" s="15"/>
      <c r="Q142" s="14"/>
      <c r="R142" s="15"/>
      <c r="S142" s="14"/>
      <c r="T142" s="14"/>
      <c r="U142" s="14"/>
      <c r="V142" s="14"/>
      <c r="W142" s="21"/>
      <c r="X142" s="17"/>
      <c r="Y142" s="22"/>
      <c r="Z142" s="17"/>
    </row>
    <row r="143" spans="1:26" ht="12.75" customHeight="1" x14ac:dyDescent="0.25">
      <c r="A143" s="12"/>
      <c r="B143" s="18"/>
      <c r="C143" s="18"/>
      <c r="D143" s="18"/>
      <c r="E143" s="14"/>
      <c r="F143" s="19"/>
      <c r="G143" s="15"/>
      <c r="H143" s="14"/>
      <c r="I143" s="15"/>
      <c r="J143" s="14"/>
      <c r="K143" s="14"/>
      <c r="L143" s="20"/>
      <c r="M143" s="14"/>
      <c r="N143" s="14"/>
      <c r="O143" s="14"/>
      <c r="P143" s="15"/>
      <c r="Q143" s="14"/>
      <c r="R143" s="15"/>
      <c r="S143" s="14"/>
      <c r="T143" s="14"/>
      <c r="U143" s="14"/>
      <c r="V143" s="14"/>
      <c r="W143" s="21"/>
      <c r="X143" s="17"/>
      <c r="Y143" s="22"/>
      <c r="Z143" s="17"/>
    </row>
    <row r="144" spans="1:26" ht="12.75" customHeight="1" x14ac:dyDescent="0.25">
      <c r="A144" s="12"/>
      <c r="B144" s="18"/>
      <c r="C144" s="18"/>
      <c r="D144" s="18"/>
      <c r="E144" s="14"/>
      <c r="F144" s="19"/>
      <c r="G144" s="15"/>
      <c r="H144" s="14"/>
      <c r="I144" s="15"/>
      <c r="J144" s="14"/>
      <c r="K144" s="14"/>
      <c r="L144" s="20"/>
      <c r="M144" s="14"/>
      <c r="N144" s="14"/>
      <c r="O144" s="14"/>
      <c r="P144" s="15"/>
      <c r="Q144" s="14"/>
      <c r="R144" s="15"/>
      <c r="S144" s="14"/>
      <c r="T144" s="14"/>
      <c r="U144" s="14"/>
      <c r="V144" s="14"/>
      <c r="W144" s="21"/>
      <c r="X144" s="17"/>
      <c r="Y144" s="22"/>
      <c r="Z144" s="17"/>
    </row>
    <row r="145" spans="1:26" ht="12.75" customHeight="1" x14ac:dyDescent="0.25">
      <c r="A145" s="12"/>
      <c r="B145" s="18"/>
      <c r="C145" s="18"/>
      <c r="D145" s="18"/>
      <c r="E145" s="14"/>
      <c r="F145" s="19"/>
      <c r="G145" s="15"/>
      <c r="H145" s="14"/>
      <c r="I145" s="15"/>
      <c r="J145" s="14"/>
      <c r="K145" s="14"/>
      <c r="L145" s="20"/>
      <c r="M145" s="14"/>
      <c r="N145" s="14"/>
      <c r="O145" s="14"/>
      <c r="P145" s="15"/>
      <c r="Q145" s="14"/>
      <c r="R145" s="15"/>
      <c r="S145" s="14"/>
      <c r="T145" s="14"/>
      <c r="U145" s="14"/>
      <c r="V145" s="14"/>
      <c r="W145" s="21"/>
      <c r="X145" s="17"/>
      <c r="Y145" s="22"/>
      <c r="Z145" s="17"/>
    </row>
    <row r="146" spans="1:26" ht="12.75" customHeight="1" x14ac:dyDescent="0.25">
      <c r="A146" s="12"/>
      <c r="B146" s="18"/>
      <c r="C146" s="18"/>
      <c r="D146" s="18"/>
      <c r="E146" s="14"/>
      <c r="F146" s="19"/>
      <c r="G146" s="15"/>
      <c r="H146" s="14"/>
      <c r="I146" s="15"/>
      <c r="J146" s="14"/>
      <c r="K146" s="14"/>
      <c r="L146" s="20"/>
      <c r="M146" s="14"/>
      <c r="N146" s="14"/>
      <c r="O146" s="14"/>
      <c r="P146" s="15"/>
      <c r="Q146" s="14"/>
      <c r="R146" s="15"/>
      <c r="S146" s="14"/>
      <c r="T146" s="14"/>
      <c r="U146" s="14"/>
      <c r="V146" s="14"/>
      <c r="W146" s="21"/>
      <c r="X146" s="17"/>
      <c r="Y146" s="22"/>
      <c r="Z146" s="17"/>
    </row>
    <row r="147" spans="1:26" ht="12.75" customHeight="1" x14ac:dyDescent="0.25">
      <c r="A147" s="12"/>
      <c r="B147" s="18"/>
      <c r="C147" s="18"/>
      <c r="D147" s="18"/>
      <c r="E147" s="14"/>
      <c r="F147" s="19"/>
      <c r="G147" s="15"/>
      <c r="H147" s="14"/>
      <c r="I147" s="15"/>
      <c r="J147" s="14"/>
      <c r="K147" s="14"/>
      <c r="L147" s="20"/>
      <c r="M147" s="14"/>
      <c r="N147" s="14"/>
      <c r="O147" s="14"/>
      <c r="P147" s="15"/>
      <c r="Q147" s="14"/>
      <c r="R147" s="15"/>
      <c r="S147" s="14"/>
      <c r="T147" s="14"/>
      <c r="U147" s="14"/>
      <c r="V147" s="14"/>
      <c r="W147" s="21"/>
      <c r="X147" s="17"/>
      <c r="Y147" s="22"/>
      <c r="Z147" s="17"/>
    </row>
    <row r="148" spans="1:26" ht="12.75" customHeight="1" x14ac:dyDescent="0.25">
      <c r="A148" s="12"/>
      <c r="B148" s="18"/>
      <c r="C148" s="18"/>
      <c r="D148" s="18"/>
      <c r="E148" s="14"/>
      <c r="F148" s="19"/>
      <c r="G148" s="15"/>
      <c r="H148" s="14"/>
      <c r="I148" s="15"/>
      <c r="J148" s="14"/>
      <c r="K148" s="14"/>
      <c r="L148" s="20"/>
      <c r="M148" s="14"/>
      <c r="N148" s="14"/>
      <c r="O148" s="14"/>
      <c r="P148" s="15"/>
      <c r="Q148" s="14"/>
      <c r="R148" s="15"/>
      <c r="S148" s="14"/>
      <c r="T148" s="14"/>
      <c r="U148" s="14"/>
      <c r="V148" s="14"/>
      <c r="W148" s="21"/>
      <c r="X148" s="17"/>
      <c r="Y148" s="22"/>
      <c r="Z148" s="17"/>
    </row>
    <row r="149" spans="1:26" ht="12.75" customHeight="1" x14ac:dyDescent="0.25">
      <c r="A149" s="12"/>
      <c r="B149" s="18"/>
      <c r="C149" s="18"/>
      <c r="D149" s="18"/>
      <c r="E149" s="14"/>
      <c r="F149" s="19"/>
      <c r="G149" s="15"/>
      <c r="H149" s="14"/>
      <c r="I149" s="15"/>
      <c r="J149" s="14"/>
      <c r="K149" s="14"/>
      <c r="L149" s="20"/>
      <c r="M149" s="14"/>
      <c r="N149" s="14"/>
      <c r="O149" s="14"/>
      <c r="P149" s="15"/>
      <c r="Q149" s="14"/>
      <c r="R149" s="15"/>
      <c r="S149" s="14"/>
      <c r="T149" s="14"/>
      <c r="U149" s="14"/>
      <c r="V149" s="14"/>
      <c r="W149" s="21"/>
      <c r="X149" s="17"/>
      <c r="Y149" s="22"/>
      <c r="Z149" s="17"/>
    </row>
    <row r="150" spans="1:26" ht="12.75" customHeight="1" x14ac:dyDescent="0.25">
      <c r="A150" s="12"/>
      <c r="B150" s="18"/>
      <c r="C150" s="18"/>
      <c r="D150" s="18"/>
      <c r="E150" s="14"/>
      <c r="F150" s="19"/>
      <c r="G150" s="15"/>
      <c r="H150" s="14"/>
      <c r="I150" s="15"/>
      <c r="J150" s="14"/>
      <c r="K150" s="14"/>
      <c r="L150" s="20"/>
      <c r="M150" s="14"/>
      <c r="N150" s="14"/>
      <c r="O150" s="14"/>
      <c r="P150" s="15"/>
      <c r="Q150" s="14"/>
      <c r="R150" s="15"/>
      <c r="S150" s="14"/>
      <c r="T150" s="14"/>
      <c r="U150" s="14"/>
      <c r="V150" s="14"/>
      <c r="W150" s="21"/>
      <c r="X150" s="17"/>
      <c r="Y150" s="22"/>
      <c r="Z150" s="17"/>
    </row>
    <row r="151" spans="1:26" ht="12.75" customHeight="1" x14ac:dyDescent="0.25">
      <c r="A151" s="12"/>
      <c r="B151" s="18"/>
      <c r="C151" s="18"/>
      <c r="D151" s="18"/>
      <c r="E151" s="14"/>
      <c r="F151" s="19"/>
      <c r="G151" s="15"/>
      <c r="H151" s="14"/>
      <c r="I151" s="15"/>
      <c r="J151" s="14"/>
      <c r="K151" s="14"/>
      <c r="L151" s="20"/>
      <c r="M151" s="14"/>
      <c r="N151" s="14"/>
      <c r="O151" s="14"/>
      <c r="P151" s="15"/>
      <c r="Q151" s="14"/>
      <c r="R151" s="15"/>
      <c r="S151" s="14"/>
      <c r="T151" s="14"/>
      <c r="U151" s="14"/>
      <c r="V151" s="14"/>
      <c r="W151" s="21"/>
      <c r="X151" s="17"/>
      <c r="Y151" s="22"/>
      <c r="Z151" s="17"/>
    </row>
    <row r="152" spans="1:26" ht="12.75" customHeight="1" x14ac:dyDescent="0.25">
      <c r="A152" s="12"/>
      <c r="B152" s="18"/>
      <c r="C152" s="18"/>
      <c r="D152" s="18"/>
      <c r="E152" s="14"/>
      <c r="F152" s="19"/>
      <c r="G152" s="15"/>
      <c r="H152" s="14"/>
      <c r="I152" s="15"/>
      <c r="J152" s="14"/>
      <c r="K152" s="14"/>
      <c r="L152" s="20"/>
      <c r="M152" s="14"/>
      <c r="N152" s="14"/>
      <c r="O152" s="14"/>
      <c r="P152" s="15"/>
      <c r="Q152" s="14"/>
      <c r="R152" s="15"/>
      <c r="S152" s="14"/>
      <c r="T152" s="14"/>
      <c r="U152" s="14"/>
      <c r="V152" s="14"/>
      <c r="W152" s="21"/>
      <c r="X152" s="17"/>
      <c r="Y152" s="22"/>
      <c r="Z152" s="17"/>
    </row>
    <row r="153" spans="1:26" ht="12.75" customHeight="1" x14ac:dyDescent="0.25">
      <c r="A153" s="12"/>
      <c r="B153" s="18"/>
      <c r="C153" s="18"/>
      <c r="D153" s="18"/>
      <c r="E153" s="14"/>
      <c r="F153" s="19"/>
      <c r="G153" s="15"/>
      <c r="H153" s="14"/>
      <c r="I153" s="15"/>
      <c r="J153" s="14"/>
      <c r="K153" s="14"/>
      <c r="L153" s="20"/>
      <c r="M153" s="14"/>
      <c r="N153" s="14"/>
      <c r="O153" s="14"/>
      <c r="P153" s="15"/>
      <c r="Q153" s="14"/>
      <c r="R153" s="15"/>
      <c r="S153" s="14"/>
      <c r="T153" s="14"/>
      <c r="U153" s="14"/>
      <c r="V153" s="14"/>
      <c r="W153" s="21"/>
      <c r="X153" s="17"/>
      <c r="Y153" s="22"/>
      <c r="Z153" s="17"/>
    </row>
    <row r="154" spans="1:26" ht="12.75" customHeight="1" x14ac:dyDescent="0.25">
      <c r="A154" s="12"/>
      <c r="B154" s="18"/>
      <c r="C154" s="18"/>
      <c r="D154" s="18"/>
      <c r="E154" s="14"/>
      <c r="F154" s="19"/>
      <c r="G154" s="15"/>
      <c r="H154" s="14"/>
      <c r="I154" s="15"/>
      <c r="J154" s="14"/>
      <c r="K154" s="14"/>
      <c r="L154" s="20"/>
      <c r="M154" s="14"/>
      <c r="N154" s="14"/>
      <c r="O154" s="14"/>
      <c r="P154" s="15"/>
      <c r="Q154" s="14"/>
      <c r="R154" s="15"/>
      <c r="S154" s="14"/>
      <c r="T154" s="14"/>
      <c r="U154" s="14"/>
      <c r="V154" s="14"/>
      <c r="W154" s="21"/>
      <c r="X154" s="17"/>
      <c r="Y154" s="22"/>
      <c r="Z154" s="17"/>
    </row>
    <row r="155" spans="1:26" ht="12.75" customHeight="1" x14ac:dyDescent="0.25">
      <c r="A155" s="12"/>
      <c r="B155" s="18"/>
      <c r="C155" s="18"/>
      <c r="D155" s="18"/>
      <c r="E155" s="14"/>
      <c r="F155" s="19"/>
      <c r="G155" s="15"/>
      <c r="H155" s="14"/>
      <c r="I155" s="15"/>
      <c r="J155" s="14"/>
      <c r="K155" s="14"/>
      <c r="L155" s="20"/>
      <c r="M155" s="14"/>
      <c r="N155" s="14"/>
      <c r="O155" s="14"/>
      <c r="P155" s="15"/>
      <c r="Q155" s="14"/>
      <c r="R155" s="15"/>
      <c r="S155" s="14"/>
      <c r="T155" s="14"/>
      <c r="U155" s="14"/>
      <c r="V155" s="14"/>
      <c r="W155" s="21"/>
      <c r="X155" s="17"/>
      <c r="Y155" s="22"/>
      <c r="Z155" s="17"/>
    </row>
    <row r="156" spans="1:26" ht="12.75" customHeight="1" x14ac:dyDescent="0.25">
      <c r="A156" s="12"/>
      <c r="B156" s="18"/>
      <c r="C156" s="18"/>
      <c r="D156" s="18"/>
      <c r="E156" s="14"/>
      <c r="F156" s="19"/>
      <c r="G156" s="15"/>
      <c r="H156" s="14"/>
      <c r="I156" s="15"/>
      <c r="J156" s="14"/>
      <c r="K156" s="14"/>
      <c r="L156" s="20"/>
      <c r="M156" s="14"/>
      <c r="N156" s="14"/>
      <c r="O156" s="14"/>
      <c r="P156" s="15"/>
      <c r="Q156" s="14"/>
      <c r="R156" s="15"/>
      <c r="S156" s="14"/>
      <c r="T156" s="14"/>
      <c r="U156" s="14"/>
      <c r="V156" s="14"/>
      <c r="W156" s="21"/>
      <c r="X156" s="17"/>
      <c r="Y156" s="22"/>
      <c r="Z156" s="17"/>
    </row>
    <row r="157" spans="1:26" ht="12.75" customHeight="1" x14ac:dyDescent="0.25">
      <c r="A157" s="12"/>
      <c r="B157" s="18"/>
      <c r="C157" s="18"/>
      <c r="D157" s="18"/>
      <c r="E157" s="14"/>
      <c r="F157" s="19"/>
      <c r="G157" s="15"/>
      <c r="H157" s="14"/>
      <c r="I157" s="15"/>
      <c r="J157" s="14"/>
      <c r="K157" s="14"/>
      <c r="L157" s="20"/>
      <c r="M157" s="14"/>
      <c r="N157" s="14"/>
      <c r="O157" s="14"/>
      <c r="P157" s="15"/>
      <c r="Q157" s="14"/>
      <c r="R157" s="15"/>
      <c r="S157" s="14"/>
      <c r="T157" s="14"/>
      <c r="U157" s="14"/>
      <c r="V157" s="14"/>
      <c r="W157" s="21"/>
      <c r="X157" s="17"/>
      <c r="Y157" s="22"/>
      <c r="Z157" s="17"/>
    </row>
    <row r="158" spans="1:26" ht="12.75" customHeight="1" x14ac:dyDescent="0.25">
      <c r="A158" s="12"/>
      <c r="B158" s="18"/>
      <c r="C158" s="18"/>
      <c r="D158" s="18"/>
      <c r="E158" s="14"/>
      <c r="F158" s="19"/>
      <c r="G158" s="15"/>
      <c r="H158" s="14"/>
      <c r="I158" s="15"/>
      <c r="J158" s="14"/>
      <c r="K158" s="14"/>
      <c r="L158" s="20"/>
      <c r="M158" s="14"/>
      <c r="N158" s="14"/>
      <c r="O158" s="14"/>
      <c r="P158" s="15"/>
      <c r="Q158" s="14"/>
      <c r="R158" s="15"/>
      <c r="S158" s="14"/>
      <c r="T158" s="14"/>
      <c r="U158" s="14"/>
      <c r="V158" s="14"/>
      <c r="W158" s="21"/>
      <c r="X158" s="17"/>
      <c r="Y158" s="22"/>
      <c r="Z158" s="17"/>
    </row>
    <row r="159" spans="1:26" ht="12.75" customHeight="1" x14ac:dyDescent="0.25">
      <c r="A159" s="12"/>
      <c r="B159" s="18"/>
      <c r="C159" s="18"/>
      <c r="D159" s="18"/>
      <c r="E159" s="14"/>
      <c r="F159" s="19"/>
      <c r="G159" s="15"/>
      <c r="H159" s="14"/>
      <c r="I159" s="15"/>
      <c r="J159" s="14"/>
      <c r="K159" s="14"/>
      <c r="L159" s="20"/>
      <c r="M159" s="14"/>
      <c r="N159" s="14"/>
      <c r="O159" s="14"/>
      <c r="P159" s="15"/>
      <c r="Q159" s="14"/>
      <c r="R159" s="15"/>
      <c r="S159" s="14"/>
      <c r="T159" s="14"/>
      <c r="U159" s="14"/>
      <c r="V159" s="14"/>
      <c r="W159" s="21"/>
      <c r="X159" s="17"/>
      <c r="Y159" s="22"/>
      <c r="Z159" s="17"/>
    </row>
    <row r="160" spans="1:26" ht="12.75" customHeight="1" x14ac:dyDescent="0.25">
      <c r="A160" s="12"/>
      <c r="B160" s="18"/>
      <c r="C160" s="18"/>
      <c r="D160" s="18"/>
      <c r="E160" s="14"/>
      <c r="F160" s="19"/>
      <c r="G160" s="15"/>
      <c r="H160" s="14"/>
      <c r="I160" s="15"/>
      <c r="J160" s="14"/>
      <c r="K160" s="14"/>
      <c r="L160" s="20"/>
      <c r="M160" s="14"/>
      <c r="N160" s="14"/>
      <c r="O160" s="14"/>
      <c r="P160" s="15"/>
      <c r="Q160" s="14"/>
      <c r="R160" s="15"/>
      <c r="S160" s="14"/>
      <c r="T160" s="14"/>
      <c r="U160" s="14"/>
      <c r="V160" s="14"/>
      <c r="W160" s="21"/>
      <c r="X160" s="17"/>
      <c r="Y160" s="22"/>
      <c r="Z160" s="17"/>
    </row>
    <row r="161" spans="1:26" ht="12.75" customHeight="1" x14ac:dyDescent="0.25">
      <c r="A161" s="12"/>
      <c r="B161" s="18"/>
      <c r="C161" s="18"/>
      <c r="D161" s="18"/>
      <c r="E161" s="14"/>
      <c r="F161" s="19"/>
      <c r="G161" s="15"/>
      <c r="H161" s="14"/>
      <c r="I161" s="15"/>
      <c r="J161" s="14"/>
      <c r="K161" s="14"/>
      <c r="L161" s="20"/>
      <c r="M161" s="14"/>
      <c r="N161" s="14"/>
      <c r="O161" s="14"/>
      <c r="P161" s="15"/>
      <c r="Q161" s="14"/>
      <c r="R161" s="15"/>
      <c r="S161" s="14"/>
      <c r="T161" s="14"/>
      <c r="U161" s="14"/>
      <c r="V161" s="14"/>
      <c r="W161" s="21"/>
      <c r="X161" s="17"/>
      <c r="Y161" s="22"/>
      <c r="Z161" s="17"/>
    </row>
    <row r="162" spans="1:26" ht="12.75" customHeight="1" x14ac:dyDescent="0.25">
      <c r="A162" s="12"/>
      <c r="B162" s="18"/>
      <c r="C162" s="18"/>
      <c r="D162" s="18"/>
      <c r="E162" s="14"/>
      <c r="F162" s="19"/>
      <c r="G162" s="15"/>
      <c r="H162" s="14"/>
      <c r="I162" s="15"/>
      <c r="J162" s="14"/>
      <c r="K162" s="14"/>
      <c r="L162" s="20"/>
      <c r="M162" s="14"/>
      <c r="N162" s="14"/>
      <c r="O162" s="14"/>
      <c r="P162" s="15"/>
      <c r="Q162" s="14"/>
      <c r="R162" s="15"/>
      <c r="S162" s="14"/>
      <c r="T162" s="14"/>
      <c r="U162" s="14"/>
      <c r="V162" s="14"/>
      <c r="W162" s="21"/>
      <c r="X162" s="17"/>
      <c r="Y162" s="22"/>
      <c r="Z162" s="17"/>
    </row>
    <row r="163" spans="1:26" ht="12.75" customHeight="1" x14ac:dyDescent="0.25">
      <c r="A163" s="12"/>
      <c r="B163" s="18"/>
      <c r="C163" s="18"/>
      <c r="D163" s="18"/>
      <c r="E163" s="14"/>
      <c r="F163" s="19"/>
      <c r="G163" s="15"/>
      <c r="H163" s="14"/>
      <c r="I163" s="15"/>
      <c r="J163" s="14"/>
      <c r="K163" s="14"/>
      <c r="L163" s="20"/>
      <c r="M163" s="14"/>
      <c r="N163" s="14"/>
      <c r="O163" s="14"/>
      <c r="P163" s="15"/>
      <c r="Q163" s="14"/>
      <c r="R163" s="15"/>
      <c r="S163" s="14"/>
      <c r="T163" s="14"/>
      <c r="U163" s="14"/>
      <c r="V163" s="14"/>
      <c r="W163" s="21"/>
      <c r="X163" s="17"/>
      <c r="Y163" s="22"/>
      <c r="Z163" s="17"/>
    </row>
    <row r="164" spans="1:26" ht="12.75" customHeight="1" x14ac:dyDescent="0.25">
      <c r="A164" s="12"/>
      <c r="B164" s="18"/>
      <c r="C164" s="18"/>
      <c r="D164" s="18"/>
      <c r="E164" s="14"/>
      <c r="F164" s="19"/>
      <c r="G164" s="15"/>
      <c r="H164" s="14"/>
      <c r="I164" s="15"/>
      <c r="J164" s="14"/>
      <c r="K164" s="14"/>
      <c r="L164" s="20"/>
      <c r="M164" s="14"/>
      <c r="N164" s="14"/>
      <c r="O164" s="14"/>
      <c r="P164" s="15"/>
      <c r="Q164" s="14"/>
      <c r="R164" s="15"/>
      <c r="S164" s="14"/>
      <c r="T164" s="14"/>
      <c r="U164" s="14"/>
      <c r="V164" s="14"/>
      <c r="W164" s="21"/>
      <c r="X164" s="17"/>
      <c r="Y164" s="22"/>
      <c r="Z164" s="17"/>
    </row>
    <row r="165" spans="1:26" ht="12.75" customHeight="1" x14ac:dyDescent="0.25">
      <c r="A165" s="12"/>
      <c r="B165" s="18"/>
      <c r="C165" s="18"/>
      <c r="D165" s="18"/>
      <c r="E165" s="14"/>
      <c r="F165" s="19"/>
      <c r="G165" s="15"/>
      <c r="H165" s="14"/>
      <c r="I165" s="15"/>
      <c r="J165" s="14"/>
      <c r="K165" s="14"/>
      <c r="L165" s="20"/>
      <c r="M165" s="14"/>
      <c r="N165" s="14"/>
      <c r="O165" s="14"/>
      <c r="P165" s="15"/>
      <c r="Q165" s="14"/>
      <c r="R165" s="15"/>
      <c r="S165" s="14"/>
      <c r="T165" s="14"/>
      <c r="U165" s="14"/>
      <c r="V165" s="14"/>
      <c r="W165" s="21"/>
      <c r="X165" s="17"/>
      <c r="Y165" s="22"/>
      <c r="Z165" s="17"/>
    </row>
    <row r="166" spans="1:26" ht="12.75" customHeight="1" x14ac:dyDescent="0.25">
      <c r="A166" s="12"/>
      <c r="B166" s="18"/>
      <c r="C166" s="18"/>
      <c r="D166" s="18"/>
      <c r="E166" s="14"/>
      <c r="F166" s="19"/>
      <c r="G166" s="15"/>
      <c r="H166" s="14"/>
      <c r="I166" s="15"/>
      <c r="J166" s="14"/>
      <c r="K166" s="14"/>
      <c r="L166" s="20"/>
      <c r="M166" s="14"/>
      <c r="N166" s="14"/>
      <c r="O166" s="14"/>
      <c r="P166" s="15"/>
      <c r="Q166" s="14"/>
      <c r="R166" s="15"/>
      <c r="S166" s="14"/>
      <c r="T166" s="14"/>
      <c r="U166" s="14"/>
      <c r="V166" s="14"/>
      <c r="W166" s="21"/>
      <c r="X166" s="17"/>
      <c r="Y166" s="22"/>
      <c r="Z166" s="17"/>
    </row>
    <row r="167" spans="1:26" ht="12.75" customHeight="1" x14ac:dyDescent="0.25">
      <c r="A167" s="12"/>
      <c r="B167" s="18"/>
      <c r="C167" s="18"/>
      <c r="D167" s="18"/>
      <c r="E167" s="14"/>
      <c r="F167" s="19"/>
      <c r="G167" s="15"/>
      <c r="H167" s="14"/>
      <c r="I167" s="15"/>
      <c r="J167" s="14"/>
      <c r="K167" s="14"/>
      <c r="L167" s="20"/>
      <c r="M167" s="14"/>
      <c r="N167" s="14"/>
      <c r="O167" s="14"/>
      <c r="P167" s="15"/>
      <c r="Q167" s="14"/>
      <c r="R167" s="15"/>
      <c r="S167" s="14"/>
      <c r="T167" s="14"/>
      <c r="U167" s="14"/>
      <c r="V167" s="14"/>
      <c r="W167" s="21"/>
      <c r="X167" s="17"/>
      <c r="Y167" s="22"/>
      <c r="Z167" s="17"/>
    </row>
    <row r="168" spans="1:26" ht="12.75" customHeight="1" x14ac:dyDescent="0.25">
      <c r="A168" s="12"/>
      <c r="B168" s="18"/>
      <c r="C168" s="18"/>
      <c r="D168" s="18"/>
      <c r="E168" s="14"/>
      <c r="F168" s="19"/>
      <c r="G168" s="15"/>
      <c r="H168" s="14"/>
      <c r="I168" s="15"/>
      <c r="J168" s="14"/>
      <c r="K168" s="14"/>
      <c r="L168" s="20"/>
      <c r="M168" s="14"/>
      <c r="N168" s="14"/>
      <c r="O168" s="14"/>
      <c r="P168" s="15"/>
      <c r="Q168" s="14"/>
      <c r="R168" s="15"/>
      <c r="S168" s="14"/>
      <c r="T168" s="14"/>
      <c r="U168" s="14"/>
      <c r="V168" s="14"/>
      <c r="W168" s="21"/>
      <c r="X168" s="17"/>
      <c r="Y168" s="22"/>
      <c r="Z168" s="17"/>
    </row>
    <row r="169" spans="1:26" ht="12.75" customHeight="1" x14ac:dyDescent="0.25">
      <c r="A169" s="12"/>
      <c r="B169" s="18"/>
      <c r="C169" s="18"/>
      <c r="D169" s="18"/>
      <c r="E169" s="14"/>
      <c r="F169" s="19"/>
      <c r="G169" s="15"/>
      <c r="H169" s="14"/>
      <c r="I169" s="15"/>
      <c r="J169" s="14"/>
      <c r="K169" s="14"/>
      <c r="L169" s="20"/>
      <c r="M169" s="14"/>
      <c r="N169" s="14"/>
      <c r="O169" s="14"/>
      <c r="P169" s="15"/>
      <c r="Q169" s="14"/>
      <c r="R169" s="15"/>
      <c r="S169" s="14"/>
      <c r="T169" s="14"/>
      <c r="U169" s="14"/>
      <c r="V169" s="14"/>
      <c r="W169" s="21"/>
      <c r="X169" s="17"/>
      <c r="Y169" s="22"/>
      <c r="Z169" s="17"/>
    </row>
    <row r="170" spans="1:26" ht="12.75" customHeight="1" x14ac:dyDescent="0.25">
      <c r="A170" s="12"/>
      <c r="B170" s="18"/>
      <c r="C170" s="18"/>
      <c r="D170" s="18"/>
      <c r="E170" s="14"/>
      <c r="F170" s="19"/>
      <c r="G170" s="15"/>
      <c r="H170" s="14"/>
      <c r="I170" s="15"/>
      <c r="J170" s="14"/>
      <c r="K170" s="14"/>
      <c r="L170" s="20"/>
      <c r="M170" s="14"/>
      <c r="N170" s="14"/>
      <c r="O170" s="14"/>
      <c r="P170" s="15"/>
      <c r="Q170" s="14"/>
      <c r="R170" s="15"/>
      <c r="S170" s="14"/>
      <c r="T170" s="14"/>
      <c r="U170" s="14"/>
      <c r="V170" s="14"/>
      <c r="W170" s="21"/>
      <c r="X170" s="17"/>
      <c r="Y170" s="22"/>
      <c r="Z170" s="17"/>
    </row>
    <row r="171" spans="1:26" ht="12.75" customHeight="1" x14ac:dyDescent="0.25">
      <c r="A171" s="12"/>
      <c r="B171" s="18"/>
      <c r="C171" s="18"/>
      <c r="D171" s="18"/>
      <c r="E171" s="14"/>
      <c r="F171" s="19"/>
      <c r="G171" s="15"/>
      <c r="H171" s="14"/>
      <c r="I171" s="15"/>
      <c r="J171" s="14"/>
      <c r="K171" s="14"/>
      <c r="L171" s="20"/>
      <c r="M171" s="14"/>
      <c r="N171" s="14"/>
      <c r="O171" s="14"/>
      <c r="P171" s="15"/>
      <c r="Q171" s="14"/>
      <c r="R171" s="15"/>
      <c r="S171" s="14"/>
      <c r="T171" s="14"/>
      <c r="U171" s="14"/>
      <c r="V171" s="14"/>
      <c r="W171" s="21"/>
      <c r="X171" s="17"/>
      <c r="Y171" s="22"/>
      <c r="Z171" s="17"/>
    </row>
    <row r="172" spans="1:26" ht="12.75" customHeight="1" x14ac:dyDescent="0.25">
      <c r="A172" s="12"/>
      <c r="B172" s="18"/>
      <c r="C172" s="18"/>
      <c r="D172" s="18"/>
      <c r="E172" s="14"/>
      <c r="F172" s="19"/>
      <c r="G172" s="15"/>
      <c r="H172" s="14"/>
      <c r="I172" s="15"/>
      <c r="J172" s="14"/>
      <c r="K172" s="14"/>
      <c r="L172" s="20"/>
      <c r="M172" s="14"/>
      <c r="N172" s="14"/>
      <c r="O172" s="14"/>
      <c r="P172" s="15"/>
      <c r="Q172" s="14"/>
      <c r="R172" s="15"/>
      <c r="S172" s="14"/>
      <c r="T172" s="14"/>
      <c r="U172" s="14"/>
      <c r="V172" s="14"/>
      <c r="W172" s="21"/>
      <c r="X172" s="17"/>
      <c r="Y172" s="22"/>
      <c r="Z172" s="17"/>
    </row>
    <row r="173" spans="1:26" ht="12.75" customHeight="1" x14ac:dyDescent="0.25">
      <c r="A173" s="12"/>
      <c r="B173" s="18"/>
      <c r="C173" s="18"/>
      <c r="D173" s="18"/>
      <c r="E173" s="14"/>
      <c r="F173" s="19"/>
      <c r="G173" s="15"/>
      <c r="H173" s="14"/>
      <c r="I173" s="15"/>
      <c r="J173" s="14"/>
      <c r="K173" s="14"/>
      <c r="L173" s="20"/>
      <c r="M173" s="14"/>
      <c r="N173" s="14"/>
      <c r="O173" s="14"/>
      <c r="P173" s="15"/>
      <c r="Q173" s="14"/>
      <c r="R173" s="15"/>
      <c r="S173" s="14"/>
      <c r="T173" s="14"/>
      <c r="U173" s="14"/>
      <c r="V173" s="14"/>
      <c r="W173" s="21"/>
      <c r="X173" s="17"/>
      <c r="Y173" s="22"/>
      <c r="Z173" s="17"/>
    </row>
    <row r="174" spans="1:26" ht="12.75" customHeight="1" x14ac:dyDescent="0.25">
      <c r="A174" s="12"/>
      <c r="B174" s="18"/>
      <c r="C174" s="18"/>
      <c r="D174" s="18"/>
      <c r="E174" s="14"/>
      <c r="F174" s="19"/>
      <c r="G174" s="15"/>
      <c r="H174" s="14"/>
      <c r="I174" s="15"/>
      <c r="J174" s="14"/>
      <c r="K174" s="14"/>
      <c r="L174" s="20"/>
      <c r="M174" s="14"/>
      <c r="N174" s="14"/>
      <c r="O174" s="14"/>
      <c r="P174" s="15"/>
      <c r="Q174" s="14"/>
      <c r="R174" s="15"/>
      <c r="S174" s="14"/>
      <c r="T174" s="14"/>
      <c r="U174" s="14"/>
      <c r="V174" s="14"/>
      <c r="W174" s="21"/>
      <c r="X174" s="17"/>
      <c r="Y174" s="22"/>
      <c r="Z174" s="17"/>
    </row>
    <row r="175" spans="1:26" ht="12.75" customHeight="1" x14ac:dyDescent="0.25">
      <c r="A175" s="12"/>
      <c r="B175" s="18"/>
      <c r="C175" s="18"/>
      <c r="D175" s="18"/>
      <c r="E175" s="14"/>
      <c r="F175" s="19"/>
      <c r="G175" s="15"/>
      <c r="H175" s="14"/>
      <c r="I175" s="15"/>
      <c r="J175" s="14"/>
      <c r="K175" s="14"/>
      <c r="L175" s="20"/>
      <c r="M175" s="14"/>
      <c r="N175" s="14"/>
      <c r="O175" s="14"/>
      <c r="P175" s="15"/>
      <c r="Q175" s="14"/>
      <c r="R175" s="15"/>
      <c r="S175" s="14"/>
      <c r="T175" s="14"/>
      <c r="U175" s="14"/>
      <c r="V175" s="14"/>
      <c r="W175" s="21"/>
      <c r="X175" s="17"/>
      <c r="Y175" s="22"/>
      <c r="Z175" s="17"/>
    </row>
    <row r="176" spans="1:26" ht="12.75" customHeight="1" x14ac:dyDescent="0.25">
      <c r="A176" s="12"/>
      <c r="B176" s="18"/>
      <c r="C176" s="18"/>
      <c r="D176" s="18"/>
      <c r="E176" s="14"/>
      <c r="F176" s="19"/>
      <c r="G176" s="15"/>
      <c r="H176" s="14"/>
      <c r="I176" s="15"/>
      <c r="J176" s="14"/>
      <c r="K176" s="14"/>
      <c r="L176" s="20"/>
      <c r="M176" s="14"/>
      <c r="N176" s="14"/>
      <c r="O176" s="14"/>
      <c r="P176" s="15"/>
      <c r="Q176" s="14"/>
      <c r="R176" s="15"/>
      <c r="S176" s="14"/>
      <c r="T176" s="14"/>
      <c r="U176" s="14"/>
      <c r="V176" s="14"/>
      <c r="W176" s="21"/>
      <c r="X176" s="17"/>
      <c r="Y176" s="22"/>
      <c r="Z176" s="17"/>
    </row>
    <row r="177" spans="1:26" ht="12.75" customHeight="1" x14ac:dyDescent="0.25">
      <c r="A177" s="12"/>
      <c r="B177" s="18"/>
      <c r="C177" s="18"/>
      <c r="D177" s="18"/>
      <c r="E177" s="14"/>
      <c r="F177" s="19"/>
      <c r="G177" s="15"/>
      <c r="H177" s="14"/>
      <c r="I177" s="15"/>
      <c r="J177" s="14"/>
      <c r="K177" s="14"/>
      <c r="L177" s="20"/>
      <c r="M177" s="14"/>
      <c r="N177" s="14"/>
      <c r="O177" s="14"/>
      <c r="P177" s="15"/>
      <c r="Q177" s="14"/>
      <c r="R177" s="15"/>
      <c r="S177" s="14"/>
      <c r="T177" s="14"/>
      <c r="U177" s="14"/>
      <c r="V177" s="14"/>
      <c r="W177" s="21"/>
      <c r="X177" s="17"/>
      <c r="Y177" s="22"/>
      <c r="Z177" s="17"/>
    </row>
    <row r="178" spans="1:26" ht="12.75" customHeight="1" x14ac:dyDescent="0.25">
      <c r="A178" s="12"/>
      <c r="B178" s="18"/>
      <c r="C178" s="18"/>
      <c r="D178" s="18"/>
      <c r="E178" s="14"/>
      <c r="F178" s="19"/>
      <c r="G178" s="15"/>
      <c r="H178" s="14"/>
      <c r="I178" s="15"/>
      <c r="J178" s="14"/>
      <c r="K178" s="14"/>
      <c r="L178" s="20"/>
      <c r="M178" s="14"/>
      <c r="N178" s="14"/>
      <c r="O178" s="14"/>
      <c r="P178" s="15"/>
      <c r="Q178" s="14"/>
      <c r="R178" s="15"/>
      <c r="S178" s="14"/>
      <c r="T178" s="14"/>
      <c r="U178" s="14"/>
      <c r="V178" s="14"/>
      <c r="W178" s="21"/>
      <c r="X178" s="17"/>
      <c r="Y178" s="22"/>
      <c r="Z178" s="17"/>
    </row>
  </sheetData>
  <printOptions gridLines="1" gridLinesSet="0"/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51"/>
  <sheetViews>
    <sheetView topLeftCell="P32" workbookViewId="0">
      <selection activeCell="R51" sqref="R51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1.5703125" bestFit="1" customWidth="1"/>
    <col min="6" max="6" width="9.140625" bestFit="1" customWidth="1"/>
    <col min="7" max="7" width="13.42578125" bestFit="1" customWidth="1"/>
    <col min="8" max="8" width="9.85546875" customWidth="1"/>
    <col min="9" max="9" width="9.5703125" bestFit="1" customWidth="1"/>
    <col min="10" max="10" width="11.140625" bestFit="1" customWidth="1"/>
    <col min="11" max="11" width="10.7109375" bestFit="1" customWidth="1"/>
    <col min="12" max="12" width="12.5703125" bestFit="1" customWidth="1"/>
    <col min="13" max="13" width="9.42578125" bestFit="1" customWidth="1"/>
    <col min="16" max="16" width="14.140625" bestFit="1" customWidth="1"/>
    <col min="17" max="17" width="16.7109375" bestFit="1" customWidth="1"/>
    <col min="18" max="18" width="11.7109375" bestFit="1" customWidth="1"/>
    <col min="19" max="19" width="14.5703125" bestFit="1" customWidth="1"/>
    <col min="22" max="22" width="13.42578125" bestFit="1" customWidth="1"/>
    <col min="23" max="23" width="11" bestFit="1" customWidth="1"/>
    <col min="24" max="24" width="12.42578125" bestFit="1" customWidth="1"/>
    <col min="25" max="25" width="12.5703125" bestFit="1" customWidth="1"/>
  </cols>
  <sheetData>
    <row r="1" spans="1:17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47</v>
      </c>
      <c r="F1" s="28" t="s">
        <v>48</v>
      </c>
      <c r="G1" s="28" t="s">
        <v>49</v>
      </c>
      <c r="H1" s="26" t="s">
        <v>50</v>
      </c>
      <c r="I1" s="26" t="s">
        <v>51</v>
      </c>
      <c r="J1" s="26" t="s">
        <v>52</v>
      </c>
      <c r="K1" s="29" t="s">
        <v>54</v>
      </c>
      <c r="L1" s="29" t="s">
        <v>57</v>
      </c>
      <c r="M1" s="26" t="s">
        <v>40</v>
      </c>
    </row>
    <row r="2" spans="1:17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110</v>
      </c>
      <c r="F2" s="14">
        <v>1</v>
      </c>
      <c r="G2" s="32">
        <v>0</v>
      </c>
      <c r="H2" s="14">
        <v>33</v>
      </c>
      <c r="I2" s="14">
        <v>12</v>
      </c>
      <c r="J2" s="14">
        <v>2</v>
      </c>
      <c r="K2" s="17">
        <v>46</v>
      </c>
      <c r="L2" s="33">
        <v>178</v>
      </c>
      <c r="M2" s="18">
        <v>12.5</v>
      </c>
    </row>
    <row r="3" spans="1:17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134</v>
      </c>
      <c r="F3" s="14">
        <v>1</v>
      </c>
      <c r="G3" s="32">
        <v>0</v>
      </c>
      <c r="H3" s="14">
        <v>33</v>
      </c>
      <c r="I3" s="14">
        <v>16</v>
      </c>
      <c r="J3" s="14">
        <v>1</v>
      </c>
      <c r="K3" s="17">
        <v>73</v>
      </c>
      <c r="L3" s="33">
        <v>178</v>
      </c>
      <c r="M3" s="18">
        <v>14.5</v>
      </c>
      <c r="P3" s="56" t="s">
        <v>114</v>
      </c>
      <c r="Q3" s="56" t="s">
        <v>115</v>
      </c>
    </row>
    <row r="4" spans="1:17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98</v>
      </c>
      <c r="F4" s="14">
        <v>1</v>
      </c>
      <c r="G4" s="32">
        <v>1</v>
      </c>
      <c r="H4" s="14">
        <v>40</v>
      </c>
      <c r="I4" s="14">
        <v>13</v>
      </c>
      <c r="J4" s="14">
        <v>2</v>
      </c>
      <c r="K4" s="17">
        <v>64</v>
      </c>
      <c r="L4" s="33">
        <v>188</v>
      </c>
      <c r="M4" s="18">
        <v>19</v>
      </c>
      <c r="P4" s="57" t="s">
        <v>41</v>
      </c>
      <c r="Q4" s="54">
        <v>0.81250606586306673</v>
      </c>
    </row>
    <row r="5" spans="1:17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85</v>
      </c>
      <c r="F5" s="14">
        <v>1</v>
      </c>
      <c r="G5" s="32">
        <v>1</v>
      </c>
      <c r="H5" s="14">
        <v>29</v>
      </c>
      <c r="I5" s="14">
        <v>10</v>
      </c>
      <c r="J5" s="14">
        <v>2</v>
      </c>
      <c r="K5" s="17">
        <v>66</v>
      </c>
      <c r="L5" s="33">
        <v>180</v>
      </c>
      <c r="M5" s="18">
        <v>18.2</v>
      </c>
      <c r="P5" s="58" t="s">
        <v>43</v>
      </c>
      <c r="Q5" s="54">
        <v>-0.11821698523432621</v>
      </c>
    </row>
    <row r="6" spans="1:17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72</v>
      </c>
      <c r="F6" s="14">
        <v>1</v>
      </c>
      <c r="G6" s="32">
        <v>0</v>
      </c>
      <c r="H6" s="14">
        <v>36</v>
      </c>
      <c r="I6" s="14">
        <v>4</v>
      </c>
      <c r="J6" s="14">
        <v>3</v>
      </c>
      <c r="K6" s="17">
        <v>29</v>
      </c>
      <c r="L6" s="33">
        <v>171</v>
      </c>
      <c r="M6" s="18">
        <v>7.6</v>
      </c>
      <c r="P6" s="58" t="s">
        <v>44</v>
      </c>
      <c r="Q6" s="54">
        <v>7.2016432359314708E-2</v>
      </c>
    </row>
    <row r="7" spans="1:17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77</v>
      </c>
      <c r="F7" s="14">
        <v>1</v>
      </c>
      <c r="G7" s="32">
        <v>1</v>
      </c>
      <c r="H7" s="14">
        <v>32</v>
      </c>
      <c r="I7" s="14">
        <v>15</v>
      </c>
      <c r="J7" s="14">
        <v>4</v>
      </c>
      <c r="K7" s="17">
        <v>40</v>
      </c>
      <c r="L7" s="33">
        <v>192</v>
      </c>
      <c r="M7" s="18">
        <v>18.5</v>
      </c>
      <c r="P7" s="58" t="s">
        <v>45</v>
      </c>
      <c r="Q7" s="55">
        <v>0.84221888860671723</v>
      </c>
    </row>
    <row r="8" spans="1:17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100</v>
      </c>
      <c r="F8" s="14">
        <v>1</v>
      </c>
      <c r="G8" s="32">
        <v>1</v>
      </c>
      <c r="H8" s="14">
        <v>52</v>
      </c>
      <c r="I8" s="14">
        <v>15</v>
      </c>
      <c r="J8" s="14">
        <v>3</v>
      </c>
      <c r="K8" s="17">
        <v>69</v>
      </c>
      <c r="L8" s="33">
        <v>191</v>
      </c>
      <c r="M8" s="18">
        <v>13.1</v>
      </c>
      <c r="P8" s="58" t="s">
        <v>47</v>
      </c>
      <c r="Q8" s="54">
        <v>-9.1480084373456783E-2</v>
      </c>
    </row>
    <row r="9" spans="1:17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95</v>
      </c>
      <c r="F9" s="14">
        <v>1</v>
      </c>
      <c r="G9" s="32">
        <v>0</v>
      </c>
      <c r="H9" s="14">
        <v>41</v>
      </c>
      <c r="I9" s="14">
        <v>4</v>
      </c>
      <c r="J9" s="14">
        <v>3</v>
      </c>
      <c r="K9" s="17">
        <v>45</v>
      </c>
      <c r="L9" s="33">
        <v>182</v>
      </c>
      <c r="M9" s="18">
        <v>14.9</v>
      </c>
      <c r="P9" s="58" t="s">
        <v>48</v>
      </c>
      <c r="Q9" s="54">
        <v>0.11084370763740548</v>
      </c>
    </row>
    <row r="10" spans="1:17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112</v>
      </c>
      <c r="F10" s="14">
        <v>0</v>
      </c>
      <c r="G10" s="32">
        <v>1</v>
      </c>
      <c r="H10" s="14">
        <v>31</v>
      </c>
      <c r="I10" s="14">
        <v>12</v>
      </c>
      <c r="J10" s="14">
        <v>5</v>
      </c>
      <c r="K10" s="17">
        <v>42</v>
      </c>
      <c r="L10" s="33">
        <v>192</v>
      </c>
      <c r="M10" s="18">
        <v>17.100000000000001</v>
      </c>
      <c r="P10" s="58" t="s">
        <v>49</v>
      </c>
      <c r="Q10" s="54">
        <v>0.54704367199455262</v>
      </c>
    </row>
    <row r="11" spans="1:17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31">
        <v>75</v>
      </c>
      <c r="F11" s="14">
        <v>0</v>
      </c>
      <c r="G11" s="32">
        <v>0</v>
      </c>
      <c r="H11" s="14">
        <v>42</v>
      </c>
      <c r="I11" s="14">
        <v>13</v>
      </c>
      <c r="J11" s="14">
        <v>2</v>
      </c>
      <c r="K11" s="17">
        <v>34</v>
      </c>
      <c r="L11" s="33">
        <v>165</v>
      </c>
      <c r="M11" s="18">
        <v>9.1999999999999993</v>
      </c>
      <c r="P11" s="58" t="s">
        <v>50</v>
      </c>
      <c r="Q11" s="54">
        <v>-0.14814932436897005</v>
      </c>
    </row>
    <row r="12" spans="1:17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100</v>
      </c>
      <c r="F12" s="14">
        <v>1</v>
      </c>
      <c r="G12" s="32">
        <v>0</v>
      </c>
      <c r="H12" s="14">
        <v>32</v>
      </c>
      <c r="I12" s="14">
        <v>8</v>
      </c>
      <c r="J12" s="14">
        <v>2</v>
      </c>
      <c r="K12" s="17">
        <v>51</v>
      </c>
      <c r="L12" s="33">
        <v>180</v>
      </c>
      <c r="M12" s="18">
        <v>10.3</v>
      </c>
      <c r="P12" s="58" t="s">
        <v>51</v>
      </c>
      <c r="Q12" s="54">
        <v>0.50180591250724316</v>
      </c>
    </row>
    <row r="13" spans="1:17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96</v>
      </c>
      <c r="F13" s="14">
        <v>1</v>
      </c>
      <c r="G13" s="32">
        <v>1</v>
      </c>
      <c r="H13" s="14">
        <v>39</v>
      </c>
      <c r="I13" s="14">
        <v>21</v>
      </c>
      <c r="J13" s="14">
        <v>5</v>
      </c>
      <c r="K13" s="17">
        <v>86</v>
      </c>
      <c r="L13" s="33">
        <v>187</v>
      </c>
      <c r="M13" s="18">
        <v>19.3</v>
      </c>
      <c r="P13" s="58" t="s">
        <v>52</v>
      </c>
      <c r="Q13" s="54">
        <v>-0.18042928324545329</v>
      </c>
    </row>
    <row r="14" spans="1:17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72</v>
      </c>
      <c r="F14" s="14">
        <v>0</v>
      </c>
      <c r="G14" s="32">
        <v>0</v>
      </c>
      <c r="H14" s="14">
        <v>45</v>
      </c>
      <c r="I14" s="14">
        <v>8</v>
      </c>
      <c r="J14" s="14">
        <v>3</v>
      </c>
      <c r="K14" s="17">
        <v>19</v>
      </c>
      <c r="L14" s="33">
        <v>170</v>
      </c>
      <c r="M14" s="18">
        <v>8.1</v>
      </c>
      <c r="P14" s="58" t="s">
        <v>54</v>
      </c>
      <c r="Q14" s="54">
        <v>0.57139390802953627</v>
      </c>
    </row>
    <row r="15" spans="1:17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73</v>
      </c>
      <c r="F15" s="14">
        <v>1</v>
      </c>
      <c r="G15" s="32">
        <v>0</v>
      </c>
      <c r="H15" s="14">
        <v>39</v>
      </c>
      <c r="I15" s="14">
        <v>11</v>
      </c>
      <c r="J15" s="14">
        <v>4</v>
      </c>
      <c r="K15" s="17">
        <v>59</v>
      </c>
      <c r="L15" s="33">
        <v>175</v>
      </c>
      <c r="M15" s="18">
        <v>9.1</v>
      </c>
      <c r="P15" s="58" t="s">
        <v>57</v>
      </c>
      <c r="Q15" s="55">
        <v>0.52715113767555866</v>
      </c>
    </row>
    <row r="16" spans="1:17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86</v>
      </c>
      <c r="F16" s="14">
        <v>0</v>
      </c>
      <c r="G16" s="32">
        <v>1</v>
      </c>
      <c r="H16" s="14">
        <v>31</v>
      </c>
      <c r="I16" s="14">
        <v>13</v>
      </c>
      <c r="J16" s="14">
        <v>1</v>
      </c>
      <c r="K16" s="17">
        <v>70</v>
      </c>
      <c r="L16" s="33">
        <v>181</v>
      </c>
      <c r="M16" s="18">
        <v>15.7</v>
      </c>
    </row>
    <row r="17" spans="1:25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121</v>
      </c>
      <c r="F17" s="14">
        <v>1</v>
      </c>
      <c r="G17" s="32">
        <v>1</v>
      </c>
      <c r="H17" s="14">
        <v>41</v>
      </c>
      <c r="I17" s="14">
        <v>10</v>
      </c>
      <c r="J17" s="14">
        <v>3</v>
      </c>
      <c r="K17" s="17">
        <v>44</v>
      </c>
      <c r="L17" s="33">
        <v>167</v>
      </c>
      <c r="M17" s="18">
        <v>9.8000000000000007</v>
      </c>
      <c r="Q17" s="59" t="s">
        <v>124</v>
      </c>
      <c r="R17" s="59"/>
      <c r="S17" s="59"/>
      <c r="T17" s="59"/>
      <c r="U17" s="59"/>
      <c r="V17" s="59"/>
      <c r="W17" s="59"/>
      <c r="X17" s="59"/>
      <c r="Y17" s="59"/>
    </row>
    <row r="18" spans="1:25" ht="16.5" thickBot="1" x14ac:dyDescent="0.3">
      <c r="A18" s="18">
        <v>3.8</v>
      </c>
      <c r="B18" s="14">
        <v>9</v>
      </c>
      <c r="C18" s="20">
        <v>1.76</v>
      </c>
      <c r="D18" s="31">
        <v>369</v>
      </c>
      <c r="E18" s="14">
        <v>85</v>
      </c>
      <c r="F18" s="14">
        <v>0</v>
      </c>
      <c r="G18" s="32">
        <v>1</v>
      </c>
      <c r="H18" s="14">
        <v>38</v>
      </c>
      <c r="I18" s="14">
        <v>12</v>
      </c>
      <c r="J18" s="14">
        <v>2</v>
      </c>
      <c r="K18" s="17">
        <v>68</v>
      </c>
      <c r="L18" s="33">
        <v>170</v>
      </c>
      <c r="M18" s="18">
        <v>19.5</v>
      </c>
      <c r="Q18" s="59"/>
      <c r="R18" s="59"/>
      <c r="S18" s="59"/>
      <c r="T18" s="59"/>
      <c r="U18" s="59"/>
      <c r="V18" s="59"/>
      <c r="W18" s="59"/>
      <c r="X18" s="59"/>
      <c r="Y18" s="59"/>
    </row>
    <row r="19" spans="1:25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73</v>
      </c>
      <c r="F19" s="14">
        <v>1</v>
      </c>
      <c r="G19" s="32">
        <v>1</v>
      </c>
      <c r="H19" s="14">
        <v>29</v>
      </c>
      <c r="I19" s="14">
        <v>13</v>
      </c>
      <c r="J19" s="14">
        <v>1</v>
      </c>
      <c r="K19" s="17">
        <v>45</v>
      </c>
      <c r="L19" s="33">
        <v>192</v>
      </c>
      <c r="M19" s="18">
        <v>16.2</v>
      </c>
      <c r="Q19" s="60" t="s">
        <v>125</v>
      </c>
      <c r="R19" s="60"/>
      <c r="S19" s="59"/>
      <c r="T19" s="59"/>
      <c r="U19" s="59"/>
      <c r="V19" s="59"/>
      <c r="W19" s="59"/>
      <c r="X19" s="59"/>
      <c r="Y19" s="59"/>
    </row>
    <row r="20" spans="1:25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90</v>
      </c>
      <c r="F20" s="14">
        <v>1</v>
      </c>
      <c r="G20" s="32">
        <v>0</v>
      </c>
      <c r="H20" s="14">
        <v>34</v>
      </c>
      <c r="I20" s="14">
        <v>6</v>
      </c>
      <c r="J20" s="14">
        <v>2</v>
      </c>
      <c r="K20" s="17">
        <v>25</v>
      </c>
      <c r="L20" s="33">
        <v>184</v>
      </c>
      <c r="M20" s="18">
        <v>8</v>
      </c>
      <c r="Q20" s="49" t="s">
        <v>126</v>
      </c>
      <c r="R20" s="49">
        <v>0.97566280253568205</v>
      </c>
      <c r="S20" s="59"/>
      <c r="T20" s="59"/>
      <c r="U20" s="59"/>
      <c r="V20" s="59"/>
      <c r="W20" s="59"/>
      <c r="X20" s="59"/>
      <c r="Y20" s="59"/>
    </row>
    <row r="21" spans="1:25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82</v>
      </c>
      <c r="F21" s="14">
        <v>0</v>
      </c>
      <c r="G21" s="32">
        <v>1</v>
      </c>
      <c r="H21" s="14">
        <v>34</v>
      </c>
      <c r="I21" s="14">
        <v>8</v>
      </c>
      <c r="J21" s="14">
        <v>2</v>
      </c>
      <c r="K21" s="17">
        <v>51</v>
      </c>
      <c r="L21" s="33">
        <v>193</v>
      </c>
      <c r="M21" s="18">
        <v>12.2</v>
      </c>
      <c r="Q21" s="49" t="s">
        <v>127</v>
      </c>
      <c r="R21" s="49">
        <v>0.95191790425178124</v>
      </c>
      <c r="S21" s="59"/>
      <c r="T21" s="59"/>
      <c r="U21" s="59"/>
      <c r="V21" s="59"/>
      <c r="W21" s="59"/>
      <c r="X21" s="59"/>
      <c r="Y21" s="59"/>
    </row>
    <row r="22" spans="1:25" ht="15.75" x14ac:dyDescent="0.25">
      <c r="A22" s="18">
        <v>2.4</v>
      </c>
      <c r="B22" s="14">
        <v>3</v>
      </c>
      <c r="C22" s="20">
        <v>0.159</v>
      </c>
      <c r="D22" s="14">
        <v>144</v>
      </c>
      <c r="E22" s="31">
        <v>85</v>
      </c>
      <c r="F22" s="14">
        <v>0</v>
      </c>
      <c r="G22" s="32">
        <v>1</v>
      </c>
      <c r="H22" s="14">
        <v>47</v>
      </c>
      <c r="I22" s="14">
        <v>14</v>
      </c>
      <c r="J22" s="14">
        <v>3</v>
      </c>
      <c r="K22" s="17">
        <v>59</v>
      </c>
      <c r="L22" s="33">
        <v>174</v>
      </c>
      <c r="M22" s="18">
        <v>11.1</v>
      </c>
      <c r="Q22" s="49" t="s">
        <v>128</v>
      </c>
      <c r="R22" s="49">
        <v>0.94770633382128033</v>
      </c>
      <c r="S22" s="59"/>
      <c r="T22" s="59"/>
      <c r="U22" s="59"/>
      <c r="V22" s="59"/>
      <c r="W22" s="59"/>
      <c r="X22" s="59"/>
      <c r="Y22" s="59"/>
    </row>
    <row r="23" spans="1:25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80</v>
      </c>
      <c r="F23" s="14">
        <v>1</v>
      </c>
      <c r="G23" s="32">
        <v>1</v>
      </c>
      <c r="H23" s="14">
        <v>38</v>
      </c>
      <c r="I23" s="14">
        <v>10</v>
      </c>
      <c r="J23" s="14">
        <v>2</v>
      </c>
      <c r="K23" s="17">
        <v>78</v>
      </c>
      <c r="L23" s="33">
        <v>192</v>
      </c>
      <c r="M23" s="18">
        <v>16.8</v>
      </c>
      <c r="Q23" s="49" t="s">
        <v>82</v>
      </c>
      <c r="R23" s="49">
        <v>0.81660682211710978</v>
      </c>
      <c r="S23" s="59"/>
      <c r="T23" s="59"/>
      <c r="U23" s="59"/>
      <c r="V23" s="59"/>
      <c r="W23" s="59"/>
      <c r="X23" s="59"/>
      <c r="Y23" s="59"/>
    </row>
    <row r="24" spans="1:25" ht="16.5" thickBot="1" x14ac:dyDescent="0.3">
      <c r="A24" s="18">
        <v>2</v>
      </c>
      <c r="B24" s="14">
        <v>8</v>
      </c>
      <c r="C24" s="20">
        <v>0.79900000000000004</v>
      </c>
      <c r="D24" s="14">
        <v>96</v>
      </c>
      <c r="E24" s="14">
        <v>145</v>
      </c>
      <c r="F24" s="14">
        <v>1</v>
      </c>
      <c r="G24" s="32">
        <v>1</v>
      </c>
      <c r="H24" s="14">
        <v>34</v>
      </c>
      <c r="I24" s="14">
        <v>12</v>
      </c>
      <c r="J24" s="14">
        <v>2</v>
      </c>
      <c r="K24" s="17">
        <v>22</v>
      </c>
      <c r="L24" s="33">
        <v>189</v>
      </c>
      <c r="M24" s="18">
        <v>11.8</v>
      </c>
      <c r="Q24" s="50" t="s">
        <v>129</v>
      </c>
      <c r="R24" s="50">
        <v>150</v>
      </c>
      <c r="S24" s="59"/>
      <c r="T24" s="59"/>
      <c r="U24" s="59"/>
      <c r="V24" s="59"/>
      <c r="W24" s="59"/>
      <c r="X24" s="59"/>
      <c r="Y24" s="59"/>
    </row>
    <row r="25" spans="1:25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112</v>
      </c>
      <c r="F25" s="14">
        <v>1</v>
      </c>
      <c r="G25" s="32">
        <v>0</v>
      </c>
      <c r="H25" s="14">
        <v>30</v>
      </c>
      <c r="I25" s="14">
        <v>13</v>
      </c>
      <c r="J25" s="14">
        <v>1</v>
      </c>
      <c r="K25" s="17">
        <v>34</v>
      </c>
      <c r="L25" s="33">
        <v>185</v>
      </c>
      <c r="M25" s="18">
        <v>14</v>
      </c>
      <c r="Q25" s="59"/>
      <c r="R25" s="59"/>
      <c r="S25" s="59"/>
      <c r="T25" s="59"/>
      <c r="U25" s="59"/>
      <c r="V25" s="59"/>
      <c r="W25" s="59"/>
      <c r="X25" s="59"/>
      <c r="Y25" s="59"/>
    </row>
    <row r="26" spans="1:25" ht="16.5" thickBot="1" x14ac:dyDescent="0.3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106</v>
      </c>
      <c r="F26" s="14">
        <v>1</v>
      </c>
      <c r="G26" s="32">
        <v>0</v>
      </c>
      <c r="H26" s="14">
        <v>44</v>
      </c>
      <c r="I26" s="14">
        <v>8</v>
      </c>
      <c r="J26" s="14">
        <v>3</v>
      </c>
      <c r="K26" s="17">
        <v>45</v>
      </c>
      <c r="L26" s="33">
        <v>177</v>
      </c>
      <c r="M26" s="18">
        <v>10.5</v>
      </c>
      <c r="Q26" s="59" t="s">
        <v>130</v>
      </c>
      <c r="R26" s="59"/>
      <c r="S26" s="59"/>
      <c r="T26" s="59"/>
      <c r="U26" s="59"/>
      <c r="V26" s="59"/>
      <c r="W26" s="59"/>
      <c r="X26" s="59"/>
      <c r="Y26" s="59"/>
    </row>
    <row r="27" spans="1:25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101</v>
      </c>
      <c r="F27" s="14">
        <v>0</v>
      </c>
      <c r="G27" s="32">
        <v>0</v>
      </c>
      <c r="H27" s="14">
        <v>37</v>
      </c>
      <c r="I27" s="14">
        <v>5</v>
      </c>
      <c r="J27" s="14">
        <v>3</v>
      </c>
      <c r="K27" s="17">
        <v>9</v>
      </c>
      <c r="L27" s="33">
        <v>168</v>
      </c>
      <c r="M27" s="18">
        <v>6.2</v>
      </c>
      <c r="Q27" s="61"/>
      <c r="R27" s="61" t="s">
        <v>135</v>
      </c>
      <c r="S27" s="61" t="s">
        <v>136</v>
      </c>
      <c r="T27" s="61" t="s">
        <v>137</v>
      </c>
      <c r="U27" s="61" t="s">
        <v>138</v>
      </c>
      <c r="V27" s="61" t="s">
        <v>139</v>
      </c>
      <c r="W27" s="59"/>
      <c r="X27" s="59"/>
      <c r="Y27" s="59"/>
    </row>
    <row r="28" spans="1:25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124</v>
      </c>
      <c r="F28" s="14">
        <v>1</v>
      </c>
      <c r="G28" s="32">
        <v>1</v>
      </c>
      <c r="H28" s="14">
        <v>37</v>
      </c>
      <c r="I28" s="14">
        <v>13</v>
      </c>
      <c r="J28" s="14">
        <v>2</v>
      </c>
      <c r="K28" s="17">
        <v>62</v>
      </c>
      <c r="L28" s="33">
        <v>172</v>
      </c>
      <c r="M28" s="18">
        <v>16.899999999999999</v>
      </c>
      <c r="Q28" s="49" t="s">
        <v>131</v>
      </c>
      <c r="R28" s="49">
        <v>12</v>
      </c>
      <c r="S28" s="49">
        <v>1808.6839351691683</v>
      </c>
      <c r="T28" s="49">
        <v>150.72366126409736</v>
      </c>
      <c r="U28" s="49">
        <v>226.02445333878967</v>
      </c>
      <c r="V28" s="49">
        <v>6.3440048559451214E-84</v>
      </c>
      <c r="W28" s="59"/>
      <c r="X28" s="59"/>
      <c r="Y28" s="59"/>
    </row>
    <row r="29" spans="1:25" ht="15.75" x14ac:dyDescent="0.25">
      <c r="A29" s="18">
        <v>1.5</v>
      </c>
      <c r="B29" s="14">
        <v>6</v>
      </c>
      <c r="C29" s="20">
        <v>4.7E-2</v>
      </c>
      <c r="D29" s="14">
        <v>65</v>
      </c>
      <c r="E29" s="14">
        <v>88</v>
      </c>
      <c r="F29" s="14">
        <v>1</v>
      </c>
      <c r="G29" s="32">
        <v>0</v>
      </c>
      <c r="H29" s="14">
        <v>27</v>
      </c>
      <c r="I29" s="14">
        <v>5</v>
      </c>
      <c r="J29" s="14">
        <v>6</v>
      </c>
      <c r="K29" s="17">
        <v>16</v>
      </c>
      <c r="L29" s="33">
        <v>186</v>
      </c>
      <c r="M29" s="18">
        <v>7.9</v>
      </c>
      <c r="Q29" s="49" t="s">
        <v>132</v>
      </c>
      <c r="R29" s="49">
        <v>137</v>
      </c>
      <c r="S29" s="49">
        <v>91.357998164164087</v>
      </c>
      <c r="T29" s="49">
        <v>0.66684670192820505</v>
      </c>
      <c r="U29" s="49"/>
      <c r="V29" s="49"/>
      <c r="W29" s="59"/>
      <c r="X29" s="59"/>
      <c r="Y29" s="59"/>
    </row>
    <row r="30" spans="1:25" ht="16.5" thickBot="1" x14ac:dyDescent="0.3">
      <c r="A30" s="18">
        <v>1.9</v>
      </c>
      <c r="B30" s="14">
        <v>6</v>
      </c>
      <c r="C30" s="20">
        <v>0.498</v>
      </c>
      <c r="D30" s="14">
        <v>31</v>
      </c>
      <c r="E30" s="14">
        <v>117</v>
      </c>
      <c r="F30" s="14">
        <v>1</v>
      </c>
      <c r="G30" s="32">
        <v>0</v>
      </c>
      <c r="H30" s="14">
        <v>30</v>
      </c>
      <c r="I30" s="14">
        <v>5</v>
      </c>
      <c r="J30" s="14">
        <v>2</v>
      </c>
      <c r="K30" s="17">
        <v>20</v>
      </c>
      <c r="L30" s="33">
        <v>187</v>
      </c>
      <c r="M30" s="18">
        <v>9.6</v>
      </c>
      <c r="Q30" s="50" t="s">
        <v>133</v>
      </c>
      <c r="R30" s="50">
        <v>149</v>
      </c>
      <c r="S30" s="50">
        <v>1900.0419333333325</v>
      </c>
      <c r="T30" s="50"/>
      <c r="U30" s="50"/>
      <c r="V30" s="50"/>
      <c r="W30" s="59"/>
      <c r="X30" s="59"/>
      <c r="Y30" s="59"/>
    </row>
    <row r="31" spans="1:25" ht="16.5" thickBot="1" x14ac:dyDescent="0.3">
      <c r="A31" s="18">
        <v>3.7</v>
      </c>
      <c r="B31" s="14">
        <v>12</v>
      </c>
      <c r="C31" s="20">
        <v>8.4000000000000005E-2</v>
      </c>
      <c r="D31" s="14">
        <v>249</v>
      </c>
      <c r="E31" s="31">
        <v>86</v>
      </c>
      <c r="F31" s="14">
        <v>1</v>
      </c>
      <c r="G31" s="32">
        <v>1</v>
      </c>
      <c r="H31" s="14">
        <v>38</v>
      </c>
      <c r="I31" s="14">
        <v>11</v>
      </c>
      <c r="J31" s="14">
        <v>2</v>
      </c>
      <c r="K31" s="17">
        <v>114</v>
      </c>
      <c r="L31" s="33">
        <v>177</v>
      </c>
      <c r="M31" s="18">
        <v>16.3</v>
      </c>
      <c r="Q31" s="59"/>
      <c r="R31" s="59"/>
      <c r="S31" s="59"/>
      <c r="T31" s="59"/>
      <c r="U31" s="59"/>
      <c r="V31" s="59"/>
      <c r="W31" s="59"/>
      <c r="X31" s="59"/>
      <c r="Y31" s="59"/>
    </row>
    <row r="32" spans="1:25" ht="15.75" x14ac:dyDescent="0.25">
      <c r="A32" s="18">
        <v>2.6</v>
      </c>
      <c r="B32" s="14">
        <v>14</v>
      </c>
      <c r="C32" s="20">
        <v>4.8000000000000001E-2</v>
      </c>
      <c r="D32" s="14">
        <v>197</v>
      </c>
      <c r="E32" s="14">
        <v>72</v>
      </c>
      <c r="F32" s="14">
        <v>1</v>
      </c>
      <c r="G32" s="32">
        <v>1</v>
      </c>
      <c r="H32" s="14">
        <v>35</v>
      </c>
      <c r="I32" s="14">
        <v>11</v>
      </c>
      <c r="J32" s="14">
        <v>3</v>
      </c>
      <c r="K32" s="17">
        <v>56</v>
      </c>
      <c r="L32" s="33">
        <v>172</v>
      </c>
      <c r="M32" s="18">
        <v>11.2</v>
      </c>
      <c r="Q32" s="61"/>
      <c r="R32" s="61" t="s">
        <v>140</v>
      </c>
      <c r="S32" s="61" t="s">
        <v>82</v>
      </c>
      <c r="T32" s="61" t="s">
        <v>141</v>
      </c>
      <c r="U32" s="61" t="s">
        <v>142</v>
      </c>
      <c r="V32" s="61" t="s">
        <v>143</v>
      </c>
      <c r="W32" s="61" t="s">
        <v>144</v>
      </c>
      <c r="X32" s="61" t="s">
        <v>145</v>
      </c>
      <c r="Y32" s="61" t="s">
        <v>146</v>
      </c>
    </row>
    <row r="33" spans="1:25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101</v>
      </c>
      <c r="F33" s="14">
        <v>1</v>
      </c>
      <c r="G33" s="32">
        <v>1</v>
      </c>
      <c r="H33" s="14">
        <v>30</v>
      </c>
      <c r="I33" s="14">
        <v>10</v>
      </c>
      <c r="J33" s="14">
        <v>5</v>
      </c>
      <c r="K33" s="17">
        <v>43</v>
      </c>
      <c r="L33" s="33">
        <v>173</v>
      </c>
      <c r="M33" s="18">
        <v>13.1</v>
      </c>
      <c r="Q33" s="49" t="s">
        <v>134</v>
      </c>
      <c r="R33" s="49">
        <v>-28.300461924585285</v>
      </c>
      <c r="S33" s="49">
        <v>1.9625689853179666</v>
      </c>
      <c r="T33" s="49">
        <v>-14.420110649002318</v>
      </c>
      <c r="U33" s="49">
        <v>2.9553945433679314E-29</v>
      </c>
      <c r="V33" s="49">
        <v>-32.181307092461019</v>
      </c>
      <c r="W33" s="49">
        <v>-24.419616756709555</v>
      </c>
      <c r="X33" s="49">
        <v>-32.181307092461019</v>
      </c>
      <c r="Y33" s="49">
        <v>-24.419616756709555</v>
      </c>
    </row>
    <row r="34" spans="1:25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72</v>
      </c>
      <c r="F34" s="14">
        <v>0</v>
      </c>
      <c r="G34" s="32">
        <v>0</v>
      </c>
      <c r="H34" s="14">
        <v>34</v>
      </c>
      <c r="I34" s="14">
        <v>6</v>
      </c>
      <c r="J34" s="14">
        <v>2</v>
      </c>
      <c r="K34" s="17">
        <v>20</v>
      </c>
      <c r="L34" s="33">
        <v>183</v>
      </c>
      <c r="M34" s="18">
        <v>8</v>
      </c>
      <c r="Q34" s="49" t="s">
        <v>41</v>
      </c>
      <c r="R34" s="49">
        <v>0.72749906934143116</v>
      </c>
      <c r="S34" s="49">
        <v>0.25071277522050345</v>
      </c>
      <c r="T34" s="49">
        <v>2.9017231718710432</v>
      </c>
      <c r="U34" s="49">
        <v>4.3257095269709387E-3</v>
      </c>
      <c r="V34" s="49">
        <v>0.2317318022960041</v>
      </c>
      <c r="W34" s="49">
        <v>1.2232663363868581</v>
      </c>
      <c r="X34" s="49">
        <v>0.2317318022960041</v>
      </c>
      <c r="Y34" s="49">
        <v>1.2232663363868581</v>
      </c>
    </row>
    <row r="35" spans="1:25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91</v>
      </c>
      <c r="F35" s="14">
        <v>1</v>
      </c>
      <c r="G35" s="32">
        <v>1</v>
      </c>
      <c r="H35" s="14">
        <v>37</v>
      </c>
      <c r="I35" s="14">
        <v>6</v>
      </c>
      <c r="J35" s="14">
        <v>3</v>
      </c>
      <c r="K35" s="17">
        <v>106</v>
      </c>
      <c r="L35" s="33">
        <v>194</v>
      </c>
      <c r="M35" s="18">
        <v>16.100000000000001</v>
      </c>
      <c r="Q35" s="49" t="s">
        <v>43</v>
      </c>
      <c r="R35" s="49">
        <v>2.2643700359086864E-2</v>
      </c>
      <c r="S35" s="49">
        <v>1.3046452244192864E-2</v>
      </c>
      <c r="T35" s="49">
        <v>1.7356212965226507</v>
      </c>
      <c r="U35" s="49">
        <v>8.4879281311396992E-2</v>
      </c>
      <c r="V35" s="49">
        <v>-3.1547615184681389E-3</v>
      </c>
      <c r="W35" s="49">
        <v>4.844216223664187E-2</v>
      </c>
      <c r="X35" s="49">
        <v>-3.1547615184681389E-3</v>
      </c>
      <c r="Y35" s="49">
        <v>4.844216223664187E-2</v>
      </c>
    </row>
    <row r="36" spans="1:25" ht="15.75" x14ac:dyDescent="0.25">
      <c r="A36" s="18">
        <v>2</v>
      </c>
      <c r="B36" s="14">
        <v>4</v>
      </c>
      <c r="C36" s="20">
        <v>1.3149999999999999</v>
      </c>
      <c r="D36" s="14">
        <v>69</v>
      </c>
      <c r="E36" s="14">
        <v>78</v>
      </c>
      <c r="F36" s="14">
        <v>1</v>
      </c>
      <c r="G36" s="32">
        <v>1</v>
      </c>
      <c r="H36" s="14">
        <v>35</v>
      </c>
      <c r="I36" s="14">
        <v>9</v>
      </c>
      <c r="J36" s="14">
        <v>2</v>
      </c>
      <c r="K36" s="17">
        <v>25</v>
      </c>
      <c r="L36" s="33">
        <v>189</v>
      </c>
      <c r="M36" s="18">
        <v>10.4</v>
      </c>
      <c r="Q36" s="49" t="s">
        <v>44</v>
      </c>
      <c r="R36" s="49">
        <v>0.25138758268185518</v>
      </c>
      <c r="S36" s="49">
        <v>0.11494450103540298</v>
      </c>
      <c r="T36" s="49">
        <v>2.1870344419906407</v>
      </c>
      <c r="U36" s="49">
        <v>3.0437017379322331E-2</v>
      </c>
      <c r="V36" s="49">
        <v>2.4092738651260021E-2</v>
      </c>
      <c r="W36" s="49">
        <v>0.47868242671245032</v>
      </c>
      <c r="X36" s="49">
        <v>2.4092738651260021E-2</v>
      </c>
      <c r="Y36" s="49">
        <v>0.47868242671245032</v>
      </c>
    </row>
    <row r="37" spans="1:25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96</v>
      </c>
      <c r="F37" s="14">
        <v>0</v>
      </c>
      <c r="G37" s="32">
        <v>0</v>
      </c>
      <c r="H37" s="14">
        <v>33</v>
      </c>
      <c r="I37" s="14">
        <v>6</v>
      </c>
      <c r="J37" s="14">
        <v>2</v>
      </c>
      <c r="K37" s="17">
        <v>22</v>
      </c>
      <c r="L37" s="33">
        <v>170</v>
      </c>
      <c r="M37" s="18">
        <v>7.4</v>
      </c>
      <c r="Q37" s="49" t="s">
        <v>45</v>
      </c>
      <c r="R37" s="49">
        <v>3.612276480076413E-2</v>
      </c>
      <c r="S37" s="49">
        <v>1.9337208669141389E-3</v>
      </c>
      <c r="T37" s="49">
        <v>18.680444224822057</v>
      </c>
      <c r="U37" s="49">
        <v>1.7249086067434042E-39</v>
      </c>
      <c r="V37" s="49">
        <v>3.2298964802636491E-2</v>
      </c>
      <c r="W37" s="49">
        <v>3.9946564798891769E-2</v>
      </c>
      <c r="X37" s="49">
        <v>3.2298964802636491E-2</v>
      </c>
      <c r="Y37" s="49">
        <v>3.9946564798891769E-2</v>
      </c>
    </row>
    <row r="38" spans="1:25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120</v>
      </c>
      <c r="F38" s="14">
        <v>0</v>
      </c>
      <c r="G38" s="32">
        <v>0</v>
      </c>
      <c r="H38" s="14">
        <v>39</v>
      </c>
      <c r="I38" s="14">
        <v>10</v>
      </c>
      <c r="J38" s="14">
        <v>2</v>
      </c>
      <c r="K38" s="17">
        <v>35</v>
      </c>
      <c r="L38" s="33">
        <v>188</v>
      </c>
      <c r="M38" s="18">
        <v>10.5</v>
      </c>
      <c r="Q38" s="49" t="s">
        <v>47</v>
      </c>
      <c r="R38" s="49">
        <v>1.8434334562701583E-2</v>
      </c>
      <c r="S38" s="49">
        <v>3.8201507957930157E-3</v>
      </c>
      <c r="T38" s="49">
        <v>4.8255515418403387</v>
      </c>
      <c r="U38" s="49">
        <v>3.6722694928568241E-6</v>
      </c>
      <c r="V38" s="49">
        <v>1.0880249143376562E-2</v>
      </c>
      <c r="W38" s="49">
        <v>2.5988419982026605E-2</v>
      </c>
      <c r="X38" s="49">
        <v>1.0880249143376562E-2</v>
      </c>
      <c r="Y38" s="49">
        <v>2.5988419982026605E-2</v>
      </c>
    </row>
    <row r="39" spans="1:25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112</v>
      </c>
      <c r="F39" s="14">
        <v>1</v>
      </c>
      <c r="G39" s="32">
        <v>0</v>
      </c>
      <c r="H39" s="14">
        <v>59</v>
      </c>
      <c r="I39" s="14">
        <v>15</v>
      </c>
      <c r="J39" s="14">
        <v>4</v>
      </c>
      <c r="K39" s="17">
        <v>39</v>
      </c>
      <c r="L39" s="33">
        <v>171</v>
      </c>
      <c r="M39" s="18">
        <v>12</v>
      </c>
      <c r="Q39" s="49" t="s">
        <v>48</v>
      </c>
      <c r="R39" s="49">
        <v>-0.1791360955366158</v>
      </c>
      <c r="S39" s="49">
        <v>0.1449420697016581</v>
      </c>
      <c r="T39" s="49">
        <v>-1.2359151204708272</v>
      </c>
      <c r="U39" s="49">
        <v>0.21860504266529548</v>
      </c>
      <c r="V39" s="49">
        <v>-0.46574906814122152</v>
      </c>
      <c r="W39" s="49">
        <v>0.10747687706798992</v>
      </c>
      <c r="X39" s="49">
        <v>-0.46574906814122152</v>
      </c>
      <c r="Y39" s="49">
        <v>0.10747687706798992</v>
      </c>
    </row>
    <row r="40" spans="1:25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72</v>
      </c>
      <c r="F40" s="14">
        <v>1</v>
      </c>
      <c r="G40" s="32">
        <v>1</v>
      </c>
      <c r="H40" s="14">
        <v>30</v>
      </c>
      <c r="I40" s="14">
        <v>13</v>
      </c>
      <c r="J40" s="14">
        <v>5</v>
      </c>
      <c r="K40" s="17">
        <v>26</v>
      </c>
      <c r="L40" s="33">
        <v>204</v>
      </c>
      <c r="M40" s="18">
        <v>14.5</v>
      </c>
      <c r="Q40" s="49" t="s">
        <v>49</v>
      </c>
      <c r="R40" s="49">
        <v>0.18771238077771202</v>
      </c>
      <c r="S40" s="49">
        <v>0.16380654922458973</v>
      </c>
      <c r="T40" s="49">
        <v>1.1459394124733424</v>
      </c>
      <c r="U40" s="49">
        <v>0.25381791287816102</v>
      </c>
      <c r="V40" s="49">
        <v>-0.13620380243948715</v>
      </c>
      <c r="W40" s="49">
        <v>0.51162856399491119</v>
      </c>
      <c r="X40" s="49">
        <v>-0.13620380243948715</v>
      </c>
      <c r="Y40" s="49">
        <v>0.51162856399491119</v>
      </c>
    </row>
    <row r="41" spans="1:25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150</v>
      </c>
      <c r="F41" s="14">
        <v>0</v>
      </c>
      <c r="G41" s="32">
        <v>0</v>
      </c>
      <c r="H41" s="14">
        <v>28</v>
      </c>
      <c r="I41" s="14">
        <v>1</v>
      </c>
      <c r="J41" s="14">
        <v>6</v>
      </c>
      <c r="K41" s="17">
        <v>24</v>
      </c>
      <c r="L41" s="33">
        <v>160</v>
      </c>
      <c r="M41" s="23">
        <v>5.9</v>
      </c>
      <c r="Q41" s="49" t="s">
        <v>50</v>
      </c>
      <c r="R41" s="49">
        <v>-1.9129338022265113E-2</v>
      </c>
      <c r="S41" s="49">
        <v>1.1504772067286215E-2</v>
      </c>
      <c r="T41" s="49">
        <v>-1.662730726900651</v>
      </c>
      <c r="U41" s="49">
        <v>9.8652547087314149E-2</v>
      </c>
      <c r="V41" s="49">
        <v>-4.1879233398608121E-2</v>
      </c>
      <c r="W41" s="49">
        <v>3.6205573540778919E-3</v>
      </c>
      <c r="X41" s="49">
        <v>-4.1879233398608121E-2</v>
      </c>
      <c r="Y41" s="49">
        <v>3.6205573540778919E-3</v>
      </c>
    </row>
    <row r="42" spans="1:25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110</v>
      </c>
      <c r="F42" s="14">
        <v>1</v>
      </c>
      <c r="G42" s="32">
        <v>0</v>
      </c>
      <c r="H42" s="14">
        <v>36</v>
      </c>
      <c r="I42" s="14">
        <v>9</v>
      </c>
      <c r="J42" s="14">
        <v>2</v>
      </c>
      <c r="K42" s="17">
        <v>30</v>
      </c>
      <c r="L42" s="33">
        <v>176</v>
      </c>
      <c r="M42" s="18">
        <v>9</v>
      </c>
      <c r="Q42" s="49" t="s">
        <v>51</v>
      </c>
      <c r="R42" s="49">
        <v>5.336800795075701E-2</v>
      </c>
      <c r="S42" s="49">
        <v>2.1464158306089217E-2</v>
      </c>
      <c r="T42" s="49">
        <v>2.4863778579016964</v>
      </c>
      <c r="U42" s="49">
        <v>1.4106986154583079E-2</v>
      </c>
      <c r="V42" s="49">
        <v>1.0924111370372427E-2</v>
      </c>
      <c r="W42" s="49">
        <v>9.5811904531141592E-2</v>
      </c>
      <c r="X42" s="49">
        <v>1.0924111370372427E-2</v>
      </c>
      <c r="Y42" s="49">
        <v>9.5811904531141592E-2</v>
      </c>
    </row>
    <row r="43" spans="1:25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104</v>
      </c>
      <c r="F43" s="14">
        <v>1</v>
      </c>
      <c r="G43" s="32">
        <v>0</v>
      </c>
      <c r="H43" s="14">
        <v>40</v>
      </c>
      <c r="I43" s="14">
        <v>8</v>
      </c>
      <c r="J43" s="14">
        <v>3</v>
      </c>
      <c r="K43" s="17">
        <v>64</v>
      </c>
      <c r="L43" s="33">
        <v>177</v>
      </c>
      <c r="M43" s="18">
        <v>15.8</v>
      </c>
      <c r="Q43" s="49" t="s">
        <v>52</v>
      </c>
      <c r="R43" s="49">
        <v>-5.9321855888953196E-2</v>
      </c>
      <c r="S43" s="49">
        <v>6.7694544364185844E-2</v>
      </c>
      <c r="T43" s="49">
        <v>-0.87631664332964676</v>
      </c>
      <c r="U43" s="49">
        <v>0.38239187163367716</v>
      </c>
      <c r="V43" s="49">
        <v>-0.19318316081767473</v>
      </c>
      <c r="W43" s="49">
        <v>7.4539449039768335E-2</v>
      </c>
      <c r="X43" s="49">
        <v>-0.19318316081767473</v>
      </c>
      <c r="Y43" s="49">
        <v>7.4539449039768335E-2</v>
      </c>
    </row>
    <row r="44" spans="1:25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99</v>
      </c>
      <c r="F44" s="14">
        <v>1</v>
      </c>
      <c r="G44" s="32">
        <v>0</v>
      </c>
      <c r="H44" s="14">
        <v>43</v>
      </c>
      <c r="I44" s="14">
        <v>15</v>
      </c>
      <c r="J44" s="14">
        <v>5</v>
      </c>
      <c r="K44" s="17">
        <v>45</v>
      </c>
      <c r="L44" s="33">
        <v>184</v>
      </c>
      <c r="M44" s="18">
        <v>14</v>
      </c>
      <c r="Q44" s="49" t="s">
        <v>54</v>
      </c>
      <c r="R44" s="49">
        <v>2.9441637138513384E-3</v>
      </c>
      <c r="S44" s="49">
        <v>4.325635480715493E-3</v>
      </c>
      <c r="T44" s="49">
        <v>0.68063148801534046</v>
      </c>
      <c r="U44" s="62">
        <v>0.4972533959868588</v>
      </c>
      <c r="V44" s="49">
        <v>-5.6094828987831528E-3</v>
      </c>
      <c r="W44" s="49">
        <v>1.149781032648583E-2</v>
      </c>
      <c r="X44" s="49">
        <v>-5.6094828987831528E-3</v>
      </c>
      <c r="Y44" s="49">
        <v>1.149781032648583E-2</v>
      </c>
    </row>
    <row r="45" spans="1:25" ht="16.5" thickBot="1" x14ac:dyDescent="0.3">
      <c r="A45" s="18">
        <v>3.4</v>
      </c>
      <c r="B45" s="14">
        <v>2</v>
      </c>
      <c r="C45" s="20">
        <v>0.104</v>
      </c>
      <c r="D45" s="14">
        <v>253</v>
      </c>
      <c r="E45" s="14">
        <v>145</v>
      </c>
      <c r="F45" s="14">
        <v>1</v>
      </c>
      <c r="G45" s="32">
        <v>1</v>
      </c>
      <c r="H45" s="14">
        <v>52</v>
      </c>
      <c r="I45" s="14">
        <v>15</v>
      </c>
      <c r="J45" s="14">
        <v>3</v>
      </c>
      <c r="K45" s="17">
        <v>59</v>
      </c>
      <c r="L45" s="33">
        <v>169</v>
      </c>
      <c r="M45" s="18">
        <v>15.3</v>
      </c>
      <c r="Q45" s="50" t="s">
        <v>57</v>
      </c>
      <c r="R45" s="50">
        <v>0.17274511905632803</v>
      </c>
      <c r="S45" s="50">
        <v>1.0093573647410203E-2</v>
      </c>
      <c r="T45" s="50">
        <v>17.114366535647239</v>
      </c>
      <c r="U45" s="50">
        <v>7.8386920849995201E-36</v>
      </c>
      <c r="V45" s="50">
        <v>0.15278577148220782</v>
      </c>
      <c r="W45" s="50">
        <v>0.19270446663044824</v>
      </c>
      <c r="X45" s="50">
        <v>0.15278577148220782</v>
      </c>
      <c r="Y45" s="50">
        <v>0.19270446663044824</v>
      </c>
    </row>
    <row r="46" spans="1:25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111</v>
      </c>
      <c r="F46" s="14">
        <v>1</v>
      </c>
      <c r="G46" s="32">
        <v>0</v>
      </c>
      <c r="H46" s="14">
        <v>45</v>
      </c>
      <c r="I46" s="14">
        <v>9</v>
      </c>
      <c r="J46" s="14">
        <v>3</v>
      </c>
      <c r="K46" s="17">
        <v>87</v>
      </c>
      <c r="L46" s="33">
        <v>178</v>
      </c>
      <c r="M46" s="18">
        <v>14.4</v>
      </c>
      <c r="Q46" s="59"/>
      <c r="R46" s="59"/>
      <c r="S46" s="59"/>
      <c r="T46" s="59"/>
      <c r="U46" s="59"/>
      <c r="V46" s="59"/>
      <c r="W46" s="59"/>
      <c r="X46" s="59"/>
      <c r="Y46" s="59"/>
    </row>
    <row r="47" spans="1:25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86</v>
      </c>
      <c r="F47" s="14">
        <v>1</v>
      </c>
      <c r="G47" s="32">
        <v>0</v>
      </c>
      <c r="H47" s="14">
        <v>33</v>
      </c>
      <c r="I47" s="14">
        <v>5</v>
      </c>
      <c r="J47" s="14">
        <v>2</v>
      </c>
      <c r="K47" s="17">
        <v>98</v>
      </c>
      <c r="L47" s="33">
        <v>194</v>
      </c>
      <c r="M47" s="18">
        <v>14.8</v>
      </c>
      <c r="Q47" s="59"/>
      <c r="R47" s="59"/>
      <c r="S47" s="59"/>
      <c r="T47" s="59"/>
      <c r="U47" s="59"/>
      <c r="V47" s="59"/>
      <c r="W47" s="59"/>
      <c r="X47" s="59"/>
      <c r="Y47" s="59"/>
    </row>
    <row r="48" spans="1:25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84</v>
      </c>
      <c r="F48" s="14">
        <v>1</v>
      </c>
      <c r="G48" s="32">
        <v>1</v>
      </c>
      <c r="H48" s="14">
        <v>36</v>
      </c>
      <c r="I48" s="14">
        <v>8</v>
      </c>
      <c r="J48" s="14">
        <v>2</v>
      </c>
      <c r="K48" s="17">
        <v>40</v>
      </c>
      <c r="L48" s="33">
        <v>179</v>
      </c>
      <c r="M48" s="18">
        <v>12.1</v>
      </c>
      <c r="Q48" s="132" t="s">
        <v>255</v>
      </c>
      <c r="R48" s="59"/>
      <c r="S48" s="59"/>
      <c r="T48" s="59"/>
      <c r="U48" s="59"/>
      <c r="V48" s="59"/>
      <c r="W48" s="59"/>
      <c r="X48" s="59"/>
      <c r="Y48" s="59"/>
    </row>
    <row r="49" spans="1:25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123</v>
      </c>
      <c r="F49" s="14">
        <v>0</v>
      </c>
      <c r="G49" s="32">
        <v>0</v>
      </c>
      <c r="H49" s="14">
        <v>36</v>
      </c>
      <c r="I49" s="14">
        <v>8</v>
      </c>
      <c r="J49" s="14">
        <v>2</v>
      </c>
      <c r="K49" s="17">
        <v>32</v>
      </c>
      <c r="L49" s="33">
        <v>167</v>
      </c>
      <c r="M49" s="18">
        <v>8</v>
      </c>
      <c r="Q49" s="131" t="s">
        <v>265</v>
      </c>
      <c r="R49" s="129"/>
      <c r="S49" s="129"/>
      <c r="T49" s="129"/>
      <c r="U49" s="129"/>
      <c r="V49" s="129"/>
      <c r="W49" s="129"/>
      <c r="X49" s="129"/>
      <c r="Y49" s="129"/>
    </row>
    <row r="50" spans="1:25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97</v>
      </c>
      <c r="F50" s="14">
        <v>0</v>
      </c>
      <c r="G50" s="32">
        <v>1</v>
      </c>
      <c r="H50" s="14">
        <v>43</v>
      </c>
      <c r="I50" s="14">
        <v>6</v>
      </c>
      <c r="J50" s="14">
        <v>3</v>
      </c>
      <c r="K50" s="17">
        <v>37</v>
      </c>
      <c r="L50" s="33">
        <v>172</v>
      </c>
      <c r="M50" s="18">
        <v>8.4</v>
      </c>
      <c r="Q50" s="59"/>
      <c r="R50" s="59"/>
      <c r="S50" s="59"/>
      <c r="T50" s="59"/>
      <c r="U50" s="59"/>
      <c r="V50" s="59"/>
      <c r="W50" s="59"/>
      <c r="X50" s="59"/>
      <c r="Y50" s="59"/>
    </row>
    <row r="51" spans="1:25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98</v>
      </c>
      <c r="F51" s="14">
        <v>0</v>
      </c>
      <c r="G51" s="32">
        <v>1</v>
      </c>
      <c r="H51" s="14">
        <v>35</v>
      </c>
      <c r="I51" s="14">
        <v>1</v>
      </c>
      <c r="J51" s="14">
        <v>3</v>
      </c>
      <c r="K51" s="17">
        <v>26</v>
      </c>
      <c r="L51" s="33">
        <v>181</v>
      </c>
      <c r="M51" s="18">
        <v>10.6</v>
      </c>
      <c r="Q51" s="59"/>
      <c r="R51" s="59"/>
      <c r="S51" s="59"/>
      <c r="T51" s="59"/>
      <c r="U51" s="59"/>
      <c r="V51" s="59"/>
      <c r="W51" s="59"/>
      <c r="X51" s="59"/>
      <c r="Y51" s="59"/>
    </row>
    <row r="52" spans="1:25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72</v>
      </c>
      <c r="F52" s="14">
        <v>0</v>
      </c>
      <c r="G52" s="32">
        <v>1</v>
      </c>
      <c r="H52" s="14">
        <v>49</v>
      </c>
      <c r="I52" s="14">
        <v>7</v>
      </c>
      <c r="J52" s="14">
        <v>4</v>
      </c>
      <c r="K52" s="17">
        <v>33</v>
      </c>
      <c r="L52" s="33">
        <v>189</v>
      </c>
      <c r="M52" s="18">
        <v>10.9</v>
      </c>
    </row>
    <row r="53" spans="1:25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73</v>
      </c>
      <c r="F53" s="14">
        <v>1</v>
      </c>
      <c r="G53" s="32">
        <v>1</v>
      </c>
      <c r="H53" s="14">
        <v>35</v>
      </c>
      <c r="I53" s="14">
        <v>4</v>
      </c>
      <c r="J53" s="14">
        <v>3</v>
      </c>
      <c r="K53" s="17">
        <v>34</v>
      </c>
      <c r="L53" s="33">
        <v>171</v>
      </c>
      <c r="M53" s="18">
        <v>8.6999999999999993</v>
      </c>
    </row>
    <row r="54" spans="1:25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111</v>
      </c>
      <c r="F54" s="14">
        <v>1</v>
      </c>
      <c r="G54" s="32">
        <v>0</v>
      </c>
      <c r="H54" s="14">
        <v>44</v>
      </c>
      <c r="I54" s="14">
        <v>5</v>
      </c>
      <c r="J54" s="14">
        <v>3</v>
      </c>
      <c r="K54" s="17">
        <v>43</v>
      </c>
      <c r="L54" s="33">
        <v>169</v>
      </c>
      <c r="M54" s="18">
        <v>9.5</v>
      </c>
    </row>
    <row r="55" spans="1:25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86</v>
      </c>
      <c r="F55" s="14">
        <v>1</v>
      </c>
      <c r="G55" s="32">
        <v>0</v>
      </c>
      <c r="H55" s="14">
        <v>29</v>
      </c>
      <c r="I55" s="14">
        <v>2</v>
      </c>
      <c r="J55" s="14">
        <v>2</v>
      </c>
      <c r="K55" s="17">
        <v>21</v>
      </c>
      <c r="L55" s="33">
        <v>168</v>
      </c>
      <c r="M55" s="18">
        <v>6.8</v>
      </c>
    </row>
    <row r="56" spans="1:25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120</v>
      </c>
      <c r="F56" s="14">
        <v>0</v>
      </c>
      <c r="G56" s="32">
        <v>0</v>
      </c>
      <c r="H56" s="14">
        <v>39</v>
      </c>
      <c r="I56" s="14">
        <v>5</v>
      </c>
      <c r="J56" s="14">
        <v>3</v>
      </c>
      <c r="K56" s="17">
        <v>14</v>
      </c>
      <c r="L56" s="33">
        <v>167</v>
      </c>
      <c r="M56" s="18">
        <v>7.2</v>
      </c>
    </row>
    <row r="57" spans="1:25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84</v>
      </c>
      <c r="F57" s="14">
        <v>1</v>
      </c>
      <c r="G57" s="32">
        <v>1</v>
      </c>
      <c r="H57" s="14">
        <v>36</v>
      </c>
      <c r="I57" s="14">
        <v>6</v>
      </c>
      <c r="J57" s="14">
        <v>3</v>
      </c>
      <c r="K57" s="17">
        <v>77</v>
      </c>
      <c r="L57" s="33">
        <v>184</v>
      </c>
      <c r="M57" s="18">
        <v>11.3</v>
      </c>
    </row>
    <row r="58" spans="1:25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108</v>
      </c>
      <c r="F58" s="14">
        <v>1</v>
      </c>
      <c r="G58" s="32">
        <v>0</v>
      </c>
      <c r="H58" s="14">
        <v>37</v>
      </c>
      <c r="I58" s="14">
        <v>9</v>
      </c>
      <c r="J58" s="14">
        <v>2</v>
      </c>
      <c r="K58" s="17">
        <v>35</v>
      </c>
      <c r="L58" s="33">
        <v>168</v>
      </c>
      <c r="M58" s="18">
        <v>9.4</v>
      </c>
    </row>
    <row r="59" spans="1:25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118</v>
      </c>
      <c r="F59" s="14">
        <v>0</v>
      </c>
      <c r="G59" s="32">
        <v>1</v>
      </c>
      <c r="H59" s="14">
        <v>34</v>
      </c>
      <c r="I59" s="14">
        <v>19</v>
      </c>
      <c r="J59" s="14">
        <v>1</v>
      </c>
      <c r="K59" s="17">
        <v>22</v>
      </c>
      <c r="L59" s="33">
        <v>180</v>
      </c>
      <c r="M59" s="18">
        <v>8.6</v>
      </c>
    </row>
    <row r="60" spans="1:25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92</v>
      </c>
      <c r="F60" s="14">
        <v>0</v>
      </c>
      <c r="G60" s="32">
        <v>1</v>
      </c>
      <c r="H60" s="14">
        <v>52</v>
      </c>
      <c r="I60" s="14">
        <v>18</v>
      </c>
      <c r="J60" s="14">
        <v>5</v>
      </c>
      <c r="K60" s="17">
        <v>87</v>
      </c>
      <c r="L60" s="33">
        <v>186</v>
      </c>
      <c r="M60" s="18">
        <v>17.100000000000001</v>
      </c>
    </row>
    <row r="61" spans="1:25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88</v>
      </c>
      <c r="F61" s="14">
        <v>0</v>
      </c>
      <c r="G61" s="32">
        <v>1</v>
      </c>
      <c r="H61" s="14">
        <v>45</v>
      </c>
      <c r="I61" s="14">
        <v>10</v>
      </c>
      <c r="J61" s="14">
        <v>3</v>
      </c>
      <c r="K61" s="17">
        <v>45</v>
      </c>
      <c r="L61" s="33">
        <v>187</v>
      </c>
      <c r="M61" s="18">
        <v>15.4</v>
      </c>
    </row>
    <row r="62" spans="1:25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101</v>
      </c>
      <c r="F62" s="14">
        <v>0</v>
      </c>
      <c r="G62" s="32">
        <v>1</v>
      </c>
      <c r="H62" s="14">
        <v>53</v>
      </c>
      <c r="I62" s="14">
        <v>9</v>
      </c>
      <c r="J62" s="14">
        <v>4</v>
      </c>
      <c r="K62" s="17">
        <v>33</v>
      </c>
      <c r="L62" s="33">
        <v>170</v>
      </c>
      <c r="M62" s="18">
        <v>11</v>
      </c>
    </row>
    <row r="63" spans="1:25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91</v>
      </c>
      <c r="F63" s="14">
        <v>0</v>
      </c>
      <c r="G63" s="32">
        <v>0</v>
      </c>
      <c r="H63" s="14">
        <v>44</v>
      </c>
      <c r="I63" s="14">
        <v>10</v>
      </c>
      <c r="J63" s="14">
        <v>3</v>
      </c>
      <c r="K63" s="17">
        <v>44</v>
      </c>
      <c r="L63" s="33">
        <v>187</v>
      </c>
      <c r="M63" s="18">
        <v>15.6</v>
      </c>
    </row>
    <row r="64" spans="1:25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120</v>
      </c>
      <c r="F64" s="14">
        <v>0</v>
      </c>
      <c r="G64" s="32">
        <v>0</v>
      </c>
      <c r="H64" s="14">
        <v>46</v>
      </c>
      <c r="I64" s="14">
        <v>3</v>
      </c>
      <c r="J64" s="14">
        <v>4</v>
      </c>
      <c r="K64" s="17">
        <v>26</v>
      </c>
      <c r="L64" s="33">
        <v>172</v>
      </c>
      <c r="M64" s="18">
        <v>7.6</v>
      </c>
    </row>
    <row r="65" spans="1:13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98</v>
      </c>
      <c r="F65" s="14">
        <v>0</v>
      </c>
      <c r="G65" s="32">
        <v>1</v>
      </c>
      <c r="H65" s="14">
        <v>38</v>
      </c>
      <c r="I65" s="14">
        <v>9</v>
      </c>
      <c r="J65" s="14">
        <v>2</v>
      </c>
      <c r="K65" s="17">
        <v>41</v>
      </c>
      <c r="L65" s="33">
        <v>183</v>
      </c>
      <c r="M65" s="18">
        <v>11.4</v>
      </c>
    </row>
    <row r="66" spans="1:13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98</v>
      </c>
      <c r="F66" s="14">
        <v>1</v>
      </c>
      <c r="G66" s="32">
        <v>1</v>
      </c>
      <c r="H66" s="14">
        <v>36</v>
      </c>
      <c r="I66" s="14">
        <v>12</v>
      </c>
      <c r="J66" s="14">
        <v>1</v>
      </c>
      <c r="K66" s="17">
        <v>57</v>
      </c>
      <c r="L66" s="33">
        <v>195</v>
      </c>
      <c r="M66" s="18">
        <v>23.5</v>
      </c>
    </row>
    <row r="67" spans="1:13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98</v>
      </c>
      <c r="F67" s="14">
        <v>1</v>
      </c>
      <c r="G67" s="32">
        <v>1</v>
      </c>
      <c r="H67" s="14">
        <v>42</v>
      </c>
      <c r="I67" s="14">
        <v>3</v>
      </c>
      <c r="J67" s="14">
        <v>3</v>
      </c>
      <c r="K67" s="17">
        <v>59</v>
      </c>
      <c r="L67" s="33">
        <v>166</v>
      </c>
      <c r="M67" s="18">
        <v>12.4</v>
      </c>
    </row>
    <row r="68" spans="1:13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96</v>
      </c>
      <c r="F68" s="14">
        <v>0</v>
      </c>
      <c r="G68" s="32">
        <v>1</v>
      </c>
      <c r="H68" s="14">
        <v>28</v>
      </c>
      <c r="I68" s="14">
        <v>9</v>
      </c>
      <c r="J68" s="14">
        <v>1</v>
      </c>
      <c r="K68" s="17">
        <v>54</v>
      </c>
      <c r="L68" s="33">
        <v>186</v>
      </c>
      <c r="M68" s="18">
        <v>13.4</v>
      </c>
    </row>
    <row r="69" spans="1:13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116</v>
      </c>
      <c r="F69" s="14">
        <v>1</v>
      </c>
      <c r="G69" s="32">
        <v>0</v>
      </c>
      <c r="H69" s="14">
        <v>35</v>
      </c>
      <c r="I69" s="14">
        <v>10</v>
      </c>
      <c r="J69" s="14">
        <v>2</v>
      </c>
      <c r="K69" s="17">
        <v>42</v>
      </c>
      <c r="L69" s="33">
        <v>185</v>
      </c>
      <c r="M69" s="18">
        <v>13.8</v>
      </c>
    </row>
    <row r="70" spans="1:13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114</v>
      </c>
      <c r="F70" s="14">
        <v>1</v>
      </c>
      <c r="G70" s="32">
        <v>1</v>
      </c>
      <c r="H70" s="14">
        <v>43</v>
      </c>
      <c r="I70" s="14">
        <v>11</v>
      </c>
      <c r="J70" s="14">
        <v>3</v>
      </c>
      <c r="K70" s="17">
        <v>35</v>
      </c>
      <c r="L70" s="33">
        <v>175</v>
      </c>
      <c r="M70" s="18">
        <v>11.6</v>
      </c>
    </row>
    <row r="71" spans="1:13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98</v>
      </c>
      <c r="F71" s="14">
        <v>1</v>
      </c>
      <c r="G71" s="32">
        <v>1</v>
      </c>
      <c r="H71" s="14">
        <v>35</v>
      </c>
      <c r="I71" s="14">
        <v>8</v>
      </c>
      <c r="J71" s="14">
        <v>2</v>
      </c>
      <c r="K71" s="17">
        <v>37</v>
      </c>
      <c r="L71" s="33">
        <v>170</v>
      </c>
      <c r="M71" s="18">
        <v>11.8</v>
      </c>
    </row>
    <row r="72" spans="1:13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91</v>
      </c>
      <c r="F72" s="14">
        <v>1</v>
      </c>
      <c r="G72" s="32">
        <v>0</v>
      </c>
      <c r="H72" s="14">
        <v>28</v>
      </c>
      <c r="I72" s="14">
        <v>8</v>
      </c>
      <c r="J72" s="14">
        <v>2</v>
      </c>
      <c r="K72" s="17">
        <v>41</v>
      </c>
      <c r="L72" s="33">
        <v>181</v>
      </c>
      <c r="M72" s="18">
        <v>12.4</v>
      </c>
    </row>
    <row r="73" spans="1:13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129</v>
      </c>
      <c r="F73" s="14">
        <v>1</v>
      </c>
      <c r="G73" s="32">
        <v>0</v>
      </c>
      <c r="H73" s="14">
        <v>56</v>
      </c>
      <c r="I73" s="14">
        <v>3</v>
      </c>
      <c r="J73" s="14">
        <v>5</v>
      </c>
      <c r="K73" s="17">
        <v>74</v>
      </c>
      <c r="L73" s="33">
        <v>170</v>
      </c>
      <c r="M73" s="18">
        <v>8.1</v>
      </c>
    </row>
    <row r="74" spans="1:13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88</v>
      </c>
      <c r="F74" s="14">
        <v>1</v>
      </c>
      <c r="G74" s="32">
        <v>0</v>
      </c>
      <c r="H74" s="14">
        <v>40</v>
      </c>
      <c r="I74" s="14">
        <v>8</v>
      </c>
      <c r="J74" s="14">
        <v>3</v>
      </c>
      <c r="K74" s="17">
        <v>31</v>
      </c>
      <c r="L74" s="33">
        <v>182</v>
      </c>
      <c r="M74" s="18">
        <v>9.5</v>
      </c>
    </row>
    <row r="75" spans="1:13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82</v>
      </c>
      <c r="F75" s="14">
        <v>0</v>
      </c>
      <c r="G75" s="32">
        <v>1</v>
      </c>
      <c r="H75" s="14">
        <v>31</v>
      </c>
      <c r="I75" s="14">
        <v>7</v>
      </c>
      <c r="J75" s="14">
        <v>2</v>
      </c>
      <c r="K75" s="17">
        <v>22</v>
      </c>
      <c r="L75" s="33">
        <v>180</v>
      </c>
      <c r="M75" s="18">
        <v>8.4</v>
      </c>
    </row>
    <row r="76" spans="1:13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135</v>
      </c>
      <c r="F76" s="14">
        <v>1</v>
      </c>
      <c r="G76" s="32">
        <v>0</v>
      </c>
      <c r="H76" s="14">
        <v>40</v>
      </c>
      <c r="I76" s="14">
        <v>20</v>
      </c>
      <c r="J76" s="14">
        <v>2</v>
      </c>
      <c r="K76" s="17">
        <v>16</v>
      </c>
      <c r="L76" s="33">
        <v>176</v>
      </c>
      <c r="M76" s="18">
        <v>9</v>
      </c>
    </row>
    <row r="77" spans="1:13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133</v>
      </c>
      <c r="F77" s="14">
        <v>0</v>
      </c>
      <c r="G77" s="32">
        <v>0</v>
      </c>
      <c r="H77" s="14">
        <v>29</v>
      </c>
      <c r="I77" s="14">
        <v>15</v>
      </c>
      <c r="J77" s="14">
        <v>1</v>
      </c>
      <c r="K77" s="17">
        <v>97</v>
      </c>
      <c r="L77" s="33">
        <v>187</v>
      </c>
      <c r="M77" s="18">
        <v>15.5</v>
      </c>
    </row>
    <row r="78" spans="1:13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112</v>
      </c>
      <c r="F78" s="14">
        <v>1</v>
      </c>
      <c r="G78" s="32">
        <v>0</v>
      </c>
      <c r="H78" s="14">
        <v>32</v>
      </c>
      <c r="I78" s="14">
        <v>10</v>
      </c>
      <c r="J78" s="14">
        <v>2</v>
      </c>
      <c r="K78" s="17">
        <v>26</v>
      </c>
      <c r="L78" s="33">
        <v>180</v>
      </c>
      <c r="M78" s="18">
        <v>10.4</v>
      </c>
    </row>
    <row r="79" spans="1:13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168</v>
      </c>
      <c r="F79" s="14">
        <v>1</v>
      </c>
      <c r="G79" s="32">
        <v>1</v>
      </c>
      <c r="H79" s="14">
        <v>33</v>
      </c>
      <c r="I79" s="14">
        <v>11</v>
      </c>
      <c r="J79" s="14">
        <v>5</v>
      </c>
      <c r="K79" s="17">
        <v>23</v>
      </c>
      <c r="L79" s="33">
        <v>184</v>
      </c>
      <c r="M79" s="18">
        <v>12.7</v>
      </c>
    </row>
    <row r="80" spans="1:13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78</v>
      </c>
      <c r="F80" s="14">
        <v>1</v>
      </c>
      <c r="G80" s="32">
        <v>1</v>
      </c>
      <c r="H80" s="14">
        <v>39</v>
      </c>
      <c r="I80" s="14">
        <v>7</v>
      </c>
      <c r="J80" s="14">
        <v>3</v>
      </c>
      <c r="K80" s="17">
        <v>84</v>
      </c>
      <c r="L80" s="33">
        <v>187</v>
      </c>
      <c r="M80" s="18">
        <v>14</v>
      </c>
    </row>
    <row r="81" spans="1:13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110</v>
      </c>
      <c r="F81" s="14">
        <v>1</v>
      </c>
      <c r="G81" s="32">
        <v>0</v>
      </c>
      <c r="H81" s="14">
        <v>41</v>
      </c>
      <c r="I81" s="14">
        <v>10</v>
      </c>
      <c r="J81" s="14">
        <v>3</v>
      </c>
      <c r="K81" s="17">
        <v>28</v>
      </c>
      <c r="L81" s="33">
        <v>169</v>
      </c>
      <c r="M81" s="18">
        <v>9.4</v>
      </c>
    </row>
    <row r="82" spans="1:13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132</v>
      </c>
      <c r="F82" s="14">
        <v>1</v>
      </c>
      <c r="G82" s="32">
        <v>1</v>
      </c>
      <c r="H82" s="14">
        <v>31</v>
      </c>
      <c r="I82" s="14">
        <v>6</v>
      </c>
      <c r="J82" s="14">
        <v>2</v>
      </c>
      <c r="K82" s="17">
        <v>74</v>
      </c>
      <c r="L82" s="33">
        <v>173</v>
      </c>
      <c r="M82" s="18">
        <v>14</v>
      </c>
    </row>
    <row r="83" spans="1:13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137</v>
      </c>
      <c r="F83" s="14">
        <v>0</v>
      </c>
      <c r="G83" s="32">
        <v>0</v>
      </c>
      <c r="H83" s="14">
        <v>43</v>
      </c>
      <c r="I83" s="14">
        <v>12</v>
      </c>
      <c r="J83" s="14">
        <v>3</v>
      </c>
      <c r="K83" s="17">
        <v>65</v>
      </c>
      <c r="L83" s="33">
        <v>174</v>
      </c>
      <c r="M83" s="18">
        <v>15.9</v>
      </c>
    </row>
    <row r="84" spans="1:13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127</v>
      </c>
      <c r="F84" s="14">
        <v>0</v>
      </c>
      <c r="G84" s="32">
        <v>0</v>
      </c>
      <c r="H84" s="14">
        <v>30</v>
      </c>
      <c r="I84" s="14">
        <v>4</v>
      </c>
      <c r="J84" s="14">
        <v>2</v>
      </c>
      <c r="K84" s="17">
        <v>17</v>
      </c>
      <c r="L84" s="33">
        <v>175</v>
      </c>
      <c r="M84" s="18">
        <v>7.5</v>
      </c>
    </row>
    <row r="85" spans="1:13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112</v>
      </c>
      <c r="F85" s="14">
        <v>1</v>
      </c>
      <c r="G85" s="32">
        <v>0</v>
      </c>
      <c r="H85" s="14">
        <v>39</v>
      </c>
      <c r="I85" s="14">
        <v>7</v>
      </c>
      <c r="J85" s="14">
        <v>3</v>
      </c>
      <c r="K85" s="17">
        <v>23</v>
      </c>
      <c r="L85" s="33">
        <v>180</v>
      </c>
      <c r="M85" s="18">
        <v>8.1</v>
      </c>
    </row>
    <row r="86" spans="1:13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85</v>
      </c>
      <c r="F86" s="14">
        <v>0</v>
      </c>
      <c r="G86" s="32">
        <v>1</v>
      </c>
      <c r="H86" s="14">
        <v>46</v>
      </c>
      <c r="I86" s="14">
        <v>9</v>
      </c>
      <c r="J86" s="14">
        <v>3</v>
      </c>
      <c r="K86" s="17">
        <v>17</v>
      </c>
      <c r="L86" s="33">
        <v>194</v>
      </c>
      <c r="M86" s="18">
        <v>10.3</v>
      </c>
    </row>
    <row r="87" spans="1:13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74</v>
      </c>
      <c r="F87" s="14">
        <v>0</v>
      </c>
      <c r="G87" s="32">
        <v>0</v>
      </c>
      <c r="H87" s="14">
        <v>50</v>
      </c>
      <c r="I87" s="14">
        <v>4</v>
      </c>
      <c r="J87" s="14">
        <v>4</v>
      </c>
      <c r="K87" s="17">
        <v>21</v>
      </c>
      <c r="L87" s="33">
        <v>180</v>
      </c>
      <c r="M87" s="18">
        <v>7.7</v>
      </c>
    </row>
    <row r="88" spans="1:13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109</v>
      </c>
      <c r="F88" s="14">
        <v>0</v>
      </c>
      <c r="G88" s="32">
        <v>0</v>
      </c>
      <c r="H88" s="14">
        <v>44</v>
      </c>
      <c r="I88" s="14">
        <v>8</v>
      </c>
      <c r="J88" s="14">
        <v>3</v>
      </c>
      <c r="K88" s="17">
        <v>34</v>
      </c>
      <c r="L88" s="33">
        <v>167</v>
      </c>
      <c r="M88" s="18">
        <v>8.5</v>
      </c>
    </row>
    <row r="89" spans="1:13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108</v>
      </c>
      <c r="F89" s="14">
        <v>0</v>
      </c>
      <c r="G89" s="32">
        <v>1</v>
      </c>
      <c r="H89" s="14">
        <v>31</v>
      </c>
      <c r="I89" s="14">
        <v>10</v>
      </c>
      <c r="J89" s="14">
        <v>2</v>
      </c>
      <c r="K89" s="17">
        <v>50</v>
      </c>
      <c r="L89" s="33">
        <v>180</v>
      </c>
      <c r="M89" s="18">
        <v>10.7</v>
      </c>
    </row>
    <row r="90" spans="1:13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100</v>
      </c>
      <c r="F90" s="14">
        <v>0</v>
      </c>
      <c r="G90" s="32">
        <v>0</v>
      </c>
      <c r="H90" s="14">
        <v>53</v>
      </c>
      <c r="I90" s="14">
        <v>7</v>
      </c>
      <c r="J90" s="14">
        <v>4</v>
      </c>
      <c r="K90" s="17">
        <v>28</v>
      </c>
      <c r="L90" s="33">
        <v>167</v>
      </c>
      <c r="M90" s="18">
        <v>7.4</v>
      </c>
    </row>
    <row r="91" spans="1:13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105</v>
      </c>
      <c r="F91" s="14">
        <v>1</v>
      </c>
      <c r="G91" s="32">
        <v>1</v>
      </c>
      <c r="H91" s="14">
        <v>37</v>
      </c>
      <c r="I91" s="14">
        <v>15</v>
      </c>
      <c r="J91" s="14">
        <v>2</v>
      </c>
      <c r="K91" s="17">
        <v>75</v>
      </c>
      <c r="L91" s="33">
        <v>176</v>
      </c>
      <c r="M91" s="18">
        <v>14.8</v>
      </c>
    </row>
    <row r="92" spans="1:13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87</v>
      </c>
      <c r="F92" s="14">
        <v>1</v>
      </c>
      <c r="G92" s="32">
        <v>0</v>
      </c>
      <c r="H92" s="14">
        <v>46</v>
      </c>
      <c r="I92" s="14">
        <v>1</v>
      </c>
      <c r="J92" s="14">
        <v>4</v>
      </c>
      <c r="K92" s="17">
        <v>37</v>
      </c>
      <c r="L92" s="33">
        <v>166</v>
      </c>
      <c r="M92" s="18">
        <v>7.3</v>
      </c>
    </row>
    <row r="93" spans="1:13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84</v>
      </c>
      <c r="F93" s="14">
        <v>1</v>
      </c>
      <c r="G93" s="32">
        <v>0</v>
      </c>
      <c r="H93" s="14">
        <v>45</v>
      </c>
      <c r="I93" s="14">
        <v>5</v>
      </c>
      <c r="J93" s="14">
        <v>4</v>
      </c>
      <c r="K93" s="17">
        <v>14</v>
      </c>
      <c r="L93" s="33">
        <v>165</v>
      </c>
      <c r="M93" s="18">
        <v>7.6</v>
      </c>
    </row>
    <row r="94" spans="1:13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87</v>
      </c>
      <c r="F94" s="14">
        <v>1</v>
      </c>
      <c r="G94" s="32">
        <v>0</v>
      </c>
      <c r="H94" s="14">
        <v>34</v>
      </c>
      <c r="I94" s="14">
        <v>8</v>
      </c>
      <c r="J94" s="14">
        <v>2</v>
      </c>
      <c r="K94" s="17">
        <v>38</v>
      </c>
      <c r="L94" s="33">
        <v>181</v>
      </c>
      <c r="M94" s="18">
        <v>9</v>
      </c>
    </row>
    <row r="95" spans="1:13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101</v>
      </c>
      <c r="F95" s="14">
        <v>1</v>
      </c>
      <c r="G95" s="32">
        <v>1</v>
      </c>
      <c r="H95" s="14">
        <v>38</v>
      </c>
      <c r="I95" s="14">
        <v>13</v>
      </c>
      <c r="J95" s="14">
        <v>2</v>
      </c>
      <c r="K95" s="17">
        <v>49</v>
      </c>
      <c r="L95" s="33">
        <v>183</v>
      </c>
      <c r="M95" s="18">
        <v>12.9</v>
      </c>
    </row>
    <row r="96" spans="1:13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130</v>
      </c>
      <c r="F96" s="14">
        <v>1</v>
      </c>
      <c r="G96" s="32">
        <v>0</v>
      </c>
      <c r="H96" s="14">
        <v>37</v>
      </c>
      <c r="I96" s="14">
        <v>11</v>
      </c>
      <c r="J96" s="14">
        <v>2</v>
      </c>
      <c r="K96" s="17">
        <v>22</v>
      </c>
      <c r="L96" s="33">
        <v>178</v>
      </c>
      <c r="M96" s="18">
        <v>9</v>
      </c>
    </row>
    <row r="97" spans="1:13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72</v>
      </c>
      <c r="F97" s="14">
        <v>1</v>
      </c>
      <c r="G97" s="32">
        <v>1</v>
      </c>
      <c r="H97" s="14">
        <v>39</v>
      </c>
      <c r="I97" s="14">
        <v>18</v>
      </c>
      <c r="J97" s="14">
        <v>1</v>
      </c>
      <c r="K97" s="17">
        <v>29</v>
      </c>
      <c r="L97" s="33">
        <v>185</v>
      </c>
      <c r="M97" s="18">
        <v>18.2</v>
      </c>
    </row>
    <row r="98" spans="1:13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129</v>
      </c>
      <c r="F98" s="14">
        <v>0</v>
      </c>
      <c r="G98" s="32">
        <v>1</v>
      </c>
      <c r="H98" s="14">
        <v>42</v>
      </c>
      <c r="I98" s="14">
        <v>15</v>
      </c>
      <c r="J98" s="14">
        <v>4</v>
      </c>
      <c r="K98" s="17">
        <v>55</v>
      </c>
      <c r="L98" s="33">
        <v>193</v>
      </c>
      <c r="M98" s="18">
        <v>14.4</v>
      </c>
    </row>
    <row r="99" spans="1:13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100</v>
      </c>
      <c r="F99" s="14">
        <v>0</v>
      </c>
      <c r="G99" s="32">
        <v>0</v>
      </c>
      <c r="H99" s="14">
        <v>54</v>
      </c>
      <c r="I99" s="14">
        <v>8</v>
      </c>
      <c r="J99" s="14">
        <v>4</v>
      </c>
      <c r="K99" s="17">
        <v>37</v>
      </c>
      <c r="L99" s="33">
        <v>179</v>
      </c>
      <c r="M99" s="18">
        <v>8.8000000000000007</v>
      </c>
    </row>
    <row r="100" spans="1:13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86</v>
      </c>
      <c r="F100" s="14">
        <v>1</v>
      </c>
      <c r="G100" s="32">
        <v>1</v>
      </c>
      <c r="H100" s="14">
        <v>39</v>
      </c>
      <c r="I100" s="14">
        <v>9</v>
      </c>
      <c r="J100" s="14">
        <v>3</v>
      </c>
      <c r="K100" s="17">
        <v>40</v>
      </c>
      <c r="L100" s="33">
        <v>171</v>
      </c>
      <c r="M100" s="18">
        <v>12.5</v>
      </c>
    </row>
    <row r="101" spans="1:13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98</v>
      </c>
      <c r="F101" s="14">
        <v>0</v>
      </c>
      <c r="G101" s="32">
        <v>1</v>
      </c>
      <c r="H101" s="14">
        <v>35</v>
      </c>
      <c r="I101" s="14">
        <v>16</v>
      </c>
      <c r="J101" s="14">
        <v>1</v>
      </c>
      <c r="K101" s="17">
        <v>45</v>
      </c>
      <c r="L101" s="33">
        <v>180</v>
      </c>
      <c r="M101" s="18">
        <v>13.3</v>
      </c>
    </row>
    <row r="102" spans="1:13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112</v>
      </c>
      <c r="F102" s="14">
        <v>1</v>
      </c>
      <c r="G102" s="32">
        <v>0</v>
      </c>
      <c r="H102" s="14">
        <v>33</v>
      </c>
      <c r="I102" s="14">
        <v>1</v>
      </c>
      <c r="J102" s="14">
        <v>3</v>
      </c>
      <c r="K102" s="17">
        <v>43</v>
      </c>
      <c r="L102" s="33">
        <v>188</v>
      </c>
      <c r="M102" s="18">
        <v>12.5</v>
      </c>
    </row>
    <row r="103" spans="1:13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85</v>
      </c>
      <c r="F103" s="14">
        <v>0</v>
      </c>
      <c r="G103" s="32">
        <v>1</v>
      </c>
      <c r="H103" s="14">
        <v>36</v>
      </c>
      <c r="I103" s="14">
        <v>7</v>
      </c>
      <c r="J103" s="14">
        <v>2</v>
      </c>
      <c r="K103" s="17">
        <v>83</v>
      </c>
      <c r="L103" s="33">
        <v>187</v>
      </c>
      <c r="M103" s="18">
        <v>13.2</v>
      </c>
    </row>
    <row r="104" spans="1:13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96</v>
      </c>
      <c r="F104" s="14">
        <v>0</v>
      </c>
      <c r="G104" s="32">
        <v>0</v>
      </c>
      <c r="H104" s="14">
        <v>42</v>
      </c>
      <c r="I104" s="14">
        <v>7</v>
      </c>
      <c r="J104" s="14">
        <v>6</v>
      </c>
      <c r="K104" s="17">
        <v>49</v>
      </c>
      <c r="L104" s="33">
        <v>168</v>
      </c>
      <c r="M104" s="18">
        <v>11.1</v>
      </c>
    </row>
    <row r="105" spans="1:13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150</v>
      </c>
      <c r="F105" s="14">
        <v>0</v>
      </c>
      <c r="G105" s="32">
        <v>0</v>
      </c>
      <c r="H105" s="14">
        <v>29</v>
      </c>
      <c r="I105" s="14">
        <v>10</v>
      </c>
      <c r="J105" s="14">
        <v>1</v>
      </c>
      <c r="K105" s="17">
        <v>24</v>
      </c>
      <c r="L105" s="33">
        <v>175</v>
      </c>
      <c r="M105" s="18">
        <v>8.3000000000000007</v>
      </c>
    </row>
    <row r="106" spans="1:13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107</v>
      </c>
      <c r="F106" s="14">
        <v>1</v>
      </c>
      <c r="G106" s="32">
        <v>0</v>
      </c>
      <c r="H106" s="14">
        <v>38</v>
      </c>
      <c r="I106" s="14">
        <v>4</v>
      </c>
      <c r="J106" s="14">
        <v>5</v>
      </c>
      <c r="K106" s="17">
        <v>35</v>
      </c>
      <c r="L106" s="33">
        <v>169</v>
      </c>
      <c r="M106" s="18">
        <v>9.3000000000000007</v>
      </c>
    </row>
    <row r="107" spans="1:13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108</v>
      </c>
      <c r="F107" s="14">
        <v>1</v>
      </c>
      <c r="G107" s="32">
        <v>0</v>
      </c>
      <c r="H107" s="14">
        <v>37</v>
      </c>
      <c r="I107" s="14">
        <v>9</v>
      </c>
      <c r="J107" s="14">
        <v>4</v>
      </c>
      <c r="K107" s="17">
        <v>25</v>
      </c>
      <c r="L107" s="33">
        <v>168</v>
      </c>
      <c r="M107" s="18">
        <v>8.1999999999999993</v>
      </c>
    </row>
    <row r="108" spans="1:13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78</v>
      </c>
      <c r="F108" s="14">
        <v>1</v>
      </c>
      <c r="G108" s="32">
        <v>1</v>
      </c>
      <c r="H108" s="14">
        <v>29</v>
      </c>
      <c r="I108" s="14">
        <v>7</v>
      </c>
      <c r="J108" s="14">
        <v>2</v>
      </c>
      <c r="K108" s="17">
        <v>58</v>
      </c>
      <c r="L108" s="33">
        <v>171</v>
      </c>
      <c r="M108" s="18">
        <v>14.8</v>
      </c>
    </row>
    <row r="109" spans="1:13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86</v>
      </c>
      <c r="F109" s="14">
        <v>0</v>
      </c>
      <c r="G109" s="32">
        <v>1</v>
      </c>
      <c r="H109" s="14">
        <v>36</v>
      </c>
      <c r="I109" s="14">
        <v>10</v>
      </c>
      <c r="J109" s="14">
        <v>4</v>
      </c>
      <c r="K109" s="17">
        <v>31</v>
      </c>
      <c r="L109" s="33">
        <v>182</v>
      </c>
      <c r="M109" s="18">
        <v>10.7</v>
      </c>
    </row>
    <row r="110" spans="1:13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133</v>
      </c>
      <c r="F110" s="14">
        <v>1</v>
      </c>
      <c r="G110" s="32">
        <v>0</v>
      </c>
      <c r="H110" s="14">
        <v>61</v>
      </c>
      <c r="I110" s="14">
        <v>8</v>
      </c>
      <c r="J110" s="14">
        <v>5</v>
      </c>
      <c r="K110" s="17">
        <v>39</v>
      </c>
      <c r="L110" s="33">
        <v>168</v>
      </c>
      <c r="M110" s="18">
        <v>8.8000000000000007</v>
      </c>
    </row>
    <row r="111" spans="1:13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107</v>
      </c>
      <c r="F111" s="14">
        <v>1</v>
      </c>
      <c r="G111" s="32">
        <v>0</v>
      </c>
      <c r="H111" s="14">
        <v>38</v>
      </c>
      <c r="I111" s="14">
        <v>8</v>
      </c>
      <c r="J111" s="14">
        <v>3</v>
      </c>
      <c r="K111" s="17">
        <v>26</v>
      </c>
      <c r="L111" s="33">
        <v>193</v>
      </c>
      <c r="M111" s="18">
        <v>9.6999999999999993</v>
      </c>
    </row>
    <row r="112" spans="1:13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100</v>
      </c>
      <c r="F112" s="14">
        <v>1</v>
      </c>
      <c r="G112" s="32">
        <v>0</v>
      </c>
      <c r="H112" s="14">
        <v>27</v>
      </c>
      <c r="I112" s="14">
        <v>10</v>
      </c>
      <c r="J112" s="14">
        <v>1</v>
      </c>
      <c r="K112" s="17">
        <v>94</v>
      </c>
      <c r="L112" s="33">
        <v>192</v>
      </c>
      <c r="M112" s="18">
        <v>9.6999999999999993</v>
      </c>
    </row>
    <row r="113" spans="1:13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108</v>
      </c>
      <c r="F113" s="14">
        <v>1</v>
      </c>
      <c r="G113" s="32">
        <v>1</v>
      </c>
      <c r="H113" s="14">
        <v>32</v>
      </c>
      <c r="I113" s="14">
        <v>10</v>
      </c>
      <c r="J113" s="14">
        <v>2</v>
      </c>
      <c r="K113" s="17">
        <v>54</v>
      </c>
      <c r="L113" s="33">
        <v>181</v>
      </c>
      <c r="M113" s="18">
        <v>10.5</v>
      </c>
    </row>
    <row r="114" spans="1:13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155</v>
      </c>
      <c r="F114" s="14">
        <v>1</v>
      </c>
      <c r="G114" s="32">
        <v>1</v>
      </c>
      <c r="H114" s="14">
        <v>44</v>
      </c>
      <c r="I114" s="14">
        <v>16</v>
      </c>
      <c r="J114" s="14">
        <v>2</v>
      </c>
      <c r="K114" s="17">
        <v>8</v>
      </c>
      <c r="L114" s="33">
        <v>170</v>
      </c>
      <c r="M114" s="18">
        <v>8.9</v>
      </c>
    </row>
    <row r="115" spans="1:13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90</v>
      </c>
      <c r="F115" s="14">
        <v>1</v>
      </c>
      <c r="G115" s="32">
        <v>0</v>
      </c>
      <c r="H115" s="14">
        <v>37</v>
      </c>
      <c r="I115" s="14">
        <v>6</v>
      </c>
      <c r="J115" s="14">
        <v>3</v>
      </c>
      <c r="K115" s="17">
        <v>17</v>
      </c>
      <c r="L115" s="33">
        <v>175</v>
      </c>
      <c r="M115" s="18">
        <v>7.9</v>
      </c>
    </row>
    <row r="116" spans="1:13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137</v>
      </c>
      <c r="F116" s="14">
        <v>1</v>
      </c>
      <c r="G116" s="32">
        <v>1</v>
      </c>
      <c r="H116" s="14">
        <v>37</v>
      </c>
      <c r="I116" s="14">
        <v>13</v>
      </c>
      <c r="J116" s="14">
        <v>1</v>
      </c>
      <c r="K116" s="17">
        <v>27</v>
      </c>
      <c r="L116" s="33">
        <v>196</v>
      </c>
      <c r="M116" s="18">
        <v>21</v>
      </c>
    </row>
    <row r="117" spans="1:13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140</v>
      </c>
      <c r="F117" s="14">
        <v>0</v>
      </c>
      <c r="G117" s="32">
        <v>1</v>
      </c>
      <c r="H117" s="14">
        <v>60</v>
      </c>
      <c r="I117" s="14">
        <v>9</v>
      </c>
      <c r="J117" s="14">
        <v>5</v>
      </c>
      <c r="K117" s="17">
        <v>62</v>
      </c>
      <c r="L117" s="33">
        <v>174</v>
      </c>
      <c r="M117" s="18">
        <v>12.7</v>
      </c>
    </row>
    <row r="118" spans="1:13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98</v>
      </c>
      <c r="F118" s="14">
        <v>0</v>
      </c>
      <c r="G118" s="32">
        <v>0</v>
      </c>
      <c r="H118" s="14">
        <v>53</v>
      </c>
      <c r="I118" s="14">
        <v>12</v>
      </c>
      <c r="J118" s="14">
        <v>4</v>
      </c>
      <c r="K118" s="17">
        <v>25</v>
      </c>
      <c r="L118" s="33">
        <v>182</v>
      </c>
      <c r="M118" s="18">
        <v>9.4</v>
      </c>
    </row>
    <row r="119" spans="1:13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111</v>
      </c>
      <c r="F119" s="14">
        <v>1</v>
      </c>
      <c r="G119" s="32">
        <v>0</v>
      </c>
      <c r="H119" s="14">
        <v>41</v>
      </c>
      <c r="I119" s="14">
        <v>7</v>
      </c>
      <c r="J119" s="14">
        <v>3</v>
      </c>
      <c r="K119" s="17">
        <v>29</v>
      </c>
      <c r="L119" s="33">
        <v>165</v>
      </c>
      <c r="M119" s="18">
        <v>7.5</v>
      </c>
    </row>
    <row r="120" spans="1:13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101</v>
      </c>
      <c r="F120" s="14">
        <v>1</v>
      </c>
      <c r="G120" s="32">
        <v>0</v>
      </c>
      <c r="H120" s="14">
        <v>39</v>
      </c>
      <c r="I120" s="14">
        <v>13</v>
      </c>
      <c r="J120" s="14">
        <v>2</v>
      </c>
      <c r="K120" s="17">
        <v>32</v>
      </c>
      <c r="L120" s="33">
        <v>179</v>
      </c>
      <c r="M120" s="18">
        <v>11.8</v>
      </c>
    </row>
    <row r="121" spans="1:13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109</v>
      </c>
      <c r="F121" s="14">
        <v>1</v>
      </c>
      <c r="G121" s="32">
        <v>0</v>
      </c>
      <c r="H121" s="14">
        <v>44</v>
      </c>
      <c r="I121" s="14">
        <v>10</v>
      </c>
      <c r="J121" s="14">
        <v>4</v>
      </c>
      <c r="K121" s="17">
        <v>65</v>
      </c>
      <c r="L121" s="33">
        <v>168</v>
      </c>
      <c r="M121" s="18">
        <v>11.4</v>
      </c>
    </row>
    <row r="122" spans="1:13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132</v>
      </c>
      <c r="F122" s="14">
        <v>0</v>
      </c>
      <c r="G122" s="32">
        <v>0</v>
      </c>
      <c r="H122" s="14">
        <v>45</v>
      </c>
      <c r="I122" s="14">
        <v>6</v>
      </c>
      <c r="J122" s="14">
        <v>3</v>
      </c>
      <c r="K122" s="17">
        <v>36</v>
      </c>
      <c r="L122" s="33">
        <v>167</v>
      </c>
      <c r="M122" s="18">
        <v>7.2</v>
      </c>
    </row>
    <row r="123" spans="1:13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137</v>
      </c>
      <c r="F123" s="14">
        <v>0</v>
      </c>
      <c r="G123" s="32">
        <v>1</v>
      </c>
      <c r="H123" s="14">
        <v>38</v>
      </c>
      <c r="I123" s="14">
        <v>15</v>
      </c>
      <c r="J123" s="14">
        <v>5</v>
      </c>
      <c r="K123" s="17">
        <v>39</v>
      </c>
      <c r="L123" s="33">
        <v>185</v>
      </c>
      <c r="M123" s="18">
        <v>20.399999999999999</v>
      </c>
    </row>
    <row r="124" spans="1:13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72</v>
      </c>
      <c r="F124" s="14">
        <v>1</v>
      </c>
      <c r="G124" s="32">
        <v>1</v>
      </c>
      <c r="H124" s="14">
        <v>36</v>
      </c>
      <c r="I124" s="14">
        <v>8</v>
      </c>
      <c r="J124" s="14">
        <v>2</v>
      </c>
      <c r="K124" s="17">
        <v>50</v>
      </c>
      <c r="L124" s="33">
        <v>183</v>
      </c>
      <c r="M124" s="18">
        <v>9.8000000000000007</v>
      </c>
    </row>
    <row r="125" spans="1:13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76</v>
      </c>
      <c r="F125" s="14">
        <v>0</v>
      </c>
      <c r="G125" s="32">
        <v>1</v>
      </c>
      <c r="H125" s="14">
        <v>30</v>
      </c>
      <c r="I125" s="14">
        <v>12</v>
      </c>
      <c r="J125" s="14">
        <v>1</v>
      </c>
      <c r="K125" s="17">
        <v>49</v>
      </c>
      <c r="L125" s="33">
        <v>190</v>
      </c>
      <c r="M125" s="18">
        <v>16.2</v>
      </c>
    </row>
    <row r="126" spans="1:13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124</v>
      </c>
      <c r="F126" s="14">
        <v>0</v>
      </c>
      <c r="G126" s="32">
        <v>1</v>
      </c>
      <c r="H126" s="14">
        <v>34</v>
      </c>
      <c r="I126" s="14">
        <v>11</v>
      </c>
      <c r="J126" s="14">
        <v>2</v>
      </c>
      <c r="K126" s="17">
        <v>59</v>
      </c>
      <c r="L126" s="33">
        <v>174</v>
      </c>
      <c r="M126" s="18">
        <v>11.4</v>
      </c>
    </row>
    <row r="127" spans="1:13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99</v>
      </c>
      <c r="F127" s="14">
        <v>0</v>
      </c>
      <c r="G127" s="32">
        <v>1</v>
      </c>
      <c r="H127" s="14">
        <v>47</v>
      </c>
      <c r="I127" s="14">
        <v>13</v>
      </c>
      <c r="J127" s="14">
        <v>3</v>
      </c>
      <c r="K127" s="17">
        <v>89</v>
      </c>
      <c r="L127" s="33">
        <v>193</v>
      </c>
      <c r="M127" s="18">
        <v>18.3</v>
      </c>
    </row>
    <row r="128" spans="1:13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90</v>
      </c>
      <c r="F128" s="14">
        <v>1</v>
      </c>
      <c r="G128" s="32">
        <v>1</v>
      </c>
      <c r="H128" s="14">
        <v>33</v>
      </c>
      <c r="I128" s="14">
        <v>8</v>
      </c>
      <c r="J128" s="14">
        <v>2</v>
      </c>
      <c r="K128" s="17">
        <v>109</v>
      </c>
      <c r="L128" s="33">
        <v>179</v>
      </c>
      <c r="M128" s="18">
        <v>8.6999999999999993</v>
      </c>
    </row>
    <row r="129" spans="1:13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98</v>
      </c>
      <c r="F129" s="14">
        <v>1</v>
      </c>
      <c r="G129" s="32">
        <v>0</v>
      </c>
      <c r="H129" s="14">
        <v>37</v>
      </c>
      <c r="I129" s="14">
        <v>10</v>
      </c>
      <c r="J129" s="14">
        <v>4</v>
      </c>
      <c r="K129" s="17">
        <v>20</v>
      </c>
      <c r="L129" s="33">
        <v>180</v>
      </c>
      <c r="M129" s="18">
        <v>9.1</v>
      </c>
    </row>
    <row r="130" spans="1:13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85</v>
      </c>
      <c r="F130" s="14">
        <v>1</v>
      </c>
      <c r="G130" s="32">
        <v>0</v>
      </c>
      <c r="H130" s="14">
        <v>28</v>
      </c>
      <c r="I130" s="14">
        <v>10</v>
      </c>
      <c r="J130" s="14">
        <v>1</v>
      </c>
      <c r="K130" s="17">
        <v>22</v>
      </c>
      <c r="L130" s="33">
        <v>181</v>
      </c>
      <c r="M130" s="18">
        <v>9.6999999999999993</v>
      </c>
    </row>
    <row r="131" spans="1:13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136</v>
      </c>
      <c r="F131" s="14">
        <v>0</v>
      </c>
      <c r="G131" s="32">
        <v>0</v>
      </c>
      <c r="H131" s="14">
        <v>42</v>
      </c>
      <c r="I131" s="14">
        <v>5</v>
      </c>
      <c r="J131" s="14">
        <v>3</v>
      </c>
      <c r="K131" s="17">
        <v>39</v>
      </c>
      <c r="L131" s="33">
        <v>165</v>
      </c>
      <c r="M131" s="18">
        <v>6.6</v>
      </c>
    </row>
    <row r="132" spans="1:13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75</v>
      </c>
      <c r="F132" s="14">
        <v>0</v>
      </c>
      <c r="G132" s="32">
        <v>0</v>
      </c>
      <c r="H132" s="14">
        <v>49</v>
      </c>
      <c r="I132" s="14">
        <v>12</v>
      </c>
      <c r="J132" s="14">
        <v>3</v>
      </c>
      <c r="K132" s="17">
        <v>43</v>
      </c>
      <c r="L132" s="33">
        <v>162</v>
      </c>
      <c r="M132" s="18">
        <v>9.1</v>
      </c>
    </row>
    <row r="133" spans="1:13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96</v>
      </c>
      <c r="F133" s="14">
        <v>1</v>
      </c>
      <c r="G133" s="32">
        <v>1</v>
      </c>
      <c r="H133" s="14">
        <v>42</v>
      </c>
      <c r="I133" s="14">
        <v>8</v>
      </c>
      <c r="J133" s="14">
        <v>3</v>
      </c>
      <c r="K133" s="17">
        <v>49</v>
      </c>
      <c r="L133" s="33">
        <v>178</v>
      </c>
      <c r="M133" s="18">
        <v>9.6999999999999993</v>
      </c>
    </row>
    <row r="134" spans="1:13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97</v>
      </c>
      <c r="F134" s="14">
        <v>0</v>
      </c>
      <c r="G134" s="32">
        <v>0</v>
      </c>
      <c r="H134" s="14">
        <v>40</v>
      </c>
      <c r="I134" s="14">
        <v>1</v>
      </c>
      <c r="J134" s="14">
        <v>6</v>
      </c>
      <c r="K134" s="17">
        <v>24</v>
      </c>
      <c r="L134" s="33">
        <v>165</v>
      </c>
      <c r="M134" s="18">
        <v>7.8</v>
      </c>
    </row>
    <row r="135" spans="1:13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124</v>
      </c>
      <c r="F135" s="14">
        <v>1</v>
      </c>
      <c r="G135" s="32">
        <v>1</v>
      </c>
      <c r="H135" s="14">
        <v>32</v>
      </c>
      <c r="I135" s="14">
        <v>9</v>
      </c>
      <c r="J135" s="14">
        <v>2</v>
      </c>
      <c r="K135" s="17">
        <v>62</v>
      </c>
      <c r="L135" s="33">
        <v>177</v>
      </c>
      <c r="M135" s="18">
        <v>13.9</v>
      </c>
    </row>
    <row r="136" spans="1:13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111</v>
      </c>
      <c r="F136" s="14">
        <v>1</v>
      </c>
      <c r="G136" s="32">
        <v>0</v>
      </c>
      <c r="H136" s="14">
        <v>34</v>
      </c>
      <c r="I136" s="14">
        <v>9</v>
      </c>
      <c r="J136" s="14">
        <v>2</v>
      </c>
      <c r="K136" s="17">
        <v>30</v>
      </c>
      <c r="L136" s="33">
        <v>186</v>
      </c>
      <c r="M136" s="18">
        <v>10.3</v>
      </c>
    </row>
    <row r="137" spans="1:13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147</v>
      </c>
      <c r="F137" s="14">
        <v>1</v>
      </c>
      <c r="G137" s="32">
        <v>1</v>
      </c>
      <c r="H137" s="14">
        <v>40</v>
      </c>
      <c r="I137" s="14">
        <v>7</v>
      </c>
      <c r="J137" s="14">
        <v>3</v>
      </c>
      <c r="K137" s="17">
        <v>61</v>
      </c>
      <c r="L137" s="33">
        <v>163</v>
      </c>
      <c r="M137" s="18">
        <v>11.7</v>
      </c>
    </row>
    <row r="138" spans="1:13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101</v>
      </c>
      <c r="F138" s="14">
        <v>1</v>
      </c>
      <c r="G138" s="32">
        <v>0</v>
      </c>
      <c r="H138" s="14">
        <v>49</v>
      </c>
      <c r="I138" s="14">
        <v>19</v>
      </c>
      <c r="J138" s="14">
        <v>3</v>
      </c>
      <c r="K138" s="17">
        <v>21</v>
      </c>
      <c r="L138" s="33">
        <v>179</v>
      </c>
      <c r="M138" s="18">
        <v>9.4</v>
      </c>
    </row>
    <row r="139" spans="1:13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111</v>
      </c>
      <c r="F139" s="14">
        <v>1</v>
      </c>
      <c r="G139" s="32">
        <v>0</v>
      </c>
      <c r="H139" s="14">
        <v>33</v>
      </c>
      <c r="I139" s="14">
        <v>12</v>
      </c>
      <c r="J139" s="14">
        <v>2</v>
      </c>
      <c r="K139" s="17">
        <v>15</v>
      </c>
      <c r="L139" s="33">
        <v>189</v>
      </c>
      <c r="M139" s="18">
        <v>9.5</v>
      </c>
    </row>
    <row r="140" spans="1:13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122</v>
      </c>
      <c r="F140" s="14">
        <v>1</v>
      </c>
      <c r="G140" s="32">
        <v>1</v>
      </c>
      <c r="H140" s="14">
        <v>40</v>
      </c>
      <c r="I140" s="14">
        <v>8</v>
      </c>
      <c r="J140" s="14">
        <v>3</v>
      </c>
      <c r="K140" s="17">
        <v>26</v>
      </c>
      <c r="L140" s="33">
        <v>180</v>
      </c>
      <c r="M140" s="18">
        <v>8.6999999999999993</v>
      </c>
    </row>
    <row r="141" spans="1:13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85</v>
      </c>
      <c r="F141" s="14">
        <v>1</v>
      </c>
      <c r="G141" s="32">
        <v>1</v>
      </c>
      <c r="H141" s="14">
        <v>45</v>
      </c>
      <c r="I141" s="14">
        <v>6</v>
      </c>
      <c r="J141" s="14">
        <v>3</v>
      </c>
      <c r="K141" s="17">
        <v>57</v>
      </c>
      <c r="L141" s="33">
        <v>175</v>
      </c>
      <c r="M141" s="18">
        <v>12.8</v>
      </c>
    </row>
    <row r="142" spans="1:13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137</v>
      </c>
      <c r="F142" s="14">
        <v>0</v>
      </c>
      <c r="G142" s="32">
        <v>0</v>
      </c>
      <c r="H142" s="14">
        <v>46</v>
      </c>
      <c r="I142" s="14">
        <v>6</v>
      </c>
      <c r="J142" s="14">
        <v>3</v>
      </c>
      <c r="K142" s="17">
        <v>19</v>
      </c>
      <c r="L142" s="33">
        <v>167</v>
      </c>
      <c r="M142" s="18">
        <v>6.6</v>
      </c>
    </row>
    <row r="143" spans="1:13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99</v>
      </c>
      <c r="F143" s="14">
        <v>1</v>
      </c>
      <c r="G143" s="32">
        <v>1</v>
      </c>
      <c r="H143" s="14">
        <v>30</v>
      </c>
      <c r="I143" s="14">
        <v>10</v>
      </c>
      <c r="J143" s="14">
        <v>2</v>
      </c>
      <c r="K143" s="17">
        <v>58</v>
      </c>
      <c r="L143" s="33">
        <v>189</v>
      </c>
      <c r="M143" s="18">
        <v>17</v>
      </c>
    </row>
    <row r="144" spans="1:13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85</v>
      </c>
      <c r="F144" s="14">
        <v>1</v>
      </c>
      <c r="G144" s="32">
        <v>1</v>
      </c>
      <c r="H144" s="14">
        <v>30</v>
      </c>
      <c r="I144" s="14">
        <v>12</v>
      </c>
      <c r="J144" s="14">
        <v>2</v>
      </c>
      <c r="K144" s="17">
        <v>51</v>
      </c>
      <c r="L144" s="33">
        <v>189</v>
      </c>
      <c r="M144" s="18">
        <v>16.7</v>
      </c>
    </row>
    <row r="145" spans="1:13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84</v>
      </c>
      <c r="F145" s="14">
        <v>1</v>
      </c>
      <c r="G145" s="32">
        <v>1</v>
      </c>
      <c r="H145" s="14">
        <v>31</v>
      </c>
      <c r="I145" s="14">
        <v>8</v>
      </c>
      <c r="J145" s="14">
        <v>2</v>
      </c>
      <c r="K145" s="17">
        <v>76</v>
      </c>
      <c r="L145" s="33">
        <v>190</v>
      </c>
      <c r="M145" s="18">
        <v>15.9</v>
      </c>
    </row>
    <row r="146" spans="1:13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115</v>
      </c>
      <c r="F146" s="14">
        <v>1</v>
      </c>
      <c r="G146" s="32">
        <v>0</v>
      </c>
      <c r="H146" s="14">
        <v>46</v>
      </c>
      <c r="I146" s="14">
        <v>6</v>
      </c>
      <c r="J146" s="14">
        <v>4</v>
      </c>
      <c r="K146" s="17">
        <v>31</v>
      </c>
      <c r="L146" s="33">
        <v>167</v>
      </c>
      <c r="M146" s="18">
        <v>7.9</v>
      </c>
    </row>
    <row r="147" spans="1:13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124</v>
      </c>
      <c r="F147" s="14">
        <v>0</v>
      </c>
      <c r="G147" s="32">
        <v>1</v>
      </c>
      <c r="H147" s="14">
        <v>42</v>
      </c>
      <c r="I147" s="14">
        <v>9</v>
      </c>
      <c r="J147" s="14">
        <v>3</v>
      </c>
      <c r="K147" s="17">
        <v>63</v>
      </c>
      <c r="L147" s="33">
        <v>172</v>
      </c>
      <c r="M147" s="18">
        <v>14.1</v>
      </c>
    </row>
    <row r="148" spans="1:13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129</v>
      </c>
      <c r="F148" s="14">
        <v>1</v>
      </c>
      <c r="G148" s="32">
        <v>0</v>
      </c>
      <c r="H148" s="14">
        <v>43</v>
      </c>
      <c r="I148" s="14">
        <v>10</v>
      </c>
      <c r="J148" s="14">
        <v>3</v>
      </c>
      <c r="K148" s="17">
        <v>35</v>
      </c>
      <c r="L148" s="33">
        <v>184</v>
      </c>
      <c r="M148" s="18">
        <v>8.1</v>
      </c>
    </row>
    <row r="149" spans="1:13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102</v>
      </c>
      <c r="F149" s="14">
        <v>0</v>
      </c>
      <c r="G149" s="32">
        <v>1</v>
      </c>
      <c r="H149" s="14">
        <v>39</v>
      </c>
      <c r="I149" s="14">
        <v>8</v>
      </c>
      <c r="J149" s="14">
        <v>3</v>
      </c>
      <c r="K149" s="17">
        <v>48</v>
      </c>
      <c r="L149" s="33">
        <v>172</v>
      </c>
      <c r="M149" s="18">
        <v>13.6</v>
      </c>
    </row>
    <row r="150" spans="1:13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114</v>
      </c>
      <c r="F150" s="14">
        <v>1</v>
      </c>
      <c r="G150" s="32">
        <v>0</v>
      </c>
      <c r="H150" s="14">
        <v>52</v>
      </c>
      <c r="I150" s="14">
        <v>10</v>
      </c>
      <c r="J150" s="14">
        <v>3</v>
      </c>
      <c r="K150" s="17">
        <v>34</v>
      </c>
      <c r="L150" s="33">
        <v>182</v>
      </c>
      <c r="M150" s="18">
        <v>10</v>
      </c>
    </row>
    <row r="151" spans="1:13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135</v>
      </c>
      <c r="F151" s="14">
        <v>1</v>
      </c>
      <c r="G151" s="32">
        <v>1</v>
      </c>
      <c r="H151" s="14">
        <v>35</v>
      </c>
      <c r="I151" s="14">
        <v>8</v>
      </c>
      <c r="J151" s="14">
        <v>2</v>
      </c>
      <c r="K151" s="17">
        <v>37</v>
      </c>
      <c r="L151" s="33">
        <v>185</v>
      </c>
      <c r="M151" s="18">
        <v>11.6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51"/>
  <sheetViews>
    <sheetView topLeftCell="H39" zoomScale="90" zoomScaleNormal="90" workbookViewId="0">
      <selection activeCell="P47" sqref="P47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1.5703125" bestFit="1" customWidth="1"/>
    <col min="6" max="6" width="9.140625" bestFit="1" customWidth="1"/>
    <col min="7" max="7" width="13.42578125" bestFit="1" customWidth="1"/>
    <col min="8" max="8" width="9.85546875" customWidth="1"/>
    <col min="9" max="9" width="9.5703125" bestFit="1" customWidth="1"/>
    <col min="10" max="10" width="11.140625" bestFit="1" customWidth="1"/>
    <col min="11" max="11" width="12.5703125" bestFit="1" customWidth="1"/>
    <col min="12" max="12" width="9.42578125" bestFit="1" customWidth="1"/>
    <col min="15" max="15" width="14.140625" bestFit="1" customWidth="1"/>
    <col min="16" max="16" width="16.7109375" bestFit="1" customWidth="1"/>
    <col min="17" max="17" width="11.7109375" bestFit="1" customWidth="1"/>
    <col min="18" max="18" width="14.5703125" bestFit="1" customWidth="1"/>
    <col min="21" max="21" width="13.42578125" bestFit="1" customWidth="1"/>
    <col min="22" max="22" width="11" bestFit="1" customWidth="1"/>
    <col min="23" max="23" width="12.42578125" bestFit="1" customWidth="1"/>
    <col min="24" max="24" width="12.5703125" bestFit="1" customWidth="1"/>
  </cols>
  <sheetData>
    <row r="1" spans="1:16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47</v>
      </c>
      <c r="F1" s="28" t="s">
        <v>48</v>
      </c>
      <c r="G1" s="28" t="s">
        <v>49</v>
      </c>
      <c r="H1" s="26" t="s">
        <v>50</v>
      </c>
      <c r="I1" s="26" t="s">
        <v>51</v>
      </c>
      <c r="J1" s="26" t="s">
        <v>52</v>
      </c>
      <c r="K1" s="29" t="s">
        <v>57</v>
      </c>
      <c r="L1" s="26" t="s">
        <v>40</v>
      </c>
    </row>
    <row r="2" spans="1:16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110</v>
      </c>
      <c r="F2" s="14">
        <v>1</v>
      </c>
      <c r="G2" s="32">
        <v>0</v>
      </c>
      <c r="H2" s="14">
        <v>33</v>
      </c>
      <c r="I2" s="14">
        <v>12</v>
      </c>
      <c r="J2" s="14">
        <v>2</v>
      </c>
      <c r="K2" s="33">
        <v>178</v>
      </c>
      <c r="L2" s="18">
        <v>12.5</v>
      </c>
    </row>
    <row r="3" spans="1:16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134</v>
      </c>
      <c r="F3" s="14">
        <v>1</v>
      </c>
      <c r="G3" s="32">
        <v>0</v>
      </c>
      <c r="H3" s="14">
        <v>33</v>
      </c>
      <c r="I3" s="14">
        <v>16</v>
      </c>
      <c r="J3" s="14">
        <v>1</v>
      </c>
      <c r="K3" s="33">
        <v>178</v>
      </c>
      <c r="L3" s="18">
        <v>14.5</v>
      </c>
      <c r="O3" s="56" t="s">
        <v>114</v>
      </c>
      <c r="P3" s="56" t="s">
        <v>115</v>
      </c>
    </row>
    <row r="4" spans="1:16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98</v>
      </c>
      <c r="F4" s="14">
        <v>1</v>
      </c>
      <c r="G4" s="32">
        <v>1</v>
      </c>
      <c r="H4" s="14">
        <v>40</v>
      </c>
      <c r="I4" s="14">
        <v>13</v>
      </c>
      <c r="J4" s="14">
        <v>2</v>
      </c>
      <c r="K4" s="33">
        <v>188</v>
      </c>
      <c r="L4" s="18">
        <v>19</v>
      </c>
      <c r="O4" s="57" t="s">
        <v>41</v>
      </c>
      <c r="P4" s="54">
        <v>0.81250606586306673</v>
      </c>
    </row>
    <row r="5" spans="1:16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85</v>
      </c>
      <c r="F5" s="14">
        <v>1</v>
      </c>
      <c r="G5" s="32">
        <v>1</v>
      </c>
      <c r="H5" s="14">
        <v>29</v>
      </c>
      <c r="I5" s="14">
        <v>10</v>
      </c>
      <c r="J5" s="14">
        <v>2</v>
      </c>
      <c r="K5" s="33">
        <v>180</v>
      </c>
      <c r="L5" s="18">
        <v>18.2</v>
      </c>
      <c r="O5" s="58" t="s">
        <v>43</v>
      </c>
      <c r="P5" s="54">
        <v>-0.11821698523432621</v>
      </c>
    </row>
    <row r="6" spans="1:16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72</v>
      </c>
      <c r="F6" s="14">
        <v>1</v>
      </c>
      <c r="G6" s="32">
        <v>0</v>
      </c>
      <c r="H6" s="14">
        <v>36</v>
      </c>
      <c r="I6" s="14">
        <v>4</v>
      </c>
      <c r="J6" s="14">
        <v>3</v>
      </c>
      <c r="K6" s="33">
        <v>171</v>
      </c>
      <c r="L6" s="18">
        <v>7.6</v>
      </c>
      <c r="O6" s="58" t="s">
        <v>44</v>
      </c>
      <c r="P6" s="54">
        <v>7.2016432359314708E-2</v>
      </c>
    </row>
    <row r="7" spans="1:16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77</v>
      </c>
      <c r="F7" s="14">
        <v>1</v>
      </c>
      <c r="G7" s="32">
        <v>1</v>
      </c>
      <c r="H7" s="14">
        <v>32</v>
      </c>
      <c r="I7" s="14">
        <v>15</v>
      </c>
      <c r="J7" s="14">
        <v>4</v>
      </c>
      <c r="K7" s="33">
        <v>192</v>
      </c>
      <c r="L7" s="18">
        <v>18.5</v>
      </c>
      <c r="O7" s="58" t="s">
        <v>45</v>
      </c>
      <c r="P7" s="55">
        <v>0.84221888860671723</v>
      </c>
    </row>
    <row r="8" spans="1:16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100</v>
      </c>
      <c r="F8" s="14">
        <v>1</v>
      </c>
      <c r="G8" s="32">
        <v>1</v>
      </c>
      <c r="H8" s="14">
        <v>52</v>
      </c>
      <c r="I8" s="14">
        <v>15</v>
      </c>
      <c r="J8" s="14">
        <v>3</v>
      </c>
      <c r="K8" s="33">
        <v>191</v>
      </c>
      <c r="L8" s="18">
        <v>13.1</v>
      </c>
      <c r="O8" s="58" t="s">
        <v>47</v>
      </c>
      <c r="P8" s="54">
        <v>-9.1480084373456783E-2</v>
      </c>
    </row>
    <row r="9" spans="1:16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95</v>
      </c>
      <c r="F9" s="14">
        <v>1</v>
      </c>
      <c r="G9" s="32">
        <v>0</v>
      </c>
      <c r="H9" s="14">
        <v>41</v>
      </c>
      <c r="I9" s="14">
        <v>4</v>
      </c>
      <c r="J9" s="14">
        <v>3</v>
      </c>
      <c r="K9" s="33">
        <v>182</v>
      </c>
      <c r="L9" s="18">
        <v>14.9</v>
      </c>
      <c r="O9" s="58" t="s">
        <v>48</v>
      </c>
      <c r="P9" s="54">
        <v>0.11084370763740548</v>
      </c>
    </row>
    <row r="10" spans="1:16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112</v>
      </c>
      <c r="F10" s="14">
        <v>0</v>
      </c>
      <c r="G10" s="32">
        <v>1</v>
      </c>
      <c r="H10" s="14">
        <v>31</v>
      </c>
      <c r="I10" s="14">
        <v>12</v>
      </c>
      <c r="J10" s="14">
        <v>5</v>
      </c>
      <c r="K10" s="33">
        <v>192</v>
      </c>
      <c r="L10" s="18">
        <v>17.100000000000001</v>
      </c>
      <c r="O10" s="58" t="s">
        <v>49</v>
      </c>
      <c r="P10" s="54">
        <v>0.54704367199455262</v>
      </c>
    </row>
    <row r="11" spans="1:16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31">
        <v>75</v>
      </c>
      <c r="F11" s="14">
        <v>0</v>
      </c>
      <c r="G11" s="32">
        <v>0</v>
      </c>
      <c r="H11" s="14">
        <v>42</v>
      </c>
      <c r="I11" s="14">
        <v>13</v>
      </c>
      <c r="J11" s="14">
        <v>2</v>
      </c>
      <c r="K11" s="33">
        <v>165</v>
      </c>
      <c r="L11" s="18">
        <v>9.1999999999999993</v>
      </c>
      <c r="O11" s="58" t="s">
        <v>50</v>
      </c>
      <c r="P11" s="54">
        <v>-0.14814932436897005</v>
      </c>
    </row>
    <row r="12" spans="1:16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100</v>
      </c>
      <c r="F12" s="14">
        <v>1</v>
      </c>
      <c r="G12" s="32">
        <v>0</v>
      </c>
      <c r="H12" s="14">
        <v>32</v>
      </c>
      <c r="I12" s="14">
        <v>8</v>
      </c>
      <c r="J12" s="14">
        <v>2</v>
      </c>
      <c r="K12" s="33">
        <v>180</v>
      </c>
      <c r="L12" s="18">
        <v>10.3</v>
      </c>
      <c r="O12" s="58" t="s">
        <v>51</v>
      </c>
      <c r="P12" s="54">
        <v>0.50180591250724316</v>
      </c>
    </row>
    <row r="13" spans="1:16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96</v>
      </c>
      <c r="F13" s="14">
        <v>1</v>
      </c>
      <c r="G13" s="32">
        <v>1</v>
      </c>
      <c r="H13" s="14">
        <v>39</v>
      </c>
      <c r="I13" s="14">
        <v>21</v>
      </c>
      <c r="J13" s="14">
        <v>5</v>
      </c>
      <c r="K13" s="33">
        <v>187</v>
      </c>
      <c r="L13" s="18">
        <v>19.3</v>
      </c>
      <c r="O13" s="58" t="s">
        <v>52</v>
      </c>
      <c r="P13" s="54">
        <v>-0.18042928324545329</v>
      </c>
    </row>
    <row r="14" spans="1:16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72</v>
      </c>
      <c r="F14" s="14">
        <v>0</v>
      </c>
      <c r="G14" s="32">
        <v>0</v>
      </c>
      <c r="H14" s="14">
        <v>45</v>
      </c>
      <c r="I14" s="14">
        <v>8</v>
      </c>
      <c r="J14" s="14">
        <v>3</v>
      </c>
      <c r="K14" s="33">
        <v>170</v>
      </c>
      <c r="L14" s="18">
        <v>8.1</v>
      </c>
      <c r="O14" s="58" t="s">
        <v>57</v>
      </c>
      <c r="P14" s="55">
        <v>0.52715113767555866</v>
      </c>
    </row>
    <row r="15" spans="1:16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73</v>
      </c>
      <c r="F15" s="14">
        <v>1</v>
      </c>
      <c r="G15" s="32">
        <v>0</v>
      </c>
      <c r="H15" s="14">
        <v>39</v>
      </c>
      <c r="I15" s="14">
        <v>11</v>
      </c>
      <c r="J15" s="14">
        <v>4</v>
      </c>
      <c r="K15" s="33">
        <v>175</v>
      </c>
      <c r="L15" s="18">
        <v>9.1</v>
      </c>
    </row>
    <row r="16" spans="1:16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86</v>
      </c>
      <c r="F16" s="14">
        <v>0</v>
      </c>
      <c r="G16" s="32">
        <v>1</v>
      </c>
      <c r="H16" s="14">
        <v>31</v>
      </c>
      <c r="I16" s="14">
        <v>13</v>
      </c>
      <c r="J16" s="14">
        <v>1</v>
      </c>
      <c r="K16" s="33">
        <v>181</v>
      </c>
      <c r="L16" s="18">
        <v>15.7</v>
      </c>
    </row>
    <row r="17" spans="1:24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121</v>
      </c>
      <c r="F17" s="14">
        <v>1</v>
      </c>
      <c r="G17" s="32">
        <v>1</v>
      </c>
      <c r="H17" s="14">
        <v>41</v>
      </c>
      <c r="I17" s="14">
        <v>10</v>
      </c>
      <c r="J17" s="14">
        <v>3</v>
      </c>
      <c r="K17" s="33">
        <v>167</v>
      </c>
      <c r="L17" s="18">
        <v>9.8000000000000007</v>
      </c>
      <c r="P17" s="59" t="s">
        <v>124</v>
      </c>
      <c r="Q17" s="59"/>
      <c r="R17" s="59"/>
      <c r="S17" s="59"/>
      <c r="T17" s="59"/>
      <c r="U17" s="59"/>
      <c r="V17" s="59"/>
      <c r="W17" s="59"/>
      <c r="X17" s="59"/>
    </row>
    <row r="18" spans="1:24" ht="16.5" thickBot="1" x14ac:dyDescent="0.3">
      <c r="A18" s="18">
        <v>3.8</v>
      </c>
      <c r="B18" s="14">
        <v>9</v>
      </c>
      <c r="C18" s="20">
        <v>1.76</v>
      </c>
      <c r="D18" s="31">
        <v>369</v>
      </c>
      <c r="E18" s="14">
        <v>85</v>
      </c>
      <c r="F18" s="14">
        <v>0</v>
      </c>
      <c r="G18" s="32">
        <v>1</v>
      </c>
      <c r="H18" s="14">
        <v>38</v>
      </c>
      <c r="I18" s="14">
        <v>12</v>
      </c>
      <c r="J18" s="14">
        <v>2</v>
      </c>
      <c r="K18" s="33">
        <v>170</v>
      </c>
      <c r="L18" s="18">
        <v>19.5</v>
      </c>
      <c r="P18" s="59"/>
      <c r="Q18" s="59"/>
      <c r="R18" s="59"/>
      <c r="S18" s="59"/>
      <c r="T18" s="59"/>
      <c r="U18" s="59"/>
      <c r="V18" s="59"/>
      <c r="W18" s="59"/>
      <c r="X18" s="59"/>
    </row>
    <row r="19" spans="1:24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73</v>
      </c>
      <c r="F19" s="14">
        <v>1</v>
      </c>
      <c r="G19" s="32">
        <v>1</v>
      </c>
      <c r="H19" s="14">
        <v>29</v>
      </c>
      <c r="I19" s="14">
        <v>13</v>
      </c>
      <c r="J19" s="14">
        <v>1</v>
      </c>
      <c r="K19" s="33">
        <v>192</v>
      </c>
      <c r="L19" s="18">
        <v>16.2</v>
      </c>
      <c r="P19" s="60" t="s">
        <v>125</v>
      </c>
      <c r="Q19" s="60"/>
      <c r="R19" s="59"/>
      <c r="S19" s="59"/>
      <c r="T19" s="59"/>
      <c r="U19" s="59"/>
      <c r="V19" s="59"/>
      <c r="W19" s="59"/>
      <c r="X19" s="59"/>
    </row>
    <row r="20" spans="1:24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90</v>
      </c>
      <c r="F20" s="14">
        <v>1</v>
      </c>
      <c r="G20" s="32">
        <v>0</v>
      </c>
      <c r="H20" s="14">
        <v>34</v>
      </c>
      <c r="I20" s="14">
        <v>6</v>
      </c>
      <c r="J20" s="14">
        <v>2</v>
      </c>
      <c r="K20" s="33">
        <v>184</v>
      </c>
      <c r="L20" s="18">
        <v>8</v>
      </c>
      <c r="P20" s="49" t="s">
        <v>126</v>
      </c>
      <c r="Q20" s="49">
        <v>0.97557947746362217</v>
      </c>
      <c r="R20" s="59"/>
      <c r="S20" s="59"/>
      <c r="T20" s="59"/>
      <c r="U20" s="59"/>
      <c r="V20" s="59"/>
      <c r="W20" s="59"/>
      <c r="X20" s="59"/>
    </row>
    <row r="21" spans="1:24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82</v>
      </c>
      <c r="F21" s="14">
        <v>0</v>
      </c>
      <c r="G21" s="32">
        <v>1</v>
      </c>
      <c r="H21" s="14">
        <v>34</v>
      </c>
      <c r="I21" s="14">
        <v>8</v>
      </c>
      <c r="J21" s="14">
        <v>2</v>
      </c>
      <c r="K21" s="33">
        <v>193</v>
      </c>
      <c r="L21" s="18">
        <v>12.2</v>
      </c>
      <c r="P21" s="49" t="s">
        <v>127</v>
      </c>
      <c r="Q21" s="49">
        <v>0.95175531684819414</v>
      </c>
      <c r="R21" s="59"/>
      <c r="S21" s="59"/>
      <c r="T21" s="59"/>
      <c r="U21" s="59"/>
      <c r="V21" s="59"/>
      <c r="W21" s="59"/>
      <c r="X21" s="59"/>
    </row>
    <row r="22" spans="1:24" ht="15.75" x14ac:dyDescent="0.25">
      <c r="A22" s="18">
        <v>2.4</v>
      </c>
      <c r="B22" s="14">
        <v>3</v>
      </c>
      <c r="C22" s="20">
        <v>0.159</v>
      </c>
      <c r="D22" s="14">
        <v>144</v>
      </c>
      <c r="E22" s="31">
        <v>85</v>
      </c>
      <c r="F22" s="14">
        <v>0</v>
      </c>
      <c r="G22" s="32">
        <v>1</v>
      </c>
      <c r="H22" s="14">
        <v>47</v>
      </c>
      <c r="I22" s="14">
        <v>14</v>
      </c>
      <c r="J22" s="14">
        <v>3</v>
      </c>
      <c r="K22" s="33">
        <v>174</v>
      </c>
      <c r="L22" s="18">
        <v>11.1</v>
      </c>
      <c r="P22" s="49" t="s">
        <v>128</v>
      </c>
      <c r="Q22" s="49">
        <v>0.94790972616218072</v>
      </c>
      <c r="R22" s="59"/>
      <c r="S22" s="59"/>
      <c r="T22" s="59"/>
      <c r="U22" s="59"/>
      <c r="V22" s="59"/>
      <c r="W22" s="59"/>
      <c r="X22" s="59"/>
    </row>
    <row r="23" spans="1:24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80</v>
      </c>
      <c r="F23" s="14">
        <v>1</v>
      </c>
      <c r="G23" s="32">
        <v>1</v>
      </c>
      <c r="H23" s="14">
        <v>38</v>
      </c>
      <c r="I23" s="14">
        <v>10</v>
      </c>
      <c r="J23" s="14">
        <v>2</v>
      </c>
      <c r="K23" s="33">
        <v>192</v>
      </c>
      <c r="L23" s="18">
        <v>16.8</v>
      </c>
      <c r="P23" s="49" t="s">
        <v>82</v>
      </c>
      <c r="Q23" s="49">
        <v>0.81501720906882869</v>
      </c>
      <c r="R23" s="59"/>
      <c r="S23" s="59"/>
      <c r="T23" s="59"/>
      <c r="U23" s="59"/>
      <c r="V23" s="59"/>
      <c r="W23" s="59"/>
      <c r="X23" s="59"/>
    </row>
    <row r="24" spans="1:24" ht="16.5" thickBot="1" x14ac:dyDescent="0.3">
      <c r="A24" s="18">
        <v>2</v>
      </c>
      <c r="B24" s="14">
        <v>8</v>
      </c>
      <c r="C24" s="20">
        <v>0.79900000000000004</v>
      </c>
      <c r="D24" s="14">
        <v>96</v>
      </c>
      <c r="E24" s="14">
        <v>145</v>
      </c>
      <c r="F24" s="14">
        <v>1</v>
      </c>
      <c r="G24" s="32">
        <v>1</v>
      </c>
      <c r="H24" s="14">
        <v>34</v>
      </c>
      <c r="I24" s="14">
        <v>12</v>
      </c>
      <c r="J24" s="14">
        <v>2</v>
      </c>
      <c r="K24" s="33">
        <v>189</v>
      </c>
      <c r="L24" s="18">
        <v>11.8</v>
      </c>
      <c r="P24" s="50" t="s">
        <v>129</v>
      </c>
      <c r="Q24" s="50">
        <v>150</v>
      </c>
      <c r="R24" s="59"/>
      <c r="S24" s="59"/>
      <c r="T24" s="59"/>
      <c r="U24" s="59"/>
      <c r="V24" s="59"/>
      <c r="W24" s="59"/>
      <c r="X24" s="59"/>
    </row>
    <row r="25" spans="1:24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112</v>
      </c>
      <c r="F25" s="14">
        <v>1</v>
      </c>
      <c r="G25" s="32">
        <v>0</v>
      </c>
      <c r="H25" s="14">
        <v>30</v>
      </c>
      <c r="I25" s="14">
        <v>13</v>
      </c>
      <c r="J25" s="14">
        <v>1</v>
      </c>
      <c r="K25" s="33">
        <v>185</v>
      </c>
      <c r="L25" s="18">
        <v>14</v>
      </c>
      <c r="P25" s="59"/>
      <c r="Q25" s="59"/>
      <c r="R25" s="59"/>
      <c r="S25" s="59"/>
      <c r="T25" s="59"/>
      <c r="U25" s="59"/>
      <c r="V25" s="59"/>
      <c r="W25" s="59"/>
      <c r="X25" s="59"/>
    </row>
    <row r="26" spans="1:24" ht="16.5" thickBot="1" x14ac:dyDescent="0.3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106</v>
      </c>
      <c r="F26" s="14">
        <v>1</v>
      </c>
      <c r="G26" s="32">
        <v>0</v>
      </c>
      <c r="H26" s="14">
        <v>44</v>
      </c>
      <c r="I26" s="14">
        <v>8</v>
      </c>
      <c r="J26" s="14">
        <v>3</v>
      </c>
      <c r="K26" s="33">
        <v>177</v>
      </c>
      <c r="L26" s="18">
        <v>10.5</v>
      </c>
      <c r="P26" s="59" t="s">
        <v>130</v>
      </c>
      <c r="Q26" s="59"/>
      <c r="R26" s="59"/>
      <c r="S26" s="59"/>
      <c r="T26" s="59"/>
      <c r="U26" s="59"/>
      <c r="V26" s="59"/>
      <c r="W26" s="59"/>
      <c r="X26" s="59"/>
    </row>
    <row r="27" spans="1:24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101</v>
      </c>
      <c r="F27" s="14">
        <v>0</v>
      </c>
      <c r="G27" s="32">
        <v>0</v>
      </c>
      <c r="H27" s="14">
        <v>37</v>
      </c>
      <c r="I27" s="14">
        <v>5</v>
      </c>
      <c r="J27" s="14">
        <v>3</v>
      </c>
      <c r="K27" s="33">
        <v>168</v>
      </c>
      <c r="L27" s="18">
        <v>6.2</v>
      </c>
      <c r="P27" s="61"/>
      <c r="Q27" s="61" t="s">
        <v>135</v>
      </c>
      <c r="R27" s="61" t="s">
        <v>136</v>
      </c>
      <c r="S27" s="61" t="s">
        <v>137</v>
      </c>
      <c r="T27" s="61" t="s">
        <v>138</v>
      </c>
      <c r="U27" s="61" t="s">
        <v>139</v>
      </c>
      <c r="V27" s="59"/>
      <c r="W27" s="59"/>
      <c r="X27" s="59"/>
    </row>
    <row r="28" spans="1:24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124</v>
      </c>
      <c r="F28" s="14">
        <v>1</v>
      </c>
      <c r="G28" s="32">
        <v>1</v>
      </c>
      <c r="H28" s="14">
        <v>37</v>
      </c>
      <c r="I28" s="14">
        <v>13</v>
      </c>
      <c r="J28" s="14">
        <v>2</v>
      </c>
      <c r="K28" s="33">
        <v>172</v>
      </c>
      <c r="L28" s="18">
        <v>16.899999999999999</v>
      </c>
      <c r="P28" s="49" t="s">
        <v>131</v>
      </c>
      <c r="Q28" s="49">
        <v>11</v>
      </c>
      <c r="R28" s="49">
        <v>1808.3750122845211</v>
      </c>
      <c r="S28" s="49">
        <v>164.39772838950191</v>
      </c>
      <c r="T28" s="49">
        <v>247.49262065506517</v>
      </c>
      <c r="U28" s="49">
        <v>4.9525654638705767E-85</v>
      </c>
      <c r="V28" s="59"/>
      <c r="W28" s="59"/>
      <c r="X28" s="59"/>
    </row>
    <row r="29" spans="1:24" ht="15.75" x14ac:dyDescent="0.25">
      <c r="A29" s="18">
        <v>1.5</v>
      </c>
      <c r="B29" s="14">
        <v>6</v>
      </c>
      <c r="C29" s="20">
        <v>4.7E-2</v>
      </c>
      <c r="D29" s="14">
        <v>65</v>
      </c>
      <c r="E29" s="14">
        <v>88</v>
      </c>
      <c r="F29" s="14">
        <v>1</v>
      </c>
      <c r="G29" s="32">
        <v>0</v>
      </c>
      <c r="H29" s="14">
        <v>27</v>
      </c>
      <c r="I29" s="14">
        <v>5</v>
      </c>
      <c r="J29" s="14">
        <v>6</v>
      </c>
      <c r="K29" s="33">
        <v>186</v>
      </c>
      <c r="L29" s="18">
        <v>7.9</v>
      </c>
      <c r="P29" s="49" t="s">
        <v>132</v>
      </c>
      <c r="Q29" s="49">
        <v>138</v>
      </c>
      <c r="R29" s="49">
        <v>91.666921048811304</v>
      </c>
      <c r="S29" s="49">
        <v>0.66425305107834276</v>
      </c>
      <c r="T29" s="49"/>
      <c r="U29" s="49"/>
      <c r="V29" s="59"/>
      <c r="W29" s="59"/>
      <c r="X29" s="59"/>
    </row>
    <row r="30" spans="1:24" ht="16.5" thickBot="1" x14ac:dyDescent="0.3">
      <c r="A30" s="18">
        <v>1.9</v>
      </c>
      <c r="B30" s="14">
        <v>6</v>
      </c>
      <c r="C30" s="20">
        <v>0.498</v>
      </c>
      <c r="D30" s="14">
        <v>31</v>
      </c>
      <c r="E30" s="14">
        <v>117</v>
      </c>
      <c r="F30" s="14">
        <v>1</v>
      </c>
      <c r="G30" s="32">
        <v>0</v>
      </c>
      <c r="H30" s="14">
        <v>30</v>
      </c>
      <c r="I30" s="14">
        <v>5</v>
      </c>
      <c r="J30" s="14">
        <v>2</v>
      </c>
      <c r="K30" s="33">
        <v>187</v>
      </c>
      <c r="L30" s="18">
        <v>9.6</v>
      </c>
      <c r="P30" s="50" t="s">
        <v>133</v>
      </c>
      <c r="Q30" s="50">
        <v>149</v>
      </c>
      <c r="R30" s="50">
        <v>1900.0419333333323</v>
      </c>
      <c r="S30" s="50"/>
      <c r="T30" s="50"/>
      <c r="U30" s="50"/>
      <c r="V30" s="59"/>
      <c r="W30" s="59"/>
      <c r="X30" s="59"/>
    </row>
    <row r="31" spans="1:24" ht="16.5" thickBot="1" x14ac:dyDescent="0.3">
      <c r="A31" s="18">
        <v>3.7</v>
      </c>
      <c r="B31" s="14">
        <v>12</v>
      </c>
      <c r="C31" s="20">
        <v>8.4000000000000005E-2</v>
      </c>
      <c r="D31" s="14">
        <v>249</v>
      </c>
      <c r="E31" s="31">
        <v>86</v>
      </c>
      <c r="F31" s="14">
        <v>1</v>
      </c>
      <c r="G31" s="32">
        <v>1</v>
      </c>
      <c r="H31" s="14">
        <v>38</v>
      </c>
      <c r="I31" s="14">
        <v>11</v>
      </c>
      <c r="J31" s="14">
        <v>2</v>
      </c>
      <c r="K31" s="33">
        <v>177</v>
      </c>
      <c r="L31" s="18">
        <v>16.3</v>
      </c>
      <c r="P31" s="59"/>
      <c r="Q31" s="59"/>
      <c r="R31" s="59"/>
      <c r="S31" s="59"/>
      <c r="T31" s="59"/>
      <c r="U31" s="59"/>
      <c r="V31" s="59"/>
      <c r="W31" s="59"/>
      <c r="X31" s="59"/>
    </row>
    <row r="32" spans="1:24" ht="15.75" x14ac:dyDescent="0.25">
      <c r="A32" s="18">
        <v>2.6</v>
      </c>
      <c r="B32" s="14">
        <v>14</v>
      </c>
      <c r="C32" s="20">
        <v>4.8000000000000001E-2</v>
      </c>
      <c r="D32" s="14">
        <v>197</v>
      </c>
      <c r="E32" s="14">
        <v>72</v>
      </c>
      <c r="F32" s="14">
        <v>1</v>
      </c>
      <c r="G32" s="32">
        <v>1</v>
      </c>
      <c r="H32" s="14">
        <v>35</v>
      </c>
      <c r="I32" s="14">
        <v>11</v>
      </c>
      <c r="J32" s="14">
        <v>3</v>
      </c>
      <c r="K32" s="33">
        <v>172</v>
      </c>
      <c r="L32" s="18">
        <v>11.2</v>
      </c>
      <c r="P32" s="61"/>
      <c r="Q32" s="61" t="s">
        <v>140</v>
      </c>
      <c r="R32" s="61" t="s">
        <v>82</v>
      </c>
      <c r="S32" s="61" t="s">
        <v>141</v>
      </c>
      <c r="T32" s="61" t="s">
        <v>142</v>
      </c>
      <c r="U32" s="61" t="s">
        <v>143</v>
      </c>
      <c r="V32" s="61" t="s">
        <v>144</v>
      </c>
      <c r="W32" s="61" t="s">
        <v>145</v>
      </c>
      <c r="X32" s="61" t="s">
        <v>146</v>
      </c>
    </row>
    <row r="33" spans="1:24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101</v>
      </c>
      <c r="F33" s="14">
        <v>1</v>
      </c>
      <c r="G33" s="32">
        <v>1</v>
      </c>
      <c r="H33" s="14">
        <v>30</v>
      </c>
      <c r="I33" s="14">
        <v>10</v>
      </c>
      <c r="J33" s="14">
        <v>5</v>
      </c>
      <c r="K33" s="33">
        <v>173</v>
      </c>
      <c r="L33" s="18">
        <v>13.1</v>
      </c>
      <c r="P33" s="49" t="s">
        <v>134</v>
      </c>
      <c r="Q33" s="49">
        <v>-28.319779528389542</v>
      </c>
      <c r="R33" s="49">
        <v>1.9585437986926109</v>
      </c>
      <c r="S33" s="49">
        <v>-14.459610016020005</v>
      </c>
      <c r="T33" s="49">
        <v>2.0009463332792723E-29</v>
      </c>
      <c r="U33" s="49">
        <v>-32.192415118760742</v>
      </c>
      <c r="V33" s="49">
        <v>-24.447143938018346</v>
      </c>
      <c r="W33" s="49">
        <v>-32.192415118760742</v>
      </c>
      <c r="X33" s="49">
        <v>-24.447143938018346</v>
      </c>
    </row>
    <row r="34" spans="1:24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72</v>
      </c>
      <c r="F34" s="14">
        <v>0</v>
      </c>
      <c r="G34" s="32">
        <v>0</v>
      </c>
      <c r="H34" s="14">
        <v>34</v>
      </c>
      <c r="I34" s="14">
        <v>6</v>
      </c>
      <c r="J34" s="14">
        <v>2</v>
      </c>
      <c r="K34" s="33">
        <v>183</v>
      </c>
      <c r="L34" s="18">
        <v>8</v>
      </c>
      <c r="P34" s="49" t="s">
        <v>41</v>
      </c>
      <c r="Q34" s="49">
        <v>0.81115705895874723</v>
      </c>
      <c r="R34" s="49">
        <v>0.21809113072995057</v>
      </c>
      <c r="S34" s="49">
        <v>3.719349137417034</v>
      </c>
      <c r="T34" s="49">
        <v>2.896740548746689E-4</v>
      </c>
      <c r="U34" s="49">
        <v>0.3799246936815997</v>
      </c>
      <c r="V34" s="49">
        <v>1.2423894242358948</v>
      </c>
      <c r="W34" s="49">
        <v>0.3799246936815997</v>
      </c>
      <c r="X34" s="49">
        <v>1.2423894242358948</v>
      </c>
    </row>
    <row r="35" spans="1:24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91</v>
      </c>
      <c r="F35" s="14">
        <v>1</v>
      </c>
      <c r="G35" s="32">
        <v>1</v>
      </c>
      <c r="H35" s="14">
        <v>37</v>
      </c>
      <c r="I35" s="14">
        <v>6</v>
      </c>
      <c r="J35" s="14">
        <v>3</v>
      </c>
      <c r="K35" s="33">
        <v>194</v>
      </c>
      <c r="L35" s="18">
        <v>16.100000000000001</v>
      </c>
      <c r="P35" s="49" t="s">
        <v>43</v>
      </c>
      <c r="Q35" s="49">
        <v>2.2572807029891177E-2</v>
      </c>
      <c r="R35" s="49">
        <v>1.3020640943194203E-2</v>
      </c>
      <c r="S35" s="49">
        <v>1.7336171950651802</v>
      </c>
      <c r="T35" s="49">
        <v>8.5219468794356115E-2</v>
      </c>
      <c r="U35" s="49">
        <v>-3.1729524265570221E-3</v>
      </c>
      <c r="V35" s="49">
        <v>4.8318566486339379E-2</v>
      </c>
      <c r="W35" s="49">
        <v>-3.1729524265570221E-3</v>
      </c>
      <c r="X35" s="49">
        <v>4.8318566486339379E-2</v>
      </c>
    </row>
    <row r="36" spans="1:24" ht="15.75" x14ac:dyDescent="0.25">
      <c r="A36" s="18">
        <v>2</v>
      </c>
      <c r="B36" s="14">
        <v>4</v>
      </c>
      <c r="C36" s="20">
        <v>1.3149999999999999</v>
      </c>
      <c r="D36" s="14">
        <v>69</v>
      </c>
      <c r="E36" s="14">
        <v>78</v>
      </c>
      <c r="F36" s="14">
        <v>1</v>
      </c>
      <c r="G36" s="32">
        <v>1</v>
      </c>
      <c r="H36" s="14">
        <v>35</v>
      </c>
      <c r="I36" s="14">
        <v>9</v>
      </c>
      <c r="J36" s="14">
        <v>2</v>
      </c>
      <c r="K36" s="33">
        <v>189</v>
      </c>
      <c r="L36" s="18">
        <v>10.4</v>
      </c>
      <c r="P36" s="49" t="s">
        <v>44</v>
      </c>
      <c r="Q36" s="49">
        <v>0.24323384376050008</v>
      </c>
      <c r="R36" s="49">
        <v>0.1140959948615381</v>
      </c>
      <c r="S36" s="49">
        <v>2.131835074979433</v>
      </c>
      <c r="T36" s="49">
        <v>3.4791855233571582E-2</v>
      </c>
      <c r="U36" s="49">
        <v>1.763142898961173E-2</v>
      </c>
      <c r="V36" s="49">
        <v>0.46883625853138844</v>
      </c>
      <c r="W36" s="49">
        <v>1.763142898961173E-2</v>
      </c>
      <c r="X36" s="49">
        <v>0.46883625853138844</v>
      </c>
    </row>
    <row r="37" spans="1:24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96</v>
      </c>
      <c r="F37" s="14">
        <v>0</v>
      </c>
      <c r="G37" s="32">
        <v>0</v>
      </c>
      <c r="H37" s="14">
        <v>33</v>
      </c>
      <c r="I37" s="14">
        <v>6</v>
      </c>
      <c r="J37" s="14">
        <v>2</v>
      </c>
      <c r="K37" s="33">
        <v>170</v>
      </c>
      <c r="L37" s="18">
        <v>7.4</v>
      </c>
      <c r="P37" s="49" t="s">
        <v>45</v>
      </c>
      <c r="Q37" s="49">
        <v>3.6038247307044337E-2</v>
      </c>
      <c r="R37" s="49">
        <v>1.9259733295431507E-3</v>
      </c>
      <c r="S37" s="49">
        <v>18.711706311941903</v>
      </c>
      <c r="T37" s="49">
        <v>1.1091391158534556E-39</v>
      </c>
      <c r="U37" s="49">
        <v>3.2230013420687868E-2</v>
      </c>
      <c r="V37" s="49">
        <v>3.9846481193400805E-2</v>
      </c>
      <c r="W37" s="49">
        <v>3.2230013420687868E-2</v>
      </c>
      <c r="X37" s="49">
        <v>3.9846481193400805E-2</v>
      </c>
    </row>
    <row r="38" spans="1:24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120</v>
      </c>
      <c r="F38" s="14">
        <v>0</v>
      </c>
      <c r="G38" s="32">
        <v>0</v>
      </c>
      <c r="H38" s="14">
        <v>39</v>
      </c>
      <c r="I38" s="14">
        <v>10</v>
      </c>
      <c r="J38" s="14">
        <v>2</v>
      </c>
      <c r="K38" s="33">
        <v>188</v>
      </c>
      <c r="L38" s="18">
        <v>10.5</v>
      </c>
      <c r="P38" s="49" t="s">
        <v>47</v>
      </c>
      <c r="Q38" s="49">
        <v>1.823291606267111E-2</v>
      </c>
      <c r="R38" s="49">
        <v>3.8012574610202109E-3</v>
      </c>
      <c r="S38" s="49">
        <v>4.79654857626445</v>
      </c>
      <c r="T38" s="49">
        <v>4.1317704371323872E-6</v>
      </c>
      <c r="U38" s="49">
        <v>1.0716676220836798E-2</v>
      </c>
      <c r="V38" s="49">
        <v>2.5749155904505421E-2</v>
      </c>
      <c r="W38" s="49">
        <v>1.0716676220836798E-2</v>
      </c>
      <c r="X38" s="49">
        <v>2.5749155904505421E-2</v>
      </c>
    </row>
    <row r="39" spans="1:24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112</v>
      </c>
      <c r="F39" s="14">
        <v>1</v>
      </c>
      <c r="G39" s="32">
        <v>0</v>
      </c>
      <c r="H39" s="14">
        <v>59</v>
      </c>
      <c r="I39" s="14">
        <v>15</v>
      </c>
      <c r="J39" s="14">
        <v>4</v>
      </c>
      <c r="K39" s="33">
        <v>171</v>
      </c>
      <c r="L39" s="18">
        <v>12</v>
      </c>
      <c r="P39" s="49" t="s">
        <v>48</v>
      </c>
      <c r="Q39" s="49">
        <v>-0.17374738481542518</v>
      </c>
      <c r="R39" s="49">
        <v>0.14444395144542532</v>
      </c>
      <c r="S39" s="49">
        <v>-1.2028706157424076</v>
      </c>
      <c r="T39" s="49">
        <v>0.2310860628212279</v>
      </c>
      <c r="U39" s="49">
        <v>-0.45935692163293523</v>
      </c>
      <c r="V39" s="49">
        <v>0.11186215200208488</v>
      </c>
      <c r="W39" s="49">
        <v>-0.45935692163293523</v>
      </c>
      <c r="X39" s="49">
        <v>0.11186215200208488</v>
      </c>
    </row>
    <row r="40" spans="1:24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72</v>
      </c>
      <c r="F40" s="14">
        <v>1</v>
      </c>
      <c r="G40" s="32">
        <v>1</v>
      </c>
      <c r="H40" s="14">
        <v>30</v>
      </c>
      <c r="I40" s="14">
        <v>13</v>
      </c>
      <c r="J40" s="14">
        <v>5</v>
      </c>
      <c r="K40" s="33">
        <v>204</v>
      </c>
      <c r="L40" s="18">
        <v>14.5</v>
      </c>
      <c r="P40" s="49" t="s">
        <v>49</v>
      </c>
      <c r="Q40" s="49">
        <v>0.20089128203215173</v>
      </c>
      <c r="R40" s="49">
        <v>0.1623415045949182</v>
      </c>
      <c r="S40" s="49">
        <v>1.2374610087138509</v>
      </c>
      <c r="T40" s="49">
        <v>0.21801739859616534</v>
      </c>
      <c r="U40" s="49">
        <v>-0.12010715002147876</v>
      </c>
      <c r="V40" s="49">
        <v>0.52188971408578222</v>
      </c>
      <c r="W40" s="49">
        <v>-0.12010715002147876</v>
      </c>
      <c r="X40" s="49">
        <v>0.52188971408578222</v>
      </c>
    </row>
    <row r="41" spans="1:24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150</v>
      </c>
      <c r="F41" s="14">
        <v>0</v>
      </c>
      <c r="G41" s="32">
        <v>0</v>
      </c>
      <c r="H41" s="14">
        <v>28</v>
      </c>
      <c r="I41" s="14">
        <v>1</v>
      </c>
      <c r="J41" s="14">
        <v>6</v>
      </c>
      <c r="K41" s="33">
        <v>160</v>
      </c>
      <c r="L41" s="23">
        <v>5.9</v>
      </c>
      <c r="P41" s="49" t="s">
        <v>50</v>
      </c>
      <c r="Q41" s="49">
        <v>-1.8581668298603672E-2</v>
      </c>
      <c r="R41" s="49">
        <v>1.1454258349644588E-2</v>
      </c>
      <c r="S41" s="49">
        <v>-1.6222497984062181</v>
      </c>
      <c r="T41" s="49">
        <v>0.10703228909179832</v>
      </c>
      <c r="U41" s="49">
        <v>-4.1230213904655755E-2</v>
      </c>
      <c r="V41" s="49">
        <v>4.066877307448407E-3</v>
      </c>
      <c r="W41" s="49">
        <v>-4.1230213904655755E-2</v>
      </c>
      <c r="X41" s="49">
        <v>4.066877307448407E-3</v>
      </c>
    </row>
    <row r="42" spans="1:24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110</v>
      </c>
      <c r="F42" s="14">
        <v>1</v>
      </c>
      <c r="G42" s="32">
        <v>0</v>
      </c>
      <c r="H42" s="14">
        <v>36</v>
      </c>
      <c r="I42" s="14">
        <v>9</v>
      </c>
      <c r="J42" s="14">
        <v>2</v>
      </c>
      <c r="K42" s="33">
        <v>176</v>
      </c>
      <c r="L42" s="18">
        <v>9</v>
      </c>
      <c r="P42" s="49" t="s">
        <v>51</v>
      </c>
      <c r="Q42" s="49">
        <v>5.2951774388695104E-2</v>
      </c>
      <c r="R42" s="49">
        <v>2.1413679438370043E-2</v>
      </c>
      <c r="S42" s="49">
        <v>2.4728013016676438</v>
      </c>
      <c r="T42" s="49">
        <v>1.4620867823470786E-2</v>
      </c>
      <c r="U42" s="49">
        <v>1.0610430187361262E-2</v>
      </c>
      <c r="V42" s="49">
        <v>9.5293118590028952E-2</v>
      </c>
      <c r="W42" s="49">
        <v>1.0610430187361262E-2</v>
      </c>
      <c r="X42" s="49">
        <v>9.5293118590028952E-2</v>
      </c>
    </row>
    <row r="43" spans="1:24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104</v>
      </c>
      <c r="F43" s="14">
        <v>1</v>
      </c>
      <c r="G43" s="32">
        <v>0</v>
      </c>
      <c r="H43" s="14">
        <v>40</v>
      </c>
      <c r="I43" s="14">
        <v>8</v>
      </c>
      <c r="J43" s="14">
        <v>3</v>
      </c>
      <c r="K43" s="33">
        <v>177</v>
      </c>
      <c r="L43" s="18">
        <v>15.8</v>
      </c>
      <c r="P43" s="49" t="s">
        <v>52</v>
      </c>
      <c r="Q43" s="49">
        <v>-6.4003871269708898E-2</v>
      </c>
      <c r="R43" s="49">
        <v>6.7213036167836124E-2</v>
      </c>
      <c r="S43" s="49">
        <v>-0.95225383227572558</v>
      </c>
      <c r="T43" s="62">
        <v>0.3426331639962672</v>
      </c>
      <c r="U43" s="49">
        <v>-0.19690444575480415</v>
      </c>
      <c r="V43" s="49">
        <v>6.8896703215386337E-2</v>
      </c>
      <c r="W43" s="49">
        <v>-0.19690444575480415</v>
      </c>
      <c r="X43" s="49">
        <v>6.8896703215386337E-2</v>
      </c>
    </row>
    <row r="44" spans="1:24" ht="16.5" thickBot="1" x14ac:dyDescent="0.3">
      <c r="A44" s="18">
        <v>2.5</v>
      </c>
      <c r="B44" s="14">
        <v>5</v>
      </c>
      <c r="C44" s="20">
        <v>1.159</v>
      </c>
      <c r="D44" s="14">
        <v>196</v>
      </c>
      <c r="E44" s="14">
        <v>99</v>
      </c>
      <c r="F44" s="14">
        <v>1</v>
      </c>
      <c r="G44" s="32">
        <v>0</v>
      </c>
      <c r="H44" s="14">
        <v>43</v>
      </c>
      <c r="I44" s="14">
        <v>15</v>
      </c>
      <c r="J44" s="14">
        <v>5</v>
      </c>
      <c r="K44" s="33">
        <v>184</v>
      </c>
      <c r="L44" s="18">
        <v>14</v>
      </c>
      <c r="P44" s="50" t="s">
        <v>57</v>
      </c>
      <c r="Q44" s="50">
        <v>0.17262232885422121</v>
      </c>
      <c r="R44" s="50">
        <v>1.0072316194855959E-2</v>
      </c>
      <c r="S44" s="50">
        <v>17.138295255502534</v>
      </c>
      <c r="T44" s="50">
        <v>5.4453863679909689E-36</v>
      </c>
      <c r="U44" s="50">
        <v>0.15270630236571001</v>
      </c>
      <c r="V44" s="50">
        <v>0.19253835534273242</v>
      </c>
      <c r="W44" s="50">
        <v>0.15270630236571001</v>
      </c>
      <c r="X44" s="50">
        <v>0.19253835534273242</v>
      </c>
    </row>
    <row r="45" spans="1:24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145</v>
      </c>
      <c r="F45" s="14">
        <v>1</v>
      </c>
      <c r="G45" s="32">
        <v>1</v>
      </c>
      <c r="H45" s="14">
        <v>52</v>
      </c>
      <c r="I45" s="14">
        <v>15</v>
      </c>
      <c r="J45" s="14">
        <v>3</v>
      </c>
      <c r="K45" s="33">
        <v>169</v>
      </c>
      <c r="L45" s="18">
        <v>15.3</v>
      </c>
      <c r="P45" s="59"/>
      <c r="Q45" s="59"/>
      <c r="R45" s="59"/>
      <c r="S45" s="59"/>
      <c r="T45" s="59"/>
      <c r="U45" s="59"/>
      <c r="V45" s="59"/>
      <c r="W45" s="59"/>
      <c r="X45" s="59"/>
    </row>
    <row r="46" spans="1:24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111</v>
      </c>
      <c r="F46" s="14">
        <v>1</v>
      </c>
      <c r="G46" s="32">
        <v>0</v>
      </c>
      <c r="H46" s="14">
        <v>45</v>
      </c>
      <c r="I46" s="14">
        <v>9</v>
      </c>
      <c r="J46" s="14">
        <v>3</v>
      </c>
      <c r="K46" s="33">
        <v>178</v>
      </c>
      <c r="L46" s="18">
        <v>14.4</v>
      </c>
      <c r="P46" s="132" t="s">
        <v>255</v>
      </c>
      <c r="Q46" s="59"/>
      <c r="R46" s="59"/>
      <c r="S46" s="59"/>
      <c r="T46" s="59"/>
      <c r="U46" s="59"/>
      <c r="V46" s="59"/>
      <c r="W46" s="59"/>
      <c r="X46" s="59"/>
    </row>
    <row r="47" spans="1:24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86</v>
      </c>
      <c r="F47" s="14">
        <v>1</v>
      </c>
      <c r="G47" s="32">
        <v>0</v>
      </c>
      <c r="H47" s="14">
        <v>33</v>
      </c>
      <c r="I47" s="14">
        <v>5</v>
      </c>
      <c r="J47" s="14">
        <v>2</v>
      </c>
      <c r="K47" s="33">
        <v>194</v>
      </c>
      <c r="L47" s="18">
        <v>14.8</v>
      </c>
      <c r="P47" s="131" t="s">
        <v>264</v>
      </c>
      <c r="Q47" s="129"/>
      <c r="R47" s="129"/>
      <c r="S47" s="129"/>
      <c r="T47" s="129"/>
      <c r="U47" s="129"/>
      <c r="V47" s="129"/>
      <c r="W47" s="129"/>
      <c r="X47" s="129"/>
    </row>
    <row r="48" spans="1:24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84</v>
      </c>
      <c r="F48" s="14">
        <v>1</v>
      </c>
      <c r="G48" s="32">
        <v>1</v>
      </c>
      <c r="H48" s="14">
        <v>36</v>
      </c>
      <c r="I48" s="14">
        <v>8</v>
      </c>
      <c r="J48" s="14">
        <v>2</v>
      </c>
      <c r="K48" s="33">
        <v>179</v>
      </c>
      <c r="L48" s="18">
        <v>12.1</v>
      </c>
      <c r="P48" s="75"/>
      <c r="Q48" s="75"/>
      <c r="R48" s="75"/>
      <c r="S48" s="75"/>
      <c r="T48" s="75"/>
      <c r="U48" s="75"/>
      <c r="V48" s="75"/>
      <c r="W48" s="75"/>
      <c r="X48" s="75"/>
    </row>
    <row r="49" spans="1:12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123</v>
      </c>
      <c r="F49" s="14">
        <v>0</v>
      </c>
      <c r="G49" s="32">
        <v>0</v>
      </c>
      <c r="H49" s="14">
        <v>36</v>
      </c>
      <c r="I49" s="14">
        <v>8</v>
      </c>
      <c r="J49" s="14">
        <v>2</v>
      </c>
      <c r="K49" s="33">
        <v>167</v>
      </c>
      <c r="L49" s="18">
        <v>8</v>
      </c>
    </row>
    <row r="50" spans="1:12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97</v>
      </c>
      <c r="F50" s="14">
        <v>0</v>
      </c>
      <c r="G50" s="32">
        <v>1</v>
      </c>
      <c r="H50" s="14">
        <v>43</v>
      </c>
      <c r="I50" s="14">
        <v>6</v>
      </c>
      <c r="J50" s="14">
        <v>3</v>
      </c>
      <c r="K50" s="33">
        <v>172</v>
      </c>
      <c r="L50" s="18">
        <v>8.4</v>
      </c>
    </row>
    <row r="51" spans="1:12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98</v>
      </c>
      <c r="F51" s="14">
        <v>0</v>
      </c>
      <c r="G51" s="32">
        <v>1</v>
      </c>
      <c r="H51" s="14">
        <v>35</v>
      </c>
      <c r="I51" s="14">
        <v>1</v>
      </c>
      <c r="J51" s="14">
        <v>3</v>
      </c>
      <c r="K51" s="33">
        <v>181</v>
      </c>
      <c r="L51" s="18">
        <v>10.6</v>
      </c>
    </row>
    <row r="52" spans="1:12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72</v>
      </c>
      <c r="F52" s="14">
        <v>0</v>
      </c>
      <c r="G52" s="32">
        <v>1</v>
      </c>
      <c r="H52" s="14">
        <v>49</v>
      </c>
      <c r="I52" s="14">
        <v>7</v>
      </c>
      <c r="J52" s="14">
        <v>4</v>
      </c>
      <c r="K52" s="33">
        <v>189</v>
      </c>
      <c r="L52" s="18">
        <v>10.9</v>
      </c>
    </row>
    <row r="53" spans="1:12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73</v>
      </c>
      <c r="F53" s="14">
        <v>1</v>
      </c>
      <c r="G53" s="32">
        <v>1</v>
      </c>
      <c r="H53" s="14">
        <v>35</v>
      </c>
      <c r="I53" s="14">
        <v>4</v>
      </c>
      <c r="J53" s="14">
        <v>3</v>
      </c>
      <c r="K53" s="33">
        <v>171</v>
      </c>
      <c r="L53" s="18">
        <v>8.6999999999999993</v>
      </c>
    </row>
    <row r="54" spans="1:12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111</v>
      </c>
      <c r="F54" s="14">
        <v>1</v>
      </c>
      <c r="G54" s="32">
        <v>0</v>
      </c>
      <c r="H54" s="14">
        <v>44</v>
      </c>
      <c r="I54" s="14">
        <v>5</v>
      </c>
      <c r="J54" s="14">
        <v>3</v>
      </c>
      <c r="K54" s="33">
        <v>169</v>
      </c>
      <c r="L54" s="18">
        <v>9.5</v>
      </c>
    </row>
    <row r="55" spans="1:12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86</v>
      </c>
      <c r="F55" s="14">
        <v>1</v>
      </c>
      <c r="G55" s="32">
        <v>0</v>
      </c>
      <c r="H55" s="14">
        <v>29</v>
      </c>
      <c r="I55" s="14">
        <v>2</v>
      </c>
      <c r="J55" s="14">
        <v>2</v>
      </c>
      <c r="K55" s="33">
        <v>168</v>
      </c>
      <c r="L55" s="18">
        <v>6.8</v>
      </c>
    </row>
    <row r="56" spans="1:12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120</v>
      </c>
      <c r="F56" s="14">
        <v>0</v>
      </c>
      <c r="G56" s="32">
        <v>0</v>
      </c>
      <c r="H56" s="14">
        <v>39</v>
      </c>
      <c r="I56" s="14">
        <v>5</v>
      </c>
      <c r="J56" s="14">
        <v>3</v>
      </c>
      <c r="K56" s="33">
        <v>167</v>
      </c>
      <c r="L56" s="18">
        <v>7.2</v>
      </c>
    </row>
    <row r="57" spans="1:12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84</v>
      </c>
      <c r="F57" s="14">
        <v>1</v>
      </c>
      <c r="G57" s="32">
        <v>1</v>
      </c>
      <c r="H57" s="14">
        <v>36</v>
      </c>
      <c r="I57" s="14">
        <v>6</v>
      </c>
      <c r="J57" s="14">
        <v>3</v>
      </c>
      <c r="K57" s="33">
        <v>184</v>
      </c>
      <c r="L57" s="18">
        <v>11.3</v>
      </c>
    </row>
    <row r="58" spans="1:12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108</v>
      </c>
      <c r="F58" s="14">
        <v>1</v>
      </c>
      <c r="G58" s="32">
        <v>0</v>
      </c>
      <c r="H58" s="14">
        <v>37</v>
      </c>
      <c r="I58" s="14">
        <v>9</v>
      </c>
      <c r="J58" s="14">
        <v>2</v>
      </c>
      <c r="K58" s="33">
        <v>168</v>
      </c>
      <c r="L58" s="18">
        <v>9.4</v>
      </c>
    </row>
    <row r="59" spans="1:12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118</v>
      </c>
      <c r="F59" s="14">
        <v>0</v>
      </c>
      <c r="G59" s="32">
        <v>1</v>
      </c>
      <c r="H59" s="14">
        <v>34</v>
      </c>
      <c r="I59" s="14">
        <v>19</v>
      </c>
      <c r="J59" s="14">
        <v>1</v>
      </c>
      <c r="K59" s="33">
        <v>180</v>
      </c>
      <c r="L59" s="18">
        <v>8.6</v>
      </c>
    </row>
    <row r="60" spans="1:12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92</v>
      </c>
      <c r="F60" s="14">
        <v>0</v>
      </c>
      <c r="G60" s="32">
        <v>1</v>
      </c>
      <c r="H60" s="14">
        <v>52</v>
      </c>
      <c r="I60" s="14">
        <v>18</v>
      </c>
      <c r="J60" s="14">
        <v>5</v>
      </c>
      <c r="K60" s="33">
        <v>186</v>
      </c>
      <c r="L60" s="18">
        <v>17.100000000000001</v>
      </c>
    </row>
    <row r="61" spans="1:12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88</v>
      </c>
      <c r="F61" s="14">
        <v>0</v>
      </c>
      <c r="G61" s="32">
        <v>1</v>
      </c>
      <c r="H61" s="14">
        <v>45</v>
      </c>
      <c r="I61" s="14">
        <v>10</v>
      </c>
      <c r="J61" s="14">
        <v>3</v>
      </c>
      <c r="K61" s="33">
        <v>187</v>
      </c>
      <c r="L61" s="18">
        <v>15.4</v>
      </c>
    </row>
    <row r="62" spans="1:12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101</v>
      </c>
      <c r="F62" s="14">
        <v>0</v>
      </c>
      <c r="G62" s="32">
        <v>1</v>
      </c>
      <c r="H62" s="14">
        <v>53</v>
      </c>
      <c r="I62" s="14">
        <v>9</v>
      </c>
      <c r="J62" s="14">
        <v>4</v>
      </c>
      <c r="K62" s="33">
        <v>170</v>
      </c>
      <c r="L62" s="18">
        <v>11</v>
      </c>
    </row>
    <row r="63" spans="1:12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91</v>
      </c>
      <c r="F63" s="14">
        <v>0</v>
      </c>
      <c r="G63" s="32">
        <v>0</v>
      </c>
      <c r="H63" s="14">
        <v>44</v>
      </c>
      <c r="I63" s="14">
        <v>10</v>
      </c>
      <c r="J63" s="14">
        <v>3</v>
      </c>
      <c r="K63" s="33">
        <v>187</v>
      </c>
      <c r="L63" s="18">
        <v>15.6</v>
      </c>
    </row>
    <row r="64" spans="1:12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120</v>
      </c>
      <c r="F64" s="14">
        <v>0</v>
      </c>
      <c r="G64" s="32">
        <v>0</v>
      </c>
      <c r="H64" s="14">
        <v>46</v>
      </c>
      <c r="I64" s="14">
        <v>3</v>
      </c>
      <c r="J64" s="14">
        <v>4</v>
      </c>
      <c r="K64" s="33">
        <v>172</v>
      </c>
      <c r="L64" s="18">
        <v>7.6</v>
      </c>
    </row>
    <row r="65" spans="1:12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98</v>
      </c>
      <c r="F65" s="14">
        <v>0</v>
      </c>
      <c r="G65" s="32">
        <v>1</v>
      </c>
      <c r="H65" s="14">
        <v>38</v>
      </c>
      <c r="I65" s="14">
        <v>9</v>
      </c>
      <c r="J65" s="14">
        <v>2</v>
      </c>
      <c r="K65" s="33">
        <v>183</v>
      </c>
      <c r="L65" s="18">
        <v>11.4</v>
      </c>
    </row>
    <row r="66" spans="1:12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98</v>
      </c>
      <c r="F66" s="14">
        <v>1</v>
      </c>
      <c r="G66" s="32">
        <v>1</v>
      </c>
      <c r="H66" s="14">
        <v>36</v>
      </c>
      <c r="I66" s="14">
        <v>12</v>
      </c>
      <c r="J66" s="14">
        <v>1</v>
      </c>
      <c r="K66" s="33">
        <v>195</v>
      </c>
      <c r="L66" s="18">
        <v>23.5</v>
      </c>
    </row>
    <row r="67" spans="1:12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98</v>
      </c>
      <c r="F67" s="14">
        <v>1</v>
      </c>
      <c r="G67" s="32">
        <v>1</v>
      </c>
      <c r="H67" s="14">
        <v>42</v>
      </c>
      <c r="I67" s="14">
        <v>3</v>
      </c>
      <c r="J67" s="14">
        <v>3</v>
      </c>
      <c r="K67" s="33">
        <v>166</v>
      </c>
      <c r="L67" s="18">
        <v>12.4</v>
      </c>
    </row>
    <row r="68" spans="1:12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96</v>
      </c>
      <c r="F68" s="14">
        <v>0</v>
      </c>
      <c r="G68" s="32">
        <v>1</v>
      </c>
      <c r="H68" s="14">
        <v>28</v>
      </c>
      <c r="I68" s="14">
        <v>9</v>
      </c>
      <c r="J68" s="14">
        <v>1</v>
      </c>
      <c r="K68" s="33">
        <v>186</v>
      </c>
      <c r="L68" s="18">
        <v>13.4</v>
      </c>
    </row>
    <row r="69" spans="1:12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116</v>
      </c>
      <c r="F69" s="14">
        <v>1</v>
      </c>
      <c r="G69" s="32">
        <v>0</v>
      </c>
      <c r="H69" s="14">
        <v>35</v>
      </c>
      <c r="I69" s="14">
        <v>10</v>
      </c>
      <c r="J69" s="14">
        <v>2</v>
      </c>
      <c r="K69" s="33">
        <v>185</v>
      </c>
      <c r="L69" s="18">
        <v>13.8</v>
      </c>
    </row>
    <row r="70" spans="1:12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114</v>
      </c>
      <c r="F70" s="14">
        <v>1</v>
      </c>
      <c r="G70" s="32">
        <v>1</v>
      </c>
      <c r="H70" s="14">
        <v>43</v>
      </c>
      <c r="I70" s="14">
        <v>11</v>
      </c>
      <c r="J70" s="14">
        <v>3</v>
      </c>
      <c r="K70" s="33">
        <v>175</v>
      </c>
      <c r="L70" s="18">
        <v>11.6</v>
      </c>
    </row>
    <row r="71" spans="1:12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98</v>
      </c>
      <c r="F71" s="14">
        <v>1</v>
      </c>
      <c r="G71" s="32">
        <v>1</v>
      </c>
      <c r="H71" s="14">
        <v>35</v>
      </c>
      <c r="I71" s="14">
        <v>8</v>
      </c>
      <c r="J71" s="14">
        <v>2</v>
      </c>
      <c r="K71" s="33">
        <v>170</v>
      </c>
      <c r="L71" s="18">
        <v>11.8</v>
      </c>
    </row>
    <row r="72" spans="1:12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91</v>
      </c>
      <c r="F72" s="14">
        <v>1</v>
      </c>
      <c r="G72" s="32">
        <v>0</v>
      </c>
      <c r="H72" s="14">
        <v>28</v>
      </c>
      <c r="I72" s="14">
        <v>8</v>
      </c>
      <c r="J72" s="14">
        <v>2</v>
      </c>
      <c r="K72" s="33">
        <v>181</v>
      </c>
      <c r="L72" s="18">
        <v>12.4</v>
      </c>
    </row>
    <row r="73" spans="1:12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129</v>
      </c>
      <c r="F73" s="14">
        <v>1</v>
      </c>
      <c r="G73" s="32">
        <v>0</v>
      </c>
      <c r="H73" s="14">
        <v>56</v>
      </c>
      <c r="I73" s="14">
        <v>3</v>
      </c>
      <c r="J73" s="14">
        <v>5</v>
      </c>
      <c r="K73" s="33">
        <v>170</v>
      </c>
      <c r="L73" s="18">
        <v>8.1</v>
      </c>
    </row>
    <row r="74" spans="1:12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88</v>
      </c>
      <c r="F74" s="14">
        <v>1</v>
      </c>
      <c r="G74" s="32">
        <v>0</v>
      </c>
      <c r="H74" s="14">
        <v>40</v>
      </c>
      <c r="I74" s="14">
        <v>8</v>
      </c>
      <c r="J74" s="14">
        <v>3</v>
      </c>
      <c r="K74" s="33">
        <v>182</v>
      </c>
      <c r="L74" s="18">
        <v>9.5</v>
      </c>
    </row>
    <row r="75" spans="1:12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82</v>
      </c>
      <c r="F75" s="14">
        <v>0</v>
      </c>
      <c r="G75" s="32">
        <v>1</v>
      </c>
      <c r="H75" s="14">
        <v>31</v>
      </c>
      <c r="I75" s="14">
        <v>7</v>
      </c>
      <c r="J75" s="14">
        <v>2</v>
      </c>
      <c r="K75" s="33">
        <v>180</v>
      </c>
      <c r="L75" s="18">
        <v>8.4</v>
      </c>
    </row>
    <row r="76" spans="1:12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135</v>
      </c>
      <c r="F76" s="14">
        <v>1</v>
      </c>
      <c r="G76" s="32">
        <v>0</v>
      </c>
      <c r="H76" s="14">
        <v>40</v>
      </c>
      <c r="I76" s="14">
        <v>20</v>
      </c>
      <c r="J76" s="14">
        <v>2</v>
      </c>
      <c r="K76" s="33">
        <v>176</v>
      </c>
      <c r="L76" s="18">
        <v>9</v>
      </c>
    </row>
    <row r="77" spans="1:12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133</v>
      </c>
      <c r="F77" s="14">
        <v>0</v>
      </c>
      <c r="G77" s="32">
        <v>0</v>
      </c>
      <c r="H77" s="14">
        <v>29</v>
      </c>
      <c r="I77" s="14">
        <v>15</v>
      </c>
      <c r="J77" s="14">
        <v>1</v>
      </c>
      <c r="K77" s="33">
        <v>187</v>
      </c>
      <c r="L77" s="18">
        <v>15.5</v>
      </c>
    </row>
    <row r="78" spans="1:12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112</v>
      </c>
      <c r="F78" s="14">
        <v>1</v>
      </c>
      <c r="G78" s="32">
        <v>0</v>
      </c>
      <c r="H78" s="14">
        <v>32</v>
      </c>
      <c r="I78" s="14">
        <v>10</v>
      </c>
      <c r="J78" s="14">
        <v>2</v>
      </c>
      <c r="K78" s="33">
        <v>180</v>
      </c>
      <c r="L78" s="18">
        <v>10.4</v>
      </c>
    </row>
    <row r="79" spans="1:12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168</v>
      </c>
      <c r="F79" s="14">
        <v>1</v>
      </c>
      <c r="G79" s="32">
        <v>1</v>
      </c>
      <c r="H79" s="14">
        <v>33</v>
      </c>
      <c r="I79" s="14">
        <v>11</v>
      </c>
      <c r="J79" s="14">
        <v>5</v>
      </c>
      <c r="K79" s="33">
        <v>184</v>
      </c>
      <c r="L79" s="18">
        <v>12.7</v>
      </c>
    </row>
    <row r="80" spans="1:12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78</v>
      </c>
      <c r="F80" s="14">
        <v>1</v>
      </c>
      <c r="G80" s="32">
        <v>1</v>
      </c>
      <c r="H80" s="14">
        <v>39</v>
      </c>
      <c r="I80" s="14">
        <v>7</v>
      </c>
      <c r="J80" s="14">
        <v>3</v>
      </c>
      <c r="K80" s="33">
        <v>187</v>
      </c>
      <c r="L80" s="18">
        <v>14</v>
      </c>
    </row>
    <row r="81" spans="1:12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110</v>
      </c>
      <c r="F81" s="14">
        <v>1</v>
      </c>
      <c r="G81" s="32">
        <v>0</v>
      </c>
      <c r="H81" s="14">
        <v>41</v>
      </c>
      <c r="I81" s="14">
        <v>10</v>
      </c>
      <c r="J81" s="14">
        <v>3</v>
      </c>
      <c r="K81" s="33">
        <v>169</v>
      </c>
      <c r="L81" s="18">
        <v>9.4</v>
      </c>
    </row>
    <row r="82" spans="1:12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132</v>
      </c>
      <c r="F82" s="14">
        <v>1</v>
      </c>
      <c r="G82" s="32">
        <v>1</v>
      </c>
      <c r="H82" s="14">
        <v>31</v>
      </c>
      <c r="I82" s="14">
        <v>6</v>
      </c>
      <c r="J82" s="14">
        <v>2</v>
      </c>
      <c r="K82" s="33">
        <v>173</v>
      </c>
      <c r="L82" s="18">
        <v>14</v>
      </c>
    </row>
    <row r="83" spans="1:12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137</v>
      </c>
      <c r="F83" s="14">
        <v>0</v>
      </c>
      <c r="G83" s="32">
        <v>0</v>
      </c>
      <c r="H83" s="14">
        <v>43</v>
      </c>
      <c r="I83" s="14">
        <v>12</v>
      </c>
      <c r="J83" s="14">
        <v>3</v>
      </c>
      <c r="K83" s="33">
        <v>174</v>
      </c>
      <c r="L83" s="18">
        <v>15.9</v>
      </c>
    </row>
    <row r="84" spans="1:12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127</v>
      </c>
      <c r="F84" s="14">
        <v>0</v>
      </c>
      <c r="G84" s="32">
        <v>0</v>
      </c>
      <c r="H84" s="14">
        <v>30</v>
      </c>
      <c r="I84" s="14">
        <v>4</v>
      </c>
      <c r="J84" s="14">
        <v>2</v>
      </c>
      <c r="K84" s="33">
        <v>175</v>
      </c>
      <c r="L84" s="18">
        <v>7.5</v>
      </c>
    </row>
    <row r="85" spans="1:12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112</v>
      </c>
      <c r="F85" s="14">
        <v>1</v>
      </c>
      <c r="G85" s="32">
        <v>0</v>
      </c>
      <c r="H85" s="14">
        <v>39</v>
      </c>
      <c r="I85" s="14">
        <v>7</v>
      </c>
      <c r="J85" s="14">
        <v>3</v>
      </c>
      <c r="K85" s="33">
        <v>180</v>
      </c>
      <c r="L85" s="18">
        <v>8.1</v>
      </c>
    </row>
    <row r="86" spans="1:12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85</v>
      </c>
      <c r="F86" s="14">
        <v>0</v>
      </c>
      <c r="G86" s="32">
        <v>1</v>
      </c>
      <c r="H86" s="14">
        <v>46</v>
      </c>
      <c r="I86" s="14">
        <v>9</v>
      </c>
      <c r="J86" s="14">
        <v>3</v>
      </c>
      <c r="K86" s="33">
        <v>194</v>
      </c>
      <c r="L86" s="18">
        <v>10.3</v>
      </c>
    </row>
    <row r="87" spans="1:12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74</v>
      </c>
      <c r="F87" s="14">
        <v>0</v>
      </c>
      <c r="G87" s="32">
        <v>0</v>
      </c>
      <c r="H87" s="14">
        <v>50</v>
      </c>
      <c r="I87" s="14">
        <v>4</v>
      </c>
      <c r="J87" s="14">
        <v>4</v>
      </c>
      <c r="K87" s="33">
        <v>180</v>
      </c>
      <c r="L87" s="18">
        <v>7.7</v>
      </c>
    </row>
    <row r="88" spans="1:12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109</v>
      </c>
      <c r="F88" s="14">
        <v>0</v>
      </c>
      <c r="G88" s="32">
        <v>0</v>
      </c>
      <c r="H88" s="14">
        <v>44</v>
      </c>
      <c r="I88" s="14">
        <v>8</v>
      </c>
      <c r="J88" s="14">
        <v>3</v>
      </c>
      <c r="K88" s="33">
        <v>167</v>
      </c>
      <c r="L88" s="18">
        <v>8.5</v>
      </c>
    </row>
    <row r="89" spans="1:12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108</v>
      </c>
      <c r="F89" s="14">
        <v>0</v>
      </c>
      <c r="G89" s="32">
        <v>1</v>
      </c>
      <c r="H89" s="14">
        <v>31</v>
      </c>
      <c r="I89" s="14">
        <v>10</v>
      </c>
      <c r="J89" s="14">
        <v>2</v>
      </c>
      <c r="K89" s="33">
        <v>180</v>
      </c>
      <c r="L89" s="18">
        <v>10.7</v>
      </c>
    </row>
    <row r="90" spans="1:12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100</v>
      </c>
      <c r="F90" s="14">
        <v>0</v>
      </c>
      <c r="G90" s="32">
        <v>0</v>
      </c>
      <c r="H90" s="14">
        <v>53</v>
      </c>
      <c r="I90" s="14">
        <v>7</v>
      </c>
      <c r="J90" s="14">
        <v>4</v>
      </c>
      <c r="K90" s="33">
        <v>167</v>
      </c>
      <c r="L90" s="18">
        <v>7.4</v>
      </c>
    </row>
    <row r="91" spans="1:12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105</v>
      </c>
      <c r="F91" s="14">
        <v>1</v>
      </c>
      <c r="G91" s="32">
        <v>1</v>
      </c>
      <c r="H91" s="14">
        <v>37</v>
      </c>
      <c r="I91" s="14">
        <v>15</v>
      </c>
      <c r="J91" s="14">
        <v>2</v>
      </c>
      <c r="K91" s="33">
        <v>176</v>
      </c>
      <c r="L91" s="18">
        <v>14.8</v>
      </c>
    </row>
    <row r="92" spans="1:12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87</v>
      </c>
      <c r="F92" s="14">
        <v>1</v>
      </c>
      <c r="G92" s="32">
        <v>0</v>
      </c>
      <c r="H92" s="14">
        <v>46</v>
      </c>
      <c r="I92" s="14">
        <v>1</v>
      </c>
      <c r="J92" s="14">
        <v>4</v>
      </c>
      <c r="K92" s="33">
        <v>166</v>
      </c>
      <c r="L92" s="18">
        <v>7.3</v>
      </c>
    </row>
    <row r="93" spans="1:12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84</v>
      </c>
      <c r="F93" s="14">
        <v>1</v>
      </c>
      <c r="G93" s="32">
        <v>0</v>
      </c>
      <c r="H93" s="14">
        <v>45</v>
      </c>
      <c r="I93" s="14">
        <v>5</v>
      </c>
      <c r="J93" s="14">
        <v>4</v>
      </c>
      <c r="K93" s="33">
        <v>165</v>
      </c>
      <c r="L93" s="18">
        <v>7.6</v>
      </c>
    </row>
    <row r="94" spans="1:12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87</v>
      </c>
      <c r="F94" s="14">
        <v>1</v>
      </c>
      <c r="G94" s="32">
        <v>0</v>
      </c>
      <c r="H94" s="14">
        <v>34</v>
      </c>
      <c r="I94" s="14">
        <v>8</v>
      </c>
      <c r="J94" s="14">
        <v>2</v>
      </c>
      <c r="K94" s="33">
        <v>181</v>
      </c>
      <c r="L94" s="18">
        <v>9</v>
      </c>
    </row>
    <row r="95" spans="1:12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101</v>
      </c>
      <c r="F95" s="14">
        <v>1</v>
      </c>
      <c r="G95" s="32">
        <v>1</v>
      </c>
      <c r="H95" s="14">
        <v>38</v>
      </c>
      <c r="I95" s="14">
        <v>13</v>
      </c>
      <c r="J95" s="14">
        <v>2</v>
      </c>
      <c r="K95" s="33">
        <v>183</v>
      </c>
      <c r="L95" s="18">
        <v>12.9</v>
      </c>
    </row>
    <row r="96" spans="1:12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130</v>
      </c>
      <c r="F96" s="14">
        <v>1</v>
      </c>
      <c r="G96" s="32">
        <v>0</v>
      </c>
      <c r="H96" s="14">
        <v>37</v>
      </c>
      <c r="I96" s="14">
        <v>11</v>
      </c>
      <c r="J96" s="14">
        <v>2</v>
      </c>
      <c r="K96" s="33">
        <v>178</v>
      </c>
      <c r="L96" s="18">
        <v>9</v>
      </c>
    </row>
    <row r="97" spans="1:12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72</v>
      </c>
      <c r="F97" s="14">
        <v>1</v>
      </c>
      <c r="G97" s="32">
        <v>1</v>
      </c>
      <c r="H97" s="14">
        <v>39</v>
      </c>
      <c r="I97" s="14">
        <v>18</v>
      </c>
      <c r="J97" s="14">
        <v>1</v>
      </c>
      <c r="K97" s="33">
        <v>185</v>
      </c>
      <c r="L97" s="18">
        <v>18.2</v>
      </c>
    </row>
    <row r="98" spans="1:12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129</v>
      </c>
      <c r="F98" s="14">
        <v>0</v>
      </c>
      <c r="G98" s="32">
        <v>1</v>
      </c>
      <c r="H98" s="14">
        <v>42</v>
      </c>
      <c r="I98" s="14">
        <v>15</v>
      </c>
      <c r="J98" s="14">
        <v>4</v>
      </c>
      <c r="K98" s="33">
        <v>193</v>
      </c>
      <c r="L98" s="18">
        <v>14.4</v>
      </c>
    </row>
    <row r="99" spans="1:12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100</v>
      </c>
      <c r="F99" s="14">
        <v>0</v>
      </c>
      <c r="G99" s="32">
        <v>0</v>
      </c>
      <c r="H99" s="14">
        <v>54</v>
      </c>
      <c r="I99" s="14">
        <v>8</v>
      </c>
      <c r="J99" s="14">
        <v>4</v>
      </c>
      <c r="K99" s="33">
        <v>179</v>
      </c>
      <c r="L99" s="18">
        <v>8.8000000000000007</v>
      </c>
    </row>
    <row r="100" spans="1:12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86</v>
      </c>
      <c r="F100" s="14">
        <v>1</v>
      </c>
      <c r="G100" s="32">
        <v>1</v>
      </c>
      <c r="H100" s="14">
        <v>39</v>
      </c>
      <c r="I100" s="14">
        <v>9</v>
      </c>
      <c r="J100" s="14">
        <v>3</v>
      </c>
      <c r="K100" s="33">
        <v>171</v>
      </c>
      <c r="L100" s="18">
        <v>12.5</v>
      </c>
    </row>
    <row r="101" spans="1:12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98</v>
      </c>
      <c r="F101" s="14">
        <v>0</v>
      </c>
      <c r="G101" s="32">
        <v>1</v>
      </c>
      <c r="H101" s="14">
        <v>35</v>
      </c>
      <c r="I101" s="14">
        <v>16</v>
      </c>
      <c r="J101" s="14">
        <v>1</v>
      </c>
      <c r="K101" s="33">
        <v>180</v>
      </c>
      <c r="L101" s="18">
        <v>13.3</v>
      </c>
    </row>
    <row r="102" spans="1:12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112</v>
      </c>
      <c r="F102" s="14">
        <v>1</v>
      </c>
      <c r="G102" s="32">
        <v>0</v>
      </c>
      <c r="H102" s="14">
        <v>33</v>
      </c>
      <c r="I102" s="14">
        <v>1</v>
      </c>
      <c r="J102" s="14">
        <v>3</v>
      </c>
      <c r="K102" s="33">
        <v>188</v>
      </c>
      <c r="L102" s="18">
        <v>12.5</v>
      </c>
    </row>
    <row r="103" spans="1:12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85</v>
      </c>
      <c r="F103" s="14">
        <v>0</v>
      </c>
      <c r="G103" s="32">
        <v>1</v>
      </c>
      <c r="H103" s="14">
        <v>36</v>
      </c>
      <c r="I103" s="14">
        <v>7</v>
      </c>
      <c r="J103" s="14">
        <v>2</v>
      </c>
      <c r="K103" s="33">
        <v>187</v>
      </c>
      <c r="L103" s="18">
        <v>13.2</v>
      </c>
    </row>
    <row r="104" spans="1:12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96</v>
      </c>
      <c r="F104" s="14">
        <v>0</v>
      </c>
      <c r="G104" s="32">
        <v>0</v>
      </c>
      <c r="H104" s="14">
        <v>42</v>
      </c>
      <c r="I104" s="14">
        <v>7</v>
      </c>
      <c r="J104" s="14">
        <v>6</v>
      </c>
      <c r="K104" s="33">
        <v>168</v>
      </c>
      <c r="L104" s="18">
        <v>11.1</v>
      </c>
    </row>
    <row r="105" spans="1:12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150</v>
      </c>
      <c r="F105" s="14">
        <v>0</v>
      </c>
      <c r="G105" s="32">
        <v>0</v>
      </c>
      <c r="H105" s="14">
        <v>29</v>
      </c>
      <c r="I105" s="14">
        <v>10</v>
      </c>
      <c r="J105" s="14">
        <v>1</v>
      </c>
      <c r="K105" s="33">
        <v>175</v>
      </c>
      <c r="L105" s="18">
        <v>8.3000000000000007</v>
      </c>
    </row>
    <row r="106" spans="1:12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107</v>
      </c>
      <c r="F106" s="14">
        <v>1</v>
      </c>
      <c r="G106" s="32">
        <v>0</v>
      </c>
      <c r="H106" s="14">
        <v>38</v>
      </c>
      <c r="I106" s="14">
        <v>4</v>
      </c>
      <c r="J106" s="14">
        <v>5</v>
      </c>
      <c r="K106" s="33">
        <v>169</v>
      </c>
      <c r="L106" s="18">
        <v>9.3000000000000007</v>
      </c>
    </row>
    <row r="107" spans="1:12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108</v>
      </c>
      <c r="F107" s="14">
        <v>1</v>
      </c>
      <c r="G107" s="32">
        <v>0</v>
      </c>
      <c r="H107" s="14">
        <v>37</v>
      </c>
      <c r="I107" s="14">
        <v>9</v>
      </c>
      <c r="J107" s="14">
        <v>4</v>
      </c>
      <c r="K107" s="33">
        <v>168</v>
      </c>
      <c r="L107" s="18">
        <v>8.1999999999999993</v>
      </c>
    </row>
    <row r="108" spans="1:12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78</v>
      </c>
      <c r="F108" s="14">
        <v>1</v>
      </c>
      <c r="G108" s="32">
        <v>1</v>
      </c>
      <c r="H108" s="14">
        <v>29</v>
      </c>
      <c r="I108" s="14">
        <v>7</v>
      </c>
      <c r="J108" s="14">
        <v>2</v>
      </c>
      <c r="K108" s="33">
        <v>171</v>
      </c>
      <c r="L108" s="18">
        <v>14.8</v>
      </c>
    </row>
    <row r="109" spans="1:12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86</v>
      </c>
      <c r="F109" s="14">
        <v>0</v>
      </c>
      <c r="G109" s="32">
        <v>1</v>
      </c>
      <c r="H109" s="14">
        <v>36</v>
      </c>
      <c r="I109" s="14">
        <v>10</v>
      </c>
      <c r="J109" s="14">
        <v>4</v>
      </c>
      <c r="K109" s="33">
        <v>182</v>
      </c>
      <c r="L109" s="18">
        <v>10.7</v>
      </c>
    </row>
    <row r="110" spans="1:12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133</v>
      </c>
      <c r="F110" s="14">
        <v>1</v>
      </c>
      <c r="G110" s="32">
        <v>0</v>
      </c>
      <c r="H110" s="14">
        <v>61</v>
      </c>
      <c r="I110" s="14">
        <v>8</v>
      </c>
      <c r="J110" s="14">
        <v>5</v>
      </c>
      <c r="K110" s="33">
        <v>168</v>
      </c>
      <c r="L110" s="18">
        <v>8.8000000000000007</v>
      </c>
    </row>
    <row r="111" spans="1:12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107</v>
      </c>
      <c r="F111" s="14">
        <v>1</v>
      </c>
      <c r="G111" s="32">
        <v>0</v>
      </c>
      <c r="H111" s="14">
        <v>38</v>
      </c>
      <c r="I111" s="14">
        <v>8</v>
      </c>
      <c r="J111" s="14">
        <v>3</v>
      </c>
      <c r="K111" s="33">
        <v>193</v>
      </c>
      <c r="L111" s="18">
        <v>9.6999999999999993</v>
      </c>
    </row>
    <row r="112" spans="1:12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100</v>
      </c>
      <c r="F112" s="14">
        <v>1</v>
      </c>
      <c r="G112" s="32">
        <v>0</v>
      </c>
      <c r="H112" s="14">
        <v>27</v>
      </c>
      <c r="I112" s="14">
        <v>10</v>
      </c>
      <c r="J112" s="14">
        <v>1</v>
      </c>
      <c r="K112" s="33">
        <v>192</v>
      </c>
      <c r="L112" s="18">
        <v>9.6999999999999993</v>
      </c>
    </row>
    <row r="113" spans="1:12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108</v>
      </c>
      <c r="F113" s="14">
        <v>1</v>
      </c>
      <c r="G113" s="32">
        <v>1</v>
      </c>
      <c r="H113" s="14">
        <v>32</v>
      </c>
      <c r="I113" s="14">
        <v>10</v>
      </c>
      <c r="J113" s="14">
        <v>2</v>
      </c>
      <c r="K113" s="33">
        <v>181</v>
      </c>
      <c r="L113" s="18">
        <v>10.5</v>
      </c>
    </row>
    <row r="114" spans="1:12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155</v>
      </c>
      <c r="F114" s="14">
        <v>1</v>
      </c>
      <c r="G114" s="32">
        <v>1</v>
      </c>
      <c r="H114" s="14">
        <v>44</v>
      </c>
      <c r="I114" s="14">
        <v>16</v>
      </c>
      <c r="J114" s="14">
        <v>2</v>
      </c>
      <c r="K114" s="33">
        <v>170</v>
      </c>
      <c r="L114" s="18">
        <v>8.9</v>
      </c>
    </row>
    <row r="115" spans="1:12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90</v>
      </c>
      <c r="F115" s="14">
        <v>1</v>
      </c>
      <c r="G115" s="32">
        <v>0</v>
      </c>
      <c r="H115" s="14">
        <v>37</v>
      </c>
      <c r="I115" s="14">
        <v>6</v>
      </c>
      <c r="J115" s="14">
        <v>3</v>
      </c>
      <c r="K115" s="33">
        <v>175</v>
      </c>
      <c r="L115" s="18">
        <v>7.9</v>
      </c>
    </row>
    <row r="116" spans="1:12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137</v>
      </c>
      <c r="F116" s="14">
        <v>1</v>
      </c>
      <c r="G116" s="32">
        <v>1</v>
      </c>
      <c r="H116" s="14">
        <v>37</v>
      </c>
      <c r="I116" s="14">
        <v>13</v>
      </c>
      <c r="J116" s="14">
        <v>1</v>
      </c>
      <c r="K116" s="33">
        <v>196</v>
      </c>
      <c r="L116" s="18">
        <v>21</v>
      </c>
    </row>
    <row r="117" spans="1:12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140</v>
      </c>
      <c r="F117" s="14">
        <v>0</v>
      </c>
      <c r="G117" s="32">
        <v>1</v>
      </c>
      <c r="H117" s="14">
        <v>60</v>
      </c>
      <c r="I117" s="14">
        <v>9</v>
      </c>
      <c r="J117" s="14">
        <v>5</v>
      </c>
      <c r="K117" s="33">
        <v>174</v>
      </c>
      <c r="L117" s="18">
        <v>12.7</v>
      </c>
    </row>
    <row r="118" spans="1:12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98</v>
      </c>
      <c r="F118" s="14">
        <v>0</v>
      </c>
      <c r="G118" s="32">
        <v>0</v>
      </c>
      <c r="H118" s="14">
        <v>53</v>
      </c>
      <c r="I118" s="14">
        <v>12</v>
      </c>
      <c r="J118" s="14">
        <v>4</v>
      </c>
      <c r="K118" s="33">
        <v>182</v>
      </c>
      <c r="L118" s="18">
        <v>9.4</v>
      </c>
    </row>
    <row r="119" spans="1:12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111</v>
      </c>
      <c r="F119" s="14">
        <v>1</v>
      </c>
      <c r="G119" s="32">
        <v>0</v>
      </c>
      <c r="H119" s="14">
        <v>41</v>
      </c>
      <c r="I119" s="14">
        <v>7</v>
      </c>
      <c r="J119" s="14">
        <v>3</v>
      </c>
      <c r="K119" s="33">
        <v>165</v>
      </c>
      <c r="L119" s="18">
        <v>7.5</v>
      </c>
    </row>
    <row r="120" spans="1:12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101</v>
      </c>
      <c r="F120" s="14">
        <v>1</v>
      </c>
      <c r="G120" s="32">
        <v>0</v>
      </c>
      <c r="H120" s="14">
        <v>39</v>
      </c>
      <c r="I120" s="14">
        <v>13</v>
      </c>
      <c r="J120" s="14">
        <v>2</v>
      </c>
      <c r="K120" s="33">
        <v>179</v>
      </c>
      <c r="L120" s="18">
        <v>11.8</v>
      </c>
    </row>
    <row r="121" spans="1:12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109</v>
      </c>
      <c r="F121" s="14">
        <v>1</v>
      </c>
      <c r="G121" s="32">
        <v>0</v>
      </c>
      <c r="H121" s="14">
        <v>44</v>
      </c>
      <c r="I121" s="14">
        <v>10</v>
      </c>
      <c r="J121" s="14">
        <v>4</v>
      </c>
      <c r="K121" s="33">
        <v>168</v>
      </c>
      <c r="L121" s="18">
        <v>11.4</v>
      </c>
    </row>
    <row r="122" spans="1:12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132</v>
      </c>
      <c r="F122" s="14">
        <v>0</v>
      </c>
      <c r="G122" s="32">
        <v>0</v>
      </c>
      <c r="H122" s="14">
        <v>45</v>
      </c>
      <c r="I122" s="14">
        <v>6</v>
      </c>
      <c r="J122" s="14">
        <v>3</v>
      </c>
      <c r="K122" s="33">
        <v>167</v>
      </c>
      <c r="L122" s="18">
        <v>7.2</v>
      </c>
    </row>
    <row r="123" spans="1:12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137</v>
      </c>
      <c r="F123" s="14">
        <v>0</v>
      </c>
      <c r="G123" s="32">
        <v>1</v>
      </c>
      <c r="H123" s="14">
        <v>38</v>
      </c>
      <c r="I123" s="14">
        <v>15</v>
      </c>
      <c r="J123" s="14">
        <v>5</v>
      </c>
      <c r="K123" s="33">
        <v>185</v>
      </c>
      <c r="L123" s="18">
        <v>20.399999999999999</v>
      </c>
    </row>
    <row r="124" spans="1:12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72</v>
      </c>
      <c r="F124" s="14">
        <v>1</v>
      </c>
      <c r="G124" s="32">
        <v>1</v>
      </c>
      <c r="H124" s="14">
        <v>36</v>
      </c>
      <c r="I124" s="14">
        <v>8</v>
      </c>
      <c r="J124" s="14">
        <v>2</v>
      </c>
      <c r="K124" s="33">
        <v>183</v>
      </c>
      <c r="L124" s="18">
        <v>9.8000000000000007</v>
      </c>
    </row>
    <row r="125" spans="1:12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76</v>
      </c>
      <c r="F125" s="14">
        <v>0</v>
      </c>
      <c r="G125" s="32">
        <v>1</v>
      </c>
      <c r="H125" s="14">
        <v>30</v>
      </c>
      <c r="I125" s="14">
        <v>12</v>
      </c>
      <c r="J125" s="14">
        <v>1</v>
      </c>
      <c r="K125" s="33">
        <v>190</v>
      </c>
      <c r="L125" s="18">
        <v>16.2</v>
      </c>
    </row>
    <row r="126" spans="1:12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124</v>
      </c>
      <c r="F126" s="14">
        <v>0</v>
      </c>
      <c r="G126" s="32">
        <v>1</v>
      </c>
      <c r="H126" s="14">
        <v>34</v>
      </c>
      <c r="I126" s="14">
        <v>11</v>
      </c>
      <c r="J126" s="14">
        <v>2</v>
      </c>
      <c r="K126" s="33">
        <v>174</v>
      </c>
      <c r="L126" s="18">
        <v>11.4</v>
      </c>
    </row>
    <row r="127" spans="1:12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99</v>
      </c>
      <c r="F127" s="14">
        <v>0</v>
      </c>
      <c r="G127" s="32">
        <v>1</v>
      </c>
      <c r="H127" s="14">
        <v>47</v>
      </c>
      <c r="I127" s="14">
        <v>13</v>
      </c>
      <c r="J127" s="14">
        <v>3</v>
      </c>
      <c r="K127" s="33">
        <v>193</v>
      </c>
      <c r="L127" s="18">
        <v>18.3</v>
      </c>
    </row>
    <row r="128" spans="1:12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90</v>
      </c>
      <c r="F128" s="14">
        <v>1</v>
      </c>
      <c r="G128" s="32">
        <v>1</v>
      </c>
      <c r="H128" s="14">
        <v>33</v>
      </c>
      <c r="I128" s="14">
        <v>8</v>
      </c>
      <c r="J128" s="14">
        <v>2</v>
      </c>
      <c r="K128" s="33">
        <v>179</v>
      </c>
      <c r="L128" s="18">
        <v>8.6999999999999993</v>
      </c>
    </row>
    <row r="129" spans="1:12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98</v>
      </c>
      <c r="F129" s="14">
        <v>1</v>
      </c>
      <c r="G129" s="32">
        <v>0</v>
      </c>
      <c r="H129" s="14">
        <v>37</v>
      </c>
      <c r="I129" s="14">
        <v>10</v>
      </c>
      <c r="J129" s="14">
        <v>4</v>
      </c>
      <c r="K129" s="33">
        <v>180</v>
      </c>
      <c r="L129" s="18">
        <v>9.1</v>
      </c>
    </row>
    <row r="130" spans="1:12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85</v>
      </c>
      <c r="F130" s="14">
        <v>1</v>
      </c>
      <c r="G130" s="32">
        <v>0</v>
      </c>
      <c r="H130" s="14">
        <v>28</v>
      </c>
      <c r="I130" s="14">
        <v>10</v>
      </c>
      <c r="J130" s="14">
        <v>1</v>
      </c>
      <c r="K130" s="33">
        <v>181</v>
      </c>
      <c r="L130" s="18">
        <v>9.6999999999999993</v>
      </c>
    </row>
    <row r="131" spans="1:12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136</v>
      </c>
      <c r="F131" s="14">
        <v>0</v>
      </c>
      <c r="G131" s="32">
        <v>0</v>
      </c>
      <c r="H131" s="14">
        <v>42</v>
      </c>
      <c r="I131" s="14">
        <v>5</v>
      </c>
      <c r="J131" s="14">
        <v>3</v>
      </c>
      <c r="K131" s="33">
        <v>165</v>
      </c>
      <c r="L131" s="18">
        <v>6.6</v>
      </c>
    </row>
    <row r="132" spans="1:12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75</v>
      </c>
      <c r="F132" s="14">
        <v>0</v>
      </c>
      <c r="G132" s="32">
        <v>0</v>
      </c>
      <c r="H132" s="14">
        <v>49</v>
      </c>
      <c r="I132" s="14">
        <v>12</v>
      </c>
      <c r="J132" s="14">
        <v>3</v>
      </c>
      <c r="K132" s="33">
        <v>162</v>
      </c>
      <c r="L132" s="18">
        <v>9.1</v>
      </c>
    </row>
    <row r="133" spans="1:12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96</v>
      </c>
      <c r="F133" s="14">
        <v>1</v>
      </c>
      <c r="G133" s="32">
        <v>1</v>
      </c>
      <c r="H133" s="14">
        <v>42</v>
      </c>
      <c r="I133" s="14">
        <v>8</v>
      </c>
      <c r="J133" s="14">
        <v>3</v>
      </c>
      <c r="K133" s="33">
        <v>178</v>
      </c>
      <c r="L133" s="18">
        <v>9.6999999999999993</v>
      </c>
    </row>
    <row r="134" spans="1:12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97</v>
      </c>
      <c r="F134" s="14">
        <v>0</v>
      </c>
      <c r="G134" s="32">
        <v>0</v>
      </c>
      <c r="H134" s="14">
        <v>40</v>
      </c>
      <c r="I134" s="14">
        <v>1</v>
      </c>
      <c r="J134" s="14">
        <v>6</v>
      </c>
      <c r="K134" s="33">
        <v>165</v>
      </c>
      <c r="L134" s="18">
        <v>7.8</v>
      </c>
    </row>
    <row r="135" spans="1:12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124</v>
      </c>
      <c r="F135" s="14">
        <v>1</v>
      </c>
      <c r="G135" s="32">
        <v>1</v>
      </c>
      <c r="H135" s="14">
        <v>32</v>
      </c>
      <c r="I135" s="14">
        <v>9</v>
      </c>
      <c r="J135" s="14">
        <v>2</v>
      </c>
      <c r="K135" s="33">
        <v>177</v>
      </c>
      <c r="L135" s="18">
        <v>13.9</v>
      </c>
    </row>
    <row r="136" spans="1:12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111</v>
      </c>
      <c r="F136" s="14">
        <v>1</v>
      </c>
      <c r="G136" s="32">
        <v>0</v>
      </c>
      <c r="H136" s="14">
        <v>34</v>
      </c>
      <c r="I136" s="14">
        <v>9</v>
      </c>
      <c r="J136" s="14">
        <v>2</v>
      </c>
      <c r="K136" s="33">
        <v>186</v>
      </c>
      <c r="L136" s="18">
        <v>10.3</v>
      </c>
    </row>
    <row r="137" spans="1:12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147</v>
      </c>
      <c r="F137" s="14">
        <v>1</v>
      </c>
      <c r="G137" s="32">
        <v>1</v>
      </c>
      <c r="H137" s="14">
        <v>40</v>
      </c>
      <c r="I137" s="14">
        <v>7</v>
      </c>
      <c r="J137" s="14">
        <v>3</v>
      </c>
      <c r="K137" s="33">
        <v>163</v>
      </c>
      <c r="L137" s="18">
        <v>11.7</v>
      </c>
    </row>
    <row r="138" spans="1:12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101</v>
      </c>
      <c r="F138" s="14">
        <v>1</v>
      </c>
      <c r="G138" s="32">
        <v>0</v>
      </c>
      <c r="H138" s="14">
        <v>49</v>
      </c>
      <c r="I138" s="14">
        <v>19</v>
      </c>
      <c r="J138" s="14">
        <v>3</v>
      </c>
      <c r="K138" s="33">
        <v>179</v>
      </c>
      <c r="L138" s="18">
        <v>9.4</v>
      </c>
    </row>
    <row r="139" spans="1:12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111</v>
      </c>
      <c r="F139" s="14">
        <v>1</v>
      </c>
      <c r="G139" s="32">
        <v>0</v>
      </c>
      <c r="H139" s="14">
        <v>33</v>
      </c>
      <c r="I139" s="14">
        <v>12</v>
      </c>
      <c r="J139" s="14">
        <v>2</v>
      </c>
      <c r="K139" s="33">
        <v>189</v>
      </c>
      <c r="L139" s="18">
        <v>9.5</v>
      </c>
    </row>
    <row r="140" spans="1:12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122</v>
      </c>
      <c r="F140" s="14">
        <v>1</v>
      </c>
      <c r="G140" s="32">
        <v>1</v>
      </c>
      <c r="H140" s="14">
        <v>40</v>
      </c>
      <c r="I140" s="14">
        <v>8</v>
      </c>
      <c r="J140" s="14">
        <v>3</v>
      </c>
      <c r="K140" s="33">
        <v>180</v>
      </c>
      <c r="L140" s="18">
        <v>8.6999999999999993</v>
      </c>
    </row>
    <row r="141" spans="1:12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85</v>
      </c>
      <c r="F141" s="14">
        <v>1</v>
      </c>
      <c r="G141" s="32">
        <v>1</v>
      </c>
      <c r="H141" s="14">
        <v>45</v>
      </c>
      <c r="I141" s="14">
        <v>6</v>
      </c>
      <c r="J141" s="14">
        <v>3</v>
      </c>
      <c r="K141" s="33">
        <v>175</v>
      </c>
      <c r="L141" s="18">
        <v>12.8</v>
      </c>
    </row>
    <row r="142" spans="1:12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137</v>
      </c>
      <c r="F142" s="14">
        <v>0</v>
      </c>
      <c r="G142" s="32">
        <v>0</v>
      </c>
      <c r="H142" s="14">
        <v>46</v>
      </c>
      <c r="I142" s="14">
        <v>6</v>
      </c>
      <c r="J142" s="14">
        <v>3</v>
      </c>
      <c r="K142" s="33">
        <v>167</v>
      </c>
      <c r="L142" s="18">
        <v>6.6</v>
      </c>
    </row>
    <row r="143" spans="1:12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99</v>
      </c>
      <c r="F143" s="14">
        <v>1</v>
      </c>
      <c r="G143" s="32">
        <v>1</v>
      </c>
      <c r="H143" s="14">
        <v>30</v>
      </c>
      <c r="I143" s="14">
        <v>10</v>
      </c>
      <c r="J143" s="14">
        <v>2</v>
      </c>
      <c r="K143" s="33">
        <v>189</v>
      </c>
      <c r="L143" s="18">
        <v>17</v>
      </c>
    </row>
    <row r="144" spans="1:12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85</v>
      </c>
      <c r="F144" s="14">
        <v>1</v>
      </c>
      <c r="G144" s="32">
        <v>1</v>
      </c>
      <c r="H144" s="14">
        <v>30</v>
      </c>
      <c r="I144" s="14">
        <v>12</v>
      </c>
      <c r="J144" s="14">
        <v>2</v>
      </c>
      <c r="K144" s="33">
        <v>189</v>
      </c>
      <c r="L144" s="18">
        <v>16.7</v>
      </c>
    </row>
    <row r="145" spans="1:12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84</v>
      </c>
      <c r="F145" s="14">
        <v>1</v>
      </c>
      <c r="G145" s="32">
        <v>1</v>
      </c>
      <c r="H145" s="14">
        <v>31</v>
      </c>
      <c r="I145" s="14">
        <v>8</v>
      </c>
      <c r="J145" s="14">
        <v>2</v>
      </c>
      <c r="K145" s="33">
        <v>190</v>
      </c>
      <c r="L145" s="18">
        <v>15.9</v>
      </c>
    </row>
    <row r="146" spans="1:12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115</v>
      </c>
      <c r="F146" s="14">
        <v>1</v>
      </c>
      <c r="G146" s="32">
        <v>0</v>
      </c>
      <c r="H146" s="14">
        <v>46</v>
      </c>
      <c r="I146" s="14">
        <v>6</v>
      </c>
      <c r="J146" s="14">
        <v>4</v>
      </c>
      <c r="K146" s="33">
        <v>167</v>
      </c>
      <c r="L146" s="18">
        <v>7.9</v>
      </c>
    </row>
    <row r="147" spans="1:12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124</v>
      </c>
      <c r="F147" s="14">
        <v>0</v>
      </c>
      <c r="G147" s="32">
        <v>1</v>
      </c>
      <c r="H147" s="14">
        <v>42</v>
      </c>
      <c r="I147" s="14">
        <v>9</v>
      </c>
      <c r="J147" s="14">
        <v>3</v>
      </c>
      <c r="K147" s="33">
        <v>172</v>
      </c>
      <c r="L147" s="18">
        <v>14.1</v>
      </c>
    </row>
    <row r="148" spans="1:12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129</v>
      </c>
      <c r="F148" s="14">
        <v>1</v>
      </c>
      <c r="G148" s="32">
        <v>0</v>
      </c>
      <c r="H148" s="14">
        <v>43</v>
      </c>
      <c r="I148" s="14">
        <v>10</v>
      </c>
      <c r="J148" s="14">
        <v>3</v>
      </c>
      <c r="K148" s="33">
        <v>184</v>
      </c>
      <c r="L148" s="18">
        <v>8.1</v>
      </c>
    </row>
    <row r="149" spans="1:12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102</v>
      </c>
      <c r="F149" s="14">
        <v>0</v>
      </c>
      <c r="G149" s="32">
        <v>1</v>
      </c>
      <c r="H149" s="14">
        <v>39</v>
      </c>
      <c r="I149" s="14">
        <v>8</v>
      </c>
      <c r="J149" s="14">
        <v>3</v>
      </c>
      <c r="K149" s="33">
        <v>172</v>
      </c>
      <c r="L149" s="18">
        <v>13.6</v>
      </c>
    </row>
    <row r="150" spans="1:12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114</v>
      </c>
      <c r="F150" s="14">
        <v>1</v>
      </c>
      <c r="G150" s="32">
        <v>0</v>
      </c>
      <c r="H150" s="14">
        <v>52</v>
      </c>
      <c r="I150" s="14">
        <v>10</v>
      </c>
      <c r="J150" s="14">
        <v>3</v>
      </c>
      <c r="K150" s="33">
        <v>182</v>
      </c>
      <c r="L150" s="18">
        <v>10</v>
      </c>
    </row>
    <row r="151" spans="1:12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135</v>
      </c>
      <c r="F151" s="14">
        <v>1</v>
      </c>
      <c r="G151" s="32">
        <v>1</v>
      </c>
      <c r="H151" s="14">
        <v>35</v>
      </c>
      <c r="I151" s="14">
        <v>8</v>
      </c>
      <c r="J151" s="14">
        <v>2</v>
      </c>
      <c r="K151" s="33">
        <v>185</v>
      </c>
      <c r="L151" s="18">
        <v>11.6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51"/>
  <sheetViews>
    <sheetView topLeftCell="H33" workbookViewId="0">
      <selection activeCell="O49" sqref="O49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1.5703125" bestFit="1" customWidth="1"/>
    <col min="6" max="6" width="9.140625" bestFit="1" customWidth="1"/>
    <col min="7" max="7" width="13.42578125" bestFit="1" customWidth="1"/>
    <col min="8" max="8" width="9.85546875" customWidth="1"/>
    <col min="9" max="9" width="9.5703125" bestFit="1" customWidth="1"/>
    <col min="10" max="10" width="12.5703125" bestFit="1" customWidth="1"/>
    <col min="11" max="11" width="9.42578125" bestFit="1" customWidth="1"/>
    <col min="14" max="14" width="14.140625" bestFit="1" customWidth="1"/>
    <col min="15" max="15" width="16.7109375" bestFit="1" customWidth="1"/>
    <col min="16" max="16" width="11.7109375" bestFit="1" customWidth="1"/>
    <col min="17" max="17" width="14.5703125" bestFit="1" customWidth="1"/>
    <col min="20" max="20" width="13.42578125" bestFit="1" customWidth="1"/>
    <col min="21" max="21" width="11" bestFit="1" customWidth="1"/>
    <col min="22" max="22" width="12.42578125" bestFit="1" customWidth="1"/>
    <col min="23" max="23" width="12.5703125" bestFit="1" customWidth="1"/>
  </cols>
  <sheetData>
    <row r="1" spans="1:15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47</v>
      </c>
      <c r="F1" s="28" t="s">
        <v>48</v>
      </c>
      <c r="G1" s="28" t="s">
        <v>49</v>
      </c>
      <c r="H1" s="26" t="s">
        <v>50</v>
      </c>
      <c r="I1" s="26" t="s">
        <v>51</v>
      </c>
      <c r="J1" s="29" t="s">
        <v>57</v>
      </c>
      <c r="K1" s="26" t="s">
        <v>40</v>
      </c>
    </row>
    <row r="2" spans="1:15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110</v>
      </c>
      <c r="F2" s="14">
        <v>1</v>
      </c>
      <c r="G2" s="32">
        <v>0</v>
      </c>
      <c r="H2" s="14">
        <v>33</v>
      </c>
      <c r="I2" s="14">
        <v>12</v>
      </c>
      <c r="J2" s="33">
        <v>178</v>
      </c>
      <c r="K2" s="18">
        <v>12.5</v>
      </c>
    </row>
    <row r="3" spans="1:15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134</v>
      </c>
      <c r="F3" s="14">
        <v>1</v>
      </c>
      <c r="G3" s="32">
        <v>0</v>
      </c>
      <c r="H3" s="14">
        <v>33</v>
      </c>
      <c r="I3" s="14">
        <v>16</v>
      </c>
      <c r="J3" s="33">
        <v>178</v>
      </c>
      <c r="K3" s="18">
        <v>14.5</v>
      </c>
      <c r="N3" s="56" t="s">
        <v>114</v>
      </c>
      <c r="O3" s="56" t="s">
        <v>115</v>
      </c>
    </row>
    <row r="4" spans="1:15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98</v>
      </c>
      <c r="F4" s="14">
        <v>1</v>
      </c>
      <c r="G4" s="32">
        <v>1</v>
      </c>
      <c r="H4" s="14">
        <v>40</v>
      </c>
      <c r="I4" s="14">
        <v>13</v>
      </c>
      <c r="J4" s="33">
        <v>188</v>
      </c>
      <c r="K4" s="18">
        <v>19</v>
      </c>
      <c r="N4" s="57" t="s">
        <v>41</v>
      </c>
      <c r="O4" s="54">
        <v>0.81250606586306673</v>
      </c>
    </row>
    <row r="5" spans="1:15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85</v>
      </c>
      <c r="F5" s="14">
        <v>1</v>
      </c>
      <c r="G5" s="32">
        <v>1</v>
      </c>
      <c r="H5" s="14">
        <v>29</v>
      </c>
      <c r="I5" s="14">
        <v>10</v>
      </c>
      <c r="J5" s="33">
        <v>180</v>
      </c>
      <c r="K5" s="18">
        <v>18.2</v>
      </c>
      <c r="N5" s="58" t="s">
        <v>43</v>
      </c>
      <c r="O5" s="54">
        <v>-0.11821698523432621</v>
      </c>
    </row>
    <row r="6" spans="1:15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72</v>
      </c>
      <c r="F6" s="14">
        <v>1</v>
      </c>
      <c r="G6" s="32">
        <v>0</v>
      </c>
      <c r="H6" s="14">
        <v>36</v>
      </c>
      <c r="I6" s="14">
        <v>4</v>
      </c>
      <c r="J6" s="33">
        <v>171</v>
      </c>
      <c r="K6" s="18">
        <v>7.6</v>
      </c>
      <c r="N6" s="58" t="s">
        <v>44</v>
      </c>
      <c r="O6" s="54">
        <v>7.2016432359314708E-2</v>
      </c>
    </row>
    <row r="7" spans="1:15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77</v>
      </c>
      <c r="F7" s="14">
        <v>1</v>
      </c>
      <c r="G7" s="32">
        <v>1</v>
      </c>
      <c r="H7" s="14">
        <v>32</v>
      </c>
      <c r="I7" s="14">
        <v>15</v>
      </c>
      <c r="J7" s="33">
        <v>192</v>
      </c>
      <c r="K7" s="18">
        <v>18.5</v>
      </c>
      <c r="N7" s="58" t="s">
        <v>45</v>
      </c>
      <c r="O7" s="55">
        <v>0.84221888860671723</v>
      </c>
    </row>
    <row r="8" spans="1:15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100</v>
      </c>
      <c r="F8" s="14">
        <v>1</v>
      </c>
      <c r="G8" s="32">
        <v>1</v>
      </c>
      <c r="H8" s="14">
        <v>52</v>
      </c>
      <c r="I8" s="14">
        <v>15</v>
      </c>
      <c r="J8" s="33">
        <v>191</v>
      </c>
      <c r="K8" s="18">
        <v>13.1</v>
      </c>
      <c r="N8" s="58" t="s">
        <v>47</v>
      </c>
      <c r="O8" s="54">
        <v>-9.1480084373456783E-2</v>
      </c>
    </row>
    <row r="9" spans="1:15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95</v>
      </c>
      <c r="F9" s="14">
        <v>1</v>
      </c>
      <c r="G9" s="32">
        <v>0</v>
      </c>
      <c r="H9" s="14">
        <v>41</v>
      </c>
      <c r="I9" s="14">
        <v>4</v>
      </c>
      <c r="J9" s="33">
        <v>182</v>
      </c>
      <c r="K9" s="18">
        <v>14.9</v>
      </c>
      <c r="N9" s="58" t="s">
        <v>48</v>
      </c>
      <c r="O9" s="54">
        <v>0.11084370763740548</v>
      </c>
    </row>
    <row r="10" spans="1:15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112</v>
      </c>
      <c r="F10" s="14">
        <v>0</v>
      </c>
      <c r="G10" s="32">
        <v>1</v>
      </c>
      <c r="H10" s="14">
        <v>31</v>
      </c>
      <c r="I10" s="14">
        <v>12</v>
      </c>
      <c r="J10" s="33">
        <v>192</v>
      </c>
      <c r="K10" s="18">
        <v>17.100000000000001</v>
      </c>
      <c r="N10" s="58" t="s">
        <v>49</v>
      </c>
      <c r="O10" s="54">
        <v>0.54704367199455262</v>
      </c>
    </row>
    <row r="11" spans="1:15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31">
        <v>75</v>
      </c>
      <c r="F11" s="14">
        <v>0</v>
      </c>
      <c r="G11" s="32">
        <v>0</v>
      </c>
      <c r="H11" s="14">
        <v>42</v>
      </c>
      <c r="I11" s="14">
        <v>13</v>
      </c>
      <c r="J11" s="33">
        <v>165</v>
      </c>
      <c r="K11" s="18">
        <v>9.1999999999999993</v>
      </c>
      <c r="N11" s="58" t="s">
        <v>50</v>
      </c>
      <c r="O11" s="54">
        <v>-0.14814932436897005</v>
      </c>
    </row>
    <row r="12" spans="1:15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100</v>
      </c>
      <c r="F12" s="14">
        <v>1</v>
      </c>
      <c r="G12" s="32">
        <v>0</v>
      </c>
      <c r="H12" s="14">
        <v>32</v>
      </c>
      <c r="I12" s="14">
        <v>8</v>
      </c>
      <c r="J12" s="33">
        <v>180</v>
      </c>
      <c r="K12" s="18">
        <v>10.3</v>
      </c>
      <c r="N12" s="58" t="s">
        <v>51</v>
      </c>
      <c r="O12" s="54">
        <v>0.50180591250724316</v>
      </c>
    </row>
    <row r="13" spans="1:15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96</v>
      </c>
      <c r="F13" s="14">
        <v>1</v>
      </c>
      <c r="G13" s="32">
        <v>1</v>
      </c>
      <c r="H13" s="14">
        <v>39</v>
      </c>
      <c r="I13" s="14">
        <v>21</v>
      </c>
      <c r="J13" s="33">
        <v>187</v>
      </c>
      <c r="K13" s="18">
        <v>19.3</v>
      </c>
      <c r="N13" s="58" t="s">
        <v>57</v>
      </c>
      <c r="O13" s="55">
        <v>0.52715113767555866</v>
      </c>
    </row>
    <row r="14" spans="1:15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72</v>
      </c>
      <c r="F14" s="14">
        <v>0</v>
      </c>
      <c r="G14" s="32">
        <v>0</v>
      </c>
      <c r="H14" s="14">
        <v>45</v>
      </c>
      <c r="I14" s="14">
        <v>8</v>
      </c>
      <c r="J14" s="33">
        <v>170</v>
      </c>
      <c r="K14" s="18">
        <v>8.1</v>
      </c>
    </row>
    <row r="15" spans="1:15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73</v>
      </c>
      <c r="F15" s="14">
        <v>1</v>
      </c>
      <c r="G15" s="32">
        <v>0</v>
      </c>
      <c r="H15" s="14">
        <v>39</v>
      </c>
      <c r="I15" s="14">
        <v>11</v>
      </c>
      <c r="J15" s="33">
        <v>175</v>
      </c>
      <c r="K15" s="18">
        <v>9.1</v>
      </c>
    </row>
    <row r="16" spans="1:15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86</v>
      </c>
      <c r="F16" s="14">
        <v>0</v>
      </c>
      <c r="G16" s="32">
        <v>1</v>
      </c>
      <c r="H16" s="14">
        <v>31</v>
      </c>
      <c r="I16" s="14">
        <v>13</v>
      </c>
      <c r="J16" s="33">
        <v>181</v>
      </c>
      <c r="K16" s="18">
        <v>15.7</v>
      </c>
    </row>
    <row r="17" spans="1:23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121</v>
      </c>
      <c r="F17" s="14">
        <v>1</v>
      </c>
      <c r="G17" s="32">
        <v>1</v>
      </c>
      <c r="H17" s="14">
        <v>41</v>
      </c>
      <c r="I17" s="14">
        <v>10</v>
      </c>
      <c r="J17" s="33">
        <v>167</v>
      </c>
      <c r="K17" s="18">
        <v>9.8000000000000007</v>
      </c>
    </row>
    <row r="18" spans="1:23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85</v>
      </c>
      <c r="F18" s="14">
        <v>0</v>
      </c>
      <c r="G18" s="32">
        <v>1</v>
      </c>
      <c r="H18" s="14">
        <v>38</v>
      </c>
      <c r="I18" s="14">
        <v>12</v>
      </c>
      <c r="J18" s="33">
        <v>170</v>
      </c>
      <c r="K18" s="18">
        <v>19.5</v>
      </c>
      <c r="O18" s="59" t="s">
        <v>124</v>
      </c>
      <c r="P18" s="59"/>
      <c r="Q18" s="59"/>
      <c r="R18" s="59"/>
      <c r="S18" s="59"/>
      <c r="T18" s="59"/>
      <c r="U18" s="59"/>
      <c r="V18" s="59"/>
      <c r="W18" s="59"/>
    </row>
    <row r="19" spans="1:23" ht="16.5" thickBot="1" x14ac:dyDescent="0.3">
      <c r="A19" s="18">
        <v>2.6</v>
      </c>
      <c r="B19" s="14">
        <v>8</v>
      </c>
      <c r="C19" s="20">
        <v>4.4999999999999998E-2</v>
      </c>
      <c r="D19" s="14">
        <v>187</v>
      </c>
      <c r="E19" s="14">
        <v>73</v>
      </c>
      <c r="F19" s="14">
        <v>1</v>
      </c>
      <c r="G19" s="32">
        <v>1</v>
      </c>
      <c r="H19" s="14">
        <v>29</v>
      </c>
      <c r="I19" s="14">
        <v>13</v>
      </c>
      <c r="J19" s="33">
        <v>192</v>
      </c>
      <c r="K19" s="18">
        <v>16.2</v>
      </c>
      <c r="O19" s="59"/>
      <c r="P19" s="59"/>
      <c r="Q19" s="59"/>
      <c r="R19" s="59"/>
      <c r="S19" s="59"/>
      <c r="T19" s="59"/>
      <c r="U19" s="59"/>
      <c r="V19" s="59"/>
      <c r="W19" s="59"/>
    </row>
    <row r="20" spans="1:23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90</v>
      </c>
      <c r="F20" s="14">
        <v>1</v>
      </c>
      <c r="G20" s="32">
        <v>0</v>
      </c>
      <c r="H20" s="14">
        <v>34</v>
      </c>
      <c r="I20" s="14">
        <v>6</v>
      </c>
      <c r="J20" s="33">
        <v>184</v>
      </c>
      <c r="K20" s="18">
        <v>8</v>
      </c>
      <c r="O20" s="60" t="s">
        <v>125</v>
      </c>
      <c r="P20" s="60"/>
      <c r="Q20" s="59"/>
      <c r="R20" s="59"/>
      <c r="S20" s="59"/>
      <c r="T20" s="59"/>
      <c r="U20" s="59"/>
      <c r="V20" s="59"/>
      <c r="W20" s="59"/>
    </row>
    <row r="21" spans="1:23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82</v>
      </c>
      <c r="F21" s="14">
        <v>0</v>
      </c>
      <c r="G21" s="32">
        <v>1</v>
      </c>
      <c r="H21" s="14">
        <v>34</v>
      </c>
      <c r="I21" s="14">
        <v>8</v>
      </c>
      <c r="J21" s="33">
        <v>193</v>
      </c>
      <c r="K21" s="18">
        <v>12.2</v>
      </c>
      <c r="O21" s="49" t="s">
        <v>126</v>
      </c>
      <c r="P21" s="49">
        <v>0.97541699019166139</v>
      </c>
      <c r="Q21" s="59"/>
      <c r="R21" s="59"/>
      <c r="S21" s="59"/>
      <c r="T21" s="59"/>
      <c r="U21" s="59"/>
      <c r="V21" s="59"/>
      <c r="W21" s="59"/>
    </row>
    <row r="22" spans="1:23" ht="15.75" x14ac:dyDescent="0.25">
      <c r="A22" s="18">
        <v>2.4</v>
      </c>
      <c r="B22" s="14">
        <v>3</v>
      </c>
      <c r="C22" s="20">
        <v>0.159</v>
      </c>
      <c r="D22" s="14">
        <v>144</v>
      </c>
      <c r="E22" s="31">
        <v>85</v>
      </c>
      <c r="F22" s="14">
        <v>0</v>
      </c>
      <c r="G22" s="32">
        <v>1</v>
      </c>
      <c r="H22" s="14">
        <v>47</v>
      </c>
      <c r="I22" s="14">
        <v>14</v>
      </c>
      <c r="J22" s="33">
        <v>174</v>
      </c>
      <c r="K22" s="18">
        <v>11.1</v>
      </c>
      <c r="O22" s="49" t="s">
        <v>127</v>
      </c>
      <c r="P22" s="49">
        <v>0.9514383047545597</v>
      </c>
      <c r="Q22" s="59"/>
      <c r="R22" s="59"/>
      <c r="S22" s="59"/>
      <c r="T22" s="59"/>
      <c r="U22" s="59"/>
      <c r="V22" s="59"/>
      <c r="W22" s="59"/>
    </row>
    <row r="23" spans="1:23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80</v>
      </c>
      <c r="F23" s="14">
        <v>1</v>
      </c>
      <c r="G23" s="32">
        <v>1</v>
      </c>
      <c r="H23" s="14">
        <v>38</v>
      </c>
      <c r="I23" s="14">
        <v>10</v>
      </c>
      <c r="J23" s="33">
        <v>192</v>
      </c>
      <c r="K23" s="18">
        <v>16.8</v>
      </c>
      <c r="O23" s="49" t="s">
        <v>128</v>
      </c>
      <c r="P23" s="49">
        <v>0.94794465761460001</v>
      </c>
      <c r="Q23" s="59"/>
      <c r="R23" s="59"/>
      <c r="S23" s="59"/>
      <c r="T23" s="59"/>
      <c r="U23" s="59"/>
      <c r="V23" s="59"/>
      <c r="W23" s="59"/>
    </row>
    <row r="24" spans="1:23" ht="15.75" x14ac:dyDescent="0.25">
      <c r="A24" s="18">
        <v>2</v>
      </c>
      <c r="B24" s="14">
        <v>8</v>
      </c>
      <c r="C24" s="20">
        <v>0.79900000000000004</v>
      </c>
      <c r="D24" s="14">
        <v>96</v>
      </c>
      <c r="E24" s="14">
        <v>145</v>
      </c>
      <c r="F24" s="14">
        <v>1</v>
      </c>
      <c r="G24" s="32">
        <v>1</v>
      </c>
      <c r="H24" s="14">
        <v>34</v>
      </c>
      <c r="I24" s="14">
        <v>12</v>
      </c>
      <c r="J24" s="33">
        <v>189</v>
      </c>
      <c r="K24" s="18">
        <v>11.8</v>
      </c>
      <c r="O24" s="49" t="s">
        <v>82</v>
      </c>
      <c r="P24" s="49">
        <v>0.81474389020069149</v>
      </c>
      <c r="Q24" s="59"/>
      <c r="R24" s="59"/>
      <c r="S24" s="59"/>
      <c r="T24" s="59"/>
      <c r="U24" s="59"/>
      <c r="V24" s="59"/>
      <c r="W24" s="59"/>
    </row>
    <row r="25" spans="1:23" ht="16.5" thickBot="1" x14ac:dyDescent="0.3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112</v>
      </c>
      <c r="F25" s="14">
        <v>1</v>
      </c>
      <c r="G25" s="32">
        <v>0</v>
      </c>
      <c r="H25" s="14">
        <v>30</v>
      </c>
      <c r="I25" s="14">
        <v>13</v>
      </c>
      <c r="J25" s="33">
        <v>185</v>
      </c>
      <c r="K25" s="18">
        <v>14</v>
      </c>
      <c r="O25" s="50" t="s">
        <v>129</v>
      </c>
      <c r="P25" s="50">
        <v>150</v>
      </c>
      <c r="Q25" s="59"/>
      <c r="R25" s="59"/>
      <c r="S25" s="59"/>
      <c r="T25" s="59"/>
      <c r="U25" s="59"/>
      <c r="V25" s="59"/>
      <c r="W25" s="59"/>
    </row>
    <row r="26" spans="1:23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106</v>
      </c>
      <c r="F26" s="14">
        <v>1</v>
      </c>
      <c r="G26" s="32">
        <v>0</v>
      </c>
      <c r="H26" s="14">
        <v>44</v>
      </c>
      <c r="I26" s="14">
        <v>8</v>
      </c>
      <c r="J26" s="33">
        <v>177</v>
      </c>
      <c r="K26" s="18">
        <v>10.5</v>
      </c>
      <c r="O26" s="59"/>
      <c r="P26" s="59"/>
      <c r="Q26" s="59"/>
      <c r="R26" s="59"/>
      <c r="S26" s="59"/>
      <c r="T26" s="59"/>
      <c r="U26" s="59"/>
      <c r="V26" s="59"/>
      <c r="W26" s="59"/>
    </row>
    <row r="27" spans="1:23" ht="16.5" thickBot="1" x14ac:dyDescent="0.3">
      <c r="A27" s="18">
        <v>1.6</v>
      </c>
      <c r="B27" s="14">
        <v>14</v>
      </c>
      <c r="C27" s="20">
        <v>0.97599999999999998</v>
      </c>
      <c r="D27" s="14">
        <v>82</v>
      </c>
      <c r="E27" s="14">
        <v>101</v>
      </c>
      <c r="F27" s="14">
        <v>0</v>
      </c>
      <c r="G27" s="32">
        <v>0</v>
      </c>
      <c r="H27" s="14">
        <v>37</v>
      </c>
      <c r="I27" s="14">
        <v>5</v>
      </c>
      <c r="J27" s="33">
        <v>168</v>
      </c>
      <c r="K27" s="18">
        <v>6.2</v>
      </c>
      <c r="O27" s="59" t="s">
        <v>130</v>
      </c>
      <c r="P27" s="59"/>
      <c r="Q27" s="59"/>
      <c r="R27" s="59"/>
      <c r="S27" s="59"/>
      <c r="T27" s="59"/>
      <c r="U27" s="59"/>
      <c r="V27" s="59"/>
      <c r="W27" s="59"/>
    </row>
    <row r="28" spans="1:23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124</v>
      </c>
      <c r="F28" s="14">
        <v>1</v>
      </c>
      <c r="G28" s="32">
        <v>1</v>
      </c>
      <c r="H28" s="14">
        <v>37</v>
      </c>
      <c r="I28" s="14">
        <v>13</v>
      </c>
      <c r="J28" s="33">
        <v>172</v>
      </c>
      <c r="K28" s="18">
        <v>16.899999999999999</v>
      </c>
      <c r="O28" s="61"/>
      <c r="P28" s="61" t="s">
        <v>135</v>
      </c>
      <c r="Q28" s="61" t="s">
        <v>136</v>
      </c>
      <c r="R28" s="61" t="s">
        <v>137</v>
      </c>
      <c r="S28" s="61" t="s">
        <v>138</v>
      </c>
      <c r="T28" s="61" t="s">
        <v>139</v>
      </c>
      <c r="U28" s="59"/>
      <c r="V28" s="59"/>
      <c r="W28" s="59"/>
    </row>
    <row r="29" spans="1:23" ht="15.75" x14ac:dyDescent="0.25">
      <c r="A29" s="18">
        <v>1.5</v>
      </c>
      <c r="B29" s="14">
        <v>6</v>
      </c>
      <c r="C29" s="20">
        <v>4.7E-2</v>
      </c>
      <c r="D29" s="14">
        <v>65</v>
      </c>
      <c r="E29" s="14">
        <v>88</v>
      </c>
      <c r="F29" s="14">
        <v>1</v>
      </c>
      <c r="G29" s="32">
        <v>0</v>
      </c>
      <c r="H29" s="14">
        <v>27</v>
      </c>
      <c r="I29" s="14">
        <v>5</v>
      </c>
      <c r="J29" s="33">
        <v>186</v>
      </c>
      <c r="K29" s="18">
        <v>7.9</v>
      </c>
      <c r="O29" s="49" t="s">
        <v>131</v>
      </c>
      <c r="P29" s="49">
        <v>10</v>
      </c>
      <c r="Q29" s="49">
        <v>1807.7726760132418</v>
      </c>
      <c r="R29" s="49">
        <v>180.77726760132418</v>
      </c>
      <c r="S29" s="49">
        <v>272.33382955942278</v>
      </c>
      <c r="T29" s="49">
        <v>4.5826022040854827E-86</v>
      </c>
      <c r="U29" s="59"/>
      <c r="V29" s="59"/>
      <c r="W29" s="59"/>
    </row>
    <row r="30" spans="1:23" ht="15.75" x14ac:dyDescent="0.25">
      <c r="A30" s="18">
        <v>1.9</v>
      </c>
      <c r="B30" s="14">
        <v>6</v>
      </c>
      <c r="C30" s="20">
        <v>0.498</v>
      </c>
      <c r="D30" s="14">
        <v>31</v>
      </c>
      <c r="E30" s="14">
        <v>117</v>
      </c>
      <c r="F30" s="14">
        <v>1</v>
      </c>
      <c r="G30" s="32">
        <v>0</v>
      </c>
      <c r="H30" s="14">
        <v>30</v>
      </c>
      <c r="I30" s="14">
        <v>5</v>
      </c>
      <c r="J30" s="33">
        <v>187</v>
      </c>
      <c r="K30" s="18">
        <v>9.6</v>
      </c>
      <c r="O30" s="49" t="s">
        <v>132</v>
      </c>
      <c r="P30" s="49">
        <v>139</v>
      </c>
      <c r="Q30" s="49">
        <v>92.269257320090546</v>
      </c>
      <c r="R30" s="49">
        <v>0.66380760661935645</v>
      </c>
      <c r="S30" s="49"/>
      <c r="T30" s="49"/>
      <c r="U30" s="59"/>
      <c r="V30" s="59"/>
      <c r="W30" s="59"/>
    </row>
    <row r="31" spans="1:23" ht="16.5" thickBot="1" x14ac:dyDescent="0.3">
      <c r="A31" s="18">
        <v>3.7</v>
      </c>
      <c r="B31" s="14">
        <v>12</v>
      </c>
      <c r="C31" s="20">
        <v>8.4000000000000005E-2</v>
      </c>
      <c r="D31" s="14">
        <v>249</v>
      </c>
      <c r="E31" s="31">
        <v>86</v>
      </c>
      <c r="F31" s="14">
        <v>1</v>
      </c>
      <c r="G31" s="32">
        <v>1</v>
      </c>
      <c r="H31" s="14">
        <v>38</v>
      </c>
      <c r="I31" s="14">
        <v>11</v>
      </c>
      <c r="J31" s="33">
        <v>177</v>
      </c>
      <c r="K31" s="18">
        <v>16.3</v>
      </c>
      <c r="O31" s="50" t="s">
        <v>133</v>
      </c>
      <c r="P31" s="50">
        <v>149</v>
      </c>
      <c r="Q31" s="50">
        <v>1900.0419333333323</v>
      </c>
      <c r="R31" s="50"/>
      <c r="S31" s="50"/>
      <c r="T31" s="50"/>
      <c r="U31" s="59"/>
      <c r="V31" s="59"/>
      <c r="W31" s="59"/>
    </row>
    <row r="32" spans="1:23" ht="16.5" thickBot="1" x14ac:dyDescent="0.3">
      <c r="A32" s="18">
        <v>2.6</v>
      </c>
      <c r="B32" s="14">
        <v>14</v>
      </c>
      <c r="C32" s="20">
        <v>4.8000000000000001E-2</v>
      </c>
      <c r="D32" s="14">
        <v>197</v>
      </c>
      <c r="E32" s="14">
        <v>72</v>
      </c>
      <c r="F32" s="14">
        <v>1</v>
      </c>
      <c r="G32" s="32">
        <v>1</v>
      </c>
      <c r="H32" s="14">
        <v>35</v>
      </c>
      <c r="I32" s="14">
        <v>11</v>
      </c>
      <c r="J32" s="33">
        <v>172</v>
      </c>
      <c r="K32" s="18">
        <v>11.2</v>
      </c>
      <c r="O32" s="59"/>
      <c r="P32" s="59"/>
      <c r="Q32" s="59"/>
      <c r="R32" s="59"/>
      <c r="S32" s="59"/>
      <c r="T32" s="59"/>
      <c r="U32" s="59"/>
      <c r="V32" s="59"/>
      <c r="W32" s="59"/>
    </row>
    <row r="33" spans="1:23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101</v>
      </c>
      <c r="F33" s="14">
        <v>1</v>
      </c>
      <c r="G33" s="32">
        <v>1</v>
      </c>
      <c r="H33" s="14">
        <v>30</v>
      </c>
      <c r="I33" s="14">
        <v>10</v>
      </c>
      <c r="J33" s="33">
        <v>173</v>
      </c>
      <c r="K33" s="18">
        <v>13.1</v>
      </c>
      <c r="O33" s="61"/>
      <c r="P33" s="61" t="s">
        <v>140</v>
      </c>
      <c r="Q33" s="61" t="s">
        <v>82</v>
      </c>
      <c r="R33" s="61" t="s">
        <v>141</v>
      </c>
      <c r="S33" s="61" t="s">
        <v>142</v>
      </c>
      <c r="T33" s="61" t="s">
        <v>143</v>
      </c>
      <c r="U33" s="61" t="s">
        <v>144</v>
      </c>
      <c r="V33" s="61" t="s">
        <v>145</v>
      </c>
      <c r="W33" s="61" t="s">
        <v>146</v>
      </c>
    </row>
    <row r="34" spans="1:23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72</v>
      </c>
      <c r="F34" s="14">
        <v>0</v>
      </c>
      <c r="G34" s="32">
        <v>0</v>
      </c>
      <c r="H34" s="14">
        <v>34</v>
      </c>
      <c r="I34" s="14">
        <v>6</v>
      </c>
      <c r="J34" s="33">
        <v>183</v>
      </c>
      <c r="K34" s="18">
        <v>8</v>
      </c>
      <c r="O34" s="49" t="s">
        <v>134</v>
      </c>
      <c r="P34" s="49">
        <v>-28.313407791636873</v>
      </c>
      <c r="Q34" s="49">
        <v>1.9578755679699325</v>
      </c>
      <c r="R34" s="49">
        <v>-14.461290724922968</v>
      </c>
      <c r="S34" s="49">
        <v>1.6860917207988872E-29</v>
      </c>
      <c r="T34" s="49">
        <v>-32.184475751950878</v>
      </c>
      <c r="U34" s="49">
        <v>-24.442339831322869</v>
      </c>
      <c r="V34" s="49">
        <v>-32.184475751950878</v>
      </c>
      <c r="W34" s="49">
        <v>-24.442339831322869</v>
      </c>
    </row>
    <row r="35" spans="1:23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91</v>
      </c>
      <c r="F35" s="14">
        <v>1</v>
      </c>
      <c r="G35" s="32">
        <v>1</v>
      </c>
      <c r="H35" s="14">
        <v>37</v>
      </c>
      <c r="I35" s="14">
        <v>6</v>
      </c>
      <c r="J35" s="33">
        <v>194</v>
      </c>
      <c r="K35" s="18">
        <v>16.100000000000001</v>
      </c>
      <c r="O35" s="49" t="s">
        <v>41</v>
      </c>
      <c r="P35" s="49">
        <v>0.83281631229691633</v>
      </c>
      <c r="Q35" s="49">
        <v>0.21682907038011548</v>
      </c>
      <c r="R35" s="49">
        <v>3.8408886356286778</v>
      </c>
      <c r="S35" s="49">
        <v>1.8565467048050642E-4</v>
      </c>
      <c r="T35" s="49">
        <v>0.40410670431940565</v>
      </c>
      <c r="U35" s="49">
        <v>1.2615259202744271</v>
      </c>
      <c r="V35" s="49">
        <v>0.40410670431940565</v>
      </c>
      <c r="W35" s="49">
        <v>1.2615259202744271</v>
      </c>
    </row>
    <row r="36" spans="1:23" ht="15.75" x14ac:dyDescent="0.25">
      <c r="A36" s="18">
        <v>2</v>
      </c>
      <c r="B36" s="14">
        <v>4</v>
      </c>
      <c r="C36" s="20">
        <v>1.3149999999999999</v>
      </c>
      <c r="D36" s="14">
        <v>69</v>
      </c>
      <c r="E36" s="14">
        <v>78</v>
      </c>
      <c r="F36" s="14">
        <v>1</v>
      </c>
      <c r="G36" s="32">
        <v>1</v>
      </c>
      <c r="H36" s="14">
        <v>35</v>
      </c>
      <c r="I36" s="14">
        <v>9</v>
      </c>
      <c r="J36" s="33">
        <v>189</v>
      </c>
      <c r="K36" s="18">
        <v>10.4</v>
      </c>
      <c r="O36" s="49" t="s">
        <v>43</v>
      </c>
      <c r="P36" s="49">
        <v>2.3135462236516011E-2</v>
      </c>
      <c r="Q36" s="49">
        <v>1.3002865470053721E-2</v>
      </c>
      <c r="R36" s="49">
        <v>1.7792587556795223</v>
      </c>
      <c r="S36" s="49">
        <v>7.7382790267136889E-2</v>
      </c>
      <c r="T36" s="49">
        <v>-2.5735137254187072E-3</v>
      </c>
      <c r="U36" s="49">
        <v>4.8844438198450732E-2</v>
      </c>
      <c r="V36" s="49">
        <v>-2.5735137254187072E-3</v>
      </c>
      <c r="W36" s="49">
        <v>4.8844438198450732E-2</v>
      </c>
    </row>
    <row r="37" spans="1:23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96</v>
      </c>
      <c r="F37" s="14">
        <v>0</v>
      </c>
      <c r="G37" s="32">
        <v>0</v>
      </c>
      <c r="H37" s="14">
        <v>33</v>
      </c>
      <c r="I37" s="14">
        <v>6</v>
      </c>
      <c r="J37" s="33">
        <v>170</v>
      </c>
      <c r="K37" s="18">
        <v>7.4</v>
      </c>
      <c r="O37" s="49" t="s">
        <v>44</v>
      </c>
      <c r="P37" s="49">
        <v>0.25337568476197736</v>
      </c>
      <c r="Q37" s="49">
        <v>0.1135597302114109</v>
      </c>
      <c r="R37" s="49">
        <v>2.2312106966992182</v>
      </c>
      <c r="S37" s="49">
        <v>2.7268752632043165E-2</v>
      </c>
      <c r="T37" s="49">
        <v>2.884791578884402E-2</v>
      </c>
      <c r="U37" s="49">
        <v>0.47790345373511067</v>
      </c>
      <c r="V37" s="49">
        <v>2.884791578884402E-2</v>
      </c>
      <c r="W37" s="49">
        <v>0.47790345373511067</v>
      </c>
    </row>
    <row r="38" spans="1:23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120</v>
      </c>
      <c r="F38" s="14">
        <v>0</v>
      </c>
      <c r="G38" s="32">
        <v>0</v>
      </c>
      <c r="H38" s="14">
        <v>39</v>
      </c>
      <c r="I38" s="14">
        <v>10</v>
      </c>
      <c r="J38" s="33">
        <v>188</v>
      </c>
      <c r="K38" s="18">
        <v>10.5</v>
      </c>
      <c r="O38" s="49" t="s">
        <v>45</v>
      </c>
      <c r="P38" s="49">
        <v>3.5797760397904756E-2</v>
      </c>
      <c r="Q38" s="49">
        <v>1.9087036417510556E-3</v>
      </c>
      <c r="R38" s="49">
        <v>18.755012362769783</v>
      </c>
      <c r="S38" s="49">
        <v>6.6905656031984937E-40</v>
      </c>
      <c r="T38" s="49">
        <v>3.2023914074780994E-2</v>
      </c>
      <c r="U38" s="49">
        <v>3.9571606721028517E-2</v>
      </c>
      <c r="V38" s="49">
        <v>3.2023914074780994E-2</v>
      </c>
      <c r="W38" s="49">
        <v>3.9571606721028517E-2</v>
      </c>
    </row>
    <row r="39" spans="1:23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112</v>
      </c>
      <c r="F39" s="14">
        <v>1</v>
      </c>
      <c r="G39" s="32">
        <v>0</v>
      </c>
      <c r="H39" s="14">
        <v>59</v>
      </c>
      <c r="I39" s="14">
        <v>15</v>
      </c>
      <c r="J39" s="33">
        <v>171</v>
      </c>
      <c r="K39" s="18">
        <v>12</v>
      </c>
      <c r="O39" s="49" t="s">
        <v>47</v>
      </c>
      <c r="P39" s="49">
        <v>1.8221741854518209E-2</v>
      </c>
      <c r="Q39" s="49">
        <v>3.7999645899006312E-3</v>
      </c>
      <c r="R39" s="49">
        <v>4.7952399090631284</v>
      </c>
      <c r="S39" s="49">
        <v>4.1296309392392842E-6</v>
      </c>
      <c r="T39" s="49">
        <v>1.0708536513514643E-2</v>
      </c>
      <c r="U39" s="49">
        <v>2.5734947195521773E-2</v>
      </c>
      <c r="V39" s="49">
        <v>1.0708536513514643E-2</v>
      </c>
      <c r="W39" s="49">
        <v>2.5734947195521773E-2</v>
      </c>
    </row>
    <row r="40" spans="1:23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72</v>
      </c>
      <c r="F40" s="14">
        <v>1</v>
      </c>
      <c r="G40" s="32">
        <v>1</v>
      </c>
      <c r="H40" s="14">
        <v>30</v>
      </c>
      <c r="I40" s="14">
        <v>13</v>
      </c>
      <c r="J40" s="33">
        <v>204</v>
      </c>
      <c r="K40" s="18">
        <v>14.5</v>
      </c>
      <c r="O40" s="49" t="s">
        <v>48</v>
      </c>
      <c r="P40" s="49">
        <v>-0.17310152154774311</v>
      </c>
      <c r="Q40" s="49">
        <v>0.14439391980827318</v>
      </c>
      <c r="R40" s="49">
        <v>-1.1988144776288918</v>
      </c>
      <c r="S40" s="62">
        <v>0.23263987496813684</v>
      </c>
      <c r="T40" s="49">
        <v>-0.45859396334450409</v>
      </c>
      <c r="U40" s="49">
        <v>0.11239092024901787</v>
      </c>
      <c r="V40" s="49">
        <v>-0.45859396334450409</v>
      </c>
      <c r="W40" s="49">
        <v>0.11239092024901787</v>
      </c>
    </row>
    <row r="41" spans="1:23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150</v>
      </c>
      <c r="F41" s="14">
        <v>0</v>
      </c>
      <c r="G41" s="32">
        <v>0</v>
      </c>
      <c r="H41" s="14">
        <v>28</v>
      </c>
      <c r="I41" s="14">
        <v>1</v>
      </c>
      <c r="J41" s="33">
        <v>160</v>
      </c>
      <c r="K41" s="23">
        <v>5.9</v>
      </c>
      <c r="O41" s="49" t="s">
        <v>49</v>
      </c>
      <c r="P41" s="49">
        <v>0.20533120852085146</v>
      </c>
      <c r="Q41" s="49">
        <v>0.16222011590617919</v>
      </c>
      <c r="R41" s="49">
        <v>1.2657567612613827</v>
      </c>
      <c r="S41" s="49">
        <v>0.20771762285981579</v>
      </c>
      <c r="T41" s="49">
        <v>-0.11540679111308572</v>
      </c>
      <c r="U41" s="49">
        <v>0.52606920815478864</v>
      </c>
      <c r="V41" s="49">
        <v>-0.11540679111308572</v>
      </c>
      <c r="W41" s="49">
        <v>0.52606920815478864</v>
      </c>
    </row>
    <row r="42" spans="1:23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110</v>
      </c>
      <c r="F42" s="14">
        <v>1</v>
      </c>
      <c r="G42" s="32">
        <v>0</v>
      </c>
      <c r="H42" s="14">
        <v>36</v>
      </c>
      <c r="I42" s="14">
        <v>9</v>
      </c>
      <c r="J42" s="33">
        <v>176</v>
      </c>
      <c r="K42" s="18">
        <v>9</v>
      </c>
      <c r="O42" s="49" t="s">
        <v>50</v>
      </c>
      <c r="P42" s="49">
        <v>-2.3694066787664236E-2</v>
      </c>
      <c r="Q42" s="49">
        <v>1.0114744952343418E-2</v>
      </c>
      <c r="R42" s="49">
        <v>-2.342527359740763</v>
      </c>
      <c r="S42" s="49">
        <v>2.0572783064941265E-2</v>
      </c>
      <c r="T42" s="49">
        <v>-4.3692715196338661E-2</v>
      </c>
      <c r="U42" s="49">
        <v>-3.6954183789898107E-3</v>
      </c>
      <c r="V42" s="49">
        <v>-4.3692715196338661E-2</v>
      </c>
      <c r="W42" s="49">
        <v>-3.6954183789898107E-3</v>
      </c>
    </row>
    <row r="43" spans="1:23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104</v>
      </c>
      <c r="F43" s="14">
        <v>1</v>
      </c>
      <c r="G43" s="32">
        <v>0</v>
      </c>
      <c r="H43" s="14">
        <v>40</v>
      </c>
      <c r="I43" s="14">
        <v>8</v>
      </c>
      <c r="J43" s="33">
        <v>177</v>
      </c>
      <c r="K43" s="18">
        <v>15.8</v>
      </c>
      <c r="O43" s="49" t="s">
        <v>51</v>
      </c>
      <c r="P43" s="49">
        <v>5.8654659096874319E-2</v>
      </c>
      <c r="Q43" s="49">
        <v>2.0552278607159143E-2</v>
      </c>
      <c r="R43" s="49">
        <v>2.8539248721765897</v>
      </c>
      <c r="S43" s="49">
        <v>4.9794080588026184E-3</v>
      </c>
      <c r="T43" s="49">
        <v>1.8019151647280088E-2</v>
      </c>
      <c r="U43" s="49">
        <v>9.929016654646855E-2</v>
      </c>
      <c r="V43" s="49">
        <v>1.8019151647280088E-2</v>
      </c>
      <c r="W43" s="49">
        <v>9.929016654646855E-2</v>
      </c>
    </row>
    <row r="44" spans="1:23" ht="16.5" thickBot="1" x14ac:dyDescent="0.3">
      <c r="A44" s="18">
        <v>2.5</v>
      </c>
      <c r="B44" s="14">
        <v>5</v>
      </c>
      <c r="C44" s="20">
        <v>1.159</v>
      </c>
      <c r="D44" s="14">
        <v>196</v>
      </c>
      <c r="E44" s="14">
        <v>99</v>
      </c>
      <c r="F44" s="14">
        <v>1</v>
      </c>
      <c r="G44" s="32">
        <v>0</v>
      </c>
      <c r="H44" s="14">
        <v>43</v>
      </c>
      <c r="I44" s="14">
        <v>15</v>
      </c>
      <c r="J44" s="33">
        <v>184</v>
      </c>
      <c r="K44" s="18">
        <v>14</v>
      </c>
      <c r="O44" s="50" t="s">
        <v>57</v>
      </c>
      <c r="P44" s="50">
        <v>0.17220804867728715</v>
      </c>
      <c r="Q44" s="50">
        <v>1.005954159652051E-2</v>
      </c>
      <c r="R44" s="50">
        <v>17.118876344907417</v>
      </c>
      <c r="S44" s="50">
        <v>4.8083727294197482E-36</v>
      </c>
      <c r="T44" s="50">
        <v>0.1523185471140629</v>
      </c>
      <c r="U44" s="50">
        <v>0.19209755024051139</v>
      </c>
      <c r="V44" s="50">
        <v>0.1523185471140629</v>
      </c>
      <c r="W44" s="50">
        <v>0.19209755024051139</v>
      </c>
    </row>
    <row r="45" spans="1:23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145</v>
      </c>
      <c r="F45" s="14">
        <v>1</v>
      </c>
      <c r="G45" s="32">
        <v>1</v>
      </c>
      <c r="H45" s="14">
        <v>52</v>
      </c>
      <c r="I45" s="14">
        <v>15</v>
      </c>
      <c r="J45" s="33">
        <v>169</v>
      </c>
      <c r="K45" s="18">
        <v>15.3</v>
      </c>
      <c r="O45" s="59"/>
      <c r="P45" s="59"/>
      <c r="Q45" s="59"/>
      <c r="R45" s="59"/>
      <c r="S45" s="59"/>
      <c r="T45" s="59"/>
      <c r="U45" s="59"/>
      <c r="V45" s="59"/>
      <c r="W45" s="59"/>
    </row>
    <row r="46" spans="1:23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111</v>
      </c>
      <c r="F46" s="14">
        <v>1</v>
      </c>
      <c r="G46" s="32">
        <v>0</v>
      </c>
      <c r="H46" s="14">
        <v>45</v>
      </c>
      <c r="I46" s="14">
        <v>9</v>
      </c>
      <c r="J46" s="33">
        <v>178</v>
      </c>
      <c r="K46" s="18">
        <v>14.4</v>
      </c>
      <c r="O46" s="59"/>
      <c r="P46" s="59"/>
      <c r="Q46" s="59"/>
      <c r="R46" s="59"/>
      <c r="S46" s="59"/>
      <c r="T46" s="59"/>
      <c r="U46" s="59"/>
      <c r="V46" s="59"/>
      <c r="W46" s="59"/>
    </row>
    <row r="47" spans="1:23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86</v>
      </c>
      <c r="F47" s="14">
        <v>1</v>
      </c>
      <c r="G47" s="32">
        <v>0</v>
      </c>
      <c r="H47" s="14">
        <v>33</v>
      </c>
      <c r="I47" s="14">
        <v>5</v>
      </c>
      <c r="J47" s="33">
        <v>194</v>
      </c>
      <c r="K47" s="18">
        <v>14.8</v>
      </c>
      <c r="O47" s="59"/>
      <c r="P47" s="59"/>
      <c r="Q47" s="59"/>
      <c r="R47" s="59"/>
      <c r="S47" s="59"/>
      <c r="T47" s="59"/>
      <c r="U47" s="59"/>
      <c r="V47" s="59"/>
      <c r="W47" s="59"/>
    </row>
    <row r="48" spans="1:23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84</v>
      </c>
      <c r="F48" s="14">
        <v>1</v>
      </c>
      <c r="G48" s="32">
        <v>1</v>
      </c>
      <c r="H48" s="14">
        <v>36</v>
      </c>
      <c r="I48" s="14">
        <v>8</v>
      </c>
      <c r="J48" s="33">
        <v>179</v>
      </c>
      <c r="K48" s="18">
        <v>12.1</v>
      </c>
      <c r="O48" s="132" t="s">
        <v>255</v>
      </c>
      <c r="P48" s="59"/>
      <c r="Q48" s="59"/>
      <c r="R48" s="59"/>
      <c r="S48" s="59"/>
      <c r="T48" s="59"/>
      <c r="U48" s="59"/>
      <c r="V48" s="59"/>
      <c r="W48" s="59"/>
    </row>
    <row r="49" spans="1:23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123</v>
      </c>
      <c r="F49" s="14">
        <v>0</v>
      </c>
      <c r="G49" s="32">
        <v>0</v>
      </c>
      <c r="H49" s="14">
        <v>36</v>
      </c>
      <c r="I49" s="14">
        <v>8</v>
      </c>
      <c r="J49" s="33">
        <v>167</v>
      </c>
      <c r="K49" s="18">
        <v>8</v>
      </c>
      <c r="O49" s="131" t="s">
        <v>266</v>
      </c>
      <c r="P49" s="129"/>
      <c r="Q49" s="129"/>
      <c r="R49" s="129"/>
      <c r="S49" s="129"/>
      <c r="T49" s="129"/>
      <c r="U49" s="129"/>
      <c r="V49" s="129"/>
      <c r="W49" s="129"/>
    </row>
    <row r="50" spans="1:23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97</v>
      </c>
      <c r="F50" s="14">
        <v>0</v>
      </c>
      <c r="G50" s="32">
        <v>1</v>
      </c>
      <c r="H50" s="14">
        <v>43</v>
      </c>
      <c r="I50" s="14">
        <v>6</v>
      </c>
      <c r="J50" s="33">
        <v>172</v>
      </c>
      <c r="K50" s="18">
        <v>8.4</v>
      </c>
    </row>
    <row r="51" spans="1:23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98</v>
      </c>
      <c r="F51" s="14">
        <v>0</v>
      </c>
      <c r="G51" s="32">
        <v>1</v>
      </c>
      <c r="H51" s="14">
        <v>35</v>
      </c>
      <c r="I51" s="14">
        <v>1</v>
      </c>
      <c r="J51" s="33">
        <v>181</v>
      </c>
      <c r="K51" s="18">
        <v>10.6</v>
      </c>
    </row>
    <row r="52" spans="1:23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72</v>
      </c>
      <c r="F52" s="14">
        <v>0</v>
      </c>
      <c r="G52" s="32">
        <v>1</v>
      </c>
      <c r="H52" s="14">
        <v>49</v>
      </c>
      <c r="I52" s="14">
        <v>7</v>
      </c>
      <c r="J52" s="33">
        <v>189</v>
      </c>
      <c r="K52" s="18">
        <v>10.9</v>
      </c>
    </row>
    <row r="53" spans="1:23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73</v>
      </c>
      <c r="F53" s="14">
        <v>1</v>
      </c>
      <c r="G53" s="32">
        <v>1</v>
      </c>
      <c r="H53" s="14">
        <v>35</v>
      </c>
      <c r="I53" s="14">
        <v>4</v>
      </c>
      <c r="J53" s="33">
        <v>171</v>
      </c>
      <c r="K53" s="18">
        <v>8.6999999999999993</v>
      </c>
    </row>
    <row r="54" spans="1:23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111</v>
      </c>
      <c r="F54" s="14">
        <v>1</v>
      </c>
      <c r="G54" s="32">
        <v>0</v>
      </c>
      <c r="H54" s="14">
        <v>44</v>
      </c>
      <c r="I54" s="14">
        <v>5</v>
      </c>
      <c r="J54" s="33">
        <v>169</v>
      </c>
      <c r="K54" s="18">
        <v>9.5</v>
      </c>
    </row>
    <row r="55" spans="1:23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86</v>
      </c>
      <c r="F55" s="14">
        <v>1</v>
      </c>
      <c r="G55" s="32">
        <v>0</v>
      </c>
      <c r="H55" s="14">
        <v>29</v>
      </c>
      <c r="I55" s="14">
        <v>2</v>
      </c>
      <c r="J55" s="33">
        <v>168</v>
      </c>
      <c r="K55" s="18">
        <v>6.8</v>
      </c>
    </row>
    <row r="56" spans="1:23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120</v>
      </c>
      <c r="F56" s="14">
        <v>0</v>
      </c>
      <c r="G56" s="32">
        <v>0</v>
      </c>
      <c r="H56" s="14">
        <v>39</v>
      </c>
      <c r="I56" s="14">
        <v>5</v>
      </c>
      <c r="J56" s="33">
        <v>167</v>
      </c>
      <c r="K56" s="18">
        <v>7.2</v>
      </c>
    </row>
    <row r="57" spans="1:23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84</v>
      </c>
      <c r="F57" s="14">
        <v>1</v>
      </c>
      <c r="G57" s="32">
        <v>1</v>
      </c>
      <c r="H57" s="14">
        <v>36</v>
      </c>
      <c r="I57" s="14">
        <v>6</v>
      </c>
      <c r="J57" s="33">
        <v>184</v>
      </c>
      <c r="K57" s="18">
        <v>11.3</v>
      </c>
    </row>
    <row r="58" spans="1:23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108</v>
      </c>
      <c r="F58" s="14">
        <v>1</v>
      </c>
      <c r="G58" s="32">
        <v>0</v>
      </c>
      <c r="H58" s="14">
        <v>37</v>
      </c>
      <c r="I58" s="14">
        <v>9</v>
      </c>
      <c r="J58" s="33">
        <v>168</v>
      </c>
      <c r="K58" s="18">
        <v>9.4</v>
      </c>
    </row>
    <row r="59" spans="1:23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118</v>
      </c>
      <c r="F59" s="14">
        <v>0</v>
      </c>
      <c r="G59" s="32">
        <v>1</v>
      </c>
      <c r="H59" s="14">
        <v>34</v>
      </c>
      <c r="I59" s="14">
        <v>19</v>
      </c>
      <c r="J59" s="33">
        <v>180</v>
      </c>
      <c r="K59" s="18">
        <v>8.6</v>
      </c>
    </row>
    <row r="60" spans="1:23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92</v>
      </c>
      <c r="F60" s="14">
        <v>0</v>
      </c>
      <c r="G60" s="32">
        <v>1</v>
      </c>
      <c r="H60" s="14">
        <v>52</v>
      </c>
      <c r="I60" s="14">
        <v>18</v>
      </c>
      <c r="J60" s="33">
        <v>186</v>
      </c>
      <c r="K60" s="18">
        <v>17.100000000000001</v>
      </c>
    </row>
    <row r="61" spans="1:23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88</v>
      </c>
      <c r="F61" s="14">
        <v>0</v>
      </c>
      <c r="G61" s="32">
        <v>1</v>
      </c>
      <c r="H61" s="14">
        <v>45</v>
      </c>
      <c r="I61" s="14">
        <v>10</v>
      </c>
      <c r="J61" s="33">
        <v>187</v>
      </c>
      <c r="K61" s="18">
        <v>15.4</v>
      </c>
    </row>
    <row r="62" spans="1:23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101</v>
      </c>
      <c r="F62" s="14">
        <v>0</v>
      </c>
      <c r="G62" s="32">
        <v>1</v>
      </c>
      <c r="H62" s="14">
        <v>53</v>
      </c>
      <c r="I62" s="14">
        <v>9</v>
      </c>
      <c r="J62" s="33">
        <v>170</v>
      </c>
      <c r="K62" s="18">
        <v>11</v>
      </c>
    </row>
    <row r="63" spans="1:23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91</v>
      </c>
      <c r="F63" s="14">
        <v>0</v>
      </c>
      <c r="G63" s="32">
        <v>0</v>
      </c>
      <c r="H63" s="14">
        <v>44</v>
      </c>
      <c r="I63" s="14">
        <v>10</v>
      </c>
      <c r="J63" s="33">
        <v>187</v>
      </c>
      <c r="K63" s="18">
        <v>15.6</v>
      </c>
    </row>
    <row r="64" spans="1:23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120</v>
      </c>
      <c r="F64" s="14">
        <v>0</v>
      </c>
      <c r="G64" s="32">
        <v>0</v>
      </c>
      <c r="H64" s="14">
        <v>46</v>
      </c>
      <c r="I64" s="14">
        <v>3</v>
      </c>
      <c r="J64" s="33">
        <v>172</v>
      </c>
      <c r="K64" s="18">
        <v>7.6</v>
      </c>
    </row>
    <row r="65" spans="1:11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98</v>
      </c>
      <c r="F65" s="14">
        <v>0</v>
      </c>
      <c r="G65" s="32">
        <v>1</v>
      </c>
      <c r="H65" s="14">
        <v>38</v>
      </c>
      <c r="I65" s="14">
        <v>9</v>
      </c>
      <c r="J65" s="33">
        <v>183</v>
      </c>
      <c r="K65" s="18">
        <v>11.4</v>
      </c>
    </row>
    <row r="66" spans="1:11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98</v>
      </c>
      <c r="F66" s="14">
        <v>1</v>
      </c>
      <c r="G66" s="32">
        <v>1</v>
      </c>
      <c r="H66" s="14">
        <v>36</v>
      </c>
      <c r="I66" s="14">
        <v>12</v>
      </c>
      <c r="J66" s="33">
        <v>195</v>
      </c>
      <c r="K66" s="18">
        <v>23.5</v>
      </c>
    </row>
    <row r="67" spans="1:11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98</v>
      </c>
      <c r="F67" s="14">
        <v>1</v>
      </c>
      <c r="G67" s="32">
        <v>1</v>
      </c>
      <c r="H67" s="14">
        <v>42</v>
      </c>
      <c r="I67" s="14">
        <v>3</v>
      </c>
      <c r="J67" s="33">
        <v>166</v>
      </c>
      <c r="K67" s="18">
        <v>12.4</v>
      </c>
    </row>
    <row r="68" spans="1:11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96</v>
      </c>
      <c r="F68" s="14">
        <v>0</v>
      </c>
      <c r="G68" s="32">
        <v>1</v>
      </c>
      <c r="H68" s="14">
        <v>28</v>
      </c>
      <c r="I68" s="14">
        <v>9</v>
      </c>
      <c r="J68" s="33">
        <v>186</v>
      </c>
      <c r="K68" s="18">
        <v>13.4</v>
      </c>
    </row>
    <row r="69" spans="1:11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116</v>
      </c>
      <c r="F69" s="14">
        <v>1</v>
      </c>
      <c r="G69" s="32">
        <v>0</v>
      </c>
      <c r="H69" s="14">
        <v>35</v>
      </c>
      <c r="I69" s="14">
        <v>10</v>
      </c>
      <c r="J69" s="33">
        <v>185</v>
      </c>
      <c r="K69" s="18">
        <v>13.8</v>
      </c>
    </row>
    <row r="70" spans="1:11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114</v>
      </c>
      <c r="F70" s="14">
        <v>1</v>
      </c>
      <c r="G70" s="32">
        <v>1</v>
      </c>
      <c r="H70" s="14">
        <v>43</v>
      </c>
      <c r="I70" s="14">
        <v>11</v>
      </c>
      <c r="J70" s="33">
        <v>175</v>
      </c>
      <c r="K70" s="18">
        <v>11.6</v>
      </c>
    </row>
    <row r="71" spans="1:11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98</v>
      </c>
      <c r="F71" s="14">
        <v>1</v>
      </c>
      <c r="G71" s="32">
        <v>1</v>
      </c>
      <c r="H71" s="14">
        <v>35</v>
      </c>
      <c r="I71" s="14">
        <v>8</v>
      </c>
      <c r="J71" s="33">
        <v>170</v>
      </c>
      <c r="K71" s="18">
        <v>11.8</v>
      </c>
    </row>
    <row r="72" spans="1:11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91</v>
      </c>
      <c r="F72" s="14">
        <v>1</v>
      </c>
      <c r="G72" s="32">
        <v>0</v>
      </c>
      <c r="H72" s="14">
        <v>28</v>
      </c>
      <c r="I72" s="14">
        <v>8</v>
      </c>
      <c r="J72" s="33">
        <v>181</v>
      </c>
      <c r="K72" s="18">
        <v>12.4</v>
      </c>
    </row>
    <row r="73" spans="1:11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129</v>
      </c>
      <c r="F73" s="14">
        <v>1</v>
      </c>
      <c r="G73" s="32">
        <v>0</v>
      </c>
      <c r="H73" s="14">
        <v>56</v>
      </c>
      <c r="I73" s="14">
        <v>3</v>
      </c>
      <c r="J73" s="33">
        <v>170</v>
      </c>
      <c r="K73" s="18">
        <v>8.1</v>
      </c>
    </row>
    <row r="74" spans="1:11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88</v>
      </c>
      <c r="F74" s="14">
        <v>1</v>
      </c>
      <c r="G74" s="32">
        <v>0</v>
      </c>
      <c r="H74" s="14">
        <v>40</v>
      </c>
      <c r="I74" s="14">
        <v>8</v>
      </c>
      <c r="J74" s="33">
        <v>182</v>
      </c>
      <c r="K74" s="18">
        <v>9.5</v>
      </c>
    </row>
    <row r="75" spans="1:11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82</v>
      </c>
      <c r="F75" s="14">
        <v>0</v>
      </c>
      <c r="G75" s="32">
        <v>1</v>
      </c>
      <c r="H75" s="14">
        <v>31</v>
      </c>
      <c r="I75" s="14">
        <v>7</v>
      </c>
      <c r="J75" s="33">
        <v>180</v>
      </c>
      <c r="K75" s="18">
        <v>8.4</v>
      </c>
    </row>
    <row r="76" spans="1:11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135</v>
      </c>
      <c r="F76" s="14">
        <v>1</v>
      </c>
      <c r="G76" s="32">
        <v>0</v>
      </c>
      <c r="H76" s="14">
        <v>40</v>
      </c>
      <c r="I76" s="14">
        <v>20</v>
      </c>
      <c r="J76" s="33">
        <v>176</v>
      </c>
      <c r="K76" s="18">
        <v>9</v>
      </c>
    </row>
    <row r="77" spans="1:11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133</v>
      </c>
      <c r="F77" s="14">
        <v>0</v>
      </c>
      <c r="G77" s="32">
        <v>0</v>
      </c>
      <c r="H77" s="14">
        <v>29</v>
      </c>
      <c r="I77" s="14">
        <v>15</v>
      </c>
      <c r="J77" s="33">
        <v>187</v>
      </c>
      <c r="K77" s="18">
        <v>15.5</v>
      </c>
    </row>
    <row r="78" spans="1:11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112</v>
      </c>
      <c r="F78" s="14">
        <v>1</v>
      </c>
      <c r="G78" s="32">
        <v>0</v>
      </c>
      <c r="H78" s="14">
        <v>32</v>
      </c>
      <c r="I78" s="14">
        <v>10</v>
      </c>
      <c r="J78" s="33">
        <v>180</v>
      </c>
      <c r="K78" s="18">
        <v>10.4</v>
      </c>
    </row>
    <row r="79" spans="1:11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168</v>
      </c>
      <c r="F79" s="14">
        <v>1</v>
      </c>
      <c r="G79" s="32">
        <v>1</v>
      </c>
      <c r="H79" s="14">
        <v>33</v>
      </c>
      <c r="I79" s="14">
        <v>11</v>
      </c>
      <c r="J79" s="33">
        <v>184</v>
      </c>
      <c r="K79" s="18">
        <v>12.7</v>
      </c>
    </row>
    <row r="80" spans="1:11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78</v>
      </c>
      <c r="F80" s="14">
        <v>1</v>
      </c>
      <c r="G80" s="32">
        <v>1</v>
      </c>
      <c r="H80" s="14">
        <v>39</v>
      </c>
      <c r="I80" s="14">
        <v>7</v>
      </c>
      <c r="J80" s="33">
        <v>187</v>
      </c>
      <c r="K80" s="18">
        <v>14</v>
      </c>
    </row>
    <row r="81" spans="1:11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110</v>
      </c>
      <c r="F81" s="14">
        <v>1</v>
      </c>
      <c r="G81" s="32">
        <v>0</v>
      </c>
      <c r="H81" s="14">
        <v>41</v>
      </c>
      <c r="I81" s="14">
        <v>10</v>
      </c>
      <c r="J81" s="33">
        <v>169</v>
      </c>
      <c r="K81" s="18">
        <v>9.4</v>
      </c>
    </row>
    <row r="82" spans="1:11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132</v>
      </c>
      <c r="F82" s="14">
        <v>1</v>
      </c>
      <c r="G82" s="32">
        <v>1</v>
      </c>
      <c r="H82" s="14">
        <v>31</v>
      </c>
      <c r="I82" s="14">
        <v>6</v>
      </c>
      <c r="J82" s="33">
        <v>173</v>
      </c>
      <c r="K82" s="18">
        <v>14</v>
      </c>
    </row>
    <row r="83" spans="1:11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137</v>
      </c>
      <c r="F83" s="14">
        <v>0</v>
      </c>
      <c r="G83" s="32">
        <v>0</v>
      </c>
      <c r="H83" s="14">
        <v>43</v>
      </c>
      <c r="I83" s="14">
        <v>12</v>
      </c>
      <c r="J83" s="33">
        <v>174</v>
      </c>
      <c r="K83" s="18">
        <v>15.9</v>
      </c>
    </row>
    <row r="84" spans="1:11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127</v>
      </c>
      <c r="F84" s="14">
        <v>0</v>
      </c>
      <c r="G84" s="32">
        <v>0</v>
      </c>
      <c r="H84" s="14">
        <v>30</v>
      </c>
      <c r="I84" s="14">
        <v>4</v>
      </c>
      <c r="J84" s="33">
        <v>175</v>
      </c>
      <c r="K84" s="18">
        <v>7.5</v>
      </c>
    </row>
    <row r="85" spans="1:11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112</v>
      </c>
      <c r="F85" s="14">
        <v>1</v>
      </c>
      <c r="G85" s="32">
        <v>0</v>
      </c>
      <c r="H85" s="14">
        <v>39</v>
      </c>
      <c r="I85" s="14">
        <v>7</v>
      </c>
      <c r="J85" s="33">
        <v>180</v>
      </c>
      <c r="K85" s="18">
        <v>8.1</v>
      </c>
    </row>
    <row r="86" spans="1:11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85</v>
      </c>
      <c r="F86" s="14">
        <v>0</v>
      </c>
      <c r="G86" s="32">
        <v>1</v>
      </c>
      <c r="H86" s="14">
        <v>46</v>
      </c>
      <c r="I86" s="14">
        <v>9</v>
      </c>
      <c r="J86" s="33">
        <v>194</v>
      </c>
      <c r="K86" s="18">
        <v>10.3</v>
      </c>
    </row>
    <row r="87" spans="1:11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74</v>
      </c>
      <c r="F87" s="14">
        <v>0</v>
      </c>
      <c r="G87" s="32">
        <v>0</v>
      </c>
      <c r="H87" s="14">
        <v>50</v>
      </c>
      <c r="I87" s="14">
        <v>4</v>
      </c>
      <c r="J87" s="33">
        <v>180</v>
      </c>
      <c r="K87" s="18">
        <v>7.7</v>
      </c>
    </row>
    <row r="88" spans="1:11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109</v>
      </c>
      <c r="F88" s="14">
        <v>0</v>
      </c>
      <c r="G88" s="32">
        <v>0</v>
      </c>
      <c r="H88" s="14">
        <v>44</v>
      </c>
      <c r="I88" s="14">
        <v>8</v>
      </c>
      <c r="J88" s="33">
        <v>167</v>
      </c>
      <c r="K88" s="18">
        <v>8.5</v>
      </c>
    </row>
    <row r="89" spans="1:11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108</v>
      </c>
      <c r="F89" s="14">
        <v>0</v>
      </c>
      <c r="G89" s="32">
        <v>1</v>
      </c>
      <c r="H89" s="14">
        <v>31</v>
      </c>
      <c r="I89" s="14">
        <v>10</v>
      </c>
      <c r="J89" s="33">
        <v>180</v>
      </c>
      <c r="K89" s="18">
        <v>10.7</v>
      </c>
    </row>
    <row r="90" spans="1:11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100</v>
      </c>
      <c r="F90" s="14">
        <v>0</v>
      </c>
      <c r="G90" s="32">
        <v>0</v>
      </c>
      <c r="H90" s="14">
        <v>53</v>
      </c>
      <c r="I90" s="14">
        <v>7</v>
      </c>
      <c r="J90" s="33">
        <v>167</v>
      </c>
      <c r="K90" s="18">
        <v>7.4</v>
      </c>
    </row>
    <row r="91" spans="1:11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105</v>
      </c>
      <c r="F91" s="14">
        <v>1</v>
      </c>
      <c r="G91" s="32">
        <v>1</v>
      </c>
      <c r="H91" s="14">
        <v>37</v>
      </c>
      <c r="I91" s="14">
        <v>15</v>
      </c>
      <c r="J91" s="33">
        <v>176</v>
      </c>
      <c r="K91" s="18">
        <v>14.8</v>
      </c>
    </row>
    <row r="92" spans="1:11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87</v>
      </c>
      <c r="F92" s="14">
        <v>1</v>
      </c>
      <c r="G92" s="32">
        <v>0</v>
      </c>
      <c r="H92" s="14">
        <v>46</v>
      </c>
      <c r="I92" s="14">
        <v>1</v>
      </c>
      <c r="J92" s="33">
        <v>166</v>
      </c>
      <c r="K92" s="18">
        <v>7.3</v>
      </c>
    </row>
    <row r="93" spans="1:11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84</v>
      </c>
      <c r="F93" s="14">
        <v>1</v>
      </c>
      <c r="G93" s="32">
        <v>0</v>
      </c>
      <c r="H93" s="14">
        <v>45</v>
      </c>
      <c r="I93" s="14">
        <v>5</v>
      </c>
      <c r="J93" s="33">
        <v>165</v>
      </c>
      <c r="K93" s="18">
        <v>7.6</v>
      </c>
    </row>
    <row r="94" spans="1:11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87</v>
      </c>
      <c r="F94" s="14">
        <v>1</v>
      </c>
      <c r="G94" s="32">
        <v>0</v>
      </c>
      <c r="H94" s="14">
        <v>34</v>
      </c>
      <c r="I94" s="14">
        <v>8</v>
      </c>
      <c r="J94" s="33">
        <v>181</v>
      </c>
      <c r="K94" s="18">
        <v>9</v>
      </c>
    </row>
    <row r="95" spans="1:11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101</v>
      </c>
      <c r="F95" s="14">
        <v>1</v>
      </c>
      <c r="G95" s="32">
        <v>1</v>
      </c>
      <c r="H95" s="14">
        <v>38</v>
      </c>
      <c r="I95" s="14">
        <v>13</v>
      </c>
      <c r="J95" s="33">
        <v>183</v>
      </c>
      <c r="K95" s="18">
        <v>12.9</v>
      </c>
    </row>
    <row r="96" spans="1:11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130</v>
      </c>
      <c r="F96" s="14">
        <v>1</v>
      </c>
      <c r="G96" s="32">
        <v>0</v>
      </c>
      <c r="H96" s="14">
        <v>37</v>
      </c>
      <c r="I96" s="14">
        <v>11</v>
      </c>
      <c r="J96" s="33">
        <v>178</v>
      </c>
      <c r="K96" s="18">
        <v>9</v>
      </c>
    </row>
    <row r="97" spans="1:11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72</v>
      </c>
      <c r="F97" s="14">
        <v>1</v>
      </c>
      <c r="G97" s="32">
        <v>1</v>
      </c>
      <c r="H97" s="14">
        <v>39</v>
      </c>
      <c r="I97" s="14">
        <v>18</v>
      </c>
      <c r="J97" s="33">
        <v>185</v>
      </c>
      <c r="K97" s="18">
        <v>18.2</v>
      </c>
    </row>
    <row r="98" spans="1:11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129</v>
      </c>
      <c r="F98" s="14">
        <v>0</v>
      </c>
      <c r="G98" s="32">
        <v>1</v>
      </c>
      <c r="H98" s="14">
        <v>42</v>
      </c>
      <c r="I98" s="14">
        <v>15</v>
      </c>
      <c r="J98" s="33">
        <v>193</v>
      </c>
      <c r="K98" s="18">
        <v>14.4</v>
      </c>
    </row>
    <row r="99" spans="1:11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100</v>
      </c>
      <c r="F99" s="14">
        <v>0</v>
      </c>
      <c r="G99" s="32">
        <v>0</v>
      </c>
      <c r="H99" s="14">
        <v>54</v>
      </c>
      <c r="I99" s="14">
        <v>8</v>
      </c>
      <c r="J99" s="33">
        <v>179</v>
      </c>
      <c r="K99" s="18">
        <v>8.8000000000000007</v>
      </c>
    </row>
    <row r="100" spans="1:11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86</v>
      </c>
      <c r="F100" s="14">
        <v>1</v>
      </c>
      <c r="G100" s="32">
        <v>1</v>
      </c>
      <c r="H100" s="14">
        <v>39</v>
      </c>
      <c r="I100" s="14">
        <v>9</v>
      </c>
      <c r="J100" s="33">
        <v>171</v>
      </c>
      <c r="K100" s="18">
        <v>12.5</v>
      </c>
    </row>
    <row r="101" spans="1:11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98</v>
      </c>
      <c r="F101" s="14">
        <v>0</v>
      </c>
      <c r="G101" s="32">
        <v>1</v>
      </c>
      <c r="H101" s="14">
        <v>35</v>
      </c>
      <c r="I101" s="14">
        <v>16</v>
      </c>
      <c r="J101" s="33">
        <v>180</v>
      </c>
      <c r="K101" s="18">
        <v>13.3</v>
      </c>
    </row>
    <row r="102" spans="1:11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112</v>
      </c>
      <c r="F102" s="14">
        <v>1</v>
      </c>
      <c r="G102" s="32">
        <v>0</v>
      </c>
      <c r="H102" s="14">
        <v>33</v>
      </c>
      <c r="I102" s="14">
        <v>1</v>
      </c>
      <c r="J102" s="33">
        <v>188</v>
      </c>
      <c r="K102" s="18">
        <v>12.5</v>
      </c>
    </row>
    <row r="103" spans="1:11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85</v>
      </c>
      <c r="F103" s="14">
        <v>0</v>
      </c>
      <c r="G103" s="32">
        <v>1</v>
      </c>
      <c r="H103" s="14">
        <v>36</v>
      </c>
      <c r="I103" s="14">
        <v>7</v>
      </c>
      <c r="J103" s="33">
        <v>187</v>
      </c>
      <c r="K103" s="18">
        <v>13.2</v>
      </c>
    </row>
    <row r="104" spans="1:11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96</v>
      </c>
      <c r="F104" s="14">
        <v>0</v>
      </c>
      <c r="G104" s="32">
        <v>0</v>
      </c>
      <c r="H104" s="14">
        <v>42</v>
      </c>
      <c r="I104" s="14">
        <v>7</v>
      </c>
      <c r="J104" s="33">
        <v>168</v>
      </c>
      <c r="K104" s="18">
        <v>11.1</v>
      </c>
    </row>
    <row r="105" spans="1:11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150</v>
      </c>
      <c r="F105" s="14">
        <v>0</v>
      </c>
      <c r="G105" s="32">
        <v>0</v>
      </c>
      <c r="H105" s="14">
        <v>29</v>
      </c>
      <c r="I105" s="14">
        <v>10</v>
      </c>
      <c r="J105" s="33">
        <v>175</v>
      </c>
      <c r="K105" s="18">
        <v>8.3000000000000007</v>
      </c>
    </row>
    <row r="106" spans="1:11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107</v>
      </c>
      <c r="F106" s="14">
        <v>1</v>
      </c>
      <c r="G106" s="32">
        <v>0</v>
      </c>
      <c r="H106" s="14">
        <v>38</v>
      </c>
      <c r="I106" s="14">
        <v>4</v>
      </c>
      <c r="J106" s="33">
        <v>169</v>
      </c>
      <c r="K106" s="18">
        <v>9.3000000000000007</v>
      </c>
    </row>
    <row r="107" spans="1:11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108</v>
      </c>
      <c r="F107" s="14">
        <v>1</v>
      </c>
      <c r="G107" s="32">
        <v>0</v>
      </c>
      <c r="H107" s="14">
        <v>37</v>
      </c>
      <c r="I107" s="14">
        <v>9</v>
      </c>
      <c r="J107" s="33">
        <v>168</v>
      </c>
      <c r="K107" s="18">
        <v>8.1999999999999993</v>
      </c>
    </row>
    <row r="108" spans="1:11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78</v>
      </c>
      <c r="F108" s="14">
        <v>1</v>
      </c>
      <c r="G108" s="32">
        <v>1</v>
      </c>
      <c r="H108" s="14">
        <v>29</v>
      </c>
      <c r="I108" s="14">
        <v>7</v>
      </c>
      <c r="J108" s="33">
        <v>171</v>
      </c>
      <c r="K108" s="18">
        <v>14.8</v>
      </c>
    </row>
    <row r="109" spans="1:11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86</v>
      </c>
      <c r="F109" s="14">
        <v>0</v>
      </c>
      <c r="G109" s="32">
        <v>1</v>
      </c>
      <c r="H109" s="14">
        <v>36</v>
      </c>
      <c r="I109" s="14">
        <v>10</v>
      </c>
      <c r="J109" s="33">
        <v>182</v>
      </c>
      <c r="K109" s="18">
        <v>10.7</v>
      </c>
    </row>
    <row r="110" spans="1:11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133</v>
      </c>
      <c r="F110" s="14">
        <v>1</v>
      </c>
      <c r="G110" s="32">
        <v>0</v>
      </c>
      <c r="H110" s="14">
        <v>61</v>
      </c>
      <c r="I110" s="14">
        <v>8</v>
      </c>
      <c r="J110" s="33">
        <v>168</v>
      </c>
      <c r="K110" s="18">
        <v>8.8000000000000007</v>
      </c>
    </row>
    <row r="111" spans="1:11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107</v>
      </c>
      <c r="F111" s="14">
        <v>1</v>
      </c>
      <c r="G111" s="32">
        <v>0</v>
      </c>
      <c r="H111" s="14">
        <v>38</v>
      </c>
      <c r="I111" s="14">
        <v>8</v>
      </c>
      <c r="J111" s="33">
        <v>193</v>
      </c>
      <c r="K111" s="18">
        <v>9.6999999999999993</v>
      </c>
    </row>
    <row r="112" spans="1:11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100</v>
      </c>
      <c r="F112" s="14">
        <v>1</v>
      </c>
      <c r="G112" s="32">
        <v>0</v>
      </c>
      <c r="H112" s="14">
        <v>27</v>
      </c>
      <c r="I112" s="14">
        <v>10</v>
      </c>
      <c r="J112" s="33">
        <v>192</v>
      </c>
      <c r="K112" s="18">
        <v>9.6999999999999993</v>
      </c>
    </row>
    <row r="113" spans="1:11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108</v>
      </c>
      <c r="F113" s="14">
        <v>1</v>
      </c>
      <c r="G113" s="32">
        <v>1</v>
      </c>
      <c r="H113" s="14">
        <v>32</v>
      </c>
      <c r="I113" s="14">
        <v>10</v>
      </c>
      <c r="J113" s="33">
        <v>181</v>
      </c>
      <c r="K113" s="18">
        <v>10.5</v>
      </c>
    </row>
    <row r="114" spans="1:11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155</v>
      </c>
      <c r="F114" s="14">
        <v>1</v>
      </c>
      <c r="G114" s="32">
        <v>1</v>
      </c>
      <c r="H114" s="14">
        <v>44</v>
      </c>
      <c r="I114" s="14">
        <v>16</v>
      </c>
      <c r="J114" s="33">
        <v>170</v>
      </c>
      <c r="K114" s="18">
        <v>8.9</v>
      </c>
    </row>
    <row r="115" spans="1:11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90</v>
      </c>
      <c r="F115" s="14">
        <v>1</v>
      </c>
      <c r="G115" s="32">
        <v>0</v>
      </c>
      <c r="H115" s="14">
        <v>37</v>
      </c>
      <c r="I115" s="14">
        <v>6</v>
      </c>
      <c r="J115" s="33">
        <v>175</v>
      </c>
      <c r="K115" s="18">
        <v>7.9</v>
      </c>
    </row>
    <row r="116" spans="1:11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137</v>
      </c>
      <c r="F116" s="14">
        <v>1</v>
      </c>
      <c r="G116" s="32">
        <v>1</v>
      </c>
      <c r="H116" s="14">
        <v>37</v>
      </c>
      <c r="I116" s="14">
        <v>13</v>
      </c>
      <c r="J116" s="33">
        <v>196</v>
      </c>
      <c r="K116" s="18">
        <v>21</v>
      </c>
    </row>
    <row r="117" spans="1:11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140</v>
      </c>
      <c r="F117" s="14">
        <v>0</v>
      </c>
      <c r="G117" s="32">
        <v>1</v>
      </c>
      <c r="H117" s="14">
        <v>60</v>
      </c>
      <c r="I117" s="14">
        <v>9</v>
      </c>
      <c r="J117" s="33">
        <v>174</v>
      </c>
      <c r="K117" s="18">
        <v>12.7</v>
      </c>
    </row>
    <row r="118" spans="1:11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98</v>
      </c>
      <c r="F118" s="14">
        <v>0</v>
      </c>
      <c r="G118" s="32">
        <v>0</v>
      </c>
      <c r="H118" s="14">
        <v>53</v>
      </c>
      <c r="I118" s="14">
        <v>12</v>
      </c>
      <c r="J118" s="33">
        <v>182</v>
      </c>
      <c r="K118" s="18">
        <v>9.4</v>
      </c>
    </row>
    <row r="119" spans="1:11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111</v>
      </c>
      <c r="F119" s="14">
        <v>1</v>
      </c>
      <c r="G119" s="32">
        <v>0</v>
      </c>
      <c r="H119" s="14">
        <v>41</v>
      </c>
      <c r="I119" s="14">
        <v>7</v>
      </c>
      <c r="J119" s="33">
        <v>165</v>
      </c>
      <c r="K119" s="18">
        <v>7.5</v>
      </c>
    </row>
    <row r="120" spans="1:11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101</v>
      </c>
      <c r="F120" s="14">
        <v>1</v>
      </c>
      <c r="G120" s="32">
        <v>0</v>
      </c>
      <c r="H120" s="14">
        <v>39</v>
      </c>
      <c r="I120" s="14">
        <v>13</v>
      </c>
      <c r="J120" s="33">
        <v>179</v>
      </c>
      <c r="K120" s="18">
        <v>11.8</v>
      </c>
    </row>
    <row r="121" spans="1:11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109</v>
      </c>
      <c r="F121" s="14">
        <v>1</v>
      </c>
      <c r="G121" s="32">
        <v>0</v>
      </c>
      <c r="H121" s="14">
        <v>44</v>
      </c>
      <c r="I121" s="14">
        <v>10</v>
      </c>
      <c r="J121" s="33">
        <v>168</v>
      </c>
      <c r="K121" s="18">
        <v>11.4</v>
      </c>
    </row>
    <row r="122" spans="1:11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132</v>
      </c>
      <c r="F122" s="14">
        <v>0</v>
      </c>
      <c r="G122" s="32">
        <v>0</v>
      </c>
      <c r="H122" s="14">
        <v>45</v>
      </c>
      <c r="I122" s="14">
        <v>6</v>
      </c>
      <c r="J122" s="33">
        <v>167</v>
      </c>
      <c r="K122" s="18">
        <v>7.2</v>
      </c>
    </row>
    <row r="123" spans="1:11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137</v>
      </c>
      <c r="F123" s="14">
        <v>0</v>
      </c>
      <c r="G123" s="32">
        <v>1</v>
      </c>
      <c r="H123" s="14">
        <v>38</v>
      </c>
      <c r="I123" s="14">
        <v>15</v>
      </c>
      <c r="J123" s="33">
        <v>185</v>
      </c>
      <c r="K123" s="18">
        <v>20.399999999999999</v>
      </c>
    </row>
    <row r="124" spans="1:11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72</v>
      </c>
      <c r="F124" s="14">
        <v>1</v>
      </c>
      <c r="G124" s="32">
        <v>1</v>
      </c>
      <c r="H124" s="14">
        <v>36</v>
      </c>
      <c r="I124" s="14">
        <v>8</v>
      </c>
      <c r="J124" s="33">
        <v>183</v>
      </c>
      <c r="K124" s="18">
        <v>9.8000000000000007</v>
      </c>
    </row>
    <row r="125" spans="1:11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76</v>
      </c>
      <c r="F125" s="14">
        <v>0</v>
      </c>
      <c r="G125" s="32">
        <v>1</v>
      </c>
      <c r="H125" s="14">
        <v>30</v>
      </c>
      <c r="I125" s="14">
        <v>12</v>
      </c>
      <c r="J125" s="33">
        <v>190</v>
      </c>
      <c r="K125" s="18">
        <v>16.2</v>
      </c>
    </row>
    <row r="126" spans="1:11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124</v>
      </c>
      <c r="F126" s="14">
        <v>0</v>
      </c>
      <c r="G126" s="32">
        <v>1</v>
      </c>
      <c r="H126" s="14">
        <v>34</v>
      </c>
      <c r="I126" s="14">
        <v>11</v>
      </c>
      <c r="J126" s="33">
        <v>174</v>
      </c>
      <c r="K126" s="18">
        <v>11.4</v>
      </c>
    </row>
    <row r="127" spans="1:11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99</v>
      </c>
      <c r="F127" s="14">
        <v>0</v>
      </c>
      <c r="G127" s="32">
        <v>1</v>
      </c>
      <c r="H127" s="14">
        <v>47</v>
      </c>
      <c r="I127" s="14">
        <v>13</v>
      </c>
      <c r="J127" s="33">
        <v>193</v>
      </c>
      <c r="K127" s="18">
        <v>18.3</v>
      </c>
    </row>
    <row r="128" spans="1:11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90</v>
      </c>
      <c r="F128" s="14">
        <v>1</v>
      </c>
      <c r="G128" s="32">
        <v>1</v>
      </c>
      <c r="H128" s="14">
        <v>33</v>
      </c>
      <c r="I128" s="14">
        <v>8</v>
      </c>
      <c r="J128" s="33">
        <v>179</v>
      </c>
      <c r="K128" s="18">
        <v>8.6999999999999993</v>
      </c>
    </row>
    <row r="129" spans="1:11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98</v>
      </c>
      <c r="F129" s="14">
        <v>1</v>
      </c>
      <c r="G129" s="32">
        <v>0</v>
      </c>
      <c r="H129" s="14">
        <v>37</v>
      </c>
      <c r="I129" s="14">
        <v>10</v>
      </c>
      <c r="J129" s="33">
        <v>180</v>
      </c>
      <c r="K129" s="18">
        <v>9.1</v>
      </c>
    </row>
    <row r="130" spans="1:11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85</v>
      </c>
      <c r="F130" s="14">
        <v>1</v>
      </c>
      <c r="G130" s="32">
        <v>0</v>
      </c>
      <c r="H130" s="14">
        <v>28</v>
      </c>
      <c r="I130" s="14">
        <v>10</v>
      </c>
      <c r="J130" s="33">
        <v>181</v>
      </c>
      <c r="K130" s="18">
        <v>9.6999999999999993</v>
      </c>
    </row>
    <row r="131" spans="1:11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136</v>
      </c>
      <c r="F131" s="14">
        <v>0</v>
      </c>
      <c r="G131" s="32">
        <v>0</v>
      </c>
      <c r="H131" s="14">
        <v>42</v>
      </c>
      <c r="I131" s="14">
        <v>5</v>
      </c>
      <c r="J131" s="33">
        <v>165</v>
      </c>
      <c r="K131" s="18">
        <v>6.6</v>
      </c>
    </row>
    <row r="132" spans="1:11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75</v>
      </c>
      <c r="F132" s="14">
        <v>0</v>
      </c>
      <c r="G132" s="32">
        <v>0</v>
      </c>
      <c r="H132" s="14">
        <v>49</v>
      </c>
      <c r="I132" s="14">
        <v>12</v>
      </c>
      <c r="J132" s="33">
        <v>162</v>
      </c>
      <c r="K132" s="18">
        <v>9.1</v>
      </c>
    </row>
    <row r="133" spans="1:11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96</v>
      </c>
      <c r="F133" s="14">
        <v>1</v>
      </c>
      <c r="G133" s="32">
        <v>1</v>
      </c>
      <c r="H133" s="14">
        <v>42</v>
      </c>
      <c r="I133" s="14">
        <v>8</v>
      </c>
      <c r="J133" s="33">
        <v>178</v>
      </c>
      <c r="K133" s="18">
        <v>9.6999999999999993</v>
      </c>
    </row>
    <row r="134" spans="1:11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97</v>
      </c>
      <c r="F134" s="14">
        <v>0</v>
      </c>
      <c r="G134" s="32">
        <v>0</v>
      </c>
      <c r="H134" s="14">
        <v>40</v>
      </c>
      <c r="I134" s="14">
        <v>1</v>
      </c>
      <c r="J134" s="33">
        <v>165</v>
      </c>
      <c r="K134" s="18">
        <v>7.8</v>
      </c>
    </row>
    <row r="135" spans="1:11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124</v>
      </c>
      <c r="F135" s="14">
        <v>1</v>
      </c>
      <c r="G135" s="32">
        <v>1</v>
      </c>
      <c r="H135" s="14">
        <v>32</v>
      </c>
      <c r="I135" s="14">
        <v>9</v>
      </c>
      <c r="J135" s="33">
        <v>177</v>
      </c>
      <c r="K135" s="18">
        <v>13.9</v>
      </c>
    </row>
    <row r="136" spans="1:11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111</v>
      </c>
      <c r="F136" s="14">
        <v>1</v>
      </c>
      <c r="G136" s="32">
        <v>0</v>
      </c>
      <c r="H136" s="14">
        <v>34</v>
      </c>
      <c r="I136" s="14">
        <v>9</v>
      </c>
      <c r="J136" s="33">
        <v>186</v>
      </c>
      <c r="K136" s="18">
        <v>10.3</v>
      </c>
    </row>
    <row r="137" spans="1:11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147</v>
      </c>
      <c r="F137" s="14">
        <v>1</v>
      </c>
      <c r="G137" s="32">
        <v>1</v>
      </c>
      <c r="H137" s="14">
        <v>40</v>
      </c>
      <c r="I137" s="14">
        <v>7</v>
      </c>
      <c r="J137" s="33">
        <v>163</v>
      </c>
      <c r="K137" s="18">
        <v>11.7</v>
      </c>
    </row>
    <row r="138" spans="1:11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101</v>
      </c>
      <c r="F138" s="14">
        <v>1</v>
      </c>
      <c r="G138" s="32">
        <v>0</v>
      </c>
      <c r="H138" s="14">
        <v>49</v>
      </c>
      <c r="I138" s="14">
        <v>19</v>
      </c>
      <c r="J138" s="33">
        <v>179</v>
      </c>
      <c r="K138" s="18">
        <v>9.4</v>
      </c>
    </row>
    <row r="139" spans="1:11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111</v>
      </c>
      <c r="F139" s="14">
        <v>1</v>
      </c>
      <c r="G139" s="32">
        <v>0</v>
      </c>
      <c r="H139" s="14">
        <v>33</v>
      </c>
      <c r="I139" s="14">
        <v>12</v>
      </c>
      <c r="J139" s="33">
        <v>189</v>
      </c>
      <c r="K139" s="18">
        <v>9.5</v>
      </c>
    </row>
    <row r="140" spans="1:11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122</v>
      </c>
      <c r="F140" s="14">
        <v>1</v>
      </c>
      <c r="G140" s="32">
        <v>1</v>
      </c>
      <c r="H140" s="14">
        <v>40</v>
      </c>
      <c r="I140" s="14">
        <v>8</v>
      </c>
      <c r="J140" s="33">
        <v>180</v>
      </c>
      <c r="K140" s="18">
        <v>8.6999999999999993</v>
      </c>
    </row>
    <row r="141" spans="1:11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85</v>
      </c>
      <c r="F141" s="14">
        <v>1</v>
      </c>
      <c r="G141" s="32">
        <v>1</v>
      </c>
      <c r="H141" s="14">
        <v>45</v>
      </c>
      <c r="I141" s="14">
        <v>6</v>
      </c>
      <c r="J141" s="33">
        <v>175</v>
      </c>
      <c r="K141" s="18">
        <v>12.8</v>
      </c>
    </row>
    <row r="142" spans="1:11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137</v>
      </c>
      <c r="F142" s="14">
        <v>0</v>
      </c>
      <c r="G142" s="32">
        <v>0</v>
      </c>
      <c r="H142" s="14">
        <v>46</v>
      </c>
      <c r="I142" s="14">
        <v>6</v>
      </c>
      <c r="J142" s="33">
        <v>167</v>
      </c>
      <c r="K142" s="18">
        <v>6.6</v>
      </c>
    </row>
    <row r="143" spans="1:11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99</v>
      </c>
      <c r="F143" s="14">
        <v>1</v>
      </c>
      <c r="G143" s="32">
        <v>1</v>
      </c>
      <c r="H143" s="14">
        <v>30</v>
      </c>
      <c r="I143" s="14">
        <v>10</v>
      </c>
      <c r="J143" s="33">
        <v>189</v>
      </c>
      <c r="K143" s="18">
        <v>17</v>
      </c>
    </row>
    <row r="144" spans="1:11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85</v>
      </c>
      <c r="F144" s="14">
        <v>1</v>
      </c>
      <c r="G144" s="32">
        <v>1</v>
      </c>
      <c r="H144" s="14">
        <v>30</v>
      </c>
      <c r="I144" s="14">
        <v>12</v>
      </c>
      <c r="J144" s="33">
        <v>189</v>
      </c>
      <c r="K144" s="18">
        <v>16.7</v>
      </c>
    </row>
    <row r="145" spans="1:11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84</v>
      </c>
      <c r="F145" s="14">
        <v>1</v>
      </c>
      <c r="G145" s="32">
        <v>1</v>
      </c>
      <c r="H145" s="14">
        <v>31</v>
      </c>
      <c r="I145" s="14">
        <v>8</v>
      </c>
      <c r="J145" s="33">
        <v>190</v>
      </c>
      <c r="K145" s="18">
        <v>15.9</v>
      </c>
    </row>
    <row r="146" spans="1:11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115</v>
      </c>
      <c r="F146" s="14">
        <v>1</v>
      </c>
      <c r="G146" s="32">
        <v>0</v>
      </c>
      <c r="H146" s="14">
        <v>46</v>
      </c>
      <c r="I146" s="14">
        <v>6</v>
      </c>
      <c r="J146" s="33">
        <v>167</v>
      </c>
      <c r="K146" s="18">
        <v>7.9</v>
      </c>
    </row>
    <row r="147" spans="1:11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124</v>
      </c>
      <c r="F147" s="14">
        <v>0</v>
      </c>
      <c r="G147" s="32">
        <v>1</v>
      </c>
      <c r="H147" s="14">
        <v>42</v>
      </c>
      <c r="I147" s="14">
        <v>9</v>
      </c>
      <c r="J147" s="33">
        <v>172</v>
      </c>
      <c r="K147" s="18">
        <v>14.1</v>
      </c>
    </row>
    <row r="148" spans="1:11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129</v>
      </c>
      <c r="F148" s="14">
        <v>1</v>
      </c>
      <c r="G148" s="32">
        <v>0</v>
      </c>
      <c r="H148" s="14">
        <v>43</v>
      </c>
      <c r="I148" s="14">
        <v>10</v>
      </c>
      <c r="J148" s="33">
        <v>184</v>
      </c>
      <c r="K148" s="18">
        <v>8.1</v>
      </c>
    </row>
    <row r="149" spans="1:11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102</v>
      </c>
      <c r="F149" s="14">
        <v>0</v>
      </c>
      <c r="G149" s="32">
        <v>1</v>
      </c>
      <c r="H149" s="14">
        <v>39</v>
      </c>
      <c r="I149" s="14">
        <v>8</v>
      </c>
      <c r="J149" s="33">
        <v>172</v>
      </c>
      <c r="K149" s="18">
        <v>13.6</v>
      </c>
    </row>
    <row r="150" spans="1:11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114</v>
      </c>
      <c r="F150" s="14">
        <v>1</v>
      </c>
      <c r="G150" s="32">
        <v>0</v>
      </c>
      <c r="H150" s="14">
        <v>52</v>
      </c>
      <c r="I150" s="14">
        <v>10</v>
      </c>
      <c r="J150" s="33">
        <v>182</v>
      </c>
      <c r="K150" s="18">
        <v>10</v>
      </c>
    </row>
    <row r="151" spans="1:11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135</v>
      </c>
      <c r="F151" s="14">
        <v>1</v>
      </c>
      <c r="G151" s="32">
        <v>1</v>
      </c>
      <c r="H151" s="14">
        <v>35</v>
      </c>
      <c r="I151" s="14">
        <v>8</v>
      </c>
      <c r="J151" s="33">
        <v>185</v>
      </c>
      <c r="K151" s="18">
        <v>11.6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51"/>
  <sheetViews>
    <sheetView topLeftCell="G30" workbookViewId="0">
      <selection activeCell="O49" sqref="O49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1.5703125" bestFit="1" customWidth="1"/>
    <col min="6" max="6" width="13.42578125" bestFit="1" customWidth="1"/>
    <col min="7" max="7" width="9.85546875" customWidth="1"/>
    <col min="8" max="8" width="9.5703125" bestFit="1" customWidth="1"/>
    <col min="9" max="9" width="12.5703125" bestFit="1" customWidth="1"/>
    <col min="10" max="10" width="9.42578125" bestFit="1" customWidth="1"/>
    <col min="13" max="13" width="14.140625" bestFit="1" customWidth="1"/>
    <col min="14" max="14" width="16.7109375" bestFit="1" customWidth="1"/>
    <col min="15" max="15" width="11.7109375" bestFit="1" customWidth="1"/>
    <col min="16" max="16" width="14.5703125" bestFit="1" customWidth="1"/>
    <col min="19" max="19" width="13.42578125" bestFit="1" customWidth="1"/>
    <col min="20" max="20" width="11" bestFit="1" customWidth="1"/>
    <col min="21" max="21" width="12.42578125" bestFit="1" customWidth="1"/>
    <col min="22" max="22" width="12.5703125" bestFit="1" customWidth="1"/>
  </cols>
  <sheetData>
    <row r="1" spans="1:22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47</v>
      </c>
      <c r="F1" s="28" t="s">
        <v>49</v>
      </c>
      <c r="G1" s="26" t="s">
        <v>50</v>
      </c>
      <c r="H1" s="26" t="s">
        <v>51</v>
      </c>
      <c r="I1" s="29" t="s">
        <v>57</v>
      </c>
      <c r="J1" s="26" t="s">
        <v>40</v>
      </c>
    </row>
    <row r="2" spans="1:22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110</v>
      </c>
      <c r="F2" s="32">
        <v>0</v>
      </c>
      <c r="G2" s="14">
        <v>33</v>
      </c>
      <c r="H2" s="14">
        <v>12</v>
      </c>
      <c r="I2" s="33">
        <v>178</v>
      </c>
      <c r="J2" s="18">
        <v>12.5</v>
      </c>
    </row>
    <row r="3" spans="1:22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134</v>
      </c>
      <c r="F3" s="32">
        <v>0</v>
      </c>
      <c r="G3" s="14">
        <v>33</v>
      </c>
      <c r="H3" s="14">
        <v>16</v>
      </c>
      <c r="I3" s="33">
        <v>178</v>
      </c>
      <c r="J3" s="18">
        <v>14.5</v>
      </c>
      <c r="M3" s="56" t="s">
        <v>114</v>
      </c>
      <c r="N3" s="56" t="s">
        <v>115</v>
      </c>
    </row>
    <row r="4" spans="1:22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98</v>
      </c>
      <c r="F4" s="32">
        <v>1</v>
      </c>
      <c r="G4" s="14">
        <v>40</v>
      </c>
      <c r="H4" s="14">
        <v>13</v>
      </c>
      <c r="I4" s="33">
        <v>188</v>
      </c>
      <c r="J4" s="18">
        <v>19</v>
      </c>
      <c r="M4" s="57" t="s">
        <v>41</v>
      </c>
      <c r="N4" s="54">
        <v>0.81250606586306673</v>
      </c>
    </row>
    <row r="5" spans="1:22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85</v>
      </c>
      <c r="F5" s="32">
        <v>1</v>
      </c>
      <c r="G5" s="14">
        <v>29</v>
      </c>
      <c r="H5" s="14">
        <v>10</v>
      </c>
      <c r="I5" s="33">
        <v>180</v>
      </c>
      <c r="J5" s="18">
        <v>18.2</v>
      </c>
      <c r="M5" s="58" t="s">
        <v>43</v>
      </c>
      <c r="N5" s="54">
        <v>-0.11821698523432621</v>
      </c>
    </row>
    <row r="6" spans="1:22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72</v>
      </c>
      <c r="F6" s="32">
        <v>0</v>
      </c>
      <c r="G6" s="14">
        <v>36</v>
      </c>
      <c r="H6" s="14">
        <v>4</v>
      </c>
      <c r="I6" s="33">
        <v>171</v>
      </c>
      <c r="J6" s="18">
        <v>7.6</v>
      </c>
      <c r="M6" s="58" t="s">
        <v>44</v>
      </c>
      <c r="N6" s="54">
        <v>7.2016432359314708E-2</v>
      </c>
    </row>
    <row r="7" spans="1:22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77</v>
      </c>
      <c r="F7" s="32">
        <v>1</v>
      </c>
      <c r="G7" s="14">
        <v>32</v>
      </c>
      <c r="H7" s="14">
        <v>15</v>
      </c>
      <c r="I7" s="33">
        <v>192</v>
      </c>
      <c r="J7" s="18">
        <v>18.5</v>
      </c>
      <c r="M7" s="58" t="s">
        <v>45</v>
      </c>
      <c r="N7" s="55">
        <v>0.84221888860671723</v>
      </c>
    </row>
    <row r="8" spans="1:22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100</v>
      </c>
      <c r="F8" s="32">
        <v>1</v>
      </c>
      <c r="G8" s="14">
        <v>52</v>
      </c>
      <c r="H8" s="14">
        <v>15</v>
      </c>
      <c r="I8" s="33">
        <v>191</v>
      </c>
      <c r="J8" s="18">
        <v>13.1</v>
      </c>
      <c r="M8" s="58" t="s">
        <v>47</v>
      </c>
      <c r="N8" s="54">
        <v>-9.1480084373456783E-2</v>
      </c>
    </row>
    <row r="9" spans="1:22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95</v>
      </c>
      <c r="F9" s="32">
        <v>0</v>
      </c>
      <c r="G9" s="14">
        <v>41</v>
      </c>
      <c r="H9" s="14">
        <v>4</v>
      </c>
      <c r="I9" s="33">
        <v>182</v>
      </c>
      <c r="J9" s="18">
        <v>14.9</v>
      </c>
      <c r="M9" s="58" t="s">
        <v>49</v>
      </c>
      <c r="N9" s="54">
        <v>0.54704367199455262</v>
      </c>
    </row>
    <row r="10" spans="1:22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112</v>
      </c>
      <c r="F10" s="32">
        <v>1</v>
      </c>
      <c r="G10" s="14">
        <v>31</v>
      </c>
      <c r="H10" s="14">
        <v>12</v>
      </c>
      <c r="I10" s="33">
        <v>192</v>
      </c>
      <c r="J10" s="18">
        <v>17.100000000000001</v>
      </c>
      <c r="M10" s="58" t="s">
        <v>50</v>
      </c>
      <c r="N10" s="54">
        <v>-0.14814932436897005</v>
      </c>
    </row>
    <row r="11" spans="1:22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31">
        <v>75</v>
      </c>
      <c r="F11" s="32">
        <v>0</v>
      </c>
      <c r="G11" s="14">
        <v>42</v>
      </c>
      <c r="H11" s="14">
        <v>13</v>
      </c>
      <c r="I11" s="33">
        <v>165</v>
      </c>
      <c r="J11" s="18">
        <v>9.1999999999999993</v>
      </c>
      <c r="M11" s="58" t="s">
        <v>51</v>
      </c>
      <c r="N11" s="54">
        <v>0.50180591250724316</v>
      </c>
    </row>
    <row r="12" spans="1:22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100</v>
      </c>
      <c r="F12" s="32">
        <v>0</v>
      </c>
      <c r="G12" s="14">
        <v>32</v>
      </c>
      <c r="H12" s="14">
        <v>8</v>
      </c>
      <c r="I12" s="33">
        <v>180</v>
      </c>
      <c r="J12" s="18">
        <v>10.3</v>
      </c>
      <c r="M12" s="58" t="s">
        <v>57</v>
      </c>
      <c r="N12" s="55">
        <v>0.52715113767555866</v>
      </c>
    </row>
    <row r="13" spans="1:22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96</v>
      </c>
      <c r="F13" s="32">
        <v>1</v>
      </c>
      <c r="G13" s="14">
        <v>39</v>
      </c>
      <c r="H13" s="14">
        <v>21</v>
      </c>
      <c r="I13" s="33">
        <v>187</v>
      </c>
      <c r="J13" s="18">
        <v>19.3</v>
      </c>
    </row>
    <row r="14" spans="1:22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72</v>
      </c>
      <c r="F14" s="32">
        <v>0</v>
      </c>
      <c r="G14" s="14">
        <v>45</v>
      </c>
      <c r="H14" s="14">
        <v>8</v>
      </c>
      <c r="I14" s="33">
        <v>170</v>
      </c>
      <c r="J14" s="18">
        <v>8.1</v>
      </c>
    </row>
    <row r="15" spans="1:22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73</v>
      </c>
      <c r="F15" s="32">
        <v>0</v>
      </c>
      <c r="G15" s="14">
        <v>39</v>
      </c>
      <c r="H15" s="14">
        <v>11</v>
      </c>
      <c r="I15" s="33">
        <v>175</v>
      </c>
      <c r="J15" s="18">
        <v>9.1</v>
      </c>
    </row>
    <row r="16" spans="1:22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86</v>
      </c>
      <c r="F16" s="32">
        <v>1</v>
      </c>
      <c r="G16" s="14">
        <v>31</v>
      </c>
      <c r="H16" s="14">
        <v>13</v>
      </c>
      <c r="I16" s="33">
        <v>181</v>
      </c>
      <c r="J16" s="18">
        <v>15.7</v>
      </c>
      <c r="N16" s="59" t="s">
        <v>124</v>
      </c>
      <c r="O16" s="59"/>
      <c r="P16" s="59"/>
      <c r="Q16" s="59"/>
      <c r="R16" s="59"/>
      <c r="S16" s="59"/>
      <c r="T16" s="59"/>
      <c r="U16" s="59"/>
      <c r="V16" s="59"/>
    </row>
    <row r="17" spans="1:22" ht="16.5" thickBot="1" x14ac:dyDescent="0.3">
      <c r="A17" s="18">
        <v>2.1</v>
      </c>
      <c r="B17" s="14">
        <v>16</v>
      </c>
      <c r="C17" s="20">
        <v>0.58799999999999997</v>
      </c>
      <c r="D17" s="14">
        <v>136</v>
      </c>
      <c r="E17" s="14">
        <v>121</v>
      </c>
      <c r="F17" s="32">
        <v>1</v>
      </c>
      <c r="G17" s="14">
        <v>41</v>
      </c>
      <c r="H17" s="14">
        <v>10</v>
      </c>
      <c r="I17" s="33">
        <v>167</v>
      </c>
      <c r="J17" s="18">
        <v>9.8000000000000007</v>
      </c>
      <c r="N17" s="59"/>
      <c r="O17" s="59"/>
      <c r="P17" s="59"/>
      <c r="Q17" s="59"/>
      <c r="R17" s="59"/>
      <c r="S17" s="59"/>
      <c r="T17" s="59"/>
      <c r="U17" s="59"/>
      <c r="V17" s="59"/>
    </row>
    <row r="18" spans="1:22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85</v>
      </c>
      <c r="F18" s="32">
        <v>1</v>
      </c>
      <c r="G18" s="14">
        <v>38</v>
      </c>
      <c r="H18" s="14">
        <v>12</v>
      </c>
      <c r="I18" s="33">
        <v>170</v>
      </c>
      <c r="J18" s="18">
        <v>19.5</v>
      </c>
      <c r="N18" s="60" t="s">
        <v>125</v>
      </c>
      <c r="O18" s="60"/>
      <c r="P18" s="59"/>
      <c r="Q18" s="59"/>
      <c r="R18" s="59"/>
      <c r="S18" s="59"/>
      <c r="T18" s="59"/>
      <c r="U18" s="59"/>
      <c r="V18" s="59"/>
    </row>
    <row r="19" spans="1:22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73</v>
      </c>
      <c r="F19" s="32">
        <v>1</v>
      </c>
      <c r="G19" s="14">
        <v>29</v>
      </c>
      <c r="H19" s="14">
        <v>13</v>
      </c>
      <c r="I19" s="33">
        <v>192</v>
      </c>
      <c r="J19" s="18">
        <v>16.2</v>
      </c>
      <c r="N19" s="49" t="s">
        <v>126</v>
      </c>
      <c r="O19" s="49">
        <v>0.97515958340500764</v>
      </c>
      <c r="P19" s="59"/>
      <c r="Q19" s="59"/>
      <c r="R19" s="59"/>
      <c r="S19" s="59"/>
      <c r="T19" s="59"/>
      <c r="U19" s="59"/>
      <c r="V19" s="59"/>
    </row>
    <row r="20" spans="1:22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90</v>
      </c>
      <c r="F20" s="32">
        <v>0</v>
      </c>
      <c r="G20" s="14">
        <v>34</v>
      </c>
      <c r="H20" s="14">
        <v>6</v>
      </c>
      <c r="I20" s="33">
        <v>184</v>
      </c>
      <c r="J20" s="18">
        <v>8</v>
      </c>
      <c r="N20" s="49" t="s">
        <v>127</v>
      </c>
      <c r="O20" s="49">
        <v>0.95093621310662813</v>
      </c>
      <c r="P20" s="59"/>
      <c r="Q20" s="59"/>
      <c r="R20" s="59"/>
      <c r="S20" s="59"/>
      <c r="T20" s="59"/>
      <c r="U20" s="59"/>
      <c r="V20" s="59"/>
    </row>
    <row r="21" spans="1:22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82</v>
      </c>
      <c r="F21" s="32">
        <v>1</v>
      </c>
      <c r="G21" s="14">
        <v>34</v>
      </c>
      <c r="H21" s="14">
        <v>8</v>
      </c>
      <c r="I21" s="33">
        <v>193</v>
      </c>
      <c r="J21" s="18">
        <v>12.2</v>
      </c>
      <c r="N21" s="49" t="s">
        <v>128</v>
      </c>
      <c r="O21" s="49">
        <v>0.94778211252062561</v>
      </c>
      <c r="P21" s="59"/>
      <c r="Q21" s="59"/>
      <c r="R21" s="59"/>
      <c r="S21" s="59"/>
      <c r="T21" s="59"/>
      <c r="U21" s="59"/>
      <c r="V21" s="59"/>
    </row>
    <row r="22" spans="1:22" ht="15.75" x14ac:dyDescent="0.25">
      <c r="A22" s="18">
        <v>2.4</v>
      </c>
      <c r="B22" s="14">
        <v>3</v>
      </c>
      <c r="C22" s="20">
        <v>0.159</v>
      </c>
      <c r="D22" s="14">
        <v>144</v>
      </c>
      <c r="E22" s="31">
        <v>85</v>
      </c>
      <c r="F22" s="32">
        <v>1</v>
      </c>
      <c r="G22" s="14">
        <v>47</v>
      </c>
      <c r="H22" s="14">
        <v>14</v>
      </c>
      <c r="I22" s="33">
        <v>174</v>
      </c>
      <c r="J22" s="18">
        <v>11.1</v>
      </c>
      <c r="N22" s="49" t="s">
        <v>82</v>
      </c>
      <c r="O22" s="49">
        <v>0.81601493554931337</v>
      </c>
      <c r="P22" s="59"/>
      <c r="Q22" s="59"/>
      <c r="R22" s="59"/>
      <c r="S22" s="59"/>
      <c r="T22" s="59"/>
      <c r="U22" s="59"/>
      <c r="V22" s="59"/>
    </row>
    <row r="23" spans="1:22" ht="16.5" thickBot="1" x14ac:dyDescent="0.3">
      <c r="A23" s="18">
        <v>3</v>
      </c>
      <c r="B23" s="14">
        <v>8</v>
      </c>
      <c r="C23" s="20">
        <v>2.2839999999999998</v>
      </c>
      <c r="D23" s="14">
        <v>201</v>
      </c>
      <c r="E23" s="14">
        <v>80</v>
      </c>
      <c r="F23" s="32">
        <v>1</v>
      </c>
      <c r="G23" s="14">
        <v>38</v>
      </c>
      <c r="H23" s="14">
        <v>10</v>
      </c>
      <c r="I23" s="33">
        <v>192</v>
      </c>
      <c r="J23" s="18">
        <v>16.8</v>
      </c>
      <c r="N23" s="50" t="s">
        <v>129</v>
      </c>
      <c r="O23" s="50">
        <v>150</v>
      </c>
      <c r="P23" s="59"/>
      <c r="Q23" s="59"/>
      <c r="R23" s="59"/>
      <c r="S23" s="59"/>
      <c r="T23" s="59"/>
      <c r="U23" s="59"/>
      <c r="V23" s="59"/>
    </row>
    <row r="24" spans="1:22" ht="15.75" x14ac:dyDescent="0.25">
      <c r="A24" s="18">
        <v>2</v>
      </c>
      <c r="B24" s="14">
        <v>8</v>
      </c>
      <c r="C24" s="20">
        <v>0.79900000000000004</v>
      </c>
      <c r="D24" s="14">
        <v>96</v>
      </c>
      <c r="E24" s="14">
        <v>145</v>
      </c>
      <c r="F24" s="32">
        <v>1</v>
      </c>
      <c r="G24" s="14">
        <v>34</v>
      </c>
      <c r="H24" s="14">
        <v>12</v>
      </c>
      <c r="I24" s="33">
        <v>189</v>
      </c>
      <c r="J24" s="18">
        <v>11.8</v>
      </c>
      <c r="N24" s="59"/>
      <c r="O24" s="59"/>
      <c r="P24" s="59"/>
      <c r="Q24" s="59"/>
      <c r="R24" s="59"/>
      <c r="S24" s="59"/>
      <c r="T24" s="59"/>
      <c r="U24" s="59"/>
      <c r="V24" s="59"/>
    </row>
    <row r="25" spans="1:22" ht="16.5" thickBot="1" x14ac:dyDescent="0.3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112</v>
      </c>
      <c r="F25" s="32">
        <v>0</v>
      </c>
      <c r="G25" s="14">
        <v>30</v>
      </c>
      <c r="H25" s="14">
        <v>13</v>
      </c>
      <c r="I25" s="33">
        <v>185</v>
      </c>
      <c r="J25" s="18">
        <v>14</v>
      </c>
      <c r="N25" s="59" t="s">
        <v>130</v>
      </c>
      <c r="O25" s="59"/>
      <c r="P25" s="59"/>
      <c r="Q25" s="59"/>
      <c r="R25" s="59"/>
      <c r="S25" s="59"/>
      <c r="T25" s="59"/>
      <c r="U25" s="59"/>
      <c r="V25" s="59"/>
    </row>
    <row r="26" spans="1:22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106</v>
      </c>
      <c r="F26" s="32">
        <v>0</v>
      </c>
      <c r="G26" s="14">
        <v>44</v>
      </c>
      <c r="H26" s="14">
        <v>8</v>
      </c>
      <c r="I26" s="33">
        <v>177</v>
      </c>
      <c r="J26" s="18">
        <v>10.5</v>
      </c>
      <c r="N26" s="61"/>
      <c r="O26" s="61" t="s">
        <v>135</v>
      </c>
      <c r="P26" s="61" t="s">
        <v>136</v>
      </c>
      <c r="Q26" s="61" t="s">
        <v>137</v>
      </c>
      <c r="R26" s="61" t="s">
        <v>138</v>
      </c>
      <c r="S26" s="61" t="s">
        <v>139</v>
      </c>
      <c r="T26" s="59"/>
      <c r="U26" s="59"/>
      <c r="V26" s="59"/>
    </row>
    <row r="27" spans="1:22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101</v>
      </c>
      <c r="F27" s="32">
        <v>0</v>
      </c>
      <c r="G27" s="14">
        <v>37</v>
      </c>
      <c r="H27" s="14">
        <v>5</v>
      </c>
      <c r="I27" s="33">
        <v>168</v>
      </c>
      <c r="J27" s="18">
        <v>6.2</v>
      </c>
      <c r="N27" s="49" t="s">
        <v>131</v>
      </c>
      <c r="O27" s="49">
        <v>9</v>
      </c>
      <c r="P27" s="49">
        <v>1806.8186808277953</v>
      </c>
      <c r="Q27" s="49">
        <v>200.75763120308838</v>
      </c>
      <c r="R27" s="49">
        <v>301.49203780208177</v>
      </c>
      <c r="S27" s="49">
        <v>5.224699400216162E-87</v>
      </c>
      <c r="T27" s="59"/>
      <c r="U27" s="59"/>
      <c r="V27" s="59"/>
    </row>
    <row r="28" spans="1:22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124</v>
      </c>
      <c r="F28" s="32">
        <v>1</v>
      </c>
      <c r="G28" s="14">
        <v>37</v>
      </c>
      <c r="H28" s="14">
        <v>13</v>
      </c>
      <c r="I28" s="33">
        <v>172</v>
      </c>
      <c r="J28" s="18">
        <v>16.899999999999999</v>
      </c>
      <c r="N28" s="49" t="s">
        <v>132</v>
      </c>
      <c r="O28" s="49">
        <v>140</v>
      </c>
      <c r="P28" s="49">
        <v>93.223252505537005</v>
      </c>
      <c r="Q28" s="49">
        <v>0.66588037503955</v>
      </c>
      <c r="R28" s="49"/>
      <c r="S28" s="49"/>
      <c r="T28" s="59"/>
      <c r="U28" s="59"/>
      <c r="V28" s="59"/>
    </row>
    <row r="29" spans="1:22" ht="16.5" thickBot="1" x14ac:dyDescent="0.3">
      <c r="A29" s="18">
        <v>1.5</v>
      </c>
      <c r="B29" s="14">
        <v>6</v>
      </c>
      <c r="C29" s="20">
        <v>4.7E-2</v>
      </c>
      <c r="D29" s="14">
        <v>65</v>
      </c>
      <c r="E29" s="14">
        <v>88</v>
      </c>
      <c r="F29" s="32">
        <v>0</v>
      </c>
      <c r="G29" s="14">
        <v>27</v>
      </c>
      <c r="H29" s="14">
        <v>5</v>
      </c>
      <c r="I29" s="33">
        <v>186</v>
      </c>
      <c r="J29" s="18">
        <v>7.9</v>
      </c>
      <c r="N29" s="50" t="s">
        <v>133</v>
      </c>
      <c r="O29" s="50">
        <v>149</v>
      </c>
      <c r="P29" s="50">
        <v>1900.0419333333323</v>
      </c>
      <c r="Q29" s="50"/>
      <c r="R29" s="50"/>
      <c r="S29" s="50"/>
      <c r="T29" s="59"/>
      <c r="U29" s="59"/>
      <c r="V29" s="59"/>
    </row>
    <row r="30" spans="1:22" ht="16.5" thickBot="1" x14ac:dyDescent="0.3">
      <c r="A30" s="18">
        <v>1.9</v>
      </c>
      <c r="B30" s="14">
        <v>6</v>
      </c>
      <c r="C30" s="20">
        <v>0.498</v>
      </c>
      <c r="D30" s="14">
        <v>31</v>
      </c>
      <c r="E30" s="14">
        <v>117</v>
      </c>
      <c r="F30" s="32">
        <v>0</v>
      </c>
      <c r="G30" s="14">
        <v>30</v>
      </c>
      <c r="H30" s="14">
        <v>5</v>
      </c>
      <c r="I30" s="33">
        <v>187</v>
      </c>
      <c r="J30" s="18">
        <v>9.6</v>
      </c>
      <c r="N30" s="59"/>
      <c r="O30" s="59"/>
      <c r="P30" s="59"/>
      <c r="Q30" s="59"/>
      <c r="R30" s="59"/>
      <c r="S30" s="59"/>
      <c r="T30" s="59"/>
      <c r="U30" s="59"/>
      <c r="V30" s="59"/>
    </row>
    <row r="31" spans="1:22" ht="15.75" x14ac:dyDescent="0.25">
      <c r="A31" s="18">
        <v>3.7</v>
      </c>
      <c r="B31" s="14">
        <v>12</v>
      </c>
      <c r="C31" s="20">
        <v>8.4000000000000005E-2</v>
      </c>
      <c r="D31" s="14">
        <v>249</v>
      </c>
      <c r="E31" s="31">
        <v>86</v>
      </c>
      <c r="F31" s="32">
        <v>1</v>
      </c>
      <c r="G31" s="14">
        <v>38</v>
      </c>
      <c r="H31" s="14">
        <v>11</v>
      </c>
      <c r="I31" s="33">
        <v>177</v>
      </c>
      <c r="J31" s="18">
        <v>16.3</v>
      </c>
      <c r="N31" s="61"/>
      <c r="O31" s="61" t="s">
        <v>140</v>
      </c>
      <c r="P31" s="61" t="s">
        <v>82</v>
      </c>
      <c r="Q31" s="61" t="s">
        <v>141</v>
      </c>
      <c r="R31" s="61" t="s">
        <v>142</v>
      </c>
      <c r="S31" s="61" t="s">
        <v>143</v>
      </c>
      <c r="T31" s="61" t="s">
        <v>144</v>
      </c>
      <c r="U31" s="61" t="s">
        <v>145</v>
      </c>
      <c r="V31" s="61" t="s">
        <v>146</v>
      </c>
    </row>
    <row r="32" spans="1:22" ht="15.75" x14ac:dyDescent="0.25">
      <c r="A32" s="18">
        <v>2.6</v>
      </c>
      <c r="B32" s="14">
        <v>14</v>
      </c>
      <c r="C32" s="20">
        <v>4.8000000000000001E-2</v>
      </c>
      <c r="D32" s="14">
        <v>197</v>
      </c>
      <c r="E32" s="14">
        <v>72</v>
      </c>
      <c r="F32" s="32">
        <v>1</v>
      </c>
      <c r="G32" s="14">
        <v>35</v>
      </c>
      <c r="H32" s="14">
        <v>11</v>
      </c>
      <c r="I32" s="33">
        <v>172</v>
      </c>
      <c r="J32" s="18">
        <v>11.2</v>
      </c>
      <c r="N32" s="49" t="s">
        <v>134</v>
      </c>
      <c r="O32" s="49">
        <v>-28.293347705279324</v>
      </c>
      <c r="P32" s="49">
        <v>1.9608583421723624</v>
      </c>
      <c r="Q32" s="49">
        <v>-14.42906256753569</v>
      </c>
      <c r="R32" s="49">
        <v>1.7333214367121066E-29</v>
      </c>
      <c r="S32" s="49">
        <v>-32.170069984391858</v>
      </c>
      <c r="T32" s="49">
        <v>-24.416625426166792</v>
      </c>
      <c r="U32" s="49">
        <v>-32.170069984391858</v>
      </c>
      <c r="V32" s="49">
        <v>-24.416625426166792</v>
      </c>
    </row>
    <row r="33" spans="1:22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101</v>
      </c>
      <c r="F33" s="32">
        <v>1</v>
      </c>
      <c r="G33" s="14">
        <v>30</v>
      </c>
      <c r="H33" s="14">
        <v>10</v>
      </c>
      <c r="I33" s="33">
        <v>173</v>
      </c>
      <c r="J33" s="18">
        <v>13.1</v>
      </c>
      <c r="N33" s="49" t="s">
        <v>41</v>
      </c>
      <c r="O33" s="49">
        <v>0.81512014593310966</v>
      </c>
      <c r="P33" s="49">
        <v>0.21666350106178159</v>
      </c>
      <c r="Q33" s="49">
        <v>3.7621479480324571</v>
      </c>
      <c r="R33" s="49">
        <v>2.4691330774936156E-4</v>
      </c>
      <c r="S33" s="49">
        <v>0.38676476524498349</v>
      </c>
      <c r="T33" s="49">
        <v>1.2434755266212358</v>
      </c>
      <c r="U33" s="49">
        <v>0.38676476524498349</v>
      </c>
      <c r="V33" s="49">
        <v>1.2434755266212358</v>
      </c>
    </row>
    <row r="34" spans="1:22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72</v>
      </c>
      <c r="F34" s="32">
        <v>0</v>
      </c>
      <c r="G34" s="14">
        <v>34</v>
      </c>
      <c r="H34" s="14">
        <v>6</v>
      </c>
      <c r="I34" s="33">
        <v>183</v>
      </c>
      <c r="J34" s="18">
        <v>8</v>
      </c>
      <c r="N34" s="49" t="s">
        <v>43</v>
      </c>
      <c r="O34" s="49">
        <v>2.2360560069686456E-2</v>
      </c>
      <c r="P34" s="49">
        <v>1.3007049158489915E-2</v>
      </c>
      <c r="Q34" s="49">
        <v>1.7191109064957557</v>
      </c>
      <c r="R34" s="49">
        <v>8.7804393394602567E-2</v>
      </c>
      <c r="S34" s="49">
        <v>-3.3550748508688333E-3</v>
      </c>
      <c r="T34" s="49">
        <v>4.8076194990241745E-2</v>
      </c>
      <c r="U34" s="49">
        <v>-3.3550748508688333E-3</v>
      </c>
      <c r="V34" s="49">
        <v>4.8076194990241745E-2</v>
      </c>
    </row>
    <row r="35" spans="1:22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91</v>
      </c>
      <c r="F35" s="32">
        <v>1</v>
      </c>
      <c r="G35" s="14">
        <v>37</v>
      </c>
      <c r="H35" s="14">
        <v>6</v>
      </c>
      <c r="I35" s="33">
        <v>194</v>
      </c>
      <c r="J35" s="18">
        <v>16.100000000000001</v>
      </c>
      <c r="N35" s="49" t="s">
        <v>44</v>
      </c>
      <c r="O35" s="49">
        <v>0.23775323988990316</v>
      </c>
      <c r="P35" s="49">
        <v>0.11298552010562163</v>
      </c>
      <c r="Q35" s="49">
        <v>2.1042806163802728</v>
      </c>
      <c r="R35" s="49">
        <v>3.7141475893816965E-2</v>
      </c>
      <c r="S35" s="49">
        <v>1.4374797097691433E-2</v>
      </c>
      <c r="T35" s="49">
        <v>0.46113168268211491</v>
      </c>
      <c r="U35" s="49">
        <v>1.4374797097691433E-2</v>
      </c>
      <c r="V35" s="49">
        <v>0.46113168268211491</v>
      </c>
    </row>
    <row r="36" spans="1:22" ht="15.75" x14ac:dyDescent="0.25">
      <c r="A36" s="18">
        <v>2</v>
      </c>
      <c r="B36" s="14">
        <v>4</v>
      </c>
      <c r="C36" s="20">
        <v>1.3149999999999999</v>
      </c>
      <c r="D36" s="14">
        <v>69</v>
      </c>
      <c r="E36" s="14">
        <v>78</v>
      </c>
      <c r="F36" s="32">
        <v>1</v>
      </c>
      <c r="G36" s="14">
        <v>35</v>
      </c>
      <c r="H36" s="14">
        <v>9</v>
      </c>
      <c r="I36" s="33">
        <v>189</v>
      </c>
      <c r="J36" s="18">
        <v>10.4</v>
      </c>
      <c r="N36" s="49" t="s">
        <v>45</v>
      </c>
      <c r="O36" s="49">
        <v>3.5733905597008807E-2</v>
      </c>
      <c r="P36" s="49">
        <v>1.9109368048145651E-3</v>
      </c>
      <c r="Q36" s="49">
        <v>18.699679396502273</v>
      </c>
      <c r="R36" s="49">
        <v>6.8426758124487597E-40</v>
      </c>
      <c r="S36" s="49">
        <v>3.1955880879020508E-2</v>
      </c>
      <c r="T36" s="49">
        <v>3.9511930314997105E-2</v>
      </c>
      <c r="U36" s="49">
        <v>3.1955880879020508E-2</v>
      </c>
      <c r="V36" s="49">
        <v>3.9511930314997105E-2</v>
      </c>
    </row>
    <row r="37" spans="1:22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96</v>
      </c>
      <c r="F37" s="32">
        <v>0</v>
      </c>
      <c r="G37" s="14">
        <v>33</v>
      </c>
      <c r="H37" s="14">
        <v>6</v>
      </c>
      <c r="I37" s="33">
        <v>170</v>
      </c>
      <c r="J37" s="18">
        <v>7.4</v>
      </c>
      <c r="N37" s="49" t="s">
        <v>47</v>
      </c>
      <c r="O37" s="49">
        <v>1.7962442087442854E-2</v>
      </c>
      <c r="P37" s="49">
        <v>3.7997222497762042E-3</v>
      </c>
      <c r="Q37" s="49">
        <v>4.7273039729419182</v>
      </c>
      <c r="R37" s="49">
        <v>5.4837093181785586E-6</v>
      </c>
      <c r="S37" s="49">
        <v>1.0450187079858949E-2</v>
      </c>
      <c r="T37" s="49">
        <v>2.5474697095026758E-2</v>
      </c>
      <c r="U37" s="49">
        <v>1.0450187079858949E-2</v>
      </c>
      <c r="V37" s="49">
        <v>2.5474697095026758E-2</v>
      </c>
    </row>
    <row r="38" spans="1:22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120</v>
      </c>
      <c r="F38" s="32">
        <v>0</v>
      </c>
      <c r="G38" s="14">
        <v>39</v>
      </c>
      <c r="H38" s="14">
        <v>10</v>
      </c>
      <c r="I38" s="33">
        <v>188</v>
      </c>
      <c r="J38" s="18">
        <v>10.5</v>
      </c>
      <c r="N38" s="49" t="s">
        <v>49</v>
      </c>
      <c r="O38" s="49">
        <v>0.23356493217930813</v>
      </c>
      <c r="P38" s="49">
        <v>0.16075178965430992</v>
      </c>
      <c r="Q38" s="49">
        <v>1.4529538531519921</v>
      </c>
      <c r="R38" s="62">
        <v>0.1484743097977925</v>
      </c>
      <c r="S38" s="49">
        <v>-8.4249991498281662E-2</v>
      </c>
      <c r="T38" s="49">
        <v>0.55137985585689786</v>
      </c>
      <c r="U38" s="49">
        <v>-8.4249991498281662E-2</v>
      </c>
      <c r="V38" s="49">
        <v>0.55137985585689786</v>
      </c>
    </row>
    <row r="39" spans="1:22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112</v>
      </c>
      <c r="F39" s="32">
        <v>0</v>
      </c>
      <c r="G39" s="14">
        <v>59</v>
      </c>
      <c r="H39" s="14">
        <v>15</v>
      </c>
      <c r="I39" s="33">
        <v>171</v>
      </c>
      <c r="J39" s="18">
        <v>12</v>
      </c>
      <c r="N39" s="49" t="s">
        <v>50</v>
      </c>
      <c r="O39" s="49">
        <v>-2.1509007513231607E-2</v>
      </c>
      <c r="P39" s="49">
        <v>9.9646865674265159E-3</v>
      </c>
      <c r="Q39" s="49">
        <v>-2.1585232378048125</v>
      </c>
      <c r="R39" s="49">
        <v>3.2592152695222566E-2</v>
      </c>
      <c r="S39" s="49">
        <v>-4.1209728156579375E-2</v>
      </c>
      <c r="T39" s="49">
        <v>-1.8082868698838343E-3</v>
      </c>
      <c r="U39" s="49">
        <v>-4.1209728156579375E-2</v>
      </c>
      <c r="V39" s="49">
        <v>-1.8082868698838343E-3</v>
      </c>
    </row>
    <row r="40" spans="1:22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72</v>
      </c>
      <c r="F40" s="32">
        <v>1</v>
      </c>
      <c r="G40" s="14">
        <v>30</v>
      </c>
      <c r="H40" s="14">
        <v>13</v>
      </c>
      <c r="I40" s="33">
        <v>204</v>
      </c>
      <c r="J40" s="18">
        <v>14.5</v>
      </c>
      <c r="N40" s="49" t="s">
        <v>51</v>
      </c>
      <c r="O40" s="49">
        <v>5.7831163327689179E-2</v>
      </c>
      <c r="P40" s="49">
        <v>2.057284051782423E-2</v>
      </c>
      <c r="Q40" s="49">
        <v>2.8110441665838262</v>
      </c>
      <c r="R40" s="49">
        <v>5.6466708053828397E-3</v>
      </c>
      <c r="S40" s="49">
        <v>1.7157552458012405E-2</v>
      </c>
      <c r="T40" s="49">
        <v>9.8504774197365946E-2</v>
      </c>
      <c r="U40" s="49">
        <v>1.7157552458012405E-2</v>
      </c>
      <c r="V40" s="49">
        <v>9.8504774197365946E-2</v>
      </c>
    </row>
    <row r="41" spans="1:22" ht="16.5" thickBot="1" x14ac:dyDescent="0.3">
      <c r="A41" s="23">
        <v>1.9</v>
      </c>
      <c r="B41" s="12">
        <v>2</v>
      </c>
      <c r="C41" s="25">
        <v>1.7999999999999999E-2</v>
      </c>
      <c r="D41" s="12">
        <v>77</v>
      </c>
      <c r="E41" s="12">
        <v>150</v>
      </c>
      <c r="F41" s="32">
        <v>0</v>
      </c>
      <c r="G41" s="14">
        <v>28</v>
      </c>
      <c r="H41" s="14">
        <v>1</v>
      </c>
      <c r="I41" s="33">
        <v>160</v>
      </c>
      <c r="J41" s="23">
        <v>5.9</v>
      </c>
      <c r="N41" s="50" t="s">
        <v>57</v>
      </c>
      <c r="O41" s="50">
        <v>0.17152656157519094</v>
      </c>
      <c r="P41" s="50">
        <v>1.0059134983920038E-2</v>
      </c>
      <c r="Q41" s="50">
        <v>17.051820245914143</v>
      </c>
      <c r="R41" s="50">
        <v>5.5482138155390921E-36</v>
      </c>
      <c r="S41" s="50">
        <v>0.15163911133869892</v>
      </c>
      <c r="T41" s="50">
        <v>0.19141401181168297</v>
      </c>
      <c r="U41" s="50">
        <v>0.15163911133869892</v>
      </c>
      <c r="V41" s="50">
        <v>0.19141401181168297</v>
      </c>
    </row>
    <row r="42" spans="1:22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110</v>
      </c>
      <c r="F42" s="32">
        <v>0</v>
      </c>
      <c r="G42" s="14">
        <v>36</v>
      </c>
      <c r="H42" s="14">
        <v>9</v>
      </c>
      <c r="I42" s="33">
        <v>176</v>
      </c>
      <c r="J42" s="18">
        <v>9</v>
      </c>
      <c r="N42" s="59"/>
      <c r="O42" s="59"/>
      <c r="P42" s="59"/>
      <c r="Q42" s="59"/>
      <c r="R42" s="59"/>
      <c r="S42" s="59"/>
      <c r="T42" s="59"/>
      <c r="U42" s="59"/>
      <c r="V42" s="59"/>
    </row>
    <row r="43" spans="1:22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104</v>
      </c>
      <c r="F43" s="32">
        <v>0</v>
      </c>
      <c r="G43" s="14">
        <v>40</v>
      </c>
      <c r="H43" s="14">
        <v>8</v>
      </c>
      <c r="I43" s="33">
        <v>177</v>
      </c>
      <c r="J43" s="18">
        <v>15.8</v>
      </c>
      <c r="N43" s="59"/>
      <c r="O43" s="59"/>
      <c r="P43" s="59"/>
      <c r="Q43" s="59"/>
      <c r="R43" s="59"/>
      <c r="S43" s="59"/>
      <c r="T43" s="59"/>
      <c r="U43" s="59"/>
      <c r="V43" s="59"/>
    </row>
    <row r="44" spans="1:22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99</v>
      </c>
      <c r="F44" s="32">
        <v>0</v>
      </c>
      <c r="G44" s="14">
        <v>43</v>
      </c>
      <c r="H44" s="14">
        <v>15</v>
      </c>
      <c r="I44" s="33">
        <v>184</v>
      </c>
      <c r="J44" s="18">
        <v>14</v>
      </c>
      <c r="N44" s="59"/>
      <c r="O44" s="59"/>
      <c r="P44" s="59"/>
      <c r="Q44" s="59"/>
      <c r="R44" s="59"/>
      <c r="S44" s="59"/>
      <c r="T44" s="59"/>
      <c r="U44" s="59"/>
      <c r="V44" s="59"/>
    </row>
    <row r="45" spans="1:22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145</v>
      </c>
      <c r="F45" s="32">
        <v>1</v>
      </c>
      <c r="G45" s="14">
        <v>52</v>
      </c>
      <c r="H45" s="14">
        <v>15</v>
      </c>
      <c r="I45" s="33">
        <v>169</v>
      </c>
      <c r="J45" s="18">
        <v>15.3</v>
      </c>
      <c r="N45" s="132" t="s">
        <v>255</v>
      </c>
      <c r="O45" s="59"/>
      <c r="P45" s="59"/>
      <c r="Q45" s="59"/>
      <c r="R45" s="59"/>
      <c r="S45" s="59"/>
      <c r="T45" s="59"/>
      <c r="U45" s="59"/>
      <c r="V45" s="59"/>
    </row>
    <row r="46" spans="1:22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111</v>
      </c>
      <c r="F46" s="32">
        <v>0</v>
      </c>
      <c r="G46" s="14">
        <v>45</v>
      </c>
      <c r="H46" s="14">
        <v>9</v>
      </c>
      <c r="I46" s="33">
        <v>178</v>
      </c>
      <c r="J46" s="18">
        <v>14.4</v>
      </c>
      <c r="N46" s="131" t="s">
        <v>267</v>
      </c>
      <c r="O46" s="129"/>
      <c r="P46" s="129"/>
      <c r="Q46" s="129"/>
      <c r="R46" s="129"/>
      <c r="S46" s="129"/>
      <c r="T46" s="129"/>
      <c r="U46" s="129"/>
      <c r="V46" s="129"/>
    </row>
    <row r="47" spans="1:22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86</v>
      </c>
      <c r="F47" s="32">
        <v>0</v>
      </c>
      <c r="G47" s="14">
        <v>33</v>
      </c>
      <c r="H47" s="14">
        <v>5</v>
      </c>
      <c r="I47" s="33">
        <v>194</v>
      </c>
      <c r="J47" s="18">
        <v>14.8</v>
      </c>
    </row>
    <row r="48" spans="1:22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84</v>
      </c>
      <c r="F48" s="32">
        <v>1</v>
      </c>
      <c r="G48" s="14">
        <v>36</v>
      </c>
      <c r="H48" s="14">
        <v>8</v>
      </c>
      <c r="I48" s="33">
        <v>179</v>
      </c>
      <c r="J48" s="18">
        <v>12.1</v>
      </c>
    </row>
    <row r="49" spans="1:10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123</v>
      </c>
      <c r="F49" s="32">
        <v>0</v>
      </c>
      <c r="G49" s="14">
        <v>36</v>
      </c>
      <c r="H49" s="14">
        <v>8</v>
      </c>
      <c r="I49" s="33">
        <v>167</v>
      </c>
      <c r="J49" s="18">
        <v>8</v>
      </c>
    </row>
    <row r="50" spans="1:10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97</v>
      </c>
      <c r="F50" s="32">
        <v>1</v>
      </c>
      <c r="G50" s="14">
        <v>43</v>
      </c>
      <c r="H50" s="14">
        <v>6</v>
      </c>
      <c r="I50" s="33">
        <v>172</v>
      </c>
      <c r="J50" s="18">
        <v>8.4</v>
      </c>
    </row>
    <row r="51" spans="1:10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98</v>
      </c>
      <c r="F51" s="32">
        <v>1</v>
      </c>
      <c r="G51" s="14">
        <v>35</v>
      </c>
      <c r="H51" s="14">
        <v>1</v>
      </c>
      <c r="I51" s="33">
        <v>181</v>
      </c>
      <c r="J51" s="18">
        <v>10.6</v>
      </c>
    </row>
    <row r="52" spans="1:10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72</v>
      </c>
      <c r="F52" s="32">
        <v>1</v>
      </c>
      <c r="G52" s="14">
        <v>49</v>
      </c>
      <c r="H52" s="14">
        <v>7</v>
      </c>
      <c r="I52" s="33">
        <v>189</v>
      </c>
      <c r="J52" s="18">
        <v>10.9</v>
      </c>
    </row>
    <row r="53" spans="1:10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73</v>
      </c>
      <c r="F53" s="32">
        <v>1</v>
      </c>
      <c r="G53" s="14">
        <v>35</v>
      </c>
      <c r="H53" s="14">
        <v>4</v>
      </c>
      <c r="I53" s="33">
        <v>171</v>
      </c>
      <c r="J53" s="18">
        <v>8.6999999999999993</v>
      </c>
    </row>
    <row r="54" spans="1:10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111</v>
      </c>
      <c r="F54" s="32">
        <v>0</v>
      </c>
      <c r="G54" s="14">
        <v>44</v>
      </c>
      <c r="H54" s="14">
        <v>5</v>
      </c>
      <c r="I54" s="33">
        <v>169</v>
      </c>
      <c r="J54" s="18">
        <v>9.5</v>
      </c>
    </row>
    <row r="55" spans="1:10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86</v>
      </c>
      <c r="F55" s="32">
        <v>0</v>
      </c>
      <c r="G55" s="14">
        <v>29</v>
      </c>
      <c r="H55" s="14">
        <v>2</v>
      </c>
      <c r="I55" s="33">
        <v>168</v>
      </c>
      <c r="J55" s="18">
        <v>6.8</v>
      </c>
    </row>
    <row r="56" spans="1:10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120</v>
      </c>
      <c r="F56" s="32">
        <v>0</v>
      </c>
      <c r="G56" s="14">
        <v>39</v>
      </c>
      <c r="H56" s="14">
        <v>5</v>
      </c>
      <c r="I56" s="33">
        <v>167</v>
      </c>
      <c r="J56" s="18">
        <v>7.2</v>
      </c>
    </row>
    <row r="57" spans="1:10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84</v>
      </c>
      <c r="F57" s="32">
        <v>1</v>
      </c>
      <c r="G57" s="14">
        <v>36</v>
      </c>
      <c r="H57" s="14">
        <v>6</v>
      </c>
      <c r="I57" s="33">
        <v>184</v>
      </c>
      <c r="J57" s="18">
        <v>11.3</v>
      </c>
    </row>
    <row r="58" spans="1:10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108</v>
      </c>
      <c r="F58" s="32">
        <v>0</v>
      </c>
      <c r="G58" s="14">
        <v>37</v>
      </c>
      <c r="H58" s="14">
        <v>9</v>
      </c>
      <c r="I58" s="33">
        <v>168</v>
      </c>
      <c r="J58" s="18">
        <v>9.4</v>
      </c>
    </row>
    <row r="59" spans="1:10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118</v>
      </c>
      <c r="F59" s="32">
        <v>1</v>
      </c>
      <c r="G59" s="14">
        <v>34</v>
      </c>
      <c r="H59" s="14">
        <v>19</v>
      </c>
      <c r="I59" s="33">
        <v>180</v>
      </c>
      <c r="J59" s="18">
        <v>8.6</v>
      </c>
    </row>
    <row r="60" spans="1:10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92</v>
      </c>
      <c r="F60" s="32">
        <v>1</v>
      </c>
      <c r="G60" s="14">
        <v>52</v>
      </c>
      <c r="H60" s="14">
        <v>18</v>
      </c>
      <c r="I60" s="33">
        <v>186</v>
      </c>
      <c r="J60" s="18">
        <v>17.100000000000001</v>
      </c>
    </row>
    <row r="61" spans="1:10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88</v>
      </c>
      <c r="F61" s="32">
        <v>1</v>
      </c>
      <c r="G61" s="14">
        <v>45</v>
      </c>
      <c r="H61" s="14">
        <v>10</v>
      </c>
      <c r="I61" s="33">
        <v>187</v>
      </c>
      <c r="J61" s="18">
        <v>15.4</v>
      </c>
    </row>
    <row r="62" spans="1:10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101</v>
      </c>
      <c r="F62" s="32">
        <v>1</v>
      </c>
      <c r="G62" s="14">
        <v>53</v>
      </c>
      <c r="H62" s="14">
        <v>9</v>
      </c>
      <c r="I62" s="33">
        <v>170</v>
      </c>
      <c r="J62" s="18">
        <v>11</v>
      </c>
    </row>
    <row r="63" spans="1:10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91</v>
      </c>
      <c r="F63" s="32">
        <v>0</v>
      </c>
      <c r="G63" s="14">
        <v>44</v>
      </c>
      <c r="H63" s="14">
        <v>10</v>
      </c>
      <c r="I63" s="33">
        <v>187</v>
      </c>
      <c r="J63" s="18">
        <v>15.6</v>
      </c>
    </row>
    <row r="64" spans="1:10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120</v>
      </c>
      <c r="F64" s="32">
        <v>0</v>
      </c>
      <c r="G64" s="14">
        <v>46</v>
      </c>
      <c r="H64" s="14">
        <v>3</v>
      </c>
      <c r="I64" s="33">
        <v>172</v>
      </c>
      <c r="J64" s="18">
        <v>7.6</v>
      </c>
    </row>
    <row r="65" spans="1:10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98</v>
      </c>
      <c r="F65" s="32">
        <v>1</v>
      </c>
      <c r="G65" s="14">
        <v>38</v>
      </c>
      <c r="H65" s="14">
        <v>9</v>
      </c>
      <c r="I65" s="33">
        <v>183</v>
      </c>
      <c r="J65" s="18">
        <v>11.4</v>
      </c>
    </row>
    <row r="66" spans="1:10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98</v>
      </c>
      <c r="F66" s="32">
        <v>1</v>
      </c>
      <c r="G66" s="14">
        <v>36</v>
      </c>
      <c r="H66" s="14">
        <v>12</v>
      </c>
      <c r="I66" s="33">
        <v>195</v>
      </c>
      <c r="J66" s="18">
        <v>23.5</v>
      </c>
    </row>
    <row r="67" spans="1:10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98</v>
      </c>
      <c r="F67" s="32">
        <v>1</v>
      </c>
      <c r="G67" s="14">
        <v>42</v>
      </c>
      <c r="H67" s="14">
        <v>3</v>
      </c>
      <c r="I67" s="33">
        <v>166</v>
      </c>
      <c r="J67" s="18">
        <v>12.4</v>
      </c>
    </row>
    <row r="68" spans="1:10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96</v>
      </c>
      <c r="F68" s="32">
        <v>1</v>
      </c>
      <c r="G68" s="14">
        <v>28</v>
      </c>
      <c r="H68" s="14">
        <v>9</v>
      </c>
      <c r="I68" s="33">
        <v>186</v>
      </c>
      <c r="J68" s="18">
        <v>13.4</v>
      </c>
    </row>
    <row r="69" spans="1:10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116</v>
      </c>
      <c r="F69" s="32">
        <v>0</v>
      </c>
      <c r="G69" s="14">
        <v>35</v>
      </c>
      <c r="H69" s="14">
        <v>10</v>
      </c>
      <c r="I69" s="33">
        <v>185</v>
      </c>
      <c r="J69" s="18">
        <v>13.8</v>
      </c>
    </row>
    <row r="70" spans="1:10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114</v>
      </c>
      <c r="F70" s="32">
        <v>1</v>
      </c>
      <c r="G70" s="14">
        <v>43</v>
      </c>
      <c r="H70" s="14">
        <v>11</v>
      </c>
      <c r="I70" s="33">
        <v>175</v>
      </c>
      <c r="J70" s="18">
        <v>11.6</v>
      </c>
    </row>
    <row r="71" spans="1:10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98</v>
      </c>
      <c r="F71" s="32">
        <v>1</v>
      </c>
      <c r="G71" s="14">
        <v>35</v>
      </c>
      <c r="H71" s="14">
        <v>8</v>
      </c>
      <c r="I71" s="33">
        <v>170</v>
      </c>
      <c r="J71" s="18">
        <v>11.8</v>
      </c>
    </row>
    <row r="72" spans="1:10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91</v>
      </c>
      <c r="F72" s="32">
        <v>0</v>
      </c>
      <c r="G72" s="14">
        <v>28</v>
      </c>
      <c r="H72" s="14">
        <v>8</v>
      </c>
      <c r="I72" s="33">
        <v>181</v>
      </c>
      <c r="J72" s="18">
        <v>12.4</v>
      </c>
    </row>
    <row r="73" spans="1:10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129</v>
      </c>
      <c r="F73" s="32">
        <v>0</v>
      </c>
      <c r="G73" s="14">
        <v>56</v>
      </c>
      <c r="H73" s="14">
        <v>3</v>
      </c>
      <c r="I73" s="33">
        <v>170</v>
      </c>
      <c r="J73" s="18">
        <v>8.1</v>
      </c>
    </row>
    <row r="74" spans="1:10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88</v>
      </c>
      <c r="F74" s="32">
        <v>0</v>
      </c>
      <c r="G74" s="14">
        <v>40</v>
      </c>
      <c r="H74" s="14">
        <v>8</v>
      </c>
      <c r="I74" s="33">
        <v>182</v>
      </c>
      <c r="J74" s="18">
        <v>9.5</v>
      </c>
    </row>
    <row r="75" spans="1:10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82</v>
      </c>
      <c r="F75" s="32">
        <v>1</v>
      </c>
      <c r="G75" s="14">
        <v>31</v>
      </c>
      <c r="H75" s="14">
        <v>7</v>
      </c>
      <c r="I75" s="33">
        <v>180</v>
      </c>
      <c r="J75" s="18">
        <v>8.4</v>
      </c>
    </row>
    <row r="76" spans="1:10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135</v>
      </c>
      <c r="F76" s="32">
        <v>0</v>
      </c>
      <c r="G76" s="14">
        <v>40</v>
      </c>
      <c r="H76" s="14">
        <v>20</v>
      </c>
      <c r="I76" s="33">
        <v>176</v>
      </c>
      <c r="J76" s="18">
        <v>9</v>
      </c>
    </row>
    <row r="77" spans="1:10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133</v>
      </c>
      <c r="F77" s="32">
        <v>0</v>
      </c>
      <c r="G77" s="14">
        <v>29</v>
      </c>
      <c r="H77" s="14">
        <v>15</v>
      </c>
      <c r="I77" s="33">
        <v>187</v>
      </c>
      <c r="J77" s="18">
        <v>15.5</v>
      </c>
    </row>
    <row r="78" spans="1:10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112</v>
      </c>
      <c r="F78" s="32">
        <v>0</v>
      </c>
      <c r="G78" s="14">
        <v>32</v>
      </c>
      <c r="H78" s="14">
        <v>10</v>
      </c>
      <c r="I78" s="33">
        <v>180</v>
      </c>
      <c r="J78" s="18">
        <v>10.4</v>
      </c>
    </row>
    <row r="79" spans="1:10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168</v>
      </c>
      <c r="F79" s="32">
        <v>1</v>
      </c>
      <c r="G79" s="14">
        <v>33</v>
      </c>
      <c r="H79" s="14">
        <v>11</v>
      </c>
      <c r="I79" s="33">
        <v>184</v>
      </c>
      <c r="J79" s="18">
        <v>12.7</v>
      </c>
    </row>
    <row r="80" spans="1:10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78</v>
      </c>
      <c r="F80" s="32">
        <v>1</v>
      </c>
      <c r="G80" s="14">
        <v>39</v>
      </c>
      <c r="H80" s="14">
        <v>7</v>
      </c>
      <c r="I80" s="33">
        <v>187</v>
      </c>
      <c r="J80" s="18">
        <v>14</v>
      </c>
    </row>
    <row r="81" spans="1:10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110</v>
      </c>
      <c r="F81" s="32">
        <v>0</v>
      </c>
      <c r="G81" s="14">
        <v>41</v>
      </c>
      <c r="H81" s="14">
        <v>10</v>
      </c>
      <c r="I81" s="33">
        <v>169</v>
      </c>
      <c r="J81" s="18">
        <v>9.4</v>
      </c>
    </row>
    <row r="82" spans="1:10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132</v>
      </c>
      <c r="F82" s="32">
        <v>1</v>
      </c>
      <c r="G82" s="14">
        <v>31</v>
      </c>
      <c r="H82" s="14">
        <v>6</v>
      </c>
      <c r="I82" s="33">
        <v>173</v>
      </c>
      <c r="J82" s="18">
        <v>14</v>
      </c>
    </row>
    <row r="83" spans="1:10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137</v>
      </c>
      <c r="F83" s="32">
        <v>0</v>
      </c>
      <c r="G83" s="14">
        <v>43</v>
      </c>
      <c r="H83" s="14">
        <v>12</v>
      </c>
      <c r="I83" s="33">
        <v>174</v>
      </c>
      <c r="J83" s="18">
        <v>15.9</v>
      </c>
    </row>
    <row r="84" spans="1:10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127</v>
      </c>
      <c r="F84" s="32">
        <v>0</v>
      </c>
      <c r="G84" s="14">
        <v>30</v>
      </c>
      <c r="H84" s="14">
        <v>4</v>
      </c>
      <c r="I84" s="33">
        <v>175</v>
      </c>
      <c r="J84" s="18">
        <v>7.5</v>
      </c>
    </row>
    <row r="85" spans="1:10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112</v>
      </c>
      <c r="F85" s="32">
        <v>0</v>
      </c>
      <c r="G85" s="14">
        <v>39</v>
      </c>
      <c r="H85" s="14">
        <v>7</v>
      </c>
      <c r="I85" s="33">
        <v>180</v>
      </c>
      <c r="J85" s="18">
        <v>8.1</v>
      </c>
    </row>
    <row r="86" spans="1:10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85</v>
      </c>
      <c r="F86" s="32">
        <v>1</v>
      </c>
      <c r="G86" s="14">
        <v>46</v>
      </c>
      <c r="H86" s="14">
        <v>9</v>
      </c>
      <c r="I86" s="33">
        <v>194</v>
      </c>
      <c r="J86" s="18">
        <v>10.3</v>
      </c>
    </row>
    <row r="87" spans="1:10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74</v>
      </c>
      <c r="F87" s="32">
        <v>0</v>
      </c>
      <c r="G87" s="14">
        <v>50</v>
      </c>
      <c r="H87" s="14">
        <v>4</v>
      </c>
      <c r="I87" s="33">
        <v>180</v>
      </c>
      <c r="J87" s="18">
        <v>7.7</v>
      </c>
    </row>
    <row r="88" spans="1:10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109</v>
      </c>
      <c r="F88" s="32">
        <v>0</v>
      </c>
      <c r="G88" s="14">
        <v>44</v>
      </c>
      <c r="H88" s="14">
        <v>8</v>
      </c>
      <c r="I88" s="33">
        <v>167</v>
      </c>
      <c r="J88" s="18">
        <v>8.5</v>
      </c>
    </row>
    <row r="89" spans="1:10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108</v>
      </c>
      <c r="F89" s="32">
        <v>1</v>
      </c>
      <c r="G89" s="14">
        <v>31</v>
      </c>
      <c r="H89" s="14">
        <v>10</v>
      </c>
      <c r="I89" s="33">
        <v>180</v>
      </c>
      <c r="J89" s="18">
        <v>10.7</v>
      </c>
    </row>
    <row r="90" spans="1:10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100</v>
      </c>
      <c r="F90" s="32">
        <v>0</v>
      </c>
      <c r="G90" s="14">
        <v>53</v>
      </c>
      <c r="H90" s="14">
        <v>7</v>
      </c>
      <c r="I90" s="33">
        <v>167</v>
      </c>
      <c r="J90" s="18">
        <v>7.4</v>
      </c>
    </row>
    <row r="91" spans="1:10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105</v>
      </c>
      <c r="F91" s="32">
        <v>1</v>
      </c>
      <c r="G91" s="14">
        <v>37</v>
      </c>
      <c r="H91" s="14">
        <v>15</v>
      </c>
      <c r="I91" s="33">
        <v>176</v>
      </c>
      <c r="J91" s="18">
        <v>14.8</v>
      </c>
    </row>
    <row r="92" spans="1:10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87</v>
      </c>
      <c r="F92" s="32">
        <v>0</v>
      </c>
      <c r="G92" s="14">
        <v>46</v>
      </c>
      <c r="H92" s="14">
        <v>1</v>
      </c>
      <c r="I92" s="33">
        <v>166</v>
      </c>
      <c r="J92" s="18">
        <v>7.3</v>
      </c>
    </row>
    <row r="93" spans="1:10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84</v>
      </c>
      <c r="F93" s="32">
        <v>0</v>
      </c>
      <c r="G93" s="14">
        <v>45</v>
      </c>
      <c r="H93" s="14">
        <v>5</v>
      </c>
      <c r="I93" s="33">
        <v>165</v>
      </c>
      <c r="J93" s="18">
        <v>7.6</v>
      </c>
    </row>
    <row r="94" spans="1:10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87</v>
      </c>
      <c r="F94" s="32">
        <v>0</v>
      </c>
      <c r="G94" s="14">
        <v>34</v>
      </c>
      <c r="H94" s="14">
        <v>8</v>
      </c>
      <c r="I94" s="33">
        <v>181</v>
      </c>
      <c r="J94" s="18">
        <v>9</v>
      </c>
    </row>
    <row r="95" spans="1:10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101</v>
      </c>
      <c r="F95" s="32">
        <v>1</v>
      </c>
      <c r="G95" s="14">
        <v>38</v>
      </c>
      <c r="H95" s="14">
        <v>13</v>
      </c>
      <c r="I95" s="33">
        <v>183</v>
      </c>
      <c r="J95" s="18">
        <v>12.9</v>
      </c>
    </row>
    <row r="96" spans="1:10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130</v>
      </c>
      <c r="F96" s="32">
        <v>0</v>
      </c>
      <c r="G96" s="14">
        <v>37</v>
      </c>
      <c r="H96" s="14">
        <v>11</v>
      </c>
      <c r="I96" s="33">
        <v>178</v>
      </c>
      <c r="J96" s="18">
        <v>9</v>
      </c>
    </row>
    <row r="97" spans="1:10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72</v>
      </c>
      <c r="F97" s="32">
        <v>1</v>
      </c>
      <c r="G97" s="14">
        <v>39</v>
      </c>
      <c r="H97" s="14">
        <v>18</v>
      </c>
      <c r="I97" s="33">
        <v>185</v>
      </c>
      <c r="J97" s="18">
        <v>18.2</v>
      </c>
    </row>
    <row r="98" spans="1:10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129</v>
      </c>
      <c r="F98" s="32">
        <v>1</v>
      </c>
      <c r="G98" s="14">
        <v>42</v>
      </c>
      <c r="H98" s="14">
        <v>15</v>
      </c>
      <c r="I98" s="33">
        <v>193</v>
      </c>
      <c r="J98" s="18">
        <v>14.4</v>
      </c>
    </row>
    <row r="99" spans="1:10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100</v>
      </c>
      <c r="F99" s="32">
        <v>0</v>
      </c>
      <c r="G99" s="14">
        <v>54</v>
      </c>
      <c r="H99" s="14">
        <v>8</v>
      </c>
      <c r="I99" s="33">
        <v>179</v>
      </c>
      <c r="J99" s="18">
        <v>8.8000000000000007</v>
      </c>
    </row>
    <row r="100" spans="1:10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86</v>
      </c>
      <c r="F100" s="32">
        <v>1</v>
      </c>
      <c r="G100" s="14">
        <v>39</v>
      </c>
      <c r="H100" s="14">
        <v>9</v>
      </c>
      <c r="I100" s="33">
        <v>171</v>
      </c>
      <c r="J100" s="18">
        <v>12.5</v>
      </c>
    </row>
    <row r="101" spans="1:10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98</v>
      </c>
      <c r="F101" s="32">
        <v>1</v>
      </c>
      <c r="G101" s="14">
        <v>35</v>
      </c>
      <c r="H101" s="14">
        <v>16</v>
      </c>
      <c r="I101" s="33">
        <v>180</v>
      </c>
      <c r="J101" s="18">
        <v>13.3</v>
      </c>
    </row>
    <row r="102" spans="1:10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112</v>
      </c>
      <c r="F102" s="32">
        <v>0</v>
      </c>
      <c r="G102" s="14">
        <v>33</v>
      </c>
      <c r="H102" s="14">
        <v>1</v>
      </c>
      <c r="I102" s="33">
        <v>188</v>
      </c>
      <c r="J102" s="18">
        <v>12.5</v>
      </c>
    </row>
    <row r="103" spans="1:10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85</v>
      </c>
      <c r="F103" s="32">
        <v>1</v>
      </c>
      <c r="G103" s="14">
        <v>36</v>
      </c>
      <c r="H103" s="14">
        <v>7</v>
      </c>
      <c r="I103" s="33">
        <v>187</v>
      </c>
      <c r="J103" s="18">
        <v>13.2</v>
      </c>
    </row>
    <row r="104" spans="1:10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96</v>
      </c>
      <c r="F104" s="32">
        <v>0</v>
      </c>
      <c r="G104" s="14">
        <v>42</v>
      </c>
      <c r="H104" s="14">
        <v>7</v>
      </c>
      <c r="I104" s="33">
        <v>168</v>
      </c>
      <c r="J104" s="18">
        <v>11.1</v>
      </c>
    </row>
    <row r="105" spans="1:10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150</v>
      </c>
      <c r="F105" s="32">
        <v>0</v>
      </c>
      <c r="G105" s="14">
        <v>29</v>
      </c>
      <c r="H105" s="14">
        <v>10</v>
      </c>
      <c r="I105" s="33">
        <v>175</v>
      </c>
      <c r="J105" s="18">
        <v>8.3000000000000007</v>
      </c>
    </row>
    <row r="106" spans="1:10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107</v>
      </c>
      <c r="F106" s="32">
        <v>0</v>
      </c>
      <c r="G106" s="14">
        <v>38</v>
      </c>
      <c r="H106" s="14">
        <v>4</v>
      </c>
      <c r="I106" s="33">
        <v>169</v>
      </c>
      <c r="J106" s="18">
        <v>9.3000000000000007</v>
      </c>
    </row>
    <row r="107" spans="1:10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108</v>
      </c>
      <c r="F107" s="32">
        <v>0</v>
      </c>
      <c r="G107" s="14">
        <v>37</v>
      </c>
      <c r="H107" s="14">
        <v>9</v>
      </c>
      <c r="I107" s="33">
        <v>168</v>
      </c>
      <c r="J107" s="18">
        <v>8.1999999999999993</v>
      </c>
    </row>
    <row r="108" spans="1:10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78</v>
      </c>
      <c r="F108" s="32">
        <v>1</v>
      </c>
      <c r="G108" s="14">
        <v>29</v>
      </c>
      <c r="H108" s="14">
        <v>7</v>
      </c>
      <c r="I108" s="33">
        <v>171</v>
      </c>
      <c r="J108" s="18">
        <v>14.8</v>
      </c>
    </row>
    <row r="109" spans="1:10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86</v>
      </c>
      <c r="F109" s="32">
        <v>1</v>
      </c>
      <c r="G109" s="14">
        <v>36</v>
      </c>
      <c r="H109" s="14">
        <v>10</v>
      </c>
      <c r="I109" s="33">
        <v>182</v>
      </c>
      <c r="J109" s="18">
        <v>10.7</v>
      </c>
    </row>
    <row r="110" spans="1:10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133</v>
      </c>
      <c r="F110" s="32">
        <v>0</v>
      </c>
      <c r="G110" s="14">
        <v>61</v>
      </c>
      <c r="H110" s="14">
        <v>8</v>
      </c>
      <c r="I110" s="33">
        <v>168</v>
      </c>
      <c r="J110" s="18">
        <v>8.8000000000000007</v>
      </c>
    </row>
    <row r="111" spans="1:10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107</v>
      </c>
      <c r="F111" s="32">
        <v>0</v>
      </c>
      <c r="G111" s="14">
        <v>38</v>
      </c>
      <c r="H111" s="14">
        <v>8</v>
      </c>
      <c r="I111" s="33">
        <v>193</v>
      </c>
      <c r="J111" s="18">
        <v>9.6999999999999993</v>
      </c>
    </row>
    <row r="112" spans="1:10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100</v>
      </c>
      <c r="F112" s="32">
        <v>0</v>
      </c>
      <c r="G112" s="14">
        <v>27</v>
      </c>
      <c r="H112" s="14">
        <v>10</v>
      </c>
      <c r="I112" s="33">
        <v>192</v>
      </c>
      <c r="J112" s="18">
        <v>9.6999999999999993</v>
      </c>
    </row>
    <row r="113" spans="1:10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108</v>
      </c>
      <c r="F113" s="32">
        <v>1</v>
      </c>
      <c r="G113" s="14">
        <v>32</v>
      </c>
      <c r="H113" s="14">
        <v>10</v>
      </c>
      <c r="I113" s="33">
        <v>181</v>
      </c>
      <c r="J113" s="18">
        <v>10.5</v>
      </c>
    </row>
    <row r="114" spans="1:10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155</v>
      </c>
      <c r="F114" s="32">
        <v>1</v>
      </c>
      <c r="G114" s="14">
        <v>44</v>
      </c>
      <c r="H114" s="14">
        <v>16</v>
      </c>
      <c r="I114" s="33">
        <v>170</v>
      </c>
      <c r="J114" s="18">
        <v>8.9</v>
      </c>
    </row>
    <row r="115" spans="1:10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90</v>
      </c>
      <c r="F115" s="32">
        <v>0</v>
      </c>
      <c r="G115" s="14">
        <v>37</v>
      </c>
      <c r="H115" s="14">
        <v>6</v>
      </c>
      <c r="I115" s="33">
        <v>175</v>
      </c>
      <c r="J115" s="18">
        <v>7.9</v>
      </c>
    </row>
    <row r="116" spans="1:10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137</v>
      </c>
      <c r="F116" s="32">
        <v>1</v>
      </c>
      <c r="G116" s="14">
        <v>37</v>
      </c>
      <c r="H116" s="14">
        <v>13</v>
      </c>
      <c r="I116" s="33">
        <v>196</v>
      </c>
      <c r="J116" s="18">
        <v>21</v>
      </c>
    </row>
    <row r="117" spans="1:10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140</v>
      </c>
      <c r="F117" s="32">
        <v>1</v>
      </c>
      <c r="G117" s="14">
        <v>60</v>
      </c>
      <c r="H117" s="14">
        <v>9</v>
      </c>
      <c r="I117" s="33">
        <v>174</v>
      </c>
      <c r="J117" s="18">
        <v>12.7</v>
      </c>
    </row>
    <row r="118" spans="1:10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98</v>
      </c>
      <c r="F118" s="32">
        <v>0</v>
      </c>
      <c r="G118" s="14">
        <v>53</v>
      </c>
      <c r="H118" s="14">
        <v>12</v>
      </c>
      <c r="I118" s="33">
        <v>182</v>
      </c>
      <c r="J118" s="18">
        <v>9.4</v>
      </c>
    </row>
    <row r="119" spans="1:10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111</v>
      </c>
      <c r="F119" s="32">
        <v>0</v>
      </c>
      <c r="G119" s="14">
        <v>41</v>
      </c>
      <c r="H119" s="14">
        <v>7</v>
      </c>
      <c r="I119" s="33">
        <v>165</v>
      </c>
      <c r="J119" s="18">
        <v>7.5</v>
      </c>
    </row>
    <row r="120" spans="1:10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101</v>
      </c>
      <c r="F120" s="32">
        <v>0</v>
      </c>
      <c r="G120" s="14">
        <v>39</v>
      </c>
      <c r="H120" s="14">
        <v>13</v>
      </c>
      <c r="I120" s="33">
        <v>179</v>
      </c>
      <c r="J120" s="18">
        <v>11.8</v>
      </c>
    </row>
    <row r="121" spans="1:10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109</v>
      </c>
      <c r="F121" s="32">
        <v>0</v>
      </c>
      <c r="G121" s="14">
        <v>44</v>
      </c>
      <c r="H121" s="14">
        <v>10</v>
      </c>
      <c r="I121" s="33">
        <v>168</v>
      </c>
      <c r="J121" s="18">
        <v>11.4</v>
      </c>
    </row>
    <row r="122" spans="1:10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132</v>
      </c>
      <c r="F122" s="32">
        <v>0</v>
      </c>
      <c r="G122" s="14">
        <v>45</v>
      </c>
      <c r="H122" s="14">
        <v>6</v>
      </c>
      <c r="I122" s="33">
        <v>167</v>
      </c>
      <c r="J122" s="18">
        <v>7.2</v>
      </c>
    </row>
    <row r="123" spans="1:10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137</v>
      </c>
      <c r="F123" s="32">
        <v>1</v>
      </c>
      <c r="G123" s="14">
        <v>38</v>
      </c>
      <c r="H123" s="14">
        <v>15</v>
      </c>
      <c r="I123" s="33">
        <v>185</v>
      </c>
      <c r="J123" s="18">
        <v>20.399999999999999</v>
      </c>
    </row>
    <row r="124" spans="1:10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72</v>
      </c>
      <c r="F124" s="32">
        <v>1</v>
      </c>
      <c r="G124" s="14">
        <v>36</v>
      </c>
      <c r="H124" s="14">
        <v>8</v>
      </c>
      <c r="I124" s="33">
        <v>183</v>
      </c>
      <c r="J124" s="18">
        <v>9.8000000000000007</v>
      </c>
    </row>
    <row r="125" spans="1:10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76</v>
      </c>
      <c r="F125" s="32">
        <v>1</v>
      </c>
      <c r="G125" s="14">
        <v>30</v>
      </c>
      <c r="H125" s="14">
        <v>12</v>
      </c>
      <c r="I125" s="33">
        <v>190</v>
      </c>
      <c r="J125" s="18">
        <v>16.2</v>
      </c>
    </row>
    <row r="126" spans="1:10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124</v>
      </c>
      <c r="F126" s="32">
        <v>1</v>
      </c>
      <c r="G126" s="14">
        <v>34</v>
      </c>
      <c r="H126" s="14">
        <v>11</v>
      </c>
      <c r="I126" s="33">
        <v>174</v>
      </c>
      <c r="J126" s="18">
        <v>11.4</v>
      </c>
    </row>
    <row r="127" spans="1:10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99</v>
      </c>
      <c r="F127" s="32">
        <v>1</v>
      </c>
      <c r="G127" s="14">
        <v>47</v>
      </c>
      <c r="H127" s="14">
        <v>13</v>
      </c>
      <c r="I127" s="33">
        <v>193</v>
      </c>
      <c r="J127" s="18">
        <v>18.3</v>
      </c>
    </row>
    <row r="128" spans="1:10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90</v>
      </c>
      <c r="F128" s="32">
        <v>1</v>
      </c>
      <c r="G128" s="14">
        <v>33</v>
      </c>
      <c r="H128" s="14">
        <v>8</v>
      </c>
      <c r="I128" s="33">
        <v>179</v>
      </c>
      <c r="J128" s="18">
        <v>8.6999999999999993</v>
      </c>
    </row>
    <row r="129" spans="1:10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98</v>
      </c>
      <c r="F129" s="32">
        <v>0</v>
      </c>
      <c r="G129" s="14">
        <v>37</v>
      </c>
      <c r="H129" s="14">
        <v>10</v>
      </c>
      <c r="I129" s="33">
        <v>180</v>
      </c>
      <c r="J129" s="18">
        <v>9.1</v>
      </c>
    </row>
    <row r="130" spans="1:10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85</v>
      </c>
      <c r="F130" s="32">
        <v>0</v>
      </c>
      <c r="G130" s="14">
        <v>28</v>
      </c>
      <c r="H130" s="14">
        <v>10</v>
      </c>
      <c r="I130" s="33">
        <v>181</v>
      </c>
      <c r="J130" s="18">
        <v>9.6999999999999993</v>
      </c>
    </row>
    <row r="131" spans="1:10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136</v>
      </c>
      <c r="F131" s="32">
        <v>0</v>
      </c>
      <c r="G131" s="14">
        <v>42</v>
      </c>
      <c r="H131" s="14">
        <v>5</v>
      </c>
      <c r="I131" s="33">
        <v>165</v>
      </c>
      <c r="J131" s="18">
        <v>6.6</v>
      </c>
    </row>
    <row r="132" spans="1:10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75</v>
      </c>
      <c r="F132" s="32">
        <v>0</v>
      </c>
      <c r="G132" s="14">
        <v>49</v>
      </c>
      <c r="H132" s="14">
        <v>12</v>
      </c>
      <c r="I132" s="33">
        <v>162</v>
      </c>
      <c r="J132" s="18">
        <v>9.1</v>
      </c>
    </row>
    <row r="133" spans="1:10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96</v>
      </c>
      <c r="F133" s="32">
        <v>1</v>
      </c>
      <c r="G133" s="14">
        <v>42</v>
      </c>
      <c r="H133" s="14">
        <v>8</v>
      </c>
      <c r="I133" s="33">
        <v>178</v>
      </c>
      <c r="J133" s="18">
        <v>9.6999999999999993</v>
      </c>
    </row>
    <row r="134" spans="1:10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97</v>
      </c>
      <c r="F134" s="32">
        <v>0</v>
      </c>
      <c r="G134" s="14">
        <v>40</v>
      </c>
      <c r="H134" s="14">
        <v>1</v>
      </c>
      <c r="I134" s="33">
        <v>165</v>
      </c>
      <c r="J134" s="18">
        <v>7.8</v>
      </c>
    </row>
    <row r="135" spans="1:10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124</v>
      </c>
      <c r="F135" s="32">
        <v>1</v>
      </c>
      <c r="G135" s="14">
        <v>32</v>
      </c>
      <c r="H135" s="14">
        <v>9</v>
      </c>
      <c r="I135" s="33">
        <v>177</v>
      </c>
      <c r="J135" s="18">
        <v>13.9</v>
      </c>
    </row>
    <row r="136" spans="1:10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111</v>
      </c>
      <c r="F136" s="32">
        <v>0</v>
      </c>
      <c r="G136" s="14">
        <v>34</v>
      </c>
      <c r="H136" s="14">
        <v>9</v>
      </c>
      <c r="I136" s="33">
        <v>186</v>
      </c>
      <c r="J136" s="18">
        <v>10.3</v>
      </c>
    </row>
    <row r="137" spans="1:10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147</v>
      </c>
      <c r="F137" s="32">
        <v>1</v>
      </c>
      <c r="G137" s="14">
        <v>40</v>
      </c>
      <c r="H137" s="14">
        <v>7</v>
      </c>
      <c r="I137" s="33">
        <v>163</v>
      </c>
      <c r="J137" s="18">
        <v>11.7</v>
      </c>
    </row>
    <row r="138" spans="1:10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101</v>
      </c>
      <c r="F138" s="32">
        <v>0</v>
      </c>
      <c r="G138" s="14">
        <v>49</v>
      </c>
      <c r="H138" s="14">
        <v>19</v>
      </c>
      <c r="I138" s="33">
        <v>179</v>
      </c>
      <c r="J138" s="18">
        <v>9.4</v>
      </c>
    </row>
    <row r="139" spans="1:10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111</v>
      </c>
      <c r="F139" s="32">
        <v>0</v>
      </c>
      <c r="G139" s="14">
        <v>33</v>
      </c>
      <c r="H139" s="14">
        <v>12</v>
      </c>
      <c r="I139" s="33">
        <v>189</v>
      </c>
      <c r="J139" s="18">
        <v>9.5</v>
      </c>
    </row>
    <row r="140" spans="1:10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122</v>
      </c>
      <c r="F140" s="32">
        <v>1</v>
      </c>
      <c r="G140" s="14">
        <v>40</v>
      </c>
      <c r="H140" s="14">
        <v>8</v>
      </c>
      <c r="I140" s="33">
        <v>180</v>
      </c>
      <c r="J140" s="18">
        <v>8.6999999999999993</v>
      </c>
    </row>
    <row r="141" spans="1:10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85</v>
      </c>
      <c r="F141" s="32">
        <v>1</v>
      </c>
      <c r="G141" s="14">
        <v>45</v>
      </c>
      <c r="H141" s="14">
        <v>6</v>
      </c>
      <c r="I141" s="33">
        <v>175</v>
      </c>
      <c r="J141" s="18">
        <v>12.8</v>
      </c>
    </row>
    <row r="142" spans="1:10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137</v>
      </c>
      <c r="F142" s="32">
        <v>0</v>
      </c>
      <c r="G142" s="14">
        <v>46</v>
      </c>
      <c r="H142" s="14">
        <v>6</v>
      </c>
      <c r="I142" s="33">
        <v>167</v>
      </c>
      <c r="J142" s="18">
        <v>6.6</v>
      </c>
    </row>
    <row r="143" spans="1:10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99</v>
      </c>
      <c r="F143" s="32">
        <v>1</v>
      </c>
      <c r="G143" s="14">
        <v>30</v>
      </c>
      <c r="H143" s="14">
        <v>10</v>
      </c>
      <c r="I143" s="33">
        <v>189</v>
      </c>
      <c r="J143" s="18">
        <v>17</v>
      </c>
    </row>
    <row r="144" spans="1:10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85</v>
      </c>
      <c r="F144" s="32">
        <v>1</v>
      </c>
      <c r="G144" s="14">
        <v>30</v>
      </c>
      <c r="H144" s="14">
        <v>12</v>
      </c>
      <c r="I144" s="33">
        <v>189</v>
      </c>
      <c r="J144" s="18">
        <v>16.7</v>
      </c>
    </row>
    <row r="145" spans="1:10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84</v>
      </c>
      <c r="F145" s="32">
        <v>1</v>
      </c>
      <c r="G145" s="14">
        <v>31</v>
      </c>
      <c r="H145" s="14">
        <v>8</v>
      </c>
      <c r="I145" s="33">
        <v>190</v>
      </c>
      <c r="J145" s="18">
        <v>15.9</v>
      </c>
    </row>
    <row r="146" spans="1:10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115</v>
      </c>
      <c r="F146" s="32">
        <v>0</v>
      </c>
      <c r="G146" s="14">
        <v>46</v>
      </c>
      <c r="H146" s="14">
        <v>6</v>
      </c>
      <c r="I146" s="33">
        <v>167</v>
      </c>
      <c r="J146" s="18">
        <v>7.9</v>
      </c>
    </row>
    <row r="147" spans="1:10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124</v>
      </c>
      <c r="F147" s="32">
        <v>1</v>
      </c>
      <c r="G147" s="14">
        <v>42</v>
      </c>
      <c r="H147" s="14">
        <v>9</v>
      </c>
      <c r="I147" s="33">
        <v>172</v>
      </c>
      <c r="J147" s="18">
        <v>14.1</v>
      </c>
    </row>
    <row r="148" spans="1:10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129</v>
      </c>
      <c r="F148" s="32">
        <v>0</v>
      </c>
      <c r="G148" s="14">
        <v>43</v>
      </c>
      <c r="H148" s="14">
        <v>10</v>
      </c>
      <c r="I148" s="33">
        <v>184</v>
      </c>
      <c r="J148" s="18">
        <v>8.1</v>
      </c>
    </row>
    <row r="149" spans="1:10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102</v>
      </c>
      <c r="F149" s="32">
        <v>1</v>
      </c>
      <c r="G149" s="14">
        <v>39</v>
      </c>
      <c r="H149" s="14">
        <v>8</v>
      </c>
      <c r="I149" s="33">
        <v>172</v>
      </c>
      <c r="J149" s="18">
        <v>13.6</v>
      </c>
    </row>
    <row r="150" spans="1:10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114</v>
      </c>
      <c r="F150" s="32">
        <v>0</v>
      </c>
      <c r="G150" s="14">
        <v>52</v>
      </c>
      <c r="H150" s="14">
        <v>10</v>
      </c>
      <c r="I150" s="33">
        <v>182</v>
      </c>
      <c r="J150" s="18">
        <v>10</v>
      </c>
    </row>
    <row r="151" spans="1:10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135</v>
      </c>
      <c r="F151" s="32">
        <v>1</v>
      </c>
      <c r="G151" s="14">
        <v>35</v>
      </c>
      <c r="H151" s="14">
        <v>8</v>
      </c>
      <c r="I151" s="33">
        <v>185</v>
      </c>
      <c r="J151" s="18">
        <v>11.6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1"/>
  <sheetViews>
    <sheetView topLeftCell="F30" workbookViewId="0">
      <selection activeCell="N48" sqref="N48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1.5703125" bestFit="1" customWidth="1"/>
    <col min="6" max="6" width="9.85546875" customWidth="1"/>
    <col min="7" max="7" width="9.5703125" bestFit="1" customWidth="1"/>
    <col min="8" max="8" width="12.5703125" bestFit="1" customWidth="1"/>
    <col min="9" max="9" width="9.42578125" bestFit="1" customWidth="1"/>
    <col min="12" max="12" width="14.140625" bestFit="1" customWidth="1"/>
    <col min="13" max="13" width="16.7109375" bestFit="1" customWidth="1"/>
    <col min="14" max="14" width="11.7109375" bestFit="1" customWidth="1"/>
    <col min="15" max="15" width="14.5703125" bestFit="1" customWidth="1"/>
    <col min="18" max="18" width="13.42578125" bestFit="1" customWidth="1"/>
    <col min="19" max="19" width="11" bestFit="1" customWidth="1"/>
    <col min="20" max="20" width="12.42578125" bestFit="1" customWidth="1"/>
    <col min="21" max="21" width="12.5703125" bestFit="1" customWidth="1"/>
  </cols>
  <sheetData>
    <row r="1" spans="1:21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47</v>
      </c>
      <c r="F1" s="26" t="s">
        <v>50</v>
      </c>
      <c r="G1" s="26" t="s">
        <v>51</v>
      </c>
      <c r="H1" s="29" t="s">
        <v>57</v>
      </c>
      <c r="I1" s="26" t="s">
        <v>40</v>
      </c>
    </row>
    <row r="2" spans="1:21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110</v>
      </c>
      <c r="F2" s="14">
        <v>33</v>
      </c>
      <c r="G2" s="14">
        <v>12</v>
      </c>
      <c r="H2" s="33">
        <v>178</v>
      </c>
      <c r="I2" s="18">
        <v>12.5</v>
      </c>
    </row>
    <row r="3" spans="1:21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134</v>
      </c>
      <c r="F3" s="14">
        <v>33</v>
      </c>
      <c r="G3" s="14">
        <v>16</v>
      </c>
      <c r="H3" s="33">
        <v>178</v>
      </c>
      <c r="I3" s="18">
        <v>14.5</v>
      </c>
      <c r="L3" s="56" t="s">
        <v>114</v>
      </c>
      <c r="M3" s="56" t="s">
        <v>115</v>
      </c>
    </row>
    <row r="4" spans="1:21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98</v>
      </c>
      <c r="F4" s="14">
        <v>40</v>
      </c>
      <c r="G4" s="14">
        <v>13</v>
      </c>
      <c r="H4" s="33">
        <v>188</v>
      </c>
      <c r="I4" s="18">
        <v>19</v>
      </c>
      <c r="L4" s="57" t="s">
        <v>41</v>
      </c>
      <c r="M4" s="54">
        <v>0.81250606586306673</v>
      </c>
    </row>
    <row r="5" spans="1:21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85</v>
      </c>
      <c r="F5" s="14">
        <v>29</v>
      </c>
      <c r="G5" s="14">
        <v>10</v>
      </c>
      <c r="H5" s="33">
        <v>180</v>
      </c>
      <c r="I5" s="18">
        <v>18.2</v>
      </c>
      <c r="L5" s="58" t="s">
        <v>43</v>
      </c>
      <c r="M5" s="54">
        <v>-0.11821698523432621</v>
      </c>
    </row>
    <row r="6" spans="1:21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72</v>
      </c>
      <c r="F6" s="14">
        <v>36</v>
      </c>
      <c r="G6" s="14">
        <v>4</v>
      </c>
      <c r="H6" s="33">
        <v>171</v>
      </c>
      <c r="I6" s="18">
        <v>7.6</v>
      </c>
      <c r="L6" s="58" t="s">
        <v>44</v>
      </c>
      <c r="M6" s="54">
        <v>7.2016432359314708E-2</v>
      </c>
    </row>
    <row r="7" spans="1:21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77</v>
      </c>
      <c r="F7" s="14">
        <v>32</v>
      </c>
      <c r="G7" s="14">
        <v>15</v>
      </c>
      <c r="H7" s="33">
        <v>192</v>
      </c>
      <c r="I7" s="18">
        <v>18.5</v>
      </c>
      <c r="L7" s="58" t="s">
        <v>45</v>
      </c>
      <c r="M7" s="55">
        <v>0.84221888860671723</v>
      </c>
    </row>
    <row r="8" spans="1:21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100</v>
      </c>
      <c r="F8" s="14">
        <v>52</v>
      </c>
      <c r="G8" s="14">
        <v>15</v>
      </c>
      <c r="H8" s="33">
        <v>191</v>
      </c>
      <c r="I8" s="18">
        <v>13.1</v>
      </c>
      <c r="L8" s="58" t="s">
        <v>47</v>
      </c>
      <c r="M8" s="54">
        <v>-9.1480084373456783E-2</v>
      </c>
    </row>
    <row r="9" spans="1:21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95</v>
      </c>
      <c r="F9" s="14">
        <v>41</v>
      </c>
      <c r="G9" s="14">
        <v>4</v>
      </c>
      <c r="H9" s="33">
        <v>182</v>
      </c>
      <c r="I9" s="18">
        <v>14.9</v>
      </c>
      <c r="L9" s="58" t="s">
        <v>50</v>
      </c>
      <c r="M9" s="54">
        <v>-0.14814932436897005</v>
      </c>
    </row>
    <row r="10" spans="1:21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112</v>
      </c>
      <c r="F10" s="14">
        <v>31</v>
      </c>
      <c r="G10" s="14">
        <v>12</v>
      </c>
      <c r="H10" s="33">
        <v>192</v>
      </c>
      <c r="I10" s="18">
        <v>17.100000000000001</v>
      </c>
      <c r="L10" s="58" t="s">
        <v>51</v>
      </c>
      <c r="M10" s="54">
        <v>0.50180591250724316</v>
      </c>
    </row>
    <row r="11" spans="1:21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31">
        <v>75</v>
      </c>
      <c r="F11" s="14">
        <v>42</v>
      </c>
      <c r="G11" s="14">
        <v>13</v>
      </c>
      <c r="H11" s="33">
        <v>165</v>
      </c>
      <c r="I11" s="18">
        <v>9.1999999999999993</v>
      </c>
      <c r="L11" s="58" t="s">
        <v>57</v>
      </c>
      <c r="M11" s="55">
        <v>0.52715113767555866</v>
      </c>
    </row>
    <row r="12" spans="1:21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100</v>
      </c>
      <c r="F12" s="14">
        <v>32</v>
      </c>
      <c r="G12" s="14">
        <v>8</v>
      </c>
      <c r="H12" s="33">
        <v>180</v>
      </c>
      <c r="I12" s="18">
        <v>10.3</v>
      </c>
    </row>
    <row r="13" spans="1:21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96</v>
      </c>
      <c r="F13" s="14">
        <v>39</v>
      </c>
      <c r="G13" s="14">
        <v>21</v>
      </c>
      <c r="H13" s="33">
        <v>187</v>
      </c>
      <c r="I13" s="18">
        <v>19.3</v>
      </c>
    </row>
    <row r="14" spans="1:21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72</v>
      </c>
      <c r="F14" s="14">
        <v>45</v>
      </c>
      <c r="G14" s="14">
        <v>8</v>
      </c>
      <c r="H14" s="33">
        <v>170</v>
      </c>
      <c r="I14" s="18">
        <v>8.1</v>
      </c>
    </row>
    <row r="15" spans="1:21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73</v>
      </c>
      <c r="F15" s="14">
        <v>39</v>
      </c>
      <c r="G15" s="14">
        <v>11</v>
      </c>
      <c r="H15" s="33">
        <v>175</v>
      </c>
      <c r="I15" s="18">
        <v>9.1</v>
      </c>
      <c r="M15" s="59" t="s">
        <v>124</v>
      </c>
      <c r="N15" s="59"/>
      <c r="O15" s="59"/>
      <c r="P15" s="59"/>
      <c r="Q15" s="59"/>
      <c r="R15" s="59"/>
      <c r="S15" s="59"/>
      <c r="T15" s="59"/>
      <c r="U15" s="59"/>
    </row>
    <row r="16" spans="1:21" ht="16.5" thickBot="1" x14ac:dyDescent="0.3">
      <c r="A16" s="18">
        <v>2.8</v>
      </c>
      <c r="B16" s="14">
        <v>9</v>
      </c>
      <c r="C16" s="20">
        <v>0.05</v>
      </c>
      <c r="D16" s="14">
        <v>228</v>
      </c>
      <c r="E16" s="14">
        <v>86</v>
      </c>
      <c r="F16" s="14">
        <v>31</v>
      </c>
      <c r="G16" s="14">
        <v>13</v>
      </c>
      <c r="H16" s="33">
        <v>181</v>
      </c>
      <c r="I16" s="18">
        <v>15.7</v>
      </c>
      <c r="M16" s="59"/>
      <c r="N16" s="59"/>
      <c r="O16" s="59"/>
      <c r="P16" s="59"/>
      <c r="Q16" s="59"/>
      <c r="R16" s="59"/>
      <c r="S16" s="59"/>
      <c r="T16" s="59"/>
      <c r="U16" s="59"/>
    </row>
    <row r="17" spans="1:21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121</v>
      </c>
      <c r="F17" s="14">
        <v>41</v>
      </c>
      <c r="G17" s="14">
        <v>10</v>
      </c>
      <c r="H17" s="33">
        <v>167</v>
      </c>
      <c r="I17" s="18">
        <v>9.8000000000000007</v>
      </c>
      <c r="M17" s="60" t="s">
        <v>125</v>
      </c>
      <c r="N17" s="60"/>
      <c r="O17" s="59"/>
      <c r="P17" s="59"/>
      <c r="Q17" s="59"/>
      <c r="R17" s="59"/>
      <c r="S17" s="59"/>
      <c r="T17" s="59"/>
      <c r="U17" s="59"/>
    </row>
    <row r="18" spans="1:21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85</v>
      </c>
      <c r="F18" s="14">
        <v>38</v>
      </c>
      <c r="G18" s="14">
        <v>12</v>
      </c>
      <c r="H18" s="33">
        <v>170</v>
      </c>
      <c r="I18" s="18">
        <v>19.5</v>
      </c>
      <c r="M18" s="49" t="s">
        <v>126</v>
      </c>
      <c r="N18" s="49">
        <v>0.97478016754675934</v>
      </c>
      <c r="O18" s="59"/>
      <c r="P18" s="59"/>
      <c r="Q18" s="59"/>
      <c r="R18" s="59"/>
      <c r="S18" s="59"/>
      <c r="T18" s="59"/>
      <c r="U18" s="59"/>
    </row>
    <row r="19" spans="1:21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73</v>
      </c>
      <c r="F19" s="14">
        <v>29</v>
      </c>
      <c r="G19" s="14">
        <v>13</v>
      </c>
      <c r="H19" s="33">
        <v>192</v>
      </c>
      <c r="I19" s="18">
        <v>16.2</v>
      </c>
      <c r="M19" s="49" t="s">
        <v>127</v>
      </c>
      <c r="N19" s="49">
        <v>0.95019637504248822</v>
      </c>
      <c r="O19" s="59"/>
      <c r="P19" s="59"/>
      <c r="Q19" s="59"/>
      <c r="R19" s="59"/>
      <c r="S19" s="59"/>
      <c r="T19" s="59"/>
      <c r="U19" s="59"/>
    </row>
    <row r="20" spans="1:21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90</v>
      </c>
      <c r="F20" s="14">
        <v>34</v>
      </c>
      <c r="G20" s="14">
        <v>6</v>
      </c>
      <c r="H20" s="33">
        <v>184</v>
      </c>
      <c r="I20" s="18">
        <v>8</v>
      </c>
      <c r="M20" s="49" t="s">
        <v>128</v>
      </c>
      <c r="N20" s="49">
        <v>0.9473706374562465</v>
      </c>
      <c r="O20" s="59"/>
      <c r="P20" s="59"/>
      <c r="Q20" s="59"/>
      <c r="R20" s="59"/>
      <c r="S20" s="59"/>
      <c r="T20" s="59"/>
      <c r="U20" s="59"/>
    </row>
    <row r="21" spans="1:21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82</v>
      </c>
      <c r="F21" s="14">
        <v>34</v>
      </c>
      <c r="G21" s="14">
        <v>8</v>
      </c>
      <c r="H21" s="33">
        <v>193</v>
      </c>
      <c r="I21" s="18">
        <v>12.2</v>
      </c>
      <c r="M21" s="49" t="s">
        <v>82</v>
      </c>
      <c r="N21" s="49">
        <v>0.8192237107817022</v>
      </c>
      <c r="O21" s="59"/>
      <c r="P21" s="59"/>
      <c r="Q21" s="59"/>
      <c r="R21" s="59"/>
      <c r="S21" s="59"/>
      <c r="T21" s="59"/>
      <c r="U21" s="59"/>
    </row>
    <row r="22" spans="1:21" ht="16.5" thickBot="1" x14ac:dyDescent="0.3">
      <c r="A22" s="18">
        <v>2.4</v>
      </c>
      <c r="B22" s="14">
        <v>3</v>
      </c>
      <c r="C22" s="20">
        <v>0.159</v>
      </c>
      <c r="D22" s="14">
        <v>144</v>
      </c>
      <c r="E22" s="31">
        <v>85</v>
      </c>
      <c r="F22" s="14">
        <v>47</v>
      </c>
      <c r="G22" s="14">
        <v>14</v>
      </c>
      <c r="H22" s="33">
        <v>174</v>
      </c>
      <c r="I22" s="18">
        <v>11.1</v>
      </c>
      <c r="M22" s="50" t="s">
        <v>129</v>
      </c>
      <c r="N22" s="50">
        <v>150</v>
      </c>
      <c r="O22" s="59"/>
      <c r="P22" s="59"/>
      <c r="Q22" s="59"/>
      <c r="R22" s="59"/>
      <c r="S22" s="59"/>
      <c r="T22" s="59"/>
      <c r="U22" s="59"/>
    </row>
    <row r="23" spans="1:21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80</v>
      </c>
      <c r="F23" s="14">
        <v>38</v>
      </c>
      <c r="G23" s="14">
        <v>10</v>
      </c>
      <c r="H23" s="33">
        <v>192</v>
      </c>
      <c r="I23" s="18">
        <v>16.8</v>
      </c>
      <c r="M23" s="59"/>
      <c r="N23" s="59"/>
      <c r="O23" s="59"/>
      <c r="P23" s="59"/>
      <c r="Q23" s="59"/>
      <c r="R23" s="59"/>
      <c r="S23" s="59"/>
      <c r="T23" s="59"/>
      <c r="U23" s="59"/>
    </row>
    <row r="24" spans="1:21" ht="16.5" thickBot="1" x14ac:dyDescent="0.3">
      <c r="A24" s="18">
        <v>2</v>
      </c>
      <c r="B24" s="14">
        <v>8</v>
      </c>
      <c r="C24" s="20">
        <v>0.79900000000000004</v>
      </c>
      <c r="D24" s="14">
        <v>96</v>
      </c>
      <c r="E24" s="14">
        <v>145</v>
      </c>
      <c r="F24" s="14">
        <v>34</v>
      </c>
      <c r="G24" s="14">
        <v>12</v>
      </c>
      <c r="H24" s="33">
        <v>189</v>
      </c>
      <c r="I24" s="18">
        <v>11.8</v>
      </c>
      <c r="M24" s="59" t="s">
        <v>130</v>
      </c>
      <c r="N24" s="59"/>
      <c r="O24" s="59"/>
      <c r="P24" s="59"/>
      <c r="Q24" s="59"/>
      <c r="R24" s="59"/>
      <c r="S24" s="59"/>
      <c r="T24" s="59"/>
      <c r="U24" s="59"/>
    </row>
    <row r="25" spans="1:21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112</v>
      </c>
      <c r="F25" s="14">
        <v>30</v>
      </c>
      <c r="G25" s="14">
        <v>13</v>
      </c>
      <c r="H25" s="33">
        <v>185</v>
      </c>
      <c r="I25" s="18">
        <v>14</v>
      </c>
      <c r="M25" s="61"/>
      <c r="N25" s="61" t="s">
        <v>135</v>
      </c>
      <c r="O25" s="61" t="s">
        <v>136</v>
      </c>
      <c r="P25" s="61" t="s">
        <v>137</v>
      </c>
      <c r="Q25" s="61" t="s">
        <v>138</v>
      </c>
      <c r="R25" s="61" t="s">
        <v>139</v>
      </c>
      <c r="S25" s="59"/>
      <c r="T25" s="59"/>
      <c r="U25" s="59"/>
    </row>
    <row r="26" spans="1:21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106</v>
      </c>
      <c r="F26" s="14">
        <v>44</v>
      </c>
      <c r="G26" s="14">
        <v>8</v>
      </c>
      <c r="H26" s="33">
        <v>177</v>
      </c>
      <c r="I26" s="18">
        <v>10.5</v>
      </c>
      <c r="M26" s="49" t="s">
        <v>131</v>
      </c>
      <c r="N26" s="49">
        <v>8</v>
      </c>
      <c r="O26" s="49">
        <v>1805.4129574820533</v>
      </c>
      <c r="P26" s="49">
        <v>225.67661968525667</v>
      </c>
      <c r="Q26" s="49">
        <v>336.26490289434071</v>
      </c>
      <c r="R26" s="49">
        <v>7.8356121524934671E-88</v>
      </c>
      <c r="S26" s="59"/>
      <c r="T26" s="59"/>
      <c r="U26" s="59"/>
    </row>
    <row r="27" spans="1:21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101</v>
      </c>
      <c r="F27" s="14">
        <v>37</v>
      </c>
      <c r="G27" s="14">
        <v>5</v>
      </c>
      <c r="H27" s="33">
        <v>168</v>
      </c>
      <c r="I27" s="18">
        <v>6.2</v>
      </c>
      <c r="M27" s="49" t="s">
        <v>132</v>
      </c>
      <c r="N27" s="49">
        <v>141</v>
      </c>
      <c r="O27" s="49">
        <v>94.628975851278838</v>
      </c>
      <c r="P27" s="49">
        <v>0.67112748830694213</v>
      </c>
      <c r="Q27" s="49"/>
      <c r="R27" s="49"/>
      <c r="S27" s="59"/>
      <c r="T27" s="59"/>
      <c r="U27" s="59"/>
    </row>
    <row r="28" spans="1:21" ht="16.5" thickBot="1" x14ac:dyDescent="0.3">
      <c r="A28" s="18">
        <v>3.4</v>
      </c>
      <c r="B28" s="14">
        <v>12</v>
      </c>
      <c r="C28" s="20">
        <v>1.86</v>
      </c>
      <c r="D28" s="14">
        <v>311</v>
      </c>
      <c r="E28" s="14">
        <v>124</v>
      </c>
      <c r="F28" s="14">
        <v>37</v>
      </c>
      <c r="G28" s="14">
        <v>13</v>
      </c>
      <c r="H28" s="33">
        <v>172</v>
      </c>
      <c r="I28" s="18">
        <v>16.899999999999999</v>
      </c>
      <c r="M28" s="50" t="s">
        <v>133</v>
      </c>
      <c r="N28" s="50">
        <v>149</v>
      </c>
      <c r="O28" s="50">
        <v>1900.0419333333323</v>
      </c>
      <c r="P28" s="50"/>
      <c r="Q28" s="50"/>
      <c r="R28" s="50"/>
      <c r="S28" s="59"/>
      <c r="T28" s="59"/>
      <c r="U28" s="59"/>
    </row>
    <row r="29" spans="1:21" ht="16.5" thickBot="1" x14ac:dyDescent="0.3">
      <c r="A29" s="18">
        <v>1.5</v>
      </c>
      <c r="B29" s="14">
        <v>6</v>
      </c>
      <c r="C29" s="20">
        <v>4.7E-2</v>
      </c>
      <c r="D29" s="14">
        <v>65</v>
      </c>
      <c r="E29" s="14">
        <v>88</v>
      </c>
      <c r="F29" s="14">
        <v>27</v>
      </c>
      <c r="G29" s="14">
        <v>5</v>
      </c>
      <c r="H29" s="33">
        <v>186</v>
      </c>
      <c r="I29" s="18">
        <v>7.9</v>
      </c>
      <c r="M29" s="59"/>
      <c r="N29" s="59"/>
      <c r="O29" s="59"/>
      <c r="P29" s="59"/>
      <c r="Q29" s="59"/>
      <c r="R29" s="59"/>
      <c r="S29" s="59"/>
      <c r="T29" s="59"/>
      <c r="U29" s="59"/>
    </row>
    <row r="30" spans="1:21" ht="15.75" x14ac:dyDescent="0.25">
      <c r="A30" s="18">
        <v>1.9</v>
      </c>
      <c r="B30" s="14">
        <v>6</v>
      </c>
      <c r="C30" s="20">
        <v>0.498</v>
      </c>
      <c r="D30" s="14">
        <v>31</v>
      </c>
      <c r="E30" s="14">
        <v>117</v>
      </c>
      <c r="F30" s="14">
        <v>30</v>
      </c>
      <c r="G30" s="14">
        <v>5</v>
      </c>
      <c r="H30" s="33">
        <v>187</v>
      </c>
      <c r="I30" s="18">
        <v>9.6</v>
      </c>
      <c r="M30" s="61"/>
      <c r="N30" s="61" t="s">
        <v>140</v>
      </c>
      <c r="O30" s="61" t="s">
        <v>82</v>
      </c>
      <c r="P30" s="61" t="s">
        <v>141</v>
      </c>
      <c r="Q30" s="61" t="s">
        <v>142</v>
      </c>
      <c r="R30" s="61" t="s">
        <v>143</v>
      </c>
      <c r="S30" s="61" t="s">
        <v>144</v>
      </c>
      <c r="T30" s="61" t="s">
        <v>145</v>
      </c>
      <c r="U30" s="61" t="s">
        <v>146</v>
      </c>
    </row>
    <row r="31" spans="1:21" ht="15.75" x14ac:dyDescent="0.25">
      <c r="A31" s="18">
        <v>3.7</v>
      </c>
      <c r="B31" s="14">
        <v>12</v>
      </c>
      <c r="C31" s="20">
        <v>8.4000000000000005E-2</v>
      </c>
      <c r="D31" s="14">
        <v>249</v>
      </c>
      <c r="E31" s="31">
        <v>86</v>
      </c>
      <c r="F31" s="14">
        <v>38</v>
      </c>
      <c r="G31" s="14">
        <v>11</v>
      </c>
      <c r="H31" s="33">
        <v>177</v>
      </c>
      <c r="I31" s="18">
        <v>16.3</v>
      </c>
      <c r="M31" s="49" t="s">
        <v>134</v>
      </c>
      <c r="N31" s="49">
        <v>-28.703863879578318</v>
      </c>
      <c r="O31" s="49">
        <v>1.9480262519355867</v>
      </c>
      <c r="P31" s="49">
        <v>-14.734844487366507</v>
      </c>
      <c r="Q31" s="49">
        <v>2.4807400139079402E-30</v>
      </c>
      <c r="R31" s="49">
        <v>-32.55497831771595</v>
      </c>
      <c r="S31" s="49">
        <v>-24.852749441440686</v>
      </c>
      <c r="T31" s="49">
        <v>-32.55497831771595</v>
      </c>
      <c r="U31" s="49">
        <v>-24.852749441440686</v>
      </c>
    </row>
    <row r="32" spans="1:21" ht="15.75" x14ac:dyDescent="0.25">
      <c r="A32" s="18">
        <v>2.6</v>
      </c>
      <c r="B32" s="14">
        <v>14</v>
      </c>
      <c r="C32" s="20">
        <v>4.8000000000000001E-2</v>
      </c>
      <c r="D32" s="14">
        <v>197</v>
      </c>
      <c r="E32" s="14">
        <v>72</v>
      </c>
      <c r="F32" s="14">
        <v>35</v>
      </c>
      <c r="G32" s="14">
        <v>11</v>
      </c>
      <c r="H32" s="33">
        <v>172</v>
      </c>
      <c r="I32" s="18">
        <v>11.2</v>
      </c>
      <c r="M32" s="49" t="s">
        <v>41</v>
      </c>
      <c r="N32" s="49">
        <v>0.82326613590569608</v>
      </c>
      <c r="O32" s="49">
        <v>0.21744264035023475</v>
      </c>
      <c r="P32" s="49">
        <v>3.7861301471489757</v>
      </c>
      <c r="Q32" s="49">
        <v>2.2569484039867261E-4</v>
      </c>
      <c r="R32" s="49">
        <v>0.39339693322554298</v>
      </c>
      <c r="S32" s="49">
        <v>1.2531353385858492</v>
      </c>
      <c r="T32" s="49">
        <v>0.39339693322554298</v>
      </c>
      <c r="U32" s="49">
        <v>1.2531353385858492</v>
      </c>
    </row>
    <row r="33" spans="1:21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101</v>
      </c>
      <c r="F33" s="14">
        <v>30</v>
      </c>
      <c r="G33" s="14">
        <v>10</v>
      </c>
      <c r="H33" s="33">
        <v>173</v>
      </c>
      <c r="I33" s="18">
        <v>13.1</v>
      </c>
      <c r="M33" s="49" t="s">
        <v>43</v>
      </c>
      <c r="N33" s="49">
        <v>2.0392079760035115E-2</v>
      </c>
      <c r="O33" s="49">
        <v>1.2987166938737462E-2</v>
      </c>
      <c r="P33" s="49">
        <v>1.5701715282653874</v>
      </c>
      <c r="Q33" s="62">
        <v>0.11861660674541592</v>
      </c>
      <c r="R33" s="49">
        <v>-5.2826595093047532E-3</v>
      </c>
      <c r="S33" s="49">
        <v>4.6066819029374984E-2</v>
      </c>
      <c r="T33" s="49">
        <v>-5.2826595093047532E-3</v>
      </c>
      <c r="U33" s="49">
        <v>4.6066819029374984E-2</v>
      </c>
    </row>
    <row r="34" spans="1:21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72</v>
      </c>
      <c r="F34" s="14">
        <v>34</v>
      </c>
      <c r="G34" s="14">
        <v>6</v>
      </c>
      <c r="H34" s="33">
        <v>183</v>
      </c>
      <c r="I34" s="18">
        <v>8</v>
      </c>
      <c r="M34" s="49" t="s">
        <v>44</v>
      </c>
      <c r="N34" s="49">
        <v>0.24703724293725826</v>
      </c>
      <c r="O34" s="49">
        <v>0.11324827005041622</v>
      </c>
      <c r="P34" s="49">
        <v>2.1813776301155103</v>
      </c>
      <c r="Q34" s="49">
        <v>3.081287265746355E-2</v>
      </c>
      <c r="R34" s="49">
        <v>2.3153171841234499E-2</v>
      </c>
      <c r="S34" s="49">
        <v>0.47092131403328202</v>
      </c>
      <c r="T34" s="49">
        <v>2.3153171841234499E-2</v>
      </c>
      <c r="U34" s="49">
        <v>0.47092131403328202</v>
      </c>
    </row>
    <row r="35" spans="1:21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91</v>
      </c>
      <c r="F35" s="14">
        <v>37</v>
      </c>
      <c r="G35" s="14">
        <v>6</v>
      </c>
      <c r="H35" s="33">
        <v>194</v>
      </c>
      <c r="I35" s="18">
        <v>16.100000000000001</v>
      </c>
      <c r="M35" s="49" t="s">
        <v>45</v>
      </c>
      <c r="N35" s="49">
        <v>3.6399922757140331E-2</v>
      </c>
      <c r="O35" s="49">
        <v>1.8624389739670072E-3</v>
      </c>
      <c r="P35" s="49">
        <v>19.544223067673599</v>
      </c>
      <c r="Q35" s="49">
        <v>5.7625440189674082E-42</v>
      </c>
      <c r="R35" s="49">
        <v>3.2718008503845278E-2</v>
      </c>
      <c r="S35" s="49">
        <v>4.0081837010435384E-2</v>
      </c>
      <c r="T35" s="49">
        <v>3.2718008503845278E-2</v>
      </c>
      <c r="U35" s="49">
        <v>4.0081837010435384E-2</v>
      </c>
    </row>
    <row r="36" spans="1:21" ht="15.75" x14ac:dyDescent="0.25">
      <c r="A36" s="18">
        <v>2</v>
      </c>
      <c r="B36" s="14">
        <v>4</v>
      </c>
      <c r="C36" s="20">
        <v>1.3149999999999999</v>
      </c>
      <c r="D36" s="14">
        <v>69</v>
      </c>
      <c r="E36" s="14">
        <v>78</v>
      </c>
      <c r="F36" s="14">
        <v>35</v>
      </c>
      <c r="G36" s="14">
        <v>9</v>
      </c>
      <c r="H36" s="33">
        <v>189</v>
      </c>
      <c r="I36" s="18">
        <v>10.4</v>
      </c>
      <c r="M36" s="49" t="s">
        <v>47</v>
      </c>
      <c r="N36" s="49">
        <v>1.7739425136677773E-2</v>
      </c>
      <c r="O36" s="49">
        <v>3.8115500445148926E-3</v>
      </c>
      <c r="P36" s="49">
        <v>4.6541236319869759</v>
      </c>
      <c r="Q36" s="49">
        <v>7.4289037790783501E-6</v>
      </c>
      <c r="R36" s="49">
        <v>1.0204251833170974E-2</v>
      </c>
      <c r="S36" s="49">
        <v>2.5274598440184572E-2</v>
      </c>
      <c r="T36" s="49">
        <v>1.0204251833170974E-2</v>
      </c>
      <c r="U36" s="49">
        <v>2.5274598440184572E-2</v>
      </c>
    </row>
    <row r="37" spans="1:21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96</v>
      </c>
      <c r="F37" s="14">
        <v>33</v>
      </c>
      <c r="G37" s="14">
        <v>6</v>
      </c>
      <c r="H37" s="33">
        <v>170</v>
      </c>
      <c r="I37" s="18">
        <v>7.4</v>
      </c>
      <c r="M37" s="49" t="s">
        <v>50</v>
      </c>
      <c r="N37" s="49">
        <v>-2.2593187753083107E-2</v>
      </c>
      <c r="O37" s="49">
        <v>9.9757822511917556E-3</v>
      </c>
      <c r="P37" s="49">
        <v>-2.2648036198248027</v>
      </c>
      <c r="Q37" s="49">
        <v>2.5049530173411307E-2</v>
      </c>
      <c r="R37" s="49">
        <v>-4.2314625809222836E-2</v>
      </c>
      <c r="S37" s="49">
        <v>-2.8717496969433813E-3</v>
      </c>
      <c r="T37" s="49">
        <v>-4.2314625809222836E-2</v>
      </c>
      <c r="U37" s="49">
        <v>-2.8717496969433813E-3</v>
      </c>
    </row>
    <row r="38" spans="1:21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120</v>
      </c>
      <c r="F38" s="14">
        <v>39</v>
      </c>
      <c r="G38" s="14">
        <v>10</v>
      </c>
      <c r="H38" s="33">
        <v>188</v>
      </c>
      <c r="I38" s="18">
        <v>10.5</v>
      </c>
      <c r="M38" s="49" t="s">
        <v>51</v>
      </c>
      <c r="N38" s="49">
        <v>5.9851267964358731E-2</v>
      </c>
      <c r="O38" s="49">
        <v>2.0606518627097267E-2</v>
      </c>
      <c r="P38" s="49">
        <v>2.9044822683272273</v>
      </c>
      <c r="Q38" s="49">
        <v>4.2719964571094017E-3</v>
      </c>
      <c r="R38" s="49">
        <v>1.911359241932177E-2</v>
      </c>
      <c r="S38" s="49">
        <v>0.10058894350939569</v>
      </c>
      <c r="T38" s="49">
        <v>1.911359241932177E-2</v>
      </c>
      <c r="U38" s="49">
        <v>0.10058894350939569</v>
      </c>
    </row>
    <row r="39" spans="1:21" ht="16.5" thickBot="1" x14ac:dyDescent="0.3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112</v>
      </c>
      <c r="F39" s="14">
        <v>59</v>
      </c>
      <c r="G39" s="14">
        <v>15</v>
      </c>
      <c r="H39" s="33">
        <v>171</v>
      </c>
      <c r="I39" s="18">
        <v>12</v>
      </c>
      <c r="M39" s="50" t="s">
        <v>57</v>
      </c>
      <c r="N39" s="50">
        <v>0.17411861887057789</v>
      </c>
      <c r="O39" s="50">
        <v>9.9386033031373562E-3</v>
      </c>
      <c r="P39" s="50">
        <v>17.519425371934627</v>
      </c>
      <c r="Q39" s="50">
        <v>3.2875716745150139E-37</v>
      </c>
      <c r="R39" s="50">
        <v>0.1544706810475612</v>
      </c>
      <c r="S39" s="50">
        <v>0.19376655669359458</v>
      </c>
      <c r="T39" s="50">
        <v>0.1544706810475612</v>
      </c>
      <c r="U39" s="50">
        <v>0.19376655669359458</v>
      </c>
    </row>
    <row r="40" spans="1:21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72</v>
      </c>
      <c r="F40" s="14">
        <v>30</v>
      </c>
      <c r="G40" s="14">
        <v>13</v>
      </c>
      <c r="H40" s="33">
        <v>204</v>
      </c>
      <c r="I40" s="18">
        <v>14.5</v>
      </c>
      <c r="M40" s="59"/>
      <c r="N40" s="59"/>
      <c r="O40" s="59"/>
      <c r="P40" s="59"/>
      <c r="Q40" s="59"/>
      <c r="R40" s="59"/>
      <c r="S40" s="59"/>
      <c r="T40" s="59"/>
      <c r="U40" s="59"/>
    </row>
    <row r="41" spans="1:21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150</v>
      </c>
      <c r="F41" s="14">
        <v>28</v>
      </c>
      <c r="G41" s="14">
        <v>1</v>
      </c>
      <c r="H41" s="33">
        <v>160</v>
      </c>
      <c r="I41" s="23">
        <v>5.9</v>
      </c>
      <c r="M41" s="59"/>
      <c r="N41" s="59"/>
      <c r="O41" s="59"/>
      <c r="P41" s="59"/>
      <c r="Q41" s="59"/>
      <c r="R41" s="59"/>
      <c r="S41" s="59"/>
      <c r="T41" s="59"/>
      <c r="U41" s="59"/>
    </row>
    <row r="42" spans="1:21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110</v>
      </c>
      <c r="F42" s="14">
        <v>36</v>
      </c>
      <c r="G42" s="14">
        <v>9</v>
      </c>
      <c r="H42" s="33">
        <v>176</v>
      </c>
      <c r="I42" s="18">
        <v>9</v>
      </c>
      <c r="M42" s="59"/>
      <c r="N42" s="59"/>
      <c r="O42" s="59"/>
      <c r="P42" s="59"/>
      <c r="Q42" s="59"/>
      <c r="R42" s="59"/>
      <c r="S42" s="59"/>
      <c r="T42" s="59"/>
      <c r="U42" s="59"/>
    </row>
    <row r="43" spans="1:21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104</v>
      </c>
      <c r="F43" s="14">
        <v>40</v>
      </c>
      <c r="G43" s="14">
        <v>8</v>
      </c>
      <c r="H43" s="33">
        <v>177</v>
      </c>
      <c r="I43" s="18">
        <v>15.8</v>
      </c>
      <c r="M43" s="132" t="s">
        <v>255</v>
      </c>
      <c r="N43" s="59"/>
      <c r="O43" s="59"/>
      <c r="P43" s="59"/>
      <c r="Q43" s="59"/>
      <c r="R43" s="59"/>
      <c r="S43" s="59"/>
      <c r="T43" s="59"/>
      <c r="U43" s="59"/>
    </row>
    <row r="44" spans="1:21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99</v>
      </c>
      <c r="F44" s="14">
        <v>43</v>
      </c>
      <c r="G44" s="14">
        <v>15</v>
      </c>
      <c r="H44" s="33">
        <v>184</v>
      </c>
      <c r="I44" s="18">
        <v>14</v>
      </c>
      <c r="M44" s="131" t="s">
        <v>268</v>
      </c>
      <c r="N44" s="129"/>
      <c r="O44" s="129"/>
      <c r="P44" s="129"/>
      <c r="Q44" s="129"/>
      <c r="R44" s="129"/>
      <c r="S44" s="129"/>
      <c r="T44" s="129"/>
      <c r="U44" s="129"/>
    </row>
    <row r="45" spans="1:21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145</v>
      </c>
      <c r="F45" s="14">
        <v>52</v>
      </c>
      <c r="G45" s="14">
        <v>15</v>
      </c>
      <c r="H45" s="33">
        <v>169</v>
      </c>
      <c r="I45" s="18">
        <v>15.3</v>
      </c>
    </row>
    <row r="46" spans="1:21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111</v>
      </c>
      <c r="F46" s="14">
        <v>45</v>
      </c>
      <c r="G46" s="14">
        <v>9</v>
      </c>
      <c r="H46" s="33">
        <v>178</v>
      </c>
      <c r="I46" s="18">
        <v>14.4</v>
      </c>
    </row>
    <row r="47" spans="1:21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86</v>
      </c>
      <c r="F47" s="14">
        <v>33</v>
      </c>
      <c r="G47" s="14">
        <v>5</v>
      </c>
      <c r="H47" s="33">
        <v>194</v>
      </c>
      <c r="I47" s="18">
        <v>14.8</v>
      </c>
    </row>
    <row r="48" spans="1:21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84</v>
      </c>
      <c r="F48" s="14">
        <v>36</v>
      </c>
      <c r="G48" s="14">
        <v>8</v>
      </c>
      <c r="H48" s="33">
        <v>179</v>
      </c>
      <c r="I48" s="18">
        <v>12.1</v>
      </c>
    </row>
    <row r="49" spans="1:9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123</v>
      </c>
      <c r="F49" s="14">
        <v>36</v>
      </c>
      <c r="G49" s="14">
        <v>8</v>
      </c>
      <c r="H49" s="33">
        <v>167</v>
      </c>
      <c r="I49" s="18">
        <v>8</v>
      </c>
    </row>
    <row r="50" spans="1:9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97</v>
      </c>
      <c r="F50" s="14">
        <v>43</v>
      </c>
      <c r="G50" s="14">
        <v>6</v>
      </c>
      <c r="H50" s="33">
        <v>172</v>
      </c>
      <c r="I50" s="18">
        <v>8.4</v>
      </c>
    </row>
    <row r="51" spans="1:9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98</v>
      </c>
      <c r="F51" s="14">
        <v>35</v>
      </c>
      <c r="G51" s="14">
        <v>1</v>
      </c>
      <c r="H51" s="33">
        <v>181</v>
      </c>
      <c r="I51" s="18">
        <v>10.6</v>
      </c>
    </row>
    <row r="52" spans="1:9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72</v>
      </c>
      <c r="F52" s="14">
        <v>49</v>
      </c>
      <c r="G52" s="14">
        <v>7</v>
      </c>
      <c r="H52" s="33">
        <v>189</v>
      </c>
      <c r="I52" s="18">
        <v>10.9</v>
      </c>
    </row>
    <row r="53" spans="1:9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73</v>
      </c>
      <c r="F53" s="14">
        <v>35</v>
      </c>
      <c r="G53" s="14">
        <v>4</v>
      </c>
      <c r="H53" s="33">
        <v>171</v>
      </c>
      <c r="I53" s="18">
        <v>8.6999999999999993</v>
      </c>
    </row>
    <row r="54" spans="1:9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111</v>
      </c>
      <c r="F54" s="14">
        <v>44</v>
      </c>
      <c r="G54" s="14">
        <v>5</v>
      </c>
      <c r="H54" s="33">
        <v>169</v>
      </c>
      <c r="I54" s="18">
        <v>9.5</v>
      </c>
    </row>
    <row r="55" spans="1:9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86</v>
      </c>
      <c r="F55" s="14">
        <v>29</v>
      </c>
      <c r="G55" s="14">
        <v>2</v>
      </c>
      <c r="H55" s="33">
        <v>168</v>
      </c>
      <c r="I55" s="18">
        <v>6.8</v>
      </c>
    </row>
    <row r="56" spans="1:9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120</v>
      </c>
      <c r="F56" s="14">
        <v>39</v>
      </c>
      <c r="G56" s="14">
        <v>5</v>
      </c>
      <c r="H56" s="33">
        <v>167</v>
      </c>
      <c r="I56" s="18">
        <v>7.2</v>
      </c>
    </row>
    <row r="57" spans="1:9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84</v>
      </c>
      <c r="F57" s="14">
        <v>36</v>
      </c>
      <c r="G57" s="14">
        <v>6</v>
      </c>
      <c r="H57" s="33">
        <v>184</v>
      </c>
      <c r="I57" s="18">
        <v>11.3</v>
      </c>
    </row>
    <row r="58" spans="1:9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108</v>
      </c>
      <c r="F58" s="14">
        <v>37</v>
      </c>
      <c r="G58" s="14">
        <v>9</v>
      </c>
      <c r="H58" s="33">
        <v>168</v>
      </c>
      <c r="I58" s="18">
        <v>9.4</v>
      </c>
    </row>
    <row r="59" spans="1:9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118</v>
      </c>
      <c r="F59" s="14">
        <v>34</v>
      </c>
      <c r="G59" s="14">
        <v>19</v>
      </c>
      <c r="H59" s="33">
        <v>180</v>
      </c>
      <c r="I59" s="18">
        <v>8.6</v>
      </c>
    </row>
    <row r="60" spans="1:9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92</v>
      </c>
      <c r="F60" s="14">
        <v>52</v>
      </c>
      <c r="G60" s="14">
        <v>18</v>
      </c>
      <c r="H60" s="33">
        <v>186</v>
      </c>
      <c r="I60" s="18">
        <v>17.100000000000001</v>
      </c>
    </row>
    <row r="61" spans="1:9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88</v>
      </c>
      <c r="F61" s="14">
        <v>45</v>
      </c>
      <c r="G61" s="14">
        <v>10</v>
      </c>
      <c r="H61" s="33">
        <v>187</v>
      </c>
      <c r="I61" s="18">
        <v>15.4</v>
      </c>
    </row>
    <row r="62" spans="1:9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101</v>
      </c>
      <c r="F62" s="14">
        <v>53</v>
      </c>
      <c r="G62" s="14">
        <v>9</v>
      </c>
      <c r="H62" s="33">
        <v>170</v>
      </c>
      <c r="I62" s="18">
        <v>11</v>
      </c>
    </row>
    <row r="63" spans="1:9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91</v>
      </c>
      <c r="F63" s="14">
        <v>44</v>
      </c>
      <c r="G63" s="14">
        <v>10</v>
      </c>
      <c r="H63" s="33">
        <v>187</v>
      </c>
      <c r="I63" s="18">
        <v>15.6</v>
      </c>
    </row>
    <row r="64" spans="1:9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120</v>
      </c>
      <c r="F64" s="14">
        <v>46</v>
      </c>
      <c r="G64" s="14">
        <v>3</v>
      </c>
      <c r="H64" s="33">
        <v>172</v>
      </c>
      <c r="I64" s="18">
        <v>7.6</v>
      </c>
    </row>
    <row r="65" spans="1:9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98</v>
      </c>
      <c r="F65" s="14">
        <v>38</v>
      </c>
      <c r="G65" s="14">
        <v>9</v>
      </c>
      <c r="H65" s="33">
        <v>183</v>
      </c>
      <c r="I65" s="18">
        <v>11.4</v>
      </c>
    </row>
    <row r="66" spans="1:9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98</v>
      </c>
      <c r="F66" s="14">
        <v>36</v>
      </c>
      <c r="G66" s="14">
        <v>12</v>
      </c>
      <c r="H66" s="33">
        <v>195</v>
      </c>
      <c r="I66" s="18">
        <v>23.5</v>
      </c>
    </row>
    <row r="67" spans="1:9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98</v>
      </c>
      <c r="F67" s="14">
        <v>42</v>
      </c>
      <c r="G67" s="14">
        <v>3</v>
      </c>
      <c r="H67" s="33">
        <v>166</v>
      </c>
      <c r="I67" s="18">
        <v>12.4</v>
      </c>
    </row>
    <row r="68" spans="1:9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96</v>
      </c>
      <c r="F68" s="14">
        <v>28</v>
      </c>
      <c r="G68" s="14">
        <v>9</v>
      </c>
      <c r="H68" s="33">
        <v>186</v>
      </c>
      <c r="I68" s="18">
        <v>13.4</v>
      </c>
    </row>
    <row r="69" spans="1:9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116</v>
      </c>
      <c r="F69" s="14">
        <v>35</v>
      </c>
      <c r="G69" s="14">
        <v>10</v>
      </c>
      <c r="H69" s="33">
        <v>185</v>
      </c>
      <c r="I69" s="18">
        <v>13.8</v>
      </c>
    </row>
    <row r="70" spans="1:9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114</v>
      </c>
      <c r="F70" s="14">
        <v>43</v>
      </c>
      <c r="G70" s="14">
        <v>11</v>
      </c>
      <c r="H70" s="33">
        <v>175</v>
      </c>
      <c r="I70" s="18">
        <v>11.6</v>
      </c>
    </row>
    <row r="71" spans="1:9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98</v>
      </c>
      <c r="F71" s="14">
        <v>35</v>
      </c>
      <c r="G71" s="14">
        <v>8</v>
      </c>
      <c r="H71" s="33">
        <v>170</v>
      </c>
      <c r="I71" s="18">
        <v>11.8</v>
      </c>
    </row>
    <row r="72" spans="1:9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91</v>
      </c>
      <c r="F72" s="14">
        <v>28</v>
      </c>
      <c r="G72" s="14">
        <v>8</v>
      </c>
      <c r="H72" s="33">
        <v>181</v>
      </c>
      <c r="I72" s="18">
        <v>12.4</v>
      </c>
    </row>
    <row r="73" spans="1:9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129</v>
      </c>
      <c r="F73" s="14">
        <v>56</v>
      </c>
      <c r="G73" s="14">
        <v>3</v>
      </c>
      <c r="H73" s="33">
        <v>170</v>
      </c>
      <c r="I73" s="18">
        <v>8.1</v>
      </c>
    </row>
    <row r="74" spans="1:9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88</v>
      </c>
      <c r="F74" s="14">
        <v>40</v>
      </c>
      <c r="G74" s="14">
        <v>8</v>
      </c>
      <c r="H74" s="33">
        <v>182</v>
      </c>
      <c r="I74" s="18">
        <v>9.5</v>
      </c>
    </row>
    <row r="75" spans="1:9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82</v>
      </c>
      <c r="F75" s="14">
        <v>31</v>
      </c>
      <c r="G75" s="14">
        <v>7</v>
      </c>
      <c r="H75" s="33">
        <v>180</v>
      </c>
      <c r="I75" s="18">
        <v>8.4</v>
      </c>
    </row>
    <row r="76" spans="1:9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135</v>
      </c>
      <c r="F76" s="14">
        <v>40</v>
      </c>
      <c r="G76" s="14">
        <v>20</v>
      </c>
      <c r="H76" s="33">
        <v>176</v>
      </c>
      <c r="I76" s="18">
        <v>9</v>
      </c>
    </row>
    <row r="77" spans="1:9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133</v>
      </c>
      <c r="F77" s="14">
        <v>29</v>
      </c>
      <c r="G77" s="14">
        <v>15</v>
      </c>
      <c r="H77" s="33">
        <v>187</v>
      </c>
      <c r="I77" s="18">
        <v>15.5</v>
      </c>
    </row>
    <row r="78" spans="1:9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112</v>
      </c>
      <c r="F78" s="14">
        <v>32</v>
      </c>
      <c r="G78" s="14">
        <v>10</v>
      </c>
      <c r="H78" s="33">
        <v>180</v>
      </c>
      <c r="I78" s="18">
        <v>10.4</v>
      </c>
    </row>
    <row r="79" spans="1:9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168</v>
      </c>
      <c r="F79" s="14">
        <v>33</v>
      </c>
      <c r="G79" s="14">
        <v>11</v>
      </c>
      <c r="H79" s="33">
        <v>184</v>
      </c>
      <c r="I79" s="18">
        <v>12.7</v>
      </c>
    </row>
    <row r="80" spans="1:9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78</v>
      </c>
      <c r="F80" s="14">
        <v>39</v>
      </c>
      <c r="G80" s="14">
        <v>7</v>
      </c>
      <c r="H80" s="33">
        <v>187</v>
      </c>
      <c r="I80" s="18">
        <v>14</v>
      </c>
    </row>
    <row r="81" spans="1:9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110</v>
      </c>
      <c r="F81" s="14">
        <v>41</v>
      </c>
      <c r="G81" s="14">
        <v>10</v>
      </c>
      <c r="H81" s="33">
        <v>169</v>
      </c>
      <c r="I81" s="18">
        <v>9.4</v>
      </c>
    </row>
    <row r="82" spans="1:9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132</v>
      </c>
      <c r="F82" s="14">
        <v>31</v>
      </c>
      <c r="G82" s="14">
        <v>6</v>
      </c>
      <c r="H82" s="33">
        <v>173</v>
      </c>
      <c r="I82" s="18">
        <v>14</v>
      </c>
    </row>
    <row r="83" spans="1:9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137</v>
      </c>
      <c r="F83" s="14">
        <v>43</v>
      </c>
      <c r="G83" s="14">
        <v>12</v>
      </c>
      <c r="H83" s="33">
        <v>174</v>
      </c>
      <c r="I83" s="18">
        <v>15.9</v>
      </c>
    </row>
    <row r="84" spans="1:9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127</v>
      </c>
      <c r="F84" s="14">
        <v>30</v>
      </c>
      <c r="G84" s="14">
        <v>4</v>
      </c>
      <c r="H84" s="33">
        <v>175</v>
      </c>
      <c r="I84" s="18">
        <v>7.5</v>
      </c>
    </row>
    <row r="85" spans="1:9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112</v>
      </c>
      <c r="F85" s="14">
        <v>39</v>
      </c>
      <c r="G85" s="14">
        <v>7</v>
      </c>
      <c r="H85" s="33">
        <v>180</v>
      </c>
      <c r="I85" s="18">
        <v>8.1</v>
      </c>
    </row>
    <row r="86" spans="1:9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85</v>
      </c>
      <c r="F86" s="14">
        <v>46</v>
      </c>
      <c r="G86" s="14">
        <v>9</v>
      </c>
      <c r="H86" s="33">
        <v>194</v>
      </c>
      <c r="I86" s="18">
        <v>10.3</v>
      </c>
    </row>
    <row r="87" spans="1:9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74</v>
      </c>
      <c r="F87" s="14">
        <v>50</v>
      </c>
      <c r="G87" s="14">
        <v>4</v>
      </c>
      <c r="H87" s="33">
        <v>180</v>
      </c>
      <c r="I87" s="18">
        <v>7.7</v>
      </c>
    </row>
    <row r="88" spans="1:9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109</v>
      </c>
      <c r="F88" s="14">
        <v>44</v>
      </c>
      <c r="G88" s="14">
        <v>8</v>
      </c>
      <c r="H88" s="33">
        <v>167</v>
      </c>
      <c r="I88" s="18">
        <v>8.5</v>
      </c>
    </row>
    <row r="89" spans="1:9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108</v>
      </c>
      <c r="F89" s="14">
        <v>31</v>
      </c>
      <c r="G89" s="14">
        <v>10</v>
      </c>
      <c r="H89" s="33">
        <v>180</v>
      </c>
      <c r="I89" s="18">
        <v>10.7</v>
      </c>
    </row>
    <row r="90" spans="1:9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100</v>
      </c>
      <c r="F90" s="14">
        <v>53</v>
      </c>
      <c r="G90" s="14">
        <v>7</v>
      </c>
      <c r="H90" s="33">
        <v>167</v>
      </c>
      <c r="I90" s="18">
        <v>7.4</v>
      </c>
    </row>
    <row r="91" spans="1:9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105</v>
      </c>
      <c r="F91" s="14">
        <v>37</v>
      </c>
      <c r="G91" s="14">
        <v>15</v>
      </c>
      <c r="H91" s="33">
        <v>176</v>
      </c>
      <c r="I91" s="18">
        <v>14.8</v>
      </c>
    </row>
    <row r="92" spans="1:9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87</v>
      </c>
      <c r="F92" s="14">
        <v>46</v>
      </c>
      <c r="G92" s="14">
        <v>1</v>
      </c>
      <c r="H92" s="33">
        <v>166</v>
      </c>
      <c r="I92" s="18">
        <v>7.3</v>
      </c>
    </row>
    <row r="93" spans="1:9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84</v>
      </c>
      <c r="F93" s="14">
        <v>45</v>
      </c>
      <c r="G93" s="14">
        <v>5</v>
      </c>
      <c r="H93" s="33">
        <v>165</v>
      </c>
      <c r="I93" s="18">
        <v>7.6</v>
      </c>
    </row>
    <row r="94" spans="1:9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87</v>
      </c>
      <c r="F94" s="14">
        <v>34</v>
      </c>
      <c r="G94" s="14">
        <v>8</v>
      </c>
      <c r="H94" s="33">
        <v>181</v>
      </c>
      <c r="I94" s="18">
        <v>9</v>
      </c>
    </row>
    <row r="95" spans="1:9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101</v>
      </c>
      <c r="F95" s="14">
        <v>38</v>
      </c>
      <c r="G95" s="14">
        <v>13</v>
      </c>
      <c r="H95" s="33">
        <v>183</v>
      </c>
      <c r="I95" s="18">
        <v>12.9</v>
      </c>
    </row>
    <row r="96" spans="1:9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130</v>
      </c>
      <c r="F96" s="14">
        <v>37</v>
      </c>
      <c r="G96" s="14">
        <v>11</v>
      </c>
      <c r="H96" s="33">
        <v>178</v>
      </c>
      <c r="I96" s="18">
        <v>9</v>
      </c>
    </row>
    <row r="97" spans="1:9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72</v>
      </c>
      <c r="F97" s="14">
        <v>39</v>
      </c>
      <c r="G97" s="14">
        <v>18</v>
      </c>
      <c r="H97" s="33">
        <v>185</v>
      </c>
      <c r="I97" s="18">
        <v>18.2</v>
      </c>
    </row>
    <row r="98" spans="1:9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129</v>
      </c>
      <c r="F98" s="14">
        <v>42</v>
      </c>
      <c r="G98" s="14">
        <v>15</v>
      </c>
      <c r="H98" s="33">
        <v>193</v>
      </c>
      <c r="I98" s="18">
        <v>14.4</v>
      </c>
    </row>
    <row r="99" spans="1:9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100</v>
      </c>
      <c r="F99" s="14">
        <v>54</v>
      </c>
      <c r="G99" s="14">
        <v>8</v>
      </c>
      <c r="H99" s="33">
        <v>179</v>
      </c>
      <c r="I99" s="18">
        <v>8.8000000000000007</v>
      </c>
    </row>
    <row r="100" spans="1:9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86</v>
      </c>
      <c r="F100" s="14">
        <v>39</v>
      </c>
      <c r="G100" s="14">
        <v>9</v>
      </c>
      <c r="H100" s="33">
        <v>171</v>
      </c>
      <c r="I100" s="18">
        <v>12.5</v>
      </c>
    </row>
    <row r="101" spans="1:9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98</v>
      </c>
      <c r="F101" s="14">
        <v>35</v>
      </c>
      <c r="G101" s="14">
        <v>16</v>
      </c>
      <c r="H101" s="33">
        <v>180</v>
      </c>
      <c r="I101" s="18">
        <v>13.3</v>
      </c>
    </row>
    <row r="102" spans="1:9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112</v>
      </c>
      <c r="F102" s="14">
        <v>33</v>
      </c>
      <c r="G102" s="14">
        <v>1</v>
      </c>
      <c r="H102" s="33">
        <v>188</v>
      </c>
      <c r="I102" s="18">
        <v>12.5</v>
      </c>
    </row>
    <row r="103" spans="1:9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85</v>
      </c>
      <c r="F103" s="14">
        <v>36</v>
      </c>
      <c r="G103" s="14">
        <v>7</v>
      </c>
      <c r="H103" s="33">
        <v>187</v>
      </c>
      <c r="I103" s="18">
        <v>13.2</v>
      </c>
    </row>
    <row r="104" spans="1:9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96</v>
      </c>
      <c r="F104" s="14">
        <v>42</v>
      </c>
      <c r="G104" s="14">
        <v>7</v>
      </c>
      <c r="H104" s="33">
        <v>168</v>
      </c>
      <c r="I104" s="18">
        <v>11.1</v>
      </c>
    </row>
    <row r="105" spans="1:9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150</v>
      </c>
      <c r="F105" s="14">
        <v>29</v>
      </c>
      <c r="G105" s="14">
        <v>10</v>
      </c>
      <c r="H105" s="33">
        <v>175</v>
      </c>
      <c r="I105" s="18">
        <v>8.3000000000000007</v>
      </c>
    </row>
    <row r="106" spans="1:9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107</v>
      </c>
      <c r="F106" s="14">
        <v>38</v>
      </c>
      <c r="G106" s="14">
        <v>4</v>
      </c>
      <c r="H106" s="33">
        <v>169</v>
      </c>
      <c r="I106" s="18">
        <v>9.3000000000000007</v>
      </c>
    </row>
    <row r="107" spans="1:9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108</v>
      </c>
      <c r="F107" s="14">
        <v>37</v>
      </c>
      <c r="G107" s="14">
        <v>9</v>
      </c>
      <c r="H107" s="33">
        <v>168</v>
      </c>
      <c r="I107" s="18">
        <v>8.1999999999999993</v>
      </c>
    </row>
    <row r="108" spans="1:9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78</v>
      </c>
      <c r="F108" s="14">
        <v>29</v>
      </c>
      <c r="G108" s="14">
        <v>7</v>
      </c>
      <c r="H108" s="33">
        <v>171</v>
      </c>
      <c r="I108" s="18">
        <v>14.8</v>
      </c>
    </row>
    <row r="109" spans="1:9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86</v>
      </c>
      <c r="F109" s="14">
        <v>36</v>
      </c>
      <c r="G109" s="14">
        <v>10</v>
      </c>
      <c r="H109" s="33">
        <v>182</v>
      </c>
      <c r="I109" s="18">
        <v>10.7</v>
      </c>
    </row>
    <row r="110" spans="1:9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133</v>
      </c>
      <c r="F110" s="14">
        <v>61</v>
      </c>
      <c r="G110" s="14">
        <v>8</v>
      </c>
      <c r="H110" s="33">
        <v>168</v>
      </c>
      <c r="I110" s="18">
        <v>8.8000000000000007</v>
      </c>
    </row>
    <row r="111" spans="1:9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107</v>
      </c>
      <c r="F111" s="14">
        <v>38</v>
      </c>
      <c r="G111" s="14">
        <v>8</v>
      </c>
      <c r="H111" s="33">
        <v>193</v>
      </c>
      <c r="I111" s="18">
        <v>9.6999999999999993</v>
      </c>
    </row>
    <row r="112" spans="1:9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100</v>
      </c>
      <c r="F112" s="14">
        <v>27</v>
      </c>
      <c r="G112" s="14">
        <v>10</v>
      </c>
      <c r="H112" s="33">
        <v>192</v>
      </c>
      <c r="I112" s="18">
        <v>9.6999999999999993</v>
      </c>
    </row>
    <row r="113" spans="1:9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108</v>
      </c>
      <c r="F113" s="14">
        <v>32</v>
      </c>
      <c r="G113" s="14">
        <v>10</v>
      </c>
      <c r="H113" s="33">
        <v>181</v>
      </c>
      <c r="I113" s="18">
        <v>10.5</v>
      </c>
    </row>
    <row r="114" spans="1:9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155</v>
      </c>
      <c r="F114" s="14">
        <v>44</v>
      </c>
      <c r="G114" s="14">
        <v>16</v>
      </c>
      <c r="H114" s="33">
        <v>170</v>
      </c>
      <c r="I114" s="18">
        <v>8.9</v>
      </c>
    </row>
    <row r="115" spans="1:9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90</v>
      </c>
      <c r="F115" s="14">
        <v>37</v>
      </c>
      <c r="G115" s="14">
        <v>6</v>
      </c>
      <c r="H115" s="33">
        <v>175</v>
      </c>
      <c r="I115" s="18">
        <v>7.9</v>
      </c>
    </row>
    <row r="116" spans="1:9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137</v>
      </c>
      <c r="F116" s="14">
        <v>37</v>
      </c>
      <c r="G116" s="14">
        <v>13</v>
      </c>
      <c r="H116" s="33">
        <v>196</v>
      </c>
      <c r="I116" s="18">
        <v>21</v>
      </c>
    </row>
    <row r="117" spans="1:9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140</v>
      </c>
      <c r="F117" s="14">
        <v>60</v>
      </c>
      <c r="G117" s="14">
        <v>9</v>
      </c>
      <c r="H117" s="33">
        <v>174</v>
      </c>
      <c r="I117" s="18">
        <v>12.7</v>
      </c>
    </row>
    <row r="118" spans="1:9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98</v>
      </c>
      <c r="F118" s="14">
        <v>53</v>
      </c>
      <c r="G118" s="14">
        <v>12</v>
      </c>
      <c r="H118" s="33">
        <v>182</v>
      </c>
      <c r="I118" s="18">
        <v>9.4</v>
      </c>
    </row>
    <row r="119" spans="1:9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111</v>
      </c>
      <c r="F119" s="14">
        <v>41</v>
      </c>
      <c r="G119" s="14">
        <v>7</v>
      </c>
      <c r="H119" s="33">
        <v>165</v>
      </c>
      <c r="I119" s="18">
        <v>7.5</v>
      </c>
    </row>
    <row r="120" spans="1:9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101</v>
      </c>
      <c r="F120" s="14">
        <v>39</v>
      </c>
      <c r="G120" s="14">
        <v>13</v>
      </c>
      <c r="H120" s="33">
        <v>179</v>
      </c>
      <c r="I120" s="18">
        <v>11.8</v>
      </c>
    </row>
    <row r="121" spans="1:9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109</v>
      </c>
      <c r="F121" s="14">
        <v>44</v>
      </c>
      <c r="G121" s="14">
        <v>10</v>
      </c>
      <c r="H121" s="33">
        <v>168</v>
      </c>
      <c r="I121" s="18">
        <v>11.4</v>
      </c>
    </row>
    <row r="122" spans="1:9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132</v>
      </c>
      <c r="F122" s="14">
        <v>45</v>
      </c>
      <c r="G122" s="14">
        <v>6</v>
      </c>
      <c r="H122" s="33">
        <v>167</v>
      </c>
      <c r="I122" s="18">
        <v>7.2</v>
      </c>
    </row>
    <row r="123" spans="1:9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137</v>
      </c>
      <c r="F123" s="14">
        <v>38</v>
      </c>
      <c r="G123" s="14">
        <v>15</v>
      </c>
      <c r="H123" s="33">
        <v>185</v>
      </c>
      <c r="I123" s="18">
        <v>20.399999999999999</v>
      </c>
    </row>
    <row r="124" spans="1:9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72</v>
      </c>
      <c r="F124" s="14">
        <v>36</v>
      </c>
      <c r="G124" s="14">
        <v>8</v>
      </c>
      <c r="H124" s="33">
        <v>183</v>
      </c>
      <c r="I124" s="18">
        <v>9.8000000000000007</v>
      </c>
    </row>
    <row r="125" spans="1:9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76</v>
      </c>
      <c r="F125" s="14">
        <v>30</v>
      </c>
      <c r="G125" s="14">
        <v>12</v>
      </c>
      <c r="H125" s="33">
        <v>190</v>
      </c>
      <c r="I125" s="18">
        <v>16.2</v>
      </c>
    </row>
    <row r="126" spans="1:9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124</v>
      </c>
      <c r="F126" s="14">
        <v>34</v>
      </c>
      <c r="G126" s="14">
        <v>11</v>
      </c>
      <c r="H126" s="33">
        <v>174</v>
      </c>
      <c r="I126" s="18">
        <v>11.4</v>
      </c>
    </row>
    <row r="127" spans="1:9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99</v>
      </c>
      <c r="F127" s="14">
        <v>47</v>
      </c>
      <c r="G127" s="14">
        <v>13</v>
      </c>
      <c r="H127" s="33">
        <v>193</v>
      </c>
      <c r="I127" s="18">
        <v>18.3</v>
      </c>
    </row>
    <row r="128" spans="1:9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90</v>
      </c>
      <c r="F128" s="14">
        <v>33</v>
      </c>
      <c r="G128" s="14">
        <v>8</v>
      </c>
      <c r="H128" s="33">
        <v>179</v>
      </c>
      <c r="I128" s="18">
        <v>8.6999999999999993</v>
      </c>
    </row>
    <row r="129" spans="1:9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98</v>
      </c>
      <c r="F129" s="14">
        <v>37</v>
      </c>
      <c r="G129" s="14">
        <v>10</v>
      </c>
      <c r="H129" s="33">
        <v>180</v>
      </c>
      <c r="I129" s="18">
        <v>9.1</v>
      </c>
    </row>
    <row r="130" spans="1:9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85</v>
      </c>
      <c r="F130" s="14">
        <v>28</v>
      </c>
      <c r="G130" s="14">
        <v>10</v>
      </c>
      <c r="H130" s="33">
        <v>181</v>
      </c>
      <c r="I130" s="18">
        <v>9.6999999999999993</v>
      </c>
    </row>
    <row r="131" spans="1:9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136</v>
      </c>
      <c r="F131" s="14">
        <v>42</v>
      </c>
      <c r="G131" s="14">
        <v>5</v>
      </c>
      <c r="H131" s="33">
        <v>165</v>
      </c>
      <c r="I131" s="18">
        <v>6.6</v>
      </c>
    </row>
    <row r="132" spans="1:9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75</v>
      </c>
      <c r="F132" s="14">
        <v>49</v>
      </c>
      <c r="G132" s="14">
        <v>12</v>
      </c>
      <c r="H132" s="33">
        <v>162</v>
      </c>
      <c r="I132" s="18">
        <v>9.1</v>
      </c>
    </row>
    <row r="133" spans="1:9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96</v>
      </c>
      <c r="F133" s="14">
        <v>42</v>
      </c>
      <c r="G133" s="14">
        <v>8</v>
      </c>
      <c r="H133" s="33">
        <v>178</v>
      </c>
      <c r="I133" s="18">
        <v>9.6999999999999993</v>
      </c>
    </row>
    <row r="134" spans="1:9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97</v>
      </c>
      <c r="F134" s="14">
        <v>40</v>
      </c>
      <c r="G134" s="14">
        <v>1</v>
      </c>
      <c r="H134" s="33">
        <v>165</v>
      </c>
      <c r="I134" s="18">
        <v>7.8</v>
      </c>
    </row>
    <row r="135" spans="1:9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124</v>
      </c>
      <c r="F135" s="14">
        <v>32</v>
      </c>
      <c r="G135" s="14">
        <v>9</v>
      </c>
      <c r="H135" s="33">
        <v>177</v>
      </c>
      <c r="I135" s="18">
        <v>13.9</v>
      </c>
    </row>
    <row r="136" spans="1:9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111</v>
      </c>
      <c r="F136" s="14">
        <v>34</v>
      </c>
      <c r="G136" s="14">
        <v>9</v>
      </c>
      <c r="H136" s="33">
        <v>186</v>
      </c>
      <c r="I136" s="18">
        <v>10.3</v>
      </c>
    </row>
    <row r="137" spans="1:9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147</v>
      </c>
      <c r="F137" s="14">
        <v>40</v>
      </c>
      <c r="G137" s="14">
        <v>7</v>
      </c>
      <c r="H137" s="33">
        <v>163</v>
      </c>
      <c r="I137" s="18">
        <v>11.7</v>
      </c>
    </row>
    <row r="138" spans="1:9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101</v>
      </c>
      <c r="F138" s="14">
        <v>49</v>
      </c>
      <c r="G138" s="14">
        <v>19</v>
      </c>
      <c r="H138" s="33">
        <v>179</v>
      </c>
      <c r="I138" s="18">
        <v>9.4</v>
      </c>
    </row>
    <row r="139" spans="1:9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111</v>
      </c>
      <c r="F139" s="14">
        <v>33</v>
      </c>
      <c r="G139" s="14">
        <v>12</v>
      </c>
      <c r="H139" s="33">
        <v>189</v>
      </c>
      <c r="I139" s="18">
        <v>9.5</v>
      </c>
    </row>
    <row r="140" spans="1:9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122</v>
      </c>
      <c r="F140" s="14">
        <v>40</v>
      </c>
      <c r="G140" s="14">
        <v>8</v>
      </c>
      <c r="H140" s="33">
        <v>180</v>
      </c>
      <c r="I140" s="18">
        <v>8.6999999999999993</v>
      </c>
    </row>
    <row r="141" spans="1:9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85</v>
      </c>
      <c r="F141" s="14">
        <v>45</v>
      </c>
      <c r="G141" s="14">
        <v>6</v>
      </c>
      <c r="H141" s="33">
        <v>175</v>
      </c>
      <c r="I141" s="18">
        <v>12.8</v>
      </c>
    </row>
    <row r="142" spans="1:9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137</v>
      </c>
      <c r="F142" s="14">
        <v>46</v>
      </c>
      <c r="G142" s="14">
        <v>6</v>
      </c>
      <c r="H142" s="33">
        <v>167</v>
      </c>
      <c r="I142" s="18">
        <v>6.6</v>
      </c>
    </row>
    <row r="143" spans="1:9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99</v>
      </c>
      <c r="F143" s="14">
        <v>30</v>
      </c>
      <c r="G143" s="14">
        <v>10</v>
      </c>
      <c r="H143" s="33">
        <v>189</v>
      </c>
      <c r="I143" s="18">
        <v>17</v>
      </c>
    </row>
    <row r="144" spans="1:9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85</v>
      </c>
      <c r="F144" s="14">
        <v>30</v>
      </c>
      <c r="G144" s="14">
        <v>12</v>
      </c>
      <c r="H144" s="33">
        <v>189</v>
      </c>
      <c r="I144" s="18">
        <v>16.7</v>
      </c>
    </row>
    <row r="145" spans="1:9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84</v>
      </c>
      <c r="F145" s="14">
        <v>31</v>
      </c>
      <c r="G145" s="14">
        <v>8</v>
      </c>
      <c r="H145" s="33">
        <v>190</v>
      </c>
      <c r="I145" s="18">
        <v>15.9</v>
      </c>
    </row>
    <row r="146" spans="1:9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115</v>
      </c>
      <c r="F146" s="14">
        <v>46</v>
      </c>
      <c r="G146" s="14">
        <v>6</v>
      </c>
      <c r="H146" s="33">
        <v>167</v>
      </c>
      <c r="I146" s="18">
        <v>7.9</v>
      </c>
    </row>
    <row r="147" spans="1:9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124</v>
      </c>
      <c r="F147" s="14">
        <v>42</v>
      </c>
      <c r="G147" s="14">
        <v>9</v>
      </c>
      <c r="H147" s="33">
        <v>172</v>
      </c>
      <c r="I147" s="18">
        <v>14.1</v>
      </c>
    </row>
    <row r="148" spans="1:9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129</v>
      </c>
      <c r="F148" s="14">
        <v>43</v>
      </c>
      <c r="G148" s="14">
        <v>10</v>
      </c>
      <c r="H148" s="33">
        <v>184</v>
      </c>
      <c r="I148" s="18">
        <v>8.1</v>
      </c>
    </row>
    <row r="149" spans="1:9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102</v>
      </c>
      <c r="F149" s="14">
        <v>39</v>
      </c>
      <c r="G149" s="14">
        <v>8</v>
      </c>
      <c r="H149" s="33">
        <v>172</v>
      </c>
      <c r="I149" s="18">
        <v>13.6</v>
      </c>
    </row>
    <row r="150" spans="1:9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114</v>
      </c>
      <c r="F150" s="14">
        <v>52</v>
      </c>
      <c r="G150" s="14">
        <v>10</v>
      </c>
      <c r="H150" s="33">
        <v>182</v>
      </c>
      <c r="I150" s="18">
        <v>10</v>
      </c>
    </row>
    <row r="151" spans="1:9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135</v>
      </c>
      <c r="F151" s="14">
        <v>35</v>
      </c>
      <c r="G151" s="14">
        <v>8</v>
      </c>
      <c r="H151" s="33">
        <v>185</v>
      </c>
      <c r="I151" s="18">
        <v>11.6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94"/>
  <sheetViews>
    <sheetView topLeftCell="A47" workbookViewId="0">
      <selection activeCell="U45" sqref="U45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0.5703125" bestFit="1" customWidth="1"/>
    <col min="4" max="4" width="11.5703125" bestFit="1" customWidth="1"/>
    <col min="5" max="5" width="9.85546875" customWidth="1"/>
    <col min="6" max="6" width="9.5703125" bestFit="1" customWidth="1"/>
    <col min="7" max="7" width="12.5703125" bestFit="1" customWidth="1"/>
    <col min="8" max="8" width="9.42578125" bestFit="1" customWidth="1"/>
    <col min="11" max="11" width="14.140625" bestFit="1" customWidth="1"/>
    <col min="12" max="12" width="16.7109375" bestFit="1" customWidth="1"/>
    <col min="13" max="13" width="18" bestFit="1" customWidth="1"/>
    <col min="14" max="14" width="14.5703125" bestFit="1" customWidth="1"/>
    <col min="15" max="15" width="18.5703125" bestFit="1" customWidth="1"/>
    <col min="16" max="16" width="11.5703125" customWidth="1"/>
    <col min="17" max="17" width="13.42578125" bestFit="1" customWidth="1"/>
    <col min="18" max="18" width="11" bestFit="1" customWidth="1"/>
    <col min="19" max="19" width="12.42578125" bestFit="1" customWidth="1"/>
    <col min="20" max="20" width="12.5703125" bestFit="1" customWidth="1"/>
  </cols>
  <sheetData>
    <row r="1" spans="1:12" ht="15.75" x14ac:dyDescent="0.25">
      <c r="A1" s="26" t="s">
        <v>41</v>
      </c>
      <c r="B1" s="26" t="s">
        <v>44</v>
      </c>
      <c r="C1" s="26" t="s">
        <v>45</v>
      </c>
      <c r="D1" s="26" t="s">
        <v>47</v>
      </c>
      <c r="E1" s="26" t="s">
        <v>50</v>
      </c>
      <c r="F1" s="26" t="s">
        <v>51</v>
      </c>
      <c r="G1" s="29" t="s">
        <v>57</v>
      </c>
      <c r="H1" s="26" t="s">
        <v>40</v>
      </c>
    </row>
    <row r="2" spans="1:12" ht="16.5" thickBot="1" x14ac:dyDescent="0.3">
      <c r="A2" s="18">
        <v>2.2999999999999998</v>
      </c>
      <c r="B2" s="20">
        <v>0.71199999999999997</v>
      </c>
      <c r="C2" s="14">
        <v>171</v>
      </c>
      <c r="D2" s="14">
        <v>110</v>
      </c>
      <c r="E2" s="14">
        <v>33</v>
      </c>
      <c r="F2" s="14">
        <v>12</v>
      </c>
      <c r="G2" s="33">
        <v>178</v>
      </c>
      <c r="H2" s="18">
        <v>12.5</v>
      </c>
    </row>
    <row r="3" spans="1:12" ht="16.5" thickBot="1" x14ac:dyDescent="0.3">
      <c r="A3" s="18">
        <v>2.7</v>
      </c>
      <c r="B3" s="20">
        <v>9.0999999999999998E-2</v>
      </c>
      <c r="C3" s="14">
        <v>213</v>
      </c>
      <c r="D3" s="14">
        <v>134</v>
      </c>
      <c r="E3" s="14">
        <v>33</v>
      </c>
      <c r="F3" s="14">
        <v>16</v>
      </c>
      <c r="G3" s="33">
        <v>178</v>
      </c>
      <c r="H3" s="18">
        <v>14.5</v>
      </c>
      <c r="K3" s="56" t="s">
        <v>114</v>
      </c>
      <c r="L3" s="56" t="s">
        <v>115</v>
      </c>
    </row>
    <row r="4" spans="1:12" ht="15.75" x14ac:dyDescent="0.25">
      <c r="A4" s="18">
        <v>3.1</v>
      </c>
      <c r="B4" s="20">
        <v>1.72</v>
      </c>
      <c r="C4" s="14">
        <v>255</v>
      </c>
      <c r="D4" s="14">
        <v>98</v>
      </c>
      <c r="E4" s="14">
        <v>40</v>
      </c>
      <c r="F4" s="14">
        <v>13</v>
      </c>
      <c r="G4" s="33">
        <v>188</v>
      </c>
      <c r="H4" s="18">
        <v>19</v>
      </c>
      <c r="K4" s="57" t="s">
        <v>41</v>
      </c>
      <c r="L4" s="54">
        <v>0.81250606586306673</v>
      </c>
    </row>
    <row r="5" spans="1:12" ht="15.75" x14ac:dyDescent="0.25">
      <c r="A5" s="18">
        <v>2.6</v>
      </c>
      <c r="B5" s="20">
        <v>1.3720000000000001</v>
      </c>
      <c r="C5" s="14">
        <v>287</v>
      </c>
      <c r="D5" s="14">
        <v>85</v>
      </c>
      <c r="E5" s="14">
        <v>29</v>
      </c>
      <c r="F5" s="14">
        <v>10</v>
      </c>
      <c r="G5" s="33">
        <v>180</v>
      </c>
      <c r="H5" s="18">
        <v>18.2</v>
      </c>
      <c r="K5" s="58" t="s">
        <v>44</v>
      </c>
      <c r="L5" s="54">
        <v>7.2016432359314708E-2</v>
      </c>
    </row>
    <row r="6" spans="1:12" ht="15.75" x14ac:dyDescent="0.25">
      <c r="A6" s="18">
        <v>2</v>
      </c>
      <c r="B6" s="20">
        <v>0.93500000000000005</v>
      </c>
      <c r="C6" s="14">
        <v>112</v>
      </c>
      <c r="D6" s="14">
        <v>72</v>
      </c>
      <c r="E6" s="14">
        <v>36</v>
      </c>
      <c r="F6" s="14">
        <v>4</v>
      </c>
      <c r="G6" s="33">
        <v>171</v>
      </c>
      <c r="H6" s="18">
        <v>7.6</v>
      </c>
      <c r="K6" s="58" t="s">
        <v>45</v>
      </c>
      <c r="L6" s="55">
        <v>0.84221888860671723</v>
      </c>
    </row>
    <row r="7" spans="1:12" ht="15.75" x14ac:dyDescent="0.25">
      <c r="A7" s="18">
        <v>2.7</v>
      </c>
      <c r="B7" s="20">
        <v>2.0190000000000001</v>
      </c>
      <c r="C7" s="14">
        <v>238</v>
      </c>
      <c r="D7" s="14">
        <v>77</v>
      </c>
      <c r="E7" s="14">
        <v>32</v>
      </c>
      <c r="F7" s="14">
        <v>15</v>
      </c>
      <c r="G7" s="33">
        <v>192</v>
      </c>
      <c r="H7" s="18">
        <v>18.5</v>
      </c>
      <c r="K7" s="58" t="s">
        <v>47</v>
      </c>
      <c r="L7" s="54">
        <v>-9.1480084373456783E-2</v>
      </c>
    </row>
    <row r="8" spans="1:12" ht="15.75" x14ac:dyDescent="0.25">
      <c r="A8" s="18">
        <v>2.4</v>
      </c>
      <c r="B8" s="20">
        <v>0.66200000000000003</v>
      </c>
      <c r="C8" s="14">
        <v>124</v>
      </c>
      <c r="D8" s="14">
        <v>100</v>
      </c>
      <c r="E8" s="14">
        <v>52</v>
      </c>
      <c r="F8" s="14">
        <v>15</v>
      </c>
      <c r="G8" s="33">
        <v>191</v>
      </c>
      <c r="H8" s="18">
        <v>13.1</v>
      </c>
      <c r="K8" s="58" t="s">
        <v>50</v>
      </c>
      <c r="L8" s="54">
        <v>-0.14814932436897005</v>
      </c>
    </row>
    <row r="9" spans="1:12" ht="15.75" x14ac:dyDescent="0.25">
      <c r="A9" s="18">
        <v>2.5</v>
      </c>
      <c r="B9" s="20">
        <v>0.7</v>
      </c>
      <c r="C9" s="14">
        <v>214</v>
      </c>
      <c r="D9" s="14">
        <v>95</v>
      </c>
      <c r="E9" s="14">
        <v>41</v>
      </c>
      <c r="F9" s="14">
        <v>4</v>
      </c>
      <c r="G9" s="33">
        <v>182</v>
      </c>
      <c r="H9" s="18">
        <v>14.9</v>
      </c>
      <c r="K9" s="58" t="s">
        <v>51</v>
      </c>
      <c r="L9" s="54">
        <v>0.50180591250724316</v>
      </c>
    </row>
    <row r="10" spans="1:12" ht="15.75" x14ac:dyDescent="0.25">
      <c r="A10" s="18">
        <v>2.7</v>
      </c>
      <c r="B10" s="20">
        <v>0.93700000000000006</v>
      </c>
      <c r="C10" s="14">
        <v>215</v>
      </c>
      <c r="D10" s="14">
        <v>112</v>
      </c>
      <c r="E10" s="14">
        <v>31</v>
      </c>
      <c r="F10" s="14">
        <v>12</v>
      </c>
      <c r="G10" s="33">
        <v>192</v>
      </c>
      <c r="H10" s="18">
        <v>17.100000000000001</v>
      </c>
      <c r="K10" s="58" t="s">
        <v>57</v>
      </c>
      <c r="L10" s="55">
        <v>0.52715113767555866</v>
      </c>
    </row>
    <row r="11" spans="1:12" ht="15.75" x14ac:dyDescent="0.25">
      <c r="A11" s="18">
        <v>2.1</v>
      </c>
      <c r="B11" s="20">
        <v>6.5000000000000002E-2</v>
      </c>
      <c r="C11" s="14">
        <v>154</v>
      </c>
      <c r="D11" s="31">
        <v>75</v>
      </c>
      <c r="E11" s="14">
        <v>42</v>
      </c>
      <c r="F11" s="14">
        <v>13</v>
      </c>
      <c r="G11" s="33">
        <v>165</v>
      </c>
      <c r="H11" s="18">
        <v>9.1999999999999993</v>
      </c>
    </row>
    <row r="12" spans="1:12" ht="15.75" x14ac:dyDescent="0.25">
      <c r="A12" s="18">
        <v>2.2000000000000002</v>
      </c>
      <c r="B12" s="20">
        <v>2.1440000000000001</v>
      </c>
      <c r="C12" s="14">
        <v>97</v>
      </c>
      <c r="D12" s="14">
        <v>100</v>
      </c>
      <c r="E12" s="14">
        <v>32</v>
      </c>
      <c r="F12" s="14">
        <v>8</v>
      </c>
      <c r="G12" s="33">
        <v>180</v>
      </c>
      <c r="H12" s="18">
        <v>10.3</v>
      </c>
    </row>
    <row r="13" spans="1:12" ht="15.75" x14ac:dyDescent="0.25">
      <c r="A13" s="18">
        <v>3.1</v>
      </c>
      <c r="B13" s="20">
        <v>0.248</v>
      </c>
      <c r="C13" s="14">
        <v>301</v>
      </c>
      <c r="D13" s="14">
        <v>96</v>
      </c>
      <c r="E13" s="14">
        <v>39</v>
      </c>
      <c r="F13" s="14">
        <v>21</v>
      </c>
      <c r="G13" s="33">
        <v>187</v>
      </c>
      <c r="H13" s="18">
        <v>19.3</v>
      </c>
    </row>
    <row r="14" spans="1:12" ht="15.75" x14ac:dyDescent="0.25">
      <c r="A14" s="18">
        <v>1.8</v>
      </c>
      <c r="B14" s="20">
        <v>1.607</v>
      </c>
      <c r="C14" s="14">
        <v>123</v>
      </c>
      <c r="D14" s="14">
        <v>72</v>
      </c>
      <c r="E14" s="14">
        <v>45</v>
      </c>
      <c r="F14" s="14">
        <v>8</v>
      </c>
      <c r="G14" s="33">
        <v>170</v>
      </c>
      <c r="H14" s="18">
        <v>8.1</v>
      </c>
    </row>
    <row r="15" spans="1:12" ht="15.75" x14ac:dyDescent="0.25">
      <c r="A15" s="18">
        <v>3.3</v>
      </c>
      <c r="B15" s="20">
        <v>1.6240000000000001</v>
      </c>
      <c r="C15" s="14">
        <v>148</v>
      </c>
      <c r="D15" s="14">
        <v>73</v>
      </c>
      <c r="E15" s="14">
        <v>39</v>
      </c>
      <c r="F15" s="14">
        <v>11</v>
      </c>
      <c r="G15" s="33">
        <v>175</v>
      </c>
      <c r="H15" s="18">
        <v>9.1</v>
      </c>
      <c r="L15" t="s">
        <v>124</v>
      </c>
    </row>
    <row r="16" spans="1:12" ht="16.5" thickBot="1" x14ac:dyDescent="0.3">
      <c r="A16" s="18">
        <v>2.8</v>
      </c>
      <c r="B16" s="20">
        <v>0.05</v>
      </c>
      <c r="C16" s="14">
        <v>228</v>
      </c>
      <c r="D16" s="14">
        <v>86</v>
      </c>
      <c r="E16" s="14">
        <v>31</v>
      </c>
      <c r="F16" s="14">
        <v>13</v>
      </c>
      <c r="G16" s="33">
        <v>181</v>
      </c>
      <c r="H16" s="18">
        <v>15.7</v>
      </c>
    </row>
    <row r="17" spans="1:20" ht="15.75" x14ac:dyDescent="0.25">
      <c r="A17" s="18">
        <v>2.1</v>
      </c>
      <c r="B17" s="20">
        <v>0.58799999999999997</v>
      </c>
      <c r="C17" s="14">
        <v>136</v>
      </c>
      <c r="D17" s="14">
        <v>121</v>
      </c>
      <c r="E17" s="14">
        <v>41</v>
      </c>
      <c r="F17" s="14">
        <v>10</v>
      </c>
      <c r="G17" s="33">
        <v>167</v>
      </c>
      <c r="H17" s="18">
        <v>9.8000000000000007</v>
      </c>
      <c r="L17" s="139" t="s">
        <v>125</v>
      </c>
      <c r="M17" s="139"/>
    </row>
    <row r="18" spans="1:20" ht="15.75" x14ac:dyDescent="0.25">
      <c r="A18" s="18">
        <v>3.8</v>
      </c>
      <c r="B18" s="20">
        <v>1.76</v>
      </c>
      <c r="C18" s="31">
        <v>369</v>
      </c>
      <c r="D18" s="14">
        <v>85</v>
      </c>
      <c r="E18" s="14">
        <v>38</v>
      </c>
      <c r="F18" s="14">
        <v>12</v>
      </c>
      <c r="G18" s="33">
        <v>170</v>
      </c>
      <c r="H18" s="18">
        <v>19.5</v>
      </c>
      <c r="L18" s="37" t="s">
        <v>126</v>
      </c>
      <c r="M18" s="37">
        <v>0.97433338222484822</v>
      </c>
    </row>
    <row r="19" spans="1:20" ht="15.75" x14ac:dyDescent="0.25">
      <c r="A19" s="18">
        <v>2.6</v>
      </c>
      <c r="B19" s="20">
        <v>4.4999999999999998E-2</v>
      </c>
      <c r="C19" s="14">
        <v>187</v>
      </c>
      <c r="D19" s="14">
        <v>73</v>
      </c>
      <c r="E19" s="14">
        <v>29</v>
      </c>
      <c r="F19" s="14">
        <v>13</v>
      </c>
      <c r="G19" s="33">
        <v>192</v>
      </c>
      <c r="H19" s="18">
        <v>16.2</v>
      </c>
      <c r="L19" s="37" t="s">
        <v>127</v>
      </c>
      <c r="M19" s="37">
        <v>0.94932553971771227</v>
      </c>
    </row>
    <row r="20" spans="1:20" ht="15.75" x14ac:dyDescent="0.25">
      <c r="A20" s="18">
        <v>1.9</v>
      </c>
      <c r="B20" s="20">
        <v>1</v>
      </c>
      <c r="C20" s="14">
        <v>66</v>
      </c>
      <c r="D20" s="14">
        <v>90</v>
      </c>
      <c r="E20" s="14">
        <v>34</v>
      </c>
      <c r="F20" s="14">
        <v>6</v>
      </c>
      <c r="G20" s="33">
        <v>184</v>
      </c>
      <c r="H20" s="18">
        <v>8</v>
      </c>
      <c r="L20" s="37" t="s">
        <v>128</v>
      </c>
      <c r="M20" s="37">
        <v>0.94682750294323326</v>
      </c>
    </row>
    <row r="21" spans="1:20" ht="15.75" x14ac:dyDescent="0.25">
      <c r="A21" s="18">
        <v>2.6</v>
      </c>
      <c r="B21" s="20">
        <v>0.121</v>
      </c>
      <c r="C21" s="14">
        <v>116</v>
      </c>
      <c r="D21" s="14">
        <v>82</v>
      </c>
      <c r="E21" s="14">
        <v>34</v>
      </c>
      <c r="F21" s="14">
        <v>8</v>
      </c>
      <c r="G21" s="33">
        <v>193</v>
      </c>
      <c r="H21" s="18">
        <v>12.2</v>
      </c>
      <c r="L21" s="37" t="s">
        <v>82</v>
      </c>
      <c r="M21" s="37">
        <v>0.82344005094644512</v>
      </c>
    </row>
    <row r="22" spans="1:20" ht="16.5" thickBot="1" x14ac:dyDescent="0.3">
      <c r="A22" s="18">
        <v>2.4</v>
      </c>
      <c r="B22" s="20">
        <v>0.159</v>
      </c>
      <c r="C22" s="14">
        <v>144</v>
      </c>
      <c r="D22" s="31">
        <v>85</v>
      </c>
      <c r="E22" s="14">
        <v>47</v>
      </c>
      <c r="F22" s="14">
        <v>14</v>
      </c>
      <c r="G22" s="33">
        <v>174</v>
      </c>
      <c r="H22" s="18">
        <v>11.1</v>
      </c>
      <c r="L22" s="38" t="s">
        <v>129</v>
      </c>
      <c r="M22" s="38">
        <v>150</v>
      </c>
    </row>
    <row r="23" spans="1:20" ht="15.75" x14ac:dyDescent="0.25">
      <c r="A23" s="18">
        <v>3</v>
      </c>
      <c r="B23" s="20">
        <v>2.2839999999999998</v>
      </c>
      <c r="C23" s="14">
        <v>201</v>
      </c>
      <c r="D23" s="14">
        <v>80</v>
      </c>
      <c r="E23" s="14">
        <v>38</v>
      </c>
      <c r="F23" s="14">
        <v>10</v>
      </c>
      <c r="G23" s="33">
        <v>192</v>
      </c>
      <c r="H23" s="18">
        <v>16.8</v>
      </c>
    </row>
    <row r="24" spans="1:20" ht="16.5" thickBot="1" x14ac:dyDescent="0.3">
      <c r="A24" s="18">
        <v>2</v>
      </c>
      <c r="B24" s="20">
        <v>0.79900000000000004</v>
      </c>
      <c r="C24" s="14">
        <v>96</v>
      </c>
      <c r="D24" s="14">
        <v>145</v>
      </c>
      <c r="E24" s="14">
        <v>34</v>
      </c>
      <c r="F24" s="14">
        <v>12</v>
      </c>
      <c r="G24" s="33">
        <v>189</v>
      </c>
      <c r="H24" s="18">
        <v>11.8</v>
      </c>
      <c r="L24" t="s">
        <v>130</v>
      </c>
    </row>
    <row r="25" spans="1:20" ht="15.75" x14ac:dyDescent="0.25">
      <c r="A25" s="18">
        <v>2.2999999999999998</v>
      </c>
      <c r="B25" s="20">
        <v>0.91100000000000003</v>
      </c>
      <c r="C25" s="14">
        <v>134</v>
      </c>
      <c r="D25" s="14">
        <v>112</v>
      </c>
      <c r="E25" s="14">
        <v>30</v>
      </c>
      <c r="F25" s="14">
        <v>13</v>
      </c>
      <c r="G25" s="33">
        <v>185</v>
      </c>
      <c r="H25" s="18">
        <v>14</v>
      </c>
      <c r="L25" s="48"/>
      <c r="M25" s="48" t="s">
        <v>135</v>
      </c>
      <c r="N25" s="48" t="s">
        <v>136</v>
      </c>
      <c r="O25" s="48" t="s">
        <v>137</v>
      </c>
      <c r="P25" s="48" t="s">
        <v>138</v>
      </c>
      <c r="Q25" s="48" t="s">
        <v>139</v>
      </c>
    </row>
    <row r="26" spans="1:20" ht="15.75" x14ac:dyDescent="0.25">
      <c r="A26" s="18">
        <v>2.2999999999999998</v>
      </c>
      <c r="B26" s="20">
        <v>0.81299999999999994</v>
      </c>
      <c r="C26" s="14">
        <v>101</v>
      </c>
      <c r="D26" s="14">
        <v>106</v>
      </c>
      <c r="E26" s="14">
        <v>44</v>
      </c>
      <c r="F26" s="14">
        <v>8</v>
      </c>
      <c r="G26" s="33">
        <v>177</v>
      </c>
      <c r="H26" s="18">
        <v>10.5</v>
      </c>
      <c r="L26" s="37" t="s">
        <v>131</v>
      </c>
      <c r="M26" s="37">
        <v>7</v>
      </c>
      <c r="N26" s="37">
        <v>1803.7583338479512</v>
      </c>
      <c r="O26" s="37">
        <v>257.67976197827875</v>
      </c>
      <c r="P26" s="37">
        <v>380.02864866379628</v>
      </c>
      <c r="Q26" s="37">
        <v>1.310185421579855E-88</v>
      </c>
    </row>
    <row r="27" spans="1:20" ht="15.75" x14ac:dyDescent="0.25">
      <c r="A27" s="18">
        <v>1.6</v>
      </c>
      <c r="B27" s="20">
        <v>0.97599999999999998</v>
      </c>
      <c r="C27" s="14">
        <v>82</v>
      </c>
      <c r="D27" s="14">
        <v>101</v>
      </c>
      <c r="E27" s="14">
        <v>37</v>
      </c>
      <c r="F27" s="14">
        <v>5</v>
      </c>
      <c r="G27" s="33">
        <v>168</v>
      </c>
      <c r="H27" s="18">
        <v>6.2</v>
      </c>
      <c r="L27" s="37" t="s">
        <v>132</v>
      </c>
      <c r="M27" s="37">
        <v>142</v>
      </c>
      <c r="N27" s="37">
        <v>96.283599485381131</v>
      </c>
      <c r="O27" s="37">
        <v>0.67805351750268406</v>
      </c>
      <c r="P27" s="37"/>
      <c r="Q27" s="37"/>
    </row>
    <row r="28" spans="1:20" ht="16.5" thickBot="1" x14ac:dyDescent="0.3">
      <c r="A28" s="18">
        <v>3.4</v>
      </c>
      <c r="B28" s="20">
        <v>1.86</v>
      </c>
      <c r="C28" s="14">
        <v>311</v>
      </c>
      <c r="D28" s="14">
        <v>124</v>
      </c>
      <c r="E28" s="14">
        <v>37</v>
      </c>
      <c r="F28" s="14">
        <v>13</v>
      </c>
      <c r="G28" s="33">
        <v>172</v>
      </c>
      <c r="H28" s="18">
        <v>16.899999999999999</v>
      </c>
      <c r="L28" s="38" t="s">
        <v>133</v>
      </c>
      <c r="M28" s="38">
        <v>149</v>
      </c>
      <c r="N28" s="38">
        <v>1900.0419333333323</v>
      </c>
      <c r="O28" s="38"/>
      <c r="P28" s="38"/>
      <c r="Q28" s="38"/>
    </row>
    <row r="29" spans="1:20" ht="16.5" thickBot="1" x14ac:dyDescent="0.3">
      <c r="A29" s="18">
        <v>1.5</v>
      </c>
      <c r="B29" s="20">
        <v>4.7E-2</v>
      </c>
      <c r="C29" s="14">
        <v>65</v>
      </c>
      <c r="D29" s="14">
        <v>88</v>
      </c>
      <c r="E29" s="14">
        <v>27</v>
      </c>
      <c r="F29" s="14">
        <v>5</v>
      </c>
      <c r="G29" s="33">
        <v>186</v>
      </c>
      <c r="H29" s="18">
        <v>7.9</v>
      </c>
    </row>
    <row r="30" spans="1:20" ht="15.75" x14ac:dyDescent="0.25">
      <c r="A30" s="18">
        <v>1.9</v>
      </c>
      <c r="B30" s="20">
        <v>0.498</v>
      </c>
      <c r="C30" s="14">
        <v>31</v>
      </c>
      <c r="D30" s="14">
        <v>117</v>
      </c>
      <c r="E30" s="14">
        <v>30</v>
      </c>
      <c r="F30" s="14">
        <v>5</v>
      </c>
      <c r="G30" s="33">
        <v>187</v>
      </c>
      <c r="H30" s="18">
        <v>9.6</v>
      </c>
      <c r="L30" s="48"/>
      <c r="M30" s="48" t="s">
        <v>140</v>
      </c>
      <c r="N30" s="48" t="s">
        <v>82</v>
      </c>
      <c r="O30" s="48" t="s">
        <v>141</v>
      </c>
      <c r="P30" s="48" t="s">
        <v>142</v>
      </c>
      <c r="Q30" s="48" t="s">
        <v>143</v>
      </c>
      <c r="R30" s="48" t="s">
        <v>144</v>
      </c>
      <c r="S30" s="48" t="s">
        <v>145</v>
      </c>
      <c r="T30" s="48" t="s">
        <v>146</v>
      </c>
    </row>
    <row r="31" spans="1:20" ht="15.75" x14ac:dyDescent="0.25">
      <c r="A31" s="18">
        <v>3.7</v>
      </c>
      <c r="B31" s="20">
        <v>8.4000000000000005E-2</v>
      </c>
      <c r="C31" s="14">
        <v>249</v>
      </c>
      <c r="D31" s="31">
        <v>86</v>
      </c>
      <c r="E31" s="14">
        <v>38</v>
      </c>
      <c r="F31" s="14">
        <v>11</v>
      </c>
      <c r="G31" s="33">
        <v>177</v>
      </c>
      <c r="H31" s="18">
        <v>16.3</v>
      </c>
      <c r="L31" s="37" t="s">
        <v>134</v>
      </c>
      <c r="M31" s="37">
        <v>-27.828014847075892</v>
      </c>
      <c r="N31" s="37">
        <v>1.8760627795847777</v>
      </c>
      <c r="O31" s="37">
        <v>-14.833200226505728</v>
      </c>
      <c r="P31" s="37">
        <v>1.1840603946872875E-30</v>
      </c>
      <c r="Q31" s="37">
        <v>-31.536636374504496</v>
      </c>
      <c r="R31" s="37">
        <v>-24.119393319647287</v>
      </c>
      <c r="S31" s="37">
        <v>-31.536636374504496</v>
      </c>
      <c r="T31" s="37">
        <v>-24.119393319647287</v>
      </c>
    </row>
    <row r="32" spans="1:20" ht="15.75" x14ac:dyDescent="0.25">
      <c r="A32" s="18">
        <v>2.6</v>
      </c>
      <c r="B32" s="20">
        <v>4.8000000000000001E-2</v>
      </c>
      <c r="C32" s="14">
        <v>197</v>
      </c>
      <c r="D32" s="14">
        <v>72</v>
      </c>
      <c r="E32" s="14">
        <v>35</v>
      </c>
      <c r="F32" s="14">
        <v>11</v>
      </c>
      <c r="G32" s="33">
        <v>172</v>
      </c>
      <c r="H32" s="18">
        <v>11.2</v>
      </c>
      <c r="L32" s="37" t="s">
        <v>41</v>
      </c>
      <c r="M32" s="37">
        <v>0.82707990312076074</v>
      </c>
      <c r="N32" s="37">
        <v>0.21854812754221487</v>
      </c>
      <c r="O32" s="37">
        <v>3.7844291434663586</v>
      </c>
      <c r="P32" s="37">
        <v>2.2651729248112124E-4</v>
      </c>
      <c r="Q32" s="37">
        <v>0.39505156195743441</v>
      </c>
      <c r="R32" s="37">
        <v>1.2591082442840871</v>
      </c>
      <c r="S32" s="37">
        <v>0.39505156195743441</v>
      </c>
      <c r="T32" s="37">
        <v>1.2591082442840871</v>
      </c>
    </row>
    <row r="33" spans="1:21" ht="15.75" x14ac:dyDescent="0.25">
      <c r="A33" s="18">
        <v>2.5</v>
      </c>
      <c r="B33" s="20">
        <v>0.96</v>
      </c>
      <c r="C33" s="14">
        <v>213</v>
      </c>
      <c r="D33" s="14">
        <v>101</v>
      </c>
      <c r="E33" s="14">
        <v>30</v>
      </c>
      <c r="F33" s="14">
        <v>10</v>
      </c>
      <c r="G33" s="33">
        <v>173</v>
      </c>
      <c r="H33" s="18">
        <v>13.1</v>
      </c>
      <c r="L33" s="37" t="s">
        <v>44</v>
      </c>
      <c r="M33" s="37">
        <v>0.22275319637136554</v>
      </c>
      <c r="N33" s="37">
        <v>0.11276464491288146</v>
      </c>
      <c r="O33" s="37">
        <v>1.975381526217352</v>
      </c>
      <c r="P33" s="37">
        <v>5.0163665905732617E-2</v>
      </c>
      <c r="Q33" s="37">
        <v>-1.6119338552406104E-4</v>
      </c>
      <c r="R33" s="37">
        <v>0.44566758612825513</v>
      </c>
      <c r="S33" s="37">
        <v>-1.6119338552406104E-4</v>
      </c>
      <c r="T33" s="37">
        <v>0.44566758612825513</v>
      </c>
    </row>
    <row r="34" spans="1:21" ht="15.75" x14ac:dyDescent="0.25">
      <c r="A34" s="18">
        <v>1.8</v>
      </c>
      <c r="B34" s="20">
        <v>1.18</v>
      </c>
      <c r="C34" s="14">
        <v>69</v>
      </c>
      <c r="D34" s="14">
        <v>72</v>
      </c>
      <c r="E34" s="14">
        <v>34</v>
      </c>
      <c r="F34" s="14">
        <v>6</v>
      </c>
      <c r="G34" s="33">
        <v>183</v>
      </c>
      <c r="H34" s="18">
        <v>8</v>
      </c>
      <c r="L34" s="37" t="s">
        <v>45</v>
      </c>
      <c r="M34" s="37">
        <v>3.6355851197191279E-2</v>
      </c>
      <c r="N34" s="37">
        <v>1.8718118822409118E-3</v>
      </c>
      <c r="O34" s="37">
        <v>19.42281248565773</v>
      </c>
      <c r="P34" s="37">
        <v>8.2087453804793655E-42</v>
      </c>
      <c r="Q34" s="37">
        <v>3.2655632890364834E-2</v>
      </c>
      <c r="R34" s="37">
        <v>4.0056069504017723E-2</v>
      </c>
      <c r="S34" s="37">
        <v>3.2655632890364834E-2</v>
      </c>
      <c r="T34" s="37">
        <v>4.0056069504017723E-2</v>
      </c>
    </row>
    <row r="35" spans="1:21" ht="15.75" x14ac:dyDescent="0.25">
      <c r="A35" s="18">
        <v>3.9</v>
      </c>
      <c r="B35" s="20">
        <v>0.97399999999999998</v>
      </c>
      <c r="C35" s="14">
        <v>201</v>
      </c>
      <c r="D35" s="14">
        <v>91</v>
      </c>
      <c r="E35" s="14">
        <v>37</v>
      </c>
      <c r="F35" s="14">
        <v>6</v>
      </c>
      <c r="G35" s="33">
        <v>194</v>
      </c>
      <c r="H35" s="18">
        <v>16.100000000000001</v>
      </c>
      <c r="L35" s="37" t="s">
        <v>47</v>
      </c>
      <c r="M35" s="37">
        <v>1.6647238910845762E-2</v>
      </c>
      <c r="N35" s="37">
        <v>3.7668304111071376E-3</v>
      </c>
      <c r="O35" s="37">
        <v>4.4194288284809842</v>
      </c>
      <c r="P35" s="37">
        <v>1.9513247097348165E-5</v>
      </c>
      <c r="Q35" s="37">
        <v>9.2009271430185946E-3</v>
      </c>
      <c r="R35" s="37">
        <v>2.4093550678672929E-2</v>
      </c>
      <c r="S35" s="37">
        <v>9.2009271430185946E-3</v>
      </c>
      <c r="T35" s="37">
        <v>2.4093550678672929E-2</v>
      </c>
    </row>
    <row r="36" spans="1:21" ht="15.75" x14ac:dyDescent="0.25">
      <c r="A36" s="18">
        <v>2</v>
      </c>
      <c r="B36" s="20">
        <v>1.3149999999999999</v>
      </c>
      <c r="C36" s="14">
        <v>69</v>
      </c>
      <c r="D36" s="14">
        <v>78</v>
      </c>
      <c r="E36" s="14">
        <v>35</v>
      </c>
      <c r="F36" s="14">
        <v>9</v>
      </c>
      <c r="G36" s="33">
        <v>189</v>
      </c>
      <c r="H36" s="18">
        <v>10.4</v>
      </c>
      <c r="L36" s="37" t="s">
        <v>50</v>
      </c>
      <c r="M36" s="37">
        <v>-2.1752511791108074E-2</v>
      </c>
      <c r="N36" s="37">
        <v>1.0012673091268322E-2</v>
      </c>
      <c r="O36" s="37">
        <v>-2.1724979526274182</v>
      </c>
      <c r="P36" s="37">
        <v>3.1477478082176054E-2</v>
      </c>
      <c r="Q36" s="37">
        <v>-4.1545674033579186E-2</v>
      </c>
      <c r="R36" s="37">
        <v>-1.9593495486369614E-3</v>
      </c>
      <c r="S36" s="37">
        <v>-4.1545674033579186E-2</v>
      </c>
      <c r="T36" s="37">
        <v>-1.9593495486369614E-3</v>
      </c>
    </row>
    <row r="37" spans="1:21" ht="15.75" x14ac:dyDescent="0.25">
      <c r="A37" s="18">
        <v>1.8</v>
      </c>
      <c r="B37" s="20">
        <v>0.97399999999999998</v>
      </c>
      <c r="C37" s="14">
        <v>117</v>
      </c>
      <c r="D37" s="14">
        <v>96</v>
      </c>
      <c r="E37" s="14">
        <v>33</v>
      </c>
      <c r="F37" s="14">
        <v>6</v>
      </c>
      <c r="G37" s="33">
        <v>170</v>
      </c>
      <c r="H37" s="18">
        <v>7.4</v>
      </c>
      <c r="L37" s="37" t="s">
        <v>51</v>
      </c>
      <c r="M37" s="37">
        <v>5.9965427276506091E-2</v>
      </c>
      <c r="N37" s="37">
        <v>2.0712446318899739E-2</v>
      </c>
      <c r="O37" s="37">
        <v>2.8951397798814669</v>
      </c>
      <c r="P37" s="37">
        <v>4.389338874178297E-3</v>
      </c>
      <c r="Q37" s="37">
        <v>1.9020835688274666E-2</v>
      </c>
      <c r="R37" s="37">
        <v>0.10091001886473752</v>
      </c>
      <c r="S37" s="37">
        <v>1.9020835688274666E-2</v>
      </c>
      <c r="T37" s="37">
        <v>0.10091001886473752</v>
      </c>
    </row>
    <row r="38" spans="1:21" ht="16.5" thickBot="1" x14ac:dyDescent="0.3">
      <c r="A38" s="18">
        <v>2.2999999999999998</v>
      </c>
      <c r="B38" s="20">
        <v>0.16700000000000001</v>
      </c>
      <c r="C38" s="14">
        <v>81</v>
      </c>
      <c r="D38" s="14">
        <v>120</v>
      </c>
      <c r="E38" s="14">
        <v>39</v>
      </c>
      <c r="F38" s="14">
        <v>10</v>
      </c>
      <c r="G38" s="33">
        <v>188</v>
      </c>
      <c r="H38" s="18">
        <v>10.5</v>
      </c>
      <c r="L38" s="38" t="s">
        <v>57</v>
      </c>
      <c r="M38" s="38">
        <v>0.17078411626747908</v>
      </c>
      <c r="N38" s="38">
        <v>9.7590342007615218E-3</v>
      </c>
      <c r="O38" s="38">
        <v>17.500104288409233</v>
      </c>
      <c r="P38" s="38">
        <v>2.8883197814798066E-37</v>
      </c>
      <c r="Q38" s="38">
        <v>0.15149235017217466</v>
      </c>
      <c r="R38" s="38">
        <v>0.1900758823627835</v>
      </c>
      <c r="S38" s="38">
        <v>0.15149235017217466</v>
      </c>
      <c r="T38" s="38">
        <v>0.1900758823627835</v>
      </c>
    </row>
    <row r="39" spans="1:21" ht="15.75" x14ac:dyDescent="0.25">
      <c r="A39" s="18">
        <v>2.2999999999999998</v>
      </c>
      <c r="B39" s="20">
        <v>0.93700000000000006</v>
      </c>
      <c r="C39" s="14">
        <v>211</v>
      </c>
      <c r="D39" s="14">
        <v>112</v>
      </c>
      <c r="E39" s="14">
        <v>59</v>
      </c>
      <c r="F39" s="14">
        <v>15</v>
      </c>
      <c r="G39" s="33">
        <v>171</v>
      </c>
      <c r="H39" s="18">
        <v>12</v>
      </c>
    </row>
    <row r="40" spans="1:21" ht="15.75" x14ac:dyDescent="0.25">
      <c r="A40" s="18">
        <v>2.4</v>
      </c>
      <c r="B40" s="20">
        <v>4.5999999999999999E-2</v>
      </c>
      <c r="C40" s="14">
        <v>151</v>
      </c>
      <c r="D40" s="14">
        <v>72</v>
      </c>
      <c r="E40" s="14">
        <v>30</v>
      </c>
      <c r="F40" s="14">
        <v>13</v>
      </c>
      <c r="G40" s="33">
        <v>204</v>
      </c>
      <c r="H40" s="18">
        <v>14.5</v>
      </c>
      <c r="U40" s="129"/>
    </row>
    <row r="41" spans="1:21" ht="15.75" x14ac:dyDescent="0.25">
      <c r="A41" s="23">
        <v>1.9</v>
      </c>
      <c r="B41" s="25">
        <v>1.7999999999999999E-2</v>
      </c>
      <c r="C41" s="12">
        <v>77</v>
      </c>
      <c r="D41" s="12">
        <v>150</v>
      </c>
      <c r="E41" s="14">
        <v>28</v>
      </c>
      <c r="F41" s="14">
        <v>1</v>
      </c>
      <c r="G41" s="33">
        <v>160</v>
      </c>
      <c r="H41" s="23">
        <v>5.9</v>
      </c>
    </row>
    <row r="42" spans="1:21" ht="15.75" x14ac:dyDescent="0.25">
      <c r="A42" s="18">
        <v>1.9</v>
      </c>
      <c r="B42" s="20">
        <v>0.84</v>
      </c>
      <c r="C42" s="14">
        <v>99</v>
      </c>
      <c r="D42" s="14">
        <v>110</v>
      </c>
      <c r="E42" s="14">
        <v>36</v>
      </c>
      <c r="F42" s="14">
        <v>9</v>
      </c>
      <c r="G42" s="33">
        <v>176</v>
      </c>
      <c r="H42" s="18">
        <v>9</v>
      </c>
      <c r="L42" t="s">
        <v>147</v>
      </c>
      <c r="Q42" t="s">
        <v>151</v>
      </c>
    </row>
    <row r="43" spans="1:21" ht="16.5" thickBot="1" x14ac:dyDescent="0.3">
      <c r="A43" s="18">
        <v>3.5</v>
      </c>
      <c r="B43" s="20">
        <v>1</v>
      </c>
      <c r="C43" s="14">
        <v>283</v>
      </c>
      <c r="D43" s="14">
        <v>104</v>
      </c>
      <c r="E43" s="14">
        <v>40</v>
      </c>
      <c r="F43" s="14">
        <v>8</v>
      </c>
      <c r="G43" s="33">
        <v>177</v>
      </c>
      <c r="H43" s="18">
        <v>15.8</v>
      </c>
    </row>
    <row r="44" spans="1:21" ht="15.75" x14ac:dyDescent="0.25">
      <c r="A44" s="18">
        <v>2.5</v>
      </c>
      <c r="B44" s="20">
        <v>1.159</v>
      </c>
      <c r="C44" s="14">
        <v>196</v>
      </c>
      <c r="D44" s="14">
        <v>99</v>
      </c>
      <c r="E44" s="14">
        <v>43</v>
      </c>
      <c r="F44" s="14">
        <v>15</v>
      </c>
      <c r="G44" s="33">
        <v>184</v>
      </c>
      <c r="H44" s="18">
        <v>14</v>
      </c>
      <c r="L44" s="48" t="s">
        <v>148</v>
      </c>
      <c r="M44" s="48" t="s">
        <v>149</v>
      </c>
      <c r="N44" s="48" t="s">
        <v>150</v>
      </c>
      <c r="O44" s="48" t="s">
        <v>257</v>
      </c>
      <c r="Q44" s="48" t="s">
        <v>152</v>
      </c>
      <c r="R44" s="48" t="s">
        <v>40</v>
      </c>
    </row>
    <row r="45" spans="1:21" ht="15.75" x14ac:dyDescent="0.25">
      <c r="A45" s="18">
        <v>3.4</v>
      </c>
      <c r="B45" s="20">
        <v>0.104</v>
      </c>
      <c r="C45" s="14">
        <v>253</v>
      </c>
      <c r="D45" s="14">
        <v>145</v>
      </c>
      <c r="E45" s="14">
        <v>52</v>
      </c>
      <c r="F45" s="14">
        <v>15</v>
      </c>
      <c r="G45" s="33">
        <v>169</v>
      </c>
      <c r="H45" s="18">
        <v>15.3</v>
      </c>
      <c r="L45" s="37">
        <v>1</v>
      </c>
      <c r="M45" s="37">
        <v>12.682240974653794</v>
      </c>
      <c r="N45" s="37">
        <v>-0.1822409746537943</v>
      </c>
      <c r="O45" s="37">
        <v>-0.22670599503037758</v>
      </c>
      <c r="Q45" s="37">
        <v>0.33333333333333331</v>
      </c>
      <c r="R45" s="37">
        <v>5.9</v>
      </c>
    </row>
    <row r="46" spans="1:21" ht="15.75" x14ac:dyDescent="0.25">
      <c r="A46" s="18">
        <v>3.1</v>
      </c>
      <c r="B46" s="20">
        <v>0.93600000000000005</v>
      </c>
      <c r="C46" s="14">
        <v>203</v>
      </c>
      <c r="D46" s="14">
        <v>111</v>
      </c>
      <c r="E46" s="14">
        <v>45</v>
      </c>
      <c r="F46" s="14">
        <v>9</v>
      </c>
      <c r="G46" s="33">
        <v>178</v>
      </c>
      <c r="H46" s="18">
        <v>14.4</v>
      </c>
      <c r="L46" s="37">
        <v>2</v>
      </c>
      <c r="M46" s="37">
        <v>15.041084394203837</v>
      </c>
      <c r="N46" s="37">
        <v>-0.54108439420383725</v>
      </c>
      <c r="O46" s="37">
        <v>-0.67310370906664829</v>
      </c>
      <c r="Q46" s="37">
        <v>1</v>
      </c>
      <c r="R46" s="37">
        <v>6.2</v>
      </c>
    </row>
    <row r="47" spans="1:21" ht="15.75" x14ac:dyDescent="0.25">
      <c r="A47" s="18">
        <v>3.6</v>
      </c>
      <c r="B47" s="20">
        <v>1.968</v>
      </c>
      <c r="C47" s="14">
        <v>164</v>
      </c>
      <c r="D47" s="14">
        <v>86</v>
      </c>
      <c r="E47" s="14">
        <v>33</v>
      </c>
      <c r="F47" s="14">
        <v>5</v>
      </c>
      <c r="G47" s="33">
        <v>194</v>
      </c>
      <c r="H47" s="18">
        <v>14.8</v>
      </c>
      <c r="L47" s="37">
        <v>3</v>
      </c>
      <c r="M47" s="37">
        <v>18.038103760140196</v>
      </c>
      <c r="N47" s="37">
        <v>0.96189623985980433</v>
      </c>
      <c r="O47" s="37">
        <v>1.1965895407861038</v>
      </c>
      <c r="Q47" s="37">
        <v>1.6666666666666665</v>
      </c>
      <c r="R47" s="37">
        <v>6.6</v>
      </c>
    </row>
    <row r="48" spans="1:21" ht="15.75" x14ac:dyDescent="0.25">
      <c r="A48" s="18">
        <v>2.5</v>
      </c>
      <c r="B48" s="20">
        <v>2.536</v>
      </c>
      <c r="C48" s="14">
        <v>146</v>
      </c>
      <c r="D48" s="14">
        <v>84</v>
      </c>
      <c r="E48" s="14">
        <v>36</v>
      </c>
      <c r="F48" s="14">
        <v>8</v>
      </c>
      <c r="G48" s="33">
        <v>179</v>
      </c>
      <c r="H48" s="18">
        <v>12.1</v>
      </c>
      <c r="L48" s="37">
        <v>4</v>
      </c>
      <c r="M48" s="37">
        <v>17.187127246444547</v>
      </c>
      <c r="N48" s="37">
        <v>1.0128727535554525</v>
      </c>
      <c r="O48" s="37">
        <v>1.2600038266376032</v>
      </c>
      <c r="Q48" s="37">
        <v>2.3333333333333335</v>
      </c>
      <c r="R48" s="37">
        <v>6.6</v>
      </c>
    </row>
    <row r="49" spans="1:18" ht="15.75" x14ac:dyDescent="0.25">
      <c r="A49" s="18">
        <v>1.9</v>
      </c>
      <c r="B49" s="20">
        <v>0.41699999999999998</v>
      </c>
      <c r="C49" s="14">
        <v>121</v>
      </c>
      <c r="D49" s="14">
        <v>123</v>
      </c>
      <c r="E49" s="14">
        <v>36</v>
      </c>
      <c r="F49" s="14">
        <v>8</v>
      </c>
      <c r="G49" s="33">
        <v>167</v>
      </c>
      <c r="H49" s="18">
        <v>8</v>
      </c>
      <c r="L49" s="37">
        <v>5</v>
      </c>
      <c r="M49" s="37">
        <v>7.9657308998042353</v>
      </c>
      <c r="N49" s="37">
        <v>-0.36573089980423568</v>
      </c>
      <c r="O49" s="37">
        <v>-0.45496567229727719</v>
      </c>
      <c r="Q49" s="37">
        <v>3</v>
      </c>
      <c r="R49" s="37">
        <v>6.8</v>
      </c>
    </row>
    <row r="50" spans="1:18" ht="15.75" x14ac:dyDescent="0.25">
      <c r="A50" s="18">
        <v>2</v>
      </c>
      <c r="B50" s="20">
        <v>3.9E-2</v>
      </c>
      <c r="C50" s="14">
        <v>128</v>
      </c>
      <c r="D50" s="14">
        <v>97</v>
      </c>
      <c r="E50" s="14">
        <v>43</v>
      </c>
      <c r="F50" s="14">
        <v>6</v>
      </c>
      <c r="G50" s="33">
        <v>172</v>
      </c>
      <c r="H50" s="18">
        <v>8.4</v>
      </c>
      <c r="L50" s="37">
        <v>6</v>
      </c>
      <c r="M50" s="37">
        <v>17.783320931078716</v>
      </c>
      <c r="N50" s="37">
        <v>0.71667906892128386</v>
      </c>
      <c r="O50" s="37">
        <v>0.89154177179913052</v>
      </c>
      <c r="Q50" s="37">
        <v>3.6666666666666665</v>
      </c>
      <c r="R50" s="37">
        <v>7.2</v>
      </c>
    </row>
    <row r="51" spans="1:18" ht="15.75" x14ac:dyDescent="0.25">
      <c r="A51" s="18">
        <v>2</v>
      </c>
      <c r="B51" s="20">
        <v>1.155</v>
      </c>
      <c r="C51" s="14">
        <v>132</v>
      </c>
      <c r="D51" s="14">
        <v>98</v>
      </c>
      <c r="E51" s="14">
        <v>35</v>
      </c>
      <c r="F51" s="14">
        <v>1</v>
      </c>
      <c r="G51" s="33">
        <v>181</v>
      </c>
      <c r="H51" s="18">
        <v>10.6</v>
      </c>
      <c r="L51" s="37">
        <v>7</v>
      </c>
      <c r="M51" s="37">
        <v>12.86540597904655</v>
      </c>
      <c r="N51" s="37">
        <v>0.23459402095345006</v>
      </c>
      <c r="O51" s="37">
        <v>0.29183267401561741</v>
      </c>
      <c r="Q51" s="37">
        <v>4.333333333333333</v>
      </c>
      <c r="R51" s="37">
        <v>7.2</v>
      </c>
    </row>
    <row r="52" spans="1:18" ht="15.75" x14ac:dyDescent="0.25">
      <c r="A52" s="18">
        <v>2.2999999999999998</v>
      </c>
      <c r="B52" s="20">
        <v>1.9990000000000001</v>
      </c>
      <c r="C52" s="14">
        <v>75</v>
      </c>
      <c r="D52" s="14">
        <v>72</v>
      </c>
      <c r="E52" s="14">
        <v>49</v>
      </c>
      <c r="F52" s="14">
        <v>7</v>
      </c>
      <c r="G52" s="33">
        <v>189</v>
      </c>
      <c r="H52" s="18">
        <v>10.9</v>
      </c>
      <c r="L52" s="37">
        <v>8</v>
      </c>
      <c r="M52" s="37">
        <v>14.18796988726703</v>
      </c>
      <c r="N52" s="37">
        <v>0.71203011273297001</v>
      </c>
      <c r="O52" s="37">
        <v>0.8857585156432275</v>
      </c>
      <c r="Q52" s="37">
        <v>4.9999999999999991</v>
      </c>
      <c r="R52" s="37">
        <v>7.3</v>
      </c>
    </row>
    <row r="53" spans="1:18" ht="15.75" x14ac:dyDescent="0.25">
      <c r="A53" s="18">
        <v>2.1</v>
      </c>
      <c r="B53" s="20">
        <v>2.8719999999999999</v>
      </c>
      <c r="C53" s="14">
        <v>144</v>
      </c>
      <c r="D53" s="14">
        <v>73</v>
      </c>
      <c r="E53" s="14">
        <v>35</v>
      </c>
      <c r="F53" s="14">
        <v>4</v>
      </c>
      <c r="G53" s="33">
        <v>171</v>
      </c>
      <c r="H53" s="18">
        <v>8.6999999999999993</v>
      </c>
      <c r="L53" s="37">
        <v>9</v>
      </c>
      <c r="M53" s="37">
        <v>17.130626986910691</v>
      </c>
      <c r="N53" s="37">
        <v>-3.062698691068988E-2</v>
      </c>
      <c r="O53" s="37">
        <v>-3.8099673004715999E-2</v>
      </c>
      <c r="Q53" s="37">
        <v>5.6666666666666661</v>
      </c>
      <c r="R53" s="37">
        <v>7.4</v>
      </c>
    </row>
    <row r="54" spans="1:18" ht="15.75" x14ac:dyDescent="0.25">
      <c r="A54" s="18">
        <v>2.5</v>
      </c>
      <c r="B54" s="20">
        <v>0.73399999999999999</v>
      </c>
      <c r="C54" s="14">
        <v>152</v>
      </c>
      <c r="D54" s="14">
        <v>111</v>
      </c>
      <c r="E54" s="14">
        <v>44</v>
      </c>
      <c r="F54" s="14">
        <v>5</v>
      </c>
      <c r="G54" s="33">
        <v>169</v>
      </c>
      <c r="H54" s="18">
        <v>9.5</v>
      </c>
      <c r="L54" s="37">
        <v>10</v>
      </c>
      <c r="M54" s="37">
        <v>8.8160001534248273</v>
      </c>
      <c r="N54" s="37">
        <v>0.38399984657517194</v>
      </c>
      <c r="O54" s="37">
        <v>0.47769206389900187</v>
      </c>
      <c r="Q54" s="37">
        <v>6.333333333333333</v>
      </c>
      <c r="R54" s="37">
        <v>7.4</v>
      </c>
    </row>
    <row r="55" spans="1:18" ht="15.75" x14ac:dyDescent="0.25">
      <c r="A55" s="18">
        <v>1.7</v>
      </c>
      <c r="B55" s="20">
        <v>4.5900000000000003E-2</v>
      </c>
      <c r="C55" s="14">
        <v>104</v>
      </c>
      <c r="D55" s="14">
        <v>86</v>
      </c>
      <c r="E55" s="14">
        <v>29</v>
      </c>
      <c r="F55" s="14">
        <v>2</v>
      </c>
      <c r="G55" s="33">
        <v>168</v>
      </c>
      <c r="H55" s="18">
        <v>6.8</v>
      </c>
      <c r="L55" s="37">
        <v>11</v>
      </c>
      <c r="M55" s="37">
        <v>10.185169219064949</v>
      </c>
      <c r="N55" s="37">
        <v>0.11483078093505128</v>
      </c>
      <c r="O55" s="37">
        <v>0.14284837151168134</v>
      </c>
      <c r="Q55" s="37">
        <v>6.9999999999999991</v>
      </c>
      <c r="R55" s="37">
        <v>7.5</v>
      </c>
    </row>
    <row r="56" spans="1:18" ht="15.75" x14ac:dyDescent="0.25">
      <c r="A56" s="18">
        <v>1.6</v>
      </c>
      <c r="B56" s="20">
        <v>0.879</v>
      </c>
      <c r="C56" s="14">
        <v>112</v>
      </c>
      <c r="D56" s="14">
        <v>120</v>
      </c>
      <c r="E56" s="14">
        <v>39</v>
      </c>
      <c r="F56" s="14">
        <v>5</v>
      </c>
      <c r="G56" s="33">
        <v>167</v>
      </c>
      <c r="H56" s="18">
        <v>7.2</v>
      </c>
      <c r="L56" s="37">
        <v>12</v>
      </c>
      <c r="M56" s="37">
        <v>19.679977546066336</v>
      </c>
      <c r="N56" s="37">
        <v>-0.37997754606633549</v>
      </c>
      <c r="O56" s="37">
        <v>-0.47268836129644898</v>
      </c>
      <c r="Q56" s="37">
        <v>7.6666666666666661</v>
      </c>
      <c r="R56" s="37">
        <v>7.5</v>
      </c>
    </row>
    <row r="57" spans="1:18" ht="15.75" x14ac:dyDescent="0.25">
      <c r="A57" s="18">
        <v>2.6</v>
      </c>
      <c r="B57" s="20">
        <v>1.496</v>
      </c>
      <c r="C57" s="14">
        <v>139</v>
      </c>
      <c r="D57" s="14">
        <v>84</v>
      </c>
      <c r="E57" s="14">
        <v>36</v>
      </c>
      <c r="F57" s="14">
        <v>6</v>
      </c>
      <c r="G57" s="33">
        <v>184</v>
      </c>
      <c r="H57" s="18">
        <v>11.3</v>
      </c>
      <c r="L57" s="37">
        <v>13</v>
      </c>
      <c r="M57" s="37">
        <v>8.2232244170293143</v>
      </c>
      <c r="N57" s="37">
        <v>-0.12322441702931464</v>
      </c>
      <c r="O57" s="37">
        <v>-0.15328997294784469</v>
      </c>
      <c r="Q57" s="37">
        <v>8.3333333333333339</v>
      </c>
      <c r="R57" s="37">
        <v>7.6</v>
      </c>
    </row>
    <row r="58" spans="1:18" ht="15.75" x14ac:dyDescent="0.25">
      <c r="A58" s="18">
        <v>2</v>
      </c>
      <c r="B58" s="20">
        <v>0.65500000000000003</v>
      </c>
      <c r="C58" s="14">
        <v>150</v>
      </c>
      <c r="D58" s="14">
        <v>108</v>
      </c>
      <c r="E58" s="14">
        <v>37</v>
      </c>
      <c r="F58" s="14">
        <v>9</v>
      </c>
      <c r="G58" s="33">
        <v>168</v>
      </c>
      <c r="H58" s="18">
        <v>9.4</v>
      </c>
      <c r="L58" s="37">
        <v>14</v>
      </c>
      <c r="M58" s="37">
        <v>11.557506528802961</v>
      </c>
      <c r="N58" s="37">
        <v>-2.4575065288029609</v>
      </c>
      <c r="O58" s="37">
        <v>-3.0571141531936759</v>
      </c>
      <c r="Q58" s="37">
        <v>9</v>
      </c>
      <c r="R58" s="37">
        <v>7.6</v>
      </c>
    </row>
    <row r="59" spans="1:18" ht="15.75" x14ac:dyDescent="0.25">
      <c r="A59" s="18">
        <v>1.8</v>
      </c>
      <c r="B59" s="20">
        <v>1.6439999999999999</v>
      </c>
      <c r="C59" s="14">
        <v>60</v>
      </c>
      <c r="D59" s="14">
        <v>118</v>
      </c>
      <c r="E59" s="14">
        <v>34</v>
      </c>
      <c r="F59" s="14">
        <v>19</v>
      </c>
      <c r="G59" s="33">
        <v>180</v>
      </c>
      <c r="H59" s="18">
        <v>8.6</v>
      </c>
      <c r="L59" s="37">
        <v>15</v>
      </c>
      <c r="M59" s="37">
        <v>15.236890894257098</v>
      </c>
      <c r="N59" s="37">
        <v>0.46310910574290176</v>
      </c>
      <c r="O59" s="37">
        <v>0.57610321073251014</v>
      </c>
      <c r="Q59" s="37">
        <v>9.6666666666666661</v>
      </c>
      <c r="R59" s="37">
        <v>7.6</v>
      </c>
    </row>
    <row r="60" spans="1:18" ht="15.75" x14ac:dyDescent="0.25">
      <c r="A60" s="18">
        <v>2.9</v>
      </c>
      <c r="B60" s="20">
        <v>0.81899999999999995</v>
      </c>
      <c r="C60" s="14">
        <v>266</v>
      </c>
      <c r="D60" s="14">
        <v>92</v>
      </c>
      <c r="E60" s="14">
        <v>52</v>
      </c>
      <c r="F60" s="14">
        <v>18</v>
      </c>
      <c r="G60" s="33">
        <v>186</v>
      </c>
      <c r="H60" s="18">
        <v>17.100000000000001</v>
      </c>
      <c r="L60" s="37">
        <v>16</v>
      </c>
      <c r="M60" s="37">
        <v>9.227292205973054</v>
      </c>
      <c r="N60" s="37">
        <v>0.57270779402694671</v>
      </c>
      <c r="O60" s="37">
        <v>0.71244291001616566</v>
      </c>
      <c r="Q60" s="37">
        <v>10.333333333333334</v>
      </c>
      <c r="R60" s="37">
        <v>7.7</v>
      </c>
    </row>
    <row r="61" spans="1:18" ht="15.75" x14ac:dyDescent="0.25">
      <c r="A61" s="18">
        <v>2.4</v>
      </c>
      <c r="B61" s="20">
        <v>1.623</v>
      </c>
      <c r="C61" s="14">
        <v>209</v>
      </c>
      <c r="D61" s="14">
        <v>88</v>
      </c>
      <c r="E61" s="14">
        <v>45</v>
      </c>
      <c r="F61" s="14">
        <v>10</v>
      </c>
      <c r="G61" s="33">
        <v>187</v>
      </c>
      <c r="H61" s="18">
        <v>15.4</v>
      </c>
      <c r="L61" s="37">
        <v>17</v>
      </c>
      <c r="M61" s="37">
        <v>19.463548254309483</v>
      </c>
      <c r="N61" s="37">
        <v>3.6451745690516901E-2</v>
      </c>
      <c r="O61" s="37">
        <v>4.534561611658313E-2</v>
      </c>
      <c r="Q61" s="37">
        <v>11</v>
      </c>
      <c r="R61" s="37">
        <v>7.8</v>
      </c>
    </row>
    <row r="62" spans="1:18" ht="15.75" x14ac:dyDescent="0.25">
      <c r="A62" s="18">
        <v>2.2000000000000002</v>
      </c>
      <c r="B62" s="20">
        <v>1.0840000000000001</v>
      </c>
      <c r="C62" s="14">
        <v>181</v>
      </c>
      <c r="D62" s="14">
        <v>101</v>
      </c>
      <c r="E62" s="14">
        <v>53</v>
      </c>
      <c r="F62" s="14">
        <v>9</v>
      </c>
      <c r="G62" s="33">
        <v>170</v>
      </c>
      <c r="H62" s="18">
        <v>11</v>
      </c>
      <c r="L62" s="37">
        <v>18</v>
      </c>
      <c r="M62" s="37">
        <v>15.285487445249739</v>
      </c>
      <c r="N62" s="37">
        <v>0.91451255475026016</v>
      </c>
      <c r="O62" s="37">
        <v>1.1376446986540183</v>
      </c>
      <c r="Q62" s="37">
        <v>11.666666666666666</v>
      </c>
      <c r="R62" s="37">
        <v>7.9</v>
      </c>
    </row>
    <row r="63" spans="1:18" ht="15.75" x14ac:dyDescent="0.25">
      <c r="A63" s="18">
        <v>3</v>
      </c>
      <c r="B63" s="20">
        <v>1.4610000000000001</v>
      </c>
      <c r="C63" s="14">
        <v>180</v>
      </c>
      <c r="D63" s="14">
        <v>91</v>
      </c>
      <c r="E63" s="14">
        <v>44</v>
      </c>
      <c r="F63" s="14">
        <v>10</v>
      </c>
      <c r="G63" s="33">
        <v>187</v>
      </c>
      <c r="H63" s="18">
        <v>15.6</v>
      </c>
      <c r="L63" s="37">
        <v>19</v>
      </c>
      <c r="M63" s="37">
        <v>8.908412402193175</v>
      </c>
      <c r="N63" s="37">
        <v>-0.90841240219317498</v>
      </c>
      <c r="O63" s="37">
        <v>-1.1300561683692221</v>
      </c>
      <c r="Q63" s="37">
        <v>12.333333333333334</v>
      </c>
      <c r="R63" s="37">
        <v>7.9</v>
      </c>
    </row>
    <row r="64" spans="1:18" ht="15.75" x14ac:dyDescent="0.25">
      <c r="A64" s="18">
        <v>1.8</v>
      </c>
      <c r="B64" s="20">
        <v>0.53200000000000003</v>
      </c>
      <c r="C64" s="14">
        <v>111</v>
      </c>
      <c r="D64" s="14">
        <v>120</v>
      </c>
      <c r="E64" s="14">
        <v>46</v>
      </c>
      <c r="F64" s="14">
        <v>3</v>
      </c>
      <c r="G64" s="33">
        <v>172</v>
      </c>
      <c r="H64" s="18">
        <v>7.6</v>
      </c>
      <c r="L64" s="37">
        <v>20</v>
      </c>
      <c r="M64" s="37">
        <v>12.6331708243004</v>
      </c>
      <c r="N64" s="37">
        <v>-0.43317082430040088</v>
      </c>
      <c r="O64" s="37">
        <v>-0.53886028061311542</v>
      </c>
      <c r="Q64" s="37">
        <v>13</v>
      </c>
      <c r="R64" s="37">
        <v>7.9</v>
      </c>
    </row>
    <row r="65" spans="1:18" ht="15.75" x14ac:dyDescent="0.25">
      <c r="A65" s="18">
        <v>2.4</v>
      </c>
      <c r="B65" s="20">
        <v>1.3360000000000001</v>
      </c>
      <c r="C65" s="14">
        <v>150</v>
      </c>
      <c r="D65" s="14">
        <v>98</v>
      </c>
      <c r="E65" s="14">
        <v>38</v>
      </c>
      <c r="F65" s="14">
        <v>9</v>
      </c>
      <c r="G65" s="33">
        <v>183</v>
      </c>
      <c r="H65" s="18">
        <v>11.4</v>
      </c>
      <c r="L65" s="37">
        <v>21</v>
      </c>
      <c r="M65" s="37">
        <v>10.37623671668478</v>
      </c>
      <c r="N65" s="37">
        <v>0.72376328331522011</v>
      </c>
      <c r="O65" s="37">
        <v>0.90035446541118369</v>
      </c>
      <c r="Q65" s="37">
        <v>13.666666666666666</v>
      </c>
      <c r="R65" s="37">
        <v>8</v>
      </c>
    </row>
    <row r="66" spans="1:18" ht="15.75" x14ac:dyDescent="0.25">
      <c r="A66" s="18">
        <v>3.6</v>
      </c>
      <c r="B66" s="20">
        <v>1.018</v>
      </c>
      <c r="C66" s="14">
        <v>348</v>
      </c>
      <c r="D66" s="14">
        <v>98</v>
      </c>
      <c r="E66" s="14">
        <v>36</v>
      </c>
      <c r="F66" s="14">
        <v>12</v>
      </c>
      <c r="G66" s="33">
        <v>195</v>
      </c>
      <c r="H66" s="18">
        <v>23.5</v>
      </c>
      <c r="L66" s="37">
        <v>22</v>
      </c>
      <c r="M66" s="37">
        <v>16.364907514360638</v>
      </c>
      <c r="N66" s="37">
        <v>0.43509248563936254</v>
      </c>
      <c r="O66" s="37">
        <v>0.5412508085763702</v>
      </c>
      <c r="Q66" s="37">
        <v>14.333333333333334</v>
      </c>
      <c r="R66" s="37">
        <v>8</v>
      </c>
    </row>
    <row r="67" spans="1:18" ht="15.75" x14ac:dyDescent="0.25">
      <c r="A67" s="18">
        <v>3.2</v>
      </c>
      <c r="B67" s="20">
        <v>4.2999999999999997E-2</v>
      </c>
      <c r="C67" s="14">
        <v>214</v>
      </c>
      <c r="D67" s="14">
        <v>98</v>
      </c>
      <c r="E67" s="14">
        <v>42</v>
      </c>
      <c r="F67" s="14">
        <v>3</v>
      </c>
      <c r="G67" s="33">
        <v>166</v>
      </c>
      <c r="H67" s="18">
        <v>12.4</v>
      </c>
      <c r="L67" s="37">
        <v>23</v>
      </c>
      <c r="M67" s="37">
        <v>12.166333821043299</v>
      </c>
      <c r="N67" s="37">
        <v>-0.36633382104329826</v>
      </c>
      <c r="O67" s="37">
        <v>-0.45571570043823889</v>
      </c>
      <c r="Q67" s="37">
        <v>15</v>
      </c>
      <c r="R67" s="37">
        <v>8</v>
      </c>
    </row>
    <row r="68" spans="1:18" ht="15.75" x14ac:dyDescent="0.25">
      <c r="A68" s="18">
        <v>2.7</v>
      </c>
      <c r="B68" s="20">
        <v>1.28</v>
      </c>
      <c r="C68" s="14">
        <v>141</v>
      </c>
      <c r="D68" s="14">
        <v>96</v>
      </c>
      <c r="E68" s="14">
        <v>28</v>
      </c>
      <c r="F68" s="14">
        <v>9</v>
      </c>
      <c r="G68" s="33">
        <v>186</v>
      </c>
      <c r="H68" s="18">
        <v>13.4</v>
      </c>
      <c r="L68" s="37">
        <v>24</v>
      </c>
      <c r="M68" s="37">
        <v>12.735408620779499</v>
      </c>
      <c r="N68" s="37">
        <v>1.2645913792205015</v>
      </c>
      <c r="O68" s="37">
        <v>1.5731393418941659</v>
      </c>
      <c r="Q68" s="37">
        <v>15.666666666666666</v>
      </c>
      <c r="R68" s="37">
        <v>8.1</v>
      </c>
    </row>
    <row r="69" spans="1:18" ht="15.75" x14ac:dyDescent="0.25">
      <c r="A69" s="18">
        <v>2.5</v>
      </c>
      <c r="B69" s="20">
        <v>0.61199999999999999</v>
      </c>
      <c r="C69" s="14">
        <v>148</v>
      </c>
      <c r="D69" s="14">
        <v>116</v>
      </c>
      <c r="E69" s="14">
        <v>35</v>
      </c>
      <c r="F69" s="14">
        <v>10</v>
      </c>
      <c r="G69" s="33">
        <v>185</v>
      </c>
      <c r="H69" s="18">
        <v>13.8</v>
      </c>
      <c r="L69" s="37">
        <v>25</v>
      </c>
      <c r="M69" s="37">
        <v>9.4433170529648436</v>
      </c>
      <c r="N69" s="37">
        <v>1.0566829470351564</v>
      </c>
      <c r="O69" s="37">
        <v>1.314503280035269</v>
      </c>
      <c r="Q69" s="37">
        <v>16.333333333333332</v>
      </c>
      <c r="R69" s="37">
        <v>8.1</v>
      </c>
    </row>
    <row r="70" spans="1:18" ht="15.75" x14ac:dyDescent="0.25">
      <c r="A70" s="18">
        <v>2.2999999999999998</v>
      </c>
      <c r="B70" s="20">
        <v>0.73899999999999999</v>
      </c>
      <c r="C70" s="14">
        <v>146</v>
      </c>
      <c r="D70" s="14">
        <v>114</v>
      </c>
      <c r="E70" s="14">
        <v>43</v>
      </c>
      <c r="F70" s="14">
        <v>11</v>
      </c>
      <c r="G70" s="33">
        <v>175</v>
      </c>
      <c r="H70" s="18">
        <v>11.6</v>
      </c>
      <c r="L70" s="37">
        <v>26</v>
      </c>
      <c r="M70" s="37">
        <v>6.5619867787889028</v>
      </c>
      <c r="N70" s="37">
        <v>-0.36198677878890262</v>
      </c>
      <c r="O70" s="37">
        <v>-0.45030802227149275</v>
      </c>
      <c r="Q70" s="37">
        <v>16.999999999999996</v>
      </c>
      <c r="R70" s="37">
        <v>8.1</v>
      </c>
    </row>
    <row r="71" spans="1:18" ht="15.75" x14ac:dyDescent="0.25">
      <c r="A71" s="18">
        <v>2.6</v>
      </c>
      <c r="B71" s="20">
        <v>1.1419999999999999</v>
      </c>
      <c r="C71" s="14">
        <v>199</v>
      </c>
      <c r="D71" s="14">
        <v>98</v>
      </c>
      <c r="E71" s="14">
        <v>35</v>
      </c>
      <c r="F71" s="14">
        <v>8</v>
      </c>
      <c r="G71" s="33">
        <v>170</v>
      </c>
      <c r="H71" s="18">
        <v>11.8</v>
      </c>
      <c r="L71" s="37">
        <v>27</v>
      </c>
      <c r="M71" s="37">
        <v>18.118880732386778</v>
      </c>
      <c r="N71" s="37">
        <v>-1.2188807323867792</v>
      </c>
      <c r="O71" s="37">
        <v>-1.5162757430596685</v>
      </c>
      <c r="Q71" s="37">
        <v>17.666666666666664</v>
      </c>
      <c r="R71" s="37">
        <v>8.1</v>
      </c>
    </row>
    <row r="72" spans="1:18" ht="15.75" x14ac:dyDescent="0.25">
      <c r="A72" s="18">
        <v>2.6</v>
      </c>
      <c r="B72" s="20">
        <v>1.476</v>
      </c>
      <c r="C72" s="14">
        <v>171</v>
      </c>
      <c r="D72" s="14">
        <v>91</v>
      </c>
      <c r="E72" s="14">
        <v>28</v>
      </c>
      <c r="F72" s="14">
        <v>8</v>
      </c>
      <c r="G72" s="33">
        <v>181</v>
      </c>
      <c r="H72" s="18">
        <v>12.4</v>
      </c>
      <c r="L72" s="37">
        <v>28</v>
      </c>
      <c r="M72" s="37">
        <v>8.7295167035802841</v>
      </c>
      <c r="N72" s="37">
        <v>-0.82951670358028373</v>
      </c>
      <c r="O72" s="37">
        <v>-1.0319106887830267</v>
      </c>
      <c r="Q72" s="37">
        <v>18.333333333333332</v>
      </c>
      <c r="R72" s="37">
        <v>8.1999999999999993</v>
      </c>
    </row>
    <row r="73" spans="1:18" ht="15.75" x14ac:dyDescent="0.25">
      <c r="A73" s="18">
        <v>3.3</v>
      </c>
      <c r="B73" s="20">
        <v>0.54600000000000004</v>
      </c>
      <c r="C73" s="14">
        <v>122</v>
      </c>
      <c r="D73" s="14">
        <v>129</v>
      </c>
      <c r="E73" s="14">
        <v>56</v>
      </c>
      <c r="F73" s="14">
        <v>3</v>
      </c>
      <c r="G73" s="33">
        <v>170</v>
      </c>
      <c r="H73" s="18">
        <v>8.1</v>
      </c>
      <c r="L73" s="37">
        <v>29</v>
      </c>
      <c r="M73" s="37">
        <v>8.513007924996252</v>
      </c>
      <c r="N73" s="37">
        <v>1.0869920750037476</v>
      </c>
      <c r="O73" s="37">
        <v>1.3522075396161668</v>
      </c>
      <c r="Q73" s="37">
        <v>18.999999999999996</v>
      </c>
      <c r="R73" s="37">
        <v>8.3000000000000007</v>
      </c>
    </row>
    <row r="74" spans="1:18" ht="15.75" x14ac:dyDescent="0.25">
      <c r="A74" s="18">
        <v>2</v>
      </c>
      <c r="B74" s="20">
        <v>1.2949999999999999</v>
      </c>
      <c r="C74" s="14">
        <v>110</v>
      </c>
      <c r="D74" s="14">
        <v>88</v>
      </c>
      <c r="E74" s="14">
        <v>40</v>
      </c>
      <c r="F74" s="14">
        <v>8</v>
      </c>
      <c r="G74" s="33">
        <v>182</v>
      </c>
      <c r="H74" s="18">
        <v>9.5</v>
      </c>
      <c r="L74" s="37">
        <v>30</v>
      </c>
      <c r="M74" s="37">
        <v>15.796974388722738</v>
      </c>
      <c r="N74" s="37">
        <v>0.50302561127726264</v>
      </c>
      <c r="O74" s="37">
        <v>0.62575895430222028</v>
      </c>
      <c r="Q74" s="37">
        <v>19.666666666666664</v>
      </c>
      <c r="R74" s="37">
        <v>8.4</v>
      </c>
    </row>
    <row r="75" spans="1:18" ht="15.75" x14ac:dyDescent="0.25">
      <c r="A75" s="18">
        <v>1.8</v>
      </c>
      <c r="B75" s="20">
        <v>1.512</v>
      </c>
      <c r="C75" s="14">
        <v>73</v>
      </c>
      <c r="D75" s="14">
        <v>82</v>
      </c>
      <c r="E75" s="14">
        <v>31</v>
      </c>
      <c r="F75" s="14">
        <v>7</v>
      </c>
      <c r="G75" s="33">
        <v>180</v>
      </c>
      <c r="H75" s="18">
        <v>8.4</v>
      </c>
      <c r="L75" s="37">
        <v>31</v>
      </c>
      <c r="M75" s="37">
        <v>11.966938727250671</v>
      </c>
      <c r="N75" s="37">
        <v>-0.7669387272506718</v>
      </c>
      <c r="O75" s="37">
        <v>-0.95406429656666081</v>
      </c>
      <c r="Q75" s="37">
        <v>20.333333333333332</v>
      </c>
      <c r="R75" s="37">
        <v>8.4</v>
      </c>
    </row>
    <row r="76" spans="1:18" ht="15.75" x14ac:dyDescent="0.25">
      <c r="A76" s="18">
        <v>1.8</v>
      </c>
      <c r="B76" s="20">
        <v>0.10299999999999999</v>
      </c>
      <c r="C76" s="14">
        <v>89</v>
      </c>
      <c r="D76" s="14">
        <v>135</v>
      </c>
      <c r="E76" s="14">
        <v>40</v>
      </c>
      <c r="F76" s="14">
        <v>20</v>
      </c>
      <c r="G76" s="33">
        <v>176</v>
      </c>
      <c r="H76" s="18">
        <v>9</v>
      </c>
      <c r="L76" s="37">
        <v>32</v>
      </c>
      <c r="M76" s="37">
        <v>13.371426447545385</v>
      </c>
      <c r="N76" s="37">
        <v>-0.27142644754538559</v>
      </c>
      <c r="O76" s="37">
        <v>-0.33765185346069521</v>
      </c>
      <c r="Q76" s="37">
        <v>20.999999999999996</v>
      </c>
      <c r="R76" s="37">
        <v>8.5</v>
      </c>
    </row>
    <row r="77" spans="1:18" ht="15.75" x14ac:dyDescent="0.25">
      <c r="A77" s="18">
        <v>3.1</v>
      </c>
      <c r="B77" s="20">
        <v>0.185</v>
      </c>
      <c r="C77" s="14">
        <v>166</v>
      </c>
      <c r="D77" s="14">
        <v>133</v>
      </c>
      <c r="E77" s="14">
        <v>29</v>
      </c>
      <c r="F77" s="14">
        <v>15</v>
      </c>
      <c r="G77" s="33">
        <v>187</v>
      </c>
      <c r="H77" s="18">
        <v>15.5</v>
      </c>
      <c r="L77" s="37">
        <v>33</v>
      </c>
      <c r="M77" s="37">
        <v>8.5044331241568187</v>
      </c>
      <c r="N77" s="37">
        <v>-0.50443312415681874</v>
      </c>
      <c r="O77" s="37">
        <v>-0.62750988659658502</v>
      </c>
      <c r="Q77" s="37">
        <v>21.666666666666664</v>
      </c>
      <c r="R77" s="37">
        <v>8.6</v>
      </c>
    </row>
    <row r="78" spans="1:18" ht="15.75" x14ac:dyDescent="0.25">
      <c r="A78" s="18">
        <v>2.1</v>
      </c>
      <c r="B78" s="20">
        <v>0.63600000000000001</v>
      </c>
      <c r="C78" s="14">
        <v>118</v>
      </c>
      <c r="D78" s="14">
        <v>112</v>
      </c>
      <c r="E78" s="14">
        <v>32</v>
      </c>
      <c r="F78" s="14">
        <v>10</v>
      </c>
      <c r="G78" s="33">
        <v>180</v>
      </c>
      <c r="H78" s="18">
        <v>10.4</v>
      </c>
      <c r="L78" s="37">
        <v>34</v>
      </c>
      <c r="M78" s="37">
        <v>17.124051403162177</v>
      </c>
      <c r="N78" s="37">
        <v>-1.0240514031621757</v>
      </c>
      <c r="O78" s="37">
        <v>-1.273909957720377</v>
      </c>
      <c r="Q78" s="37">
        <v>22.333333333333332</v>
      </c>
      <c r="R78" s="37">
        <v>8.6999999999999993</v>
      </c>
    </row>
    <row r="79" spans="1:18" ht="15.75" x14ac:dyDescent="0.25">
      <c r="A79" s="18">
        <v>2.2000000000000002</v>
      </c>
      <c r="B79" s="20">
        <v>0.17199999999999999</v>
      </c>
      <c r="C79" s="14">
        <v>117</v>
      </c>
      <c r="D79" s="14">
        <v>168</v>
      </c>
      <c r="E79" s="14">
        <v>33</v>
      </c>
      <c r="F79" s="14">
        <v>11</v>
      </c>
      <c r="G79" s="33">
        <v>184</v>
      </c>
      <c r="H79" s="18">
        <v>12.7</v>
      </c>
      <c r="L79" s="37">
        <v>35</v>
      </c>
      <c r="M79" s="37">
        <v>9.9826526873994652</v>
      </c>
      <c r="N79" s="37">
        <v>0.41734731260053515</v>
      </c>
      <c r="O79" s="37">
        <v>0.51917598638890095</v>
      </c>
      <c r="Q79" s="37">
        <v>22.999999999999996</v>
      </c>
      <c r="R79" s="37">
        <v>8.6999999999999993</v>
      </c>
    </row>
    <row r="80" spans="1:18" ht="15.75" x14ac:dyDescent="0.25">
      <c r="A80" s="18">
        <v>3</v>
      </c>
      <c r="B80" s="20">
        <v>4.3999999999999997E-2</v>
      </c>
      <c r="C80" s="14">
        <v>175</v>
      </c>
      <c r="D80" s="14">
        <v>78</v>
      </c>
      <c r="E80" s="14">
        <v>39</v>
      </c>
      <c r="F80" s="14">
        <v>7</v>
      </c>
      <c r="G80" s="33">
        <v>187</v>
      </c>
      <c r="H80" s="18">
        <v>14</v>
      </c>
      <c r="L80" s="37">
        <v>36</v>
      </c>
      <c r="M80" s="37">
        <v>8.4047195573436753</v>
      </c>
      <c r="N80" s="37">
        <v>-1.0047195573436749</v>
      </c>
      <c r="O80" s="37">
        <v>-1.2498613300701855</v>
      </c>
      <c r="Q80" s="37">
        <v>23.666666666666664</v>
      </c>
      <c r="R80" s="37">
        <v>8.6999999999999993</v>
      </c>
    </row>
    <row r="81" spans="1:18" ht="15.75" x14ac:dyDescent="0.25">
      <c r="A81" s="18">
        <v>2</v>
      </c>
      <c r="B81" s="20">
        <v>1.5449999999999999</v>
      </c>
      <c r="C81" s="14">
        <v>102</v>
      </c>
      <c r="D81" s="14">
        <v>110</v>
      </c>
      <c r="E81" s="14">
        <v>41</v>
      </c>
      <c r="F81" s="14">
        <v>10</v>
      </c>
      <c r="G81" s="33">
        <v>169</v>
      </c>
      <c r="H81" s="18">
        <v>9.4</v>
      </c>
      <c r="L81" s="37">
        <v>37</v>
      </c>
      <c r="M81" s="37">
        <v>10.912681501367775</v>
      </c>
      <c r="N81" s="37">
        <v>-0.41268150136777493</v>
      </c>
      <c r="O81" s="37">
        <v>-0.51337176272209784</v>
      </c>
      <c r="Q81" s="37">
        <v>24.333333333333332</v>
      </c>
      <c r="R81" s="37">
        <v>8.8000000000000007</v>
      </c>
    </row>
    <row r="82" spans="1:18" ht="15.75" x14ac:dyDescent="0.25">
      <c r="A82" s="18">
        <v>2.5</v>
      </c>
      <c r="B82" s="20">
        <v>0.29099999999999998</v>
      </c>
      <c r="C82" s="14">
        <v>182</v>
      </c>
      <c r="D82" s="14">
        <v>132</v>
      </c>
      <c r="E82" s="14">
        <v>31</v>
      </c>
      <c r="F82" s="14">
        <v>6</v>
      </c>
      <c r="G82" s="33">
        <v>173</v>
      </c>
      <c r="H82" s="18">
        <v>14</v>
      </c>
      <c r="L82" s="37">
        <v>38</v>
      </c>
      <c r="M82" s="37">
        <v>12.638731130935049</v>
      </c>
      <c r="N82" s="37">
        <v>-0.63873113093504941</v>
      </c>
      <c r="O82" s="37">
        <v>-0.79457529718876485</v>
      </c>
      <c r="Q82" s="37">
        <v>24.999999999999996</v>
      </c>
      <c r="R82" s="37">
        <v>8.8000000000000007</v>
      </c>
    </row>
    <row r="83" spans="1:18" ht="15.75" x14ac:dyDescent="0.25">
      <c r="A83" s="18">
        <v>2.5</v>
      </c>
      <c r="B83" s="20">
        <v>9.1999999999999998E-2</v>
      </c>
      <c r="C83" s="14">
        <v>230</v>
      </c>
      <c r="D83" s="14">
        <v>137</v>
      </c>
      <c r="E83" s="14">
        <v>43</v>
      </c>
      <c r="F83" s="14">
        <v>12</v>
      </c>
      <c r="G83" s="33">
        <v>174</v>
      </c>
      <c r="H83" s="18">
        <v>15.9</v>
      </c>
      <c r="L83" s="37">
        <v>39</v>
      </c>
      <c r="M83" s="37">
        <v>15.822493219230864</v>
      </c>
      <c r="N83" s="37">
        <v>-1.3224932192308643</v>
      </c>
      <c r="O83" s="37">
        <v>-1.6451686661368397</v>
      </c>
      <c r="Q83" s="37">
        <v>25.666666666666664</v>
      </c>
      <c r="R83" s="37">
        <v>8.9</v>
      </c>
    </row>
    <row r="84" spans="1:18" ht="15.75" x14ac:dyDescent="0.25">
      <c r="A84" s="18">
        <v>1.6</v>
      </c>
      <c r="B84" s="20">
        <v>0.48</v>
      </c>
      <c r="C84" s="14">
        <v>59</v>
      </c>
      <c r="D84" s="14">
        <v>127</v>
      </c>
      <c r="E84" s="14">
        <v>30</v>
      </c>
      <c r="F84" s="14">
        <v>4</v>
      </c>
      <c r="G84" s="33">
        <v>175</v>
      </c>
      <c r="H84" s="18">
        <v>7.5</v>
      </c>
      <c r="L84" s="37">
        <v>40</v>
      </c>
      <c r="M84" s="37">
        <v>5.8202866051209625</v>
      </c>
      <c r="N84" s="37">
        <v>7.9713394879037835E-2</v>
      </c>
      <c r="O84" s="37">
        <v>9.9162685766098241E-2</v>
      </c>
      <c r="Q84" s="37">
        <v>26.333333333333332</v>
      </c>
      <c r="R84" s="37">
        <v>9</v>
      </c>
    </row>
    <row r="85" spans="1:18" ht="15.75" x14ac:dyDescent="0.25">
      <c r="A85" s="18">
        <v>1.9</v>
      </c>
      <c r="B85" s="20">
        <v>0.98299999999999998</v>
      </c>
      <c r="C85" s="14">
        <v>71</v>
      </c>
      <c r="D85" s="14">
        <v>112</v>
      </c>
      <c r="E85" s="14">
        <v>39</v>
      </c>
      <c r="F85" s="14">
        <v>7</v>
      </c>
      <c r="G85" s="33">
        <v>180</v>
      </c>
      <c r="H85" s="18">
        <v>8.1</v>
      </c>
      <c r="L85" s="37">
        <v>41</v>
      </c>
      <c r="M85" s="37">
        <v>9.175578086605455</v>
      </c>
      <c r="N85" s="37">
        <v>-0.17557808660545504</v>
      </c>
      <c r="O85" s="37">
        <v>-0.21841742728295244</v>
      </c>
      <c r="Q85" s="37">
        <v>26.999999999999996</v>
      </c>
      <c r="R85" s="37">
        <v>9</v>
      </c>
    </row>
    <row r="86" spans="1:18" ht="15.75" x14ac:dyDescent="0.25">
      <c r="A86" s="18">
        <v>2.1</v>
      </c>
      <c r="B86" s="20">
        <v>1.881</v>
      </c>
      <c r="C86" s="14">
        <v>46</v>
      </c>
      <c r="D86" s="14">
        <v>85</v>
      </c>
      <c r="E86" s="14">
        <v>46</v>
      </c>
      <c r="F86" s="14">
        <v>9</v>
      </c>
      <c r="G86" s="33">
        <v>194</v>
      </c>
      <c r="H86" s="18">
        <v>10.3</v>
      </c>
      <c r="L86" s="37">
        <v>42</v>
      </c>
      <c r="M86" s="37">
        <v>17.147948271662749</v>
      </c>
      <c r="N86" s="37">
        <v>-1.347948271662748</v>
      </c>
      <c r="O86" s="37">
        <v>-1.6768345030930101</v>
      </c>
      <c r="Q86" s="37">
        <v>27.666666666666664</v>
      </c>
      <c r="R86" s="37">
        <v>9</v>
      </c>
    </row>
    <row r="87" spans="1:18" ht="15.75" x14ac:dyDescent="0.25">
      <c r="A87" s="18">
        <v>1.9</v>
      </c>
      <c r="B87" s="20">
        <v>2.6259999999999999</v>
      </c>
      <c r="C87" s="14">
        <v>43</v>
      </c>
      <c r="D87" s="14">
        <v>74</v>
      </c>
      <c r="E87" s="14">
        <v>50</v>
      </c>
      <c r="F87" s="14">
        <v>4</v>
      </c>
      <c r="G87" s="33">
        <v>180</v>
      </c>
      <c r="H87" s="18">
        <v>7.7</v>
      </c>
      <c r="L87" s="37">
        <v>43</v>
      </c>
      <c r="M87" s="37">
        <v>14.660080147489737</v>
      </c>
      <c r="N87" s="37">
        <v>-0.66008014748973665</v>
      </c>
      <c r="O87" s="37">
        <v>-0.8211332655608331</v>
      </c>
      <c r="Q87" s="37">
        <v>28.333333333333332</v>
      </c>
      <c r="R87" s="37">
        <v>9</v>
      </c>
    </row>
    <row r="88" spans="1:18" ht="15.75" x14ac:dyDescent="0.25">
      <c r="A88" s="18">
        <v>1.9</v>
      </c>
      <c r="B88" s="20">
        <v>0.56799999999999995</v>
      </c>
      <c r="C88" s="14">
        <v>125</v>
      </c>
      <c r="D88" s="14">
        <v>109</v>
      </c>
      <c r="E88" s="14">
        <v>44</v>
      </c>
      <c r="F88" s="14">
        <v>8</v>
      </c>
      <c r="G88" s="33">
        <v>167</v>
      </c>
      <c r="H88" s="18">
        <v>8.5</v>
      </c>
      <c r="L88" s="37">
        <v>44</v>
      </c>
      <c r="M88" s="37">
        <v>15.249969596133282</v>
      </c>
      <c r="N88" s="37">
        <v>5.0030403866719197E-2</v>
      </c>
      <c r="O88" s="37">
        <v>6.2237334451942794E-2</v>
      </c>
      <c r="Q88" s="37">
        <v>28.999999999999996</v>
      </c>
      <c r="R88" s="37">
        <v>9.1</v>
      </c>
    </row>
    <row r="89" spans="1:18" ht="15.75" x14ac:dyDescent="0.25">
      <c r="A89" s="18">
        <v>2.2000000000000002</v>
      </c>
      <c r="B89" s="20">
        <v>0.879</v>
      </c>
      <c r="C89" s="14">
        <v>118</v>
      </c>
      <c r="D89" s="14">
        <v>108</v>
      </c>
      <c r="E89" s="14">
        <v>31</v>
      </c>
      <c r="F89" s="14">
        <v>10</v>
      </c>
      <c r="G89" s="33">
        <v>180</v>
      </c>
      <c r="H89" s="18">
        <v>10.7</v>
      </c>
      <c r="L89" s="37">
        <v>45</v>
      </c>
      <c r="M89" s="37">
        <v>14.13290966703574</v>
      </c>
      <c r="N89" s="37">
        <v>0.26709033296426021</v>
      </c>
      <c r="O89" s="37">
        <v>0.33225776921291716</v>
      </c>
      <c r="Q89" s="37">
        <v>29.666666666666664</v>
      </c>
      <c r="R89" s="37">
        <v>9.1</v>
      </c>
    </row>
    <row r="90" spans="1:18" ht="15.75" x14ac:dyDescent="0.25">
      <c r="A90" s="18">
        <v>1.8</v>
      </c>
      <c r="B90" s="20">
        <v>1.083</v>
      </c>
      <c r="C90" s="14">
        <v>101</v>
      </c>
      <c r="D90" s="14">
        <v>100</v>
      </c>
      <c r="E90" s="14">
        <v>53</v>
      </c>
      <c r="F90" s="14">
        <v>7</v>
      </c>
      <c r="G90" s="33">
        <v>167</v>
      </c>
      <c r="H90" s="18">
        <v>7.4</v>
      </c>
      <c r="L90" s="37">
        <v>46</v>
      </c>
      <c r="M90" s="37">
        <v>15.695986040456702</v>
      </c>
      <c r="N90" s="37">
        <v>-0.89598604045670172</v>
      </c>
      <c r="O90" s="37">
        <v>-1.1145978955662679</v>
      </c>
      <c r="Q90" s="37">
        <v>30.333333333333332</v>
      </c>
      <c r="R90" s="37">
        <v>9.1</v>
      </c>
    </row>
    <row r="91" spans="1:18" ht="15.75" x14ac:dyDescent="0.25">
      <c r="A91" s="18">
        <v>2.6</v>
      </c>
      <c r="B91" s="20">
        <v>0.82799999999999996</v>
      </c>
      <c r="C91" s="14">
        <v>213</v>
      </c>
      <c r="D91" s="14">
        <v>105</v>
      </c>
      <c r="E91" s="14">
        <v>37</v>
      </c>
      <c r="F91" s="14">
        <v>15</v>
      </c>
      <c r="G91" s="33">
        <v>176</v>
      </c>
      <c r="H91" s="18">
        <v>14.8</v>
      </c>
      <c r="L91" s="37">
        <v>47</v>
      </c>
      <c r="M91" s="37">
        <v>11.777899165635681</v>
      </c>
      <c r="N91" s="37">
        <v>0.3221008343643188</v>
      </c>
      <c r="O91" s="37">
        <v>0.40069029642427556</v>
      </c>
      <c r="Q91" s="37">
        <v>30.999999999999996</v>
      </c>
      <c r="R91" s="37">
        <v>9.1999999999999993</v>
      </c>
    </row>
    <row r="92" spans="1:18" ht="15.75" x14ac:dyDescent="0.25">
      <c r="A92" s="18">
        <v>1.9</v>
      </c>
      <c r="B92" s="20">
        <v>1.56</v>
      </c>
      <c r="C92" s="14">
        <v>115</v>
      </c>
      <c r="D92" s="14">
        <v>87</v>
      </c>
      <c r="E92" s="14">
        <v>46</v>
      </c>
      <c r="F92" s="14">
        <v>1</v>
      </c>
      <c r="G92" s="33">
        <v>166</v>
      </c>
      <c r="H92" s="18">
        <v>7.3</v>
      </c>
      <c r="L92" s="37">
        <v>48</v>
      </c>
      <c r="M92" s="37">
        <v>8.5005738430357525</v>
      </c>
      <c r="N92" s="37">
        <v>-0.50057384303575247</v>
      </c>
      <c r="O92" s="37">
        <v>-0.62270897852245199</v>
      </c>
      <c r="Q92" s="37">
        <v>31.666666666666664</v>
      </c>
      <c r="R92" s="37">
        <v>9.3000000000000007</v>
      </c>
    </row>
    <row r="93" spans="1:18" ht="15.75" x14ac:dyDescent="0.25">
      <c r="A93" s="18">
        <v>1.8</v>
      </c>
      <c r="B93" s="20">
        <v>1.4279999999999999</v>
      </c>
      <c r="C93" s="14">
        <v>121</v>
      </c>
      <c r="D93" s="14">
        <v>84</v>
      </c>
      <c r="E93" s="14">
        <v>45</v>
      </c>
      <c r="F93" s="14">
        <v>5</v>
      </c>
      <c r="G93" s="33">
        <v>165</v>
      </c>
      <c r="H93" s="18">
        <v>7.6</v>
      </c>
      <c r="L93" s="37">
        <v>49</v>
      </c>
      <c r="M93" s="37">
        <v>8.9024660160644302</v>
      </c>
      <c r="N93" s="37">
        <v>-0.50246601606442987</v>
      </c>
      <c r="O93" s="37">
        <v>-0.62506282331531959</v>
      </c>
      <c r="Q93" s="37">
        <v>32.333333333333336</v>
      </c>
      <c r="R93" s="37">
        <v>9.4</v>
      </c>
    </row>
    <row r="94" spans="1:18" ht="15.75" x14ac:dyDescent="0.25">
      <c r="A94" s="18">
        <v>1.9</v>
      </c>
      <c r="B94" s="20">
        <v>1.4039999999999999</v>
      </c>
      <c r="C94" s="14">
        <v>69</v>
      </c>
      <c r="D94" s="14">
        <v>87</v>
      </c>
      <c r="E94" s="14">
        <v>34</v>
      </c>
      <c r="F94" s="14">
        <v>8</v>
      </c>
      <c r="G94" s="33">
        <v>181</v>
      </c>
      <c r="H94" s="18">
        <v>9</v>
      </c>
      <c r="L94" s="37">
        <v>50</v>
      </c>
      <c r="M94" s="37">
        <v>10.724379231268131</v>
      </c>
      <c r="N94" s="37">
        <v>-0.12437923126813111</v>
      </c>
      <c r="O94" s="37">
        <v>-0.15472655059775842</v>
      </c>
      <c r="Q94" s="37">
        <v>33</v>
      </c>
      <c r="R94" s="37">
        <v>9.4</v>
      </c>
    </row>
    <row r="95" spans="1:18" ht="15.75" x14ac:dyDescent="0.25">
      <c r="A95" s="18">
        <v>2.1</v>
      </c>
      <c r="B95" s="20">
        <v>1.0720000000000001</v>
      </c>
      <c r="C95" s="14">
        <v>178</v>
      </c>
      <c r="D95" s="14">
        <v>101</v>
      </c>
      <c r="E95" s="14">
        <v>38</v>
      </c>
      <c r="F95" s="14">
        <v>13</v>
      </c>
      <c r="G95" s="33">
        <v>183</v>
      </c>
      <c r="H95" s="18">
        <v>12.9</v>
      </c>
      <c r="L95" s="37">
        <v>51</v>
      </c>
      <c r="M95" s="37">
        <v>10.076925498743261</v>
      </c>
      <c r="N95" s="37">
        <v>0.82307450125673931</v>
      </c>
      <c r="O95" s="37">
        <v>1.0238966519248469</v>
      </c>
      <c r="Q95" s="37">
        <v>33.666666666666664</v>
      </c>
      <c r="R95" s="37">
        <v>9.4</v>
      </c>
    </row>
    <row r="96" spans="1:18" ht="15.75" x14ac:dyDescent="0.25">
      <c r="A96" s="18">
        <v>1.9</v>
      </c>
      <c r="B96" s="20">
        <v>0.183</v>
      </c>
      <c r="C96" s="14">
        <v>85</v>
      </c>
      <c r="D96" s="14">
        <v>130</v>
      </c>
      <c r="E96" s="14">
        <v>37</v>
      </c>
      <c r="F96" s="14">
        <v>11</v>
      </c>
      <c r="G96" s="33">
        <v>178</v>
      </c>
      <c r="H96" s="18">
        <v>9</v>
      </c>
      <c r="L96" s="37">
        <v>52</v>
      </c>
      <c r="M96" s="37">
        <v>9.6816988204997152</v>
      </c>
      <c r="N96" s="37">
        <v>-0.98169882049971591</v>
      </c>
      <c r="O96" s="37">
        <v>-1.221223757962943</v>
      </c>
      <c r="Q96" s="37">
        <v>34.333333333333336</v>
      </c>
      <c r="R96" s="37">
        <v>9.4</v>
      </c>
    </row>
    <row r="97" spans="1:18" ht="15.75" x14ac:dyDescent="0.25">
      <c r="A97" s="18">
        <v>3.6</v>
      </c>
      <c r="B97" s="20">
        <v>1.6</v>
      </c>
      <c r="C97" s="14">
        <v>282</v>
      </c>
      <c r="D97" s="14">
        <v>72</v>
      </c>
      <c r="E97" s="14">
        <v>39</v>
      </c>
      <c r="F97" s="14">
        <v>18</v>
      </c>
      <c r="G97" s="33">
        <v>185</v>
      </c>
      <c r="H97" s="18">
        <v>18.2</v>
      </c>
      <c r="L97" s="37">
        <v>53</v>
      </c>
      <c r="M97" s="37">
        <v>9.9823509247172808</v>
      </c>
      <c r="N97" s="37">
        <v>-0.4823509247172808</v>
      </c>
      <c r="O97" s="37">
        <v>-0.60003984586666692</v>
      </c>
      <c r="Q97" s="37">
        <v>35</v>
      </c>
      <c r="R97" s="37">
        <v>9.5</v>
      </c>
    </row>
    <row r="98" spans="1:18" ht="15.75" x14ac:dyDescent="0.25">
      <c r="A98" s="18">
        <v>3</v>
      </c>
      <c r="B98" s="20">
        <v>0.61199999999999999</v>
      </c>
      <c r="C98" s="14">
        <v>156</v>
      </c>
      <c r="D98" s="14">
        <v>129</v>
      </c>
      <c r="E98" s="14">
        <v>42</v>
      </c>
      <c r="F98" s="14">
        <v>15</v>
      </c>
      <c r="G98" s="33">
        <v>193</v>
      </c>
      <c r="H98" s="18">
        <v>14.4</v>
      </c>
      <c r="L98" s="37">
        <v>54</v>
      </c>
      <c r="M98" s="37">
        <v>6.9817559763308381</v>
      </c>
      <c r="N98" s="37">
        <v>-0.18175597633083829</v>
      </c>
      <c r="O98" s="37">
        <v>-0.22610266184692263</v>
      </c>
      <c r="Q98" s="37">
        <v>35.666666666666664</v>
      </c>
      <c r="R98" s="37">
        <v>9.5</v>
      </c>
    </row>
    <row r="99" spans="1:18" ht="15.75" x14ac:dyDescent="0.25">
      <c r="A99" s="18">
        <v>2</v>
      </c>
      <c r="B99" s="20">
        <v>0.496</v>
      </c>
      <c r="C99" s="14">
        <v>86</v>
      </c>
      <c r="D99" s="14">
        <v>100</v>
      </c>
      <c r="E99" s="14">
        <v>54</v>
      </c>
      <c r="F99" s="14">
        <v>8</v>
      </c>
      <c r="G99" s="33">
        <v>179</v>
      </c>
      <c r="H99" s="18">
        <v>8.8000000000000007</v>
      </c>
      <c r="L99" s="37">
        <v>55</v>
      </c>
      <c r="M99" s="37">
        <v>7.7330636541129891</v>
      </c>
      <c r="N99" s="37">
        <v>-0.53306365411298895</v>
      </c>
      <c r="O99" s="37">
        <v>-0.66312598662179123</v>
      </c>
      <c r="Q99" s="37">
        <v>36.333333333333336</v>
      </c>
      <c r="R99" s="37">
        <v>9.5</v>
      </c>
    </row>
    <row r="100" spans="1:18" ht="15.75" x14ac:dyDescent="0.25">
      <c r="A100" s="18">
        <v>2.5</v>
      </c>
      <c r="B100" s="20">
        <v>1.8</v>
      </c>
      <c r="C100" s="14">
        <v>212</v>
      </c>
      <c r="D100" s="14">
        <v>86</v>
      </c>
      <c r="E100" s="14">
        <v>39</v>
      </c>
      <c r="F100" s="14">
        <v>9</v>
      </c>
      <c r="G100" s="33">
        <v>171</v>
      </c>
      <c r="H100" s="18">
        <v>12.5</v>
      </c>
      <c r="L100" s="37">
        <v>56</v>
      </c>
      <c r="M100" s="37">
        <v>12.108442600125578</v>
      </c>
      <c r="N100" s="37">
        <v>-0.80844260012557712</v>
      </c>
      <c r="O100" s="37">
        <v>-1.0056947096260425</v>
      </c>
      <c r="Q100" s="37">
        <v>37</v>
      </c>
      <c r="R100" s="37">
        <v>9.6</v>
      </c>
    </row>
    <row r="101" spans="1:18" ht="15.75" x14ac:dyDescent="0.25">
      <c r="A101" s="18">
        <v>2.2000000000000002</v>
      </c>
      <c r="B101" s="20">
        <v>0.40300000000000002</v>
      </c>
      <c r="C101" s="14">
        <v>157</v>
      </c>
      <c r="D101" s="14">
        <v>98</v>
      </c>
      <c r="E101" s="14">
        <v>35</v>
      </c>
      <c r="F101" s="14">
        <v>16</v>
      </c>
      <c r="G101" s="33">
        <v>180</v>
      </c>
      <c r="H101" s="18">
        <v>13.3</v>
      </c>
      <c r="L101" s="37">
        <v>57</v>
      </c>
      <c r="M101" s="37">
        <v>9.6499052268929582</v>
      </c>
      <c r="N101" s="37">
        <v>-0.2499052268929578</v>
      </c>
      <c r="O101" s="37">
        <v>-0.3108796648705846</v>
      </c>
      <c r="Q101" s="37">
        <v>37.666666666666664</v>
      </c>
      <c r="R101" s="37">
        <v>9.6999999999999993</v>
      </c>
    </row>
    <row r="102" spans="1:18" ht="15.75" x14ac:dyDescent="0.25">
      <c r="A102" s="18">
        <v>2.4</v>
      </c>
      <c r="B102" s="20">
        <v>0.85599999999999998</v>
      </c>
      <c r="C102" s="14">
        <v>91</v>
      </c>
      <c r="D102" s="14">
        <v>112</v>
      </c>
      <c r="E102" s="14">
        <v>33</v>
      </c>
      <c r="F102" s="14">
        <v>1</v>
      </c>
      <c r="G102" s="33">
        <v>188</v>
      </c>
      <c r="H102" s="18">
        <v>12.5</v>
      </c>
      <c r="L102" s="37">
        <v>58</v>
      </c>
      <c r="M102" s="37">
        <v>9.313559142189451</v>
      </c>
      <c r="N102" s="37">
        <v>-0.71355914218945138</v>
      </c>
      <c r="O102" s="37">
        <v>-0.88766061337410762</v>
      </c>
      <c r="Q102" s="37">
        <v>38.333333333333336</v>
      </c>
      <c r="R102" s="37">
        <v>9.6999999999999993</v>
      </c>
    </row>
    <row r="103" spans="1:18" ht="15.75" x14ac:dyDescent="0.25">
      <c r="A103" s="18">
        <v>2.8</v>
      </c>
      <c r="B103" s="20">
        <v>1.8360000000000001</v>
      </c>
      <c r="C103" s="14">
        <v>169</v>
      </c>
      <c r="D103" s="14">
        <v>85</v>
      </c>
      <c r="E103" s="14">
        <v>36</v>
      </c>
      <c r="F103" s="14">
        <v>7</v>
      </c>
      <c r="G103" s="33">
        <v>187</v>
      </c>
      <c r="H103" s="18">
        <v>13.2</v>
      </c>
      <c r="L103" s="37">
        <v>59</v>
      </c>
      <c r="M103" s="37">
        <v>17.669246841643751</v>
      </c>
      <c r="N103" s="37">
        <v>-0.56924684164374995</v>
      </c>
      <c r="O103" s="37">
        <v>-0.70813751900694866</v>
      </c>
      <c r="Q103" s="37">
        <v>39</v>
      </c>
      <c r="R103" s="37">
        <v>9.6999999999999993</v>
      </c>
    </row>
    <row r="104" spans="1:18" ht="15.75" x14ac:dyDescent="0.25">
      <c r="A104" s="18">
        <v>2.5</v>
      </c>
      <c r="B104" s="20">
        <v>0.40799999999999997</v>
      </c>
      <c r="C104" s="14">
        <v>175</v>
      </c>
      <c r="D104" s="14">
        <v>96</v>
      </c>
      <c r="E104" s="14">
        <v>42</v>
      </c>
      <c r="F104" s="14">
        <v>7</v>
      </c>
      <c r="G104" s="33">
        <v>168</v>
      </c>
      <c r="H104" s="18">
        <v>11.1</v>
      </c>
      <c r="L104" s="37">
        <v>60</v>
      </c>
      <c r="M104" s="37">
        <v>15.139256266675854</v>
      </c>
      <c r="N104" s="37">
        <v>0.26074373332414602</v>
      </c>
      <c r="O104" s="37">
        <v>0.32436266116048901</v>
      </c>
      <c r="Q104" s="37">
        <v>39.666666666666664</v>
      </c>
      <c r="R104" s="37">
        <v>9.6999999999999993</v>
      </c>
    </row>
    <row r="105" spans="1:18" ht="15.75" x14ac:dyDescent="0.25">
      <c r="A105" s="18">
        <v>1.9</v>
      </c>
      <c r="B105" s="20">
        <v>0.124</v>
      </c>
      <c r="C105" s="14">
        <v>77</v>
      </c>
      <c r="D105" s="14">
        <v>150</v>
      </c>
      <c r="E105" s="14">
        <v>29</v>
      </c>
      <c r="F105" s="14">
        <v>10</v>
      </c>
      <c r="G105" s="33">
        <v>175</v>
      </c>
      <c r="H105" s="18">
        <v>8.3000000000000007</v>
      </c>
      <c r="L105" s="37">
        <v>61</v>
      </c>
      <c r="M105" s="37">
        <v>10.914911087374659</v>
      </c>
      <c r="N105" s="37">
        <v>8.5088912625341351E-2</v>
      </c>
      <c r="O105" s="37">
        <v>0.10584977741381522</v>
      </c>
      <c r="Q105" s="37">
        <v>40.333333333333336</v>
      </c>
      <c r="R105" s="37">
        <v>9.8000000000000007</v>
      </c>
    </row>
    <row r="106" spans="1:18" ht="15.75" x14ac:dyDescent="0.25">
      <c r="A106" s="18">
        <v>1.9</v>
      </c>
      <c r="B106" s="20">
        <v>8.5000000000000006E-2</v>
      </c>
      <c r="C106" s="14">
        <v>125</v>
      </c>
      <c r="D106" s="14">
        <v>107</v>
      </c>
      <c r="E106" s="14">
        <v>38</v>
      </c>
      <c r="F106" s="14">
        <v>4</v>
      </c>
      <c r="G106" s="33">
        <v>169</v>
      </c>
      <c r="H106" s="18">
        <v>9.3000000000000007</v>
      </c>
      <c r="L106" s="37">
        <v>62</v>
      </c>
      <c r="M106" s="37">
        <v>14.616792734541242</v>
      </c>
      <c r="N106" s="37">
        <v>0.98320726545875736</v>
      </c>
      <c r="O106" s="37">
        <v>1.2231002487797733</v>
      </c>
      <c r="Q106" s="37">
        <v>41</v>
      </c>
      <c r="R106" s="37">
        <v>9.8000000000000007</v>
      </c>
    </row>
    <row r="107" spans="1:18" ht="15.75" x14ac:dyDescent="0.25">
      <c r="A107" s="18">
        <v>1.7</v>
      </c>
      <c r="B107" s="20">
        <v>0.85199999999999998</v>
      </c>
      <c r="C107" s="14">
        <v>102</v>
      </c>
      <c r="D107" s="14">
        <v>108</v>
      </c>
      <c r="E107" s="14">
        <v>37</v>
      </c>
      <c r="F107" s="14">
        <v>9</v>
      </c>
      <c r="G107" s="33">
        <v>168</v>
      </c>
      <c r="H107" s="18">
        <v>8.1999999999999993</v>
      </c>
      <c r="L107" s="37">
        <v>63</v>
      </c>
      <c r="M107" s="37">
        <v>8.3665505686457138</v>
      </c>
      <c r="N107" s="37">
        <v>-0.76655056864571414</v>
      </c>
      <c r="O107" s="37">
        <v>-0.95358143104789528</v>
      </c>
      <c r="Q107" s="37">
        <v>41.666666666666664</v>
      </c>
      <c r="R107" s="37">
        <v>10</v>
      </c>
    </row>
    <row r="108" spans="1:18" ht="15.75" x14ac:dyDescent="0.25">
      <c r="A108" s="18">
        <v>3.3</v>
      </c>
      <c r="B108" s="20">
        <v>1.927</v>
      </c>
      <c r="C108" s="14">
        <v>249</v>
      </c>
      <c r="D108" s="14">
        <v>78</v>
      </c>
      <c r="E108" s="14">
        <v>29</v>
      </c>
      <c r="F108" s="14">
        <v>7</v>
      </c>
      <c r="G108" s="33">
        <v>171</v>
      </c>
      <c r="H108" s="18">
        <v>14.8</v>
      </c>
      <c r="L108" s="37">
        <v>64</v>
      </c>
      <c r="M108" s="37">
        <v>12.505968957982777</v>
      </c>
      <c r="N108" s="37">
        <v>-1.1059689579827765</v>
      </c>
      <c r="O108" s="37">
        <v>-1.3758145969560911</v>
      </c>
      <c r="Q108" s="37">
        <v>42.333333333333336</v>
      </c>
      <c r="R108" s="37">
        <v>10.3</v>
      </c>
    </row>
    <row r="109" spans="1:18" ht="15.75" x14ac:dyDescent="0.25">
      <c r="A109" s="18">
        <v>2</v>
      </c>
      <c r="B109" s="20">
        <v>1.018</v>
      </c>
      <c r="C109" s="14">
        <v>134</v>
      </c>
      <c r="D109" s="14">
        <v>86</v>
      </c>
      <c r="E109" s="14">
        <v>36</v>
      </c>
      <c r="F109" s="14">
        <v>10</v>
      </c>
      <c r="G109" s="33">
        <v>182</v>
      </c>
      <c r="H109" s="18">
        <v>10.7</v>
      </c>
      <c r="L109" s="37">
        <v>65</v>
      </c>
      <c r="M109" s="37">
        <v>22.898898562946947</v>
      </c>
      <c r="N109" s="37">
        <v>0.60110143705305319</v>
      </c>
      <c r="O109" s="37">
        <v>0.74776432501078627</v>
      </c>
      <c r="Q109" s="37">
        <v>43</v>
      </c>
      <c r="R109" s="37">
        <v>10.3</v>
      </c>
    </row>
    <row r="110" spans="1:18" ht="15.75" x14ac:dyDescent="0.25">
      <c r="A110" s="18">
        <v>2.1</v>
      </c>
      <c r="B110" s="20">
        <v>0.86399999999999999</v>
      </c>
      <c r="C110" s="14">
        <v>129</v>
      </c>
      <c r="D110" s="14">
        <v>133</v>
      </c>
      <c r="E110" s="14">
        <v>61</v>
      </c>
      <c r="F110" s="14">
        <v>8</v>
      </c>
      <c r="G110" s="33">
        <v>168</v>
      </c>
      <c r="H110" s="18">
        <v>8.8000000000000007</v>
      </c>
      <c r="L110" s="37">
        <v>66</v>
      </c>
      <c r="M110" s="37">
        <v>11.856254886820835</v>
      </c>
      <c r="N110" s="37">
        <v>0.54374511317916507</v>
      </c>
      <c r="O110" s="37">
        <v>0.67641361752134033</v>
      </c>
      <c r="Q110" s="37">
        <v>43.666666666666664</v>
      </c>
      <c r="R110" s="37">
        <v>10.3</v>
      </c>
    </row>
    <row r="111" spans="1:18" ht="15.75" x14ac:dyDescent="0.25">
      <c r="A111" s="18">
        <v>2</v>
      </c>
      <c r="B111" s="20">
        <v>0.626</v>
      </c>
      <c r="C111" s="14">
        <v>51</v>
      </c>
      <c r="D111" s="14">
        <v>107</v>
      </c>
      <c r="E111" s="14">
        <v>38</v>
      </c>
      <c r="F111" s="14">
        <v>8</v>
      </c>
      <c r="G111" s="33">
        <v>193</v>
      </c>
      <c r="H111" s="18">
        <v>9.6999999999999993</v>
      </c>
      <c r="L111" s="37">
        <v>67</v>
      </c>
      <c r="M111" s="37">
        <v>13.11099907803931</v>
      </c>
      <c r="N111" s="37">
        <v>0.2890009219606906</v>
      </c>
      <c r="O111" s="37">
        <v>0.35951432822536628</v>
      </c>
      <c r="Q111" s="37">
        <v>44.333333333333336</v>
      </c>
      <c r="R111" s="37">
        <v>10.4</v>
      </c>
    </row>
    <row r="112" spans="1:18" ht="15.75" x14ac:dyDescent="0.25">
      <c r="A112" s="18">
        <v>1.9</v>
      </c>
      <c r="B112" s="20">
        <v>1.3839999999999999</v>
      </c>
      <c r="C112" s="14">
        <v>33</v>
      </c>
      <c r="D112" s="14">
        <v>100</v>
      </c>
      <c r="E112" s="14">
        <v>27</v>
      </c>
      <c r="F112" s="14">
        <v>10</v>
      </c>
      <c r="G112" s="33">
        <v>192</v>
      </c>
      <c r="H112" s="18">
        <v>9.6999999999999993</v>
      </c>
      <c r="L112" s="37">
        <v>68</v>
      </c>
      <c r="M112" s="37">
        <v>13.121133427307608</v>
      </c>
      <c r="N112" s="37">
        <v>0.67886657269239237</v>
      </c>
      <c r="O112" s="37">
        <v>0.84450339528452834</v>
      </c>
      <c r="Q112" s="37">
        <v>45</v>
      </c>
      <c r="R112" s="37">
        <v>10.4</v>
      </c>
    </row>
    <row r="113" spans="1:18" ht="15.75" x14ac:dyDescent="0.25">
      <c r="A113" s="18">
        <v>2.2000000000000002</v>
      </c>
      <c r="B113" s="20">
        <v>0.59</v>
      </c>
      <c r="C113" s="14">
        <v>121</v>
      </c>
      <c r="D113" s="14">
        <v>108</v>
      </c>
      <c r="E113" s="14">
        <v>32</v>
      </c>
      <c r="F113" s="14">
        <v>10</v>
      </c>
      <c r="G113" s="33">
        <v>181</v>
      </c>
      <c r="H113" s="18">
        <v>10.5</v>
      </c>
      <c r="L113" s="37">
        <v>69</v>
      </c>
      <c r="M113" s="37">
        <v>11.056105092679395</v>
      </c>
      <c r="N113" s="37">
        <v>0.5438949073206043</v>
      </c>
      <c r="O113" s="37">
        <v>0.67659995997231337</v>
      </c>
      <c r="Q113" s="37">
        <v>45.666666666666664</v>
      </c>
      <c r="R113" s="37">
        <v>10.5</v>
      </c>
    </row>
    <row r="114" spans="1:18" ht="15.75" x14ac:dyDescent="0.25">
      <c r="A114" s="18">
        <v>1.7</v>
      </c>
      <c r="B114" s="20">
        <v>7.1999999999999995E-2</v>
      </c>
      <c r="C114" s="14">
        <v>116</v>
      </c>
      <c r="D114" s="14">
        <v>155</v>
      </c>
      <c r="E114" s="14">
        <v>44</v>
      </c>
      <c r="F114" s="14">
        <v>16</v>
      </c>
      <c r="G114" s="33">
        <v>170</v>
      </c>
      <c r="H114" s="18">
        <v>8.9</v>
      </c>
      <c r="L114" s="37">
        <v>70</v>
      </c>
      <c r="M114" s="37">
        <v>12.194706123792844</v>
      </c>
      <c r="N114" s="37">
        <v>-0.39470612379284375</v>
      </c>
      <c r="O114" s="37">
        <v>-0.49101056833695439</v>
      </c>
      <c r="Q114" s="37">
        <v>46.333333333333336</v>
      </c>
      <c r="R114" s="37">
        <v>10.5</v>
      </c>
    </row>
    <row r="115" spans="1:18" ht="15.75" x14ac:dyDescent="0.25">
      <c r="A115" s="18">
        <v>1.8</v>
      </c>
      <c r="B115" s="20">
        <v>1.2829999999999999</v>
      </c>
      <c r="C115" s="14">
        <v>68</v>
      </c>
      <c r="D115" s="14">
        <v>90</v>
      </c>
      <c r="E115" s="14">
        <v>37</v>
      </c>
      <c r="F115" s="14">
        <v>6</v>
      </c>
      <c r="G115" s="33">
        <v>175</v>
      </c>
      <c r="H115" s="18">
        <v>7.9</v>
      </c>
      <c r="L115" s="37">
        <v>71</v>
      </c>
      <c r="M115" s="37">
        <v>13.16550404696363</v>
      </c>
      <c r="N115" s="37">
        <v>-0.76550404696362939</v>
      </c>
      <c r="O115" s="37">
        <v>-0.95227956828235316</v>
      </c>
      <c r="Q115" s="37">
        <v>47</v>
      </c>
      <c r="R115" s="37">
        <v>10.5</v>
      </c>
    </row>
    <row r="116" spans="1:18" ht="15.75" x14ac:dyDescent="0.25">
      <c r="A116" s="18">
        <v>3.3</v>
      </c>
      <c r="B116" s="20">
        <v>7.4999999999999997E-2</v>
      </c>
      <c r="C116" s="14">
        <v>296</v>
      </c>
      <c r="D116" s="14">
        <v>137</v>
      </c>
      <c r="E116" s="14">
        <v>37</v>
      </c>
      <c r="F116" s="14">
        <v>13</v>
      </c>
      <c r="G116" s="33">
        <v>196</v>
      </c>
      <c r="H116" s="18">
        <v>21</v>
      </c>
      <c r="L116" s="37">
        <v>72</v>
      </c>
      <c r="M116" s="37">
        <v>9.600935130996735</v>
      </c>
      <c r="N116" s="37">
        <v>-1.5009351309967354</v>
      </c>
      <c r="O116" s="37">
        <v>-1.8671486639877917</v>
      </c>
      <c r="Q116" s="37">
        <v>47.666666666666664</v>
      </c>
      <c r="R116" s="37">
        <v>10.6</v>
      </c>
    </row>
    <row r="117" spans="1:18" ht="15.75" x14ac:dyDescent="0.25">
      <c r="A117" s="18">
        <v>2.2000000000000002</v>
      </c>
      <c r="B117" s="20">
        <v>0.89900000000000002</v>
      </c>
      <c r="C117" s="14">
        <v>165</v>
      </c>
      <c r="D117" s="14">
        <v>140</v>
      </c>
      <c r="E117" s="14">
        <v>60</v>
      </c>
      <c r="F117" s="14">
        <v>9</v>
      </c>
      <c r="G117" s="33">
        <v>174</v>
      </c>
      <c r="H117" s="18">
        <v>12.7</v>
      </c>
      <c r="L117" s="37">
        <v>73</v>
      </c>
      <c r="M117" s="37">
        <v>10.271043111560935</v>
      </c>
      <c r="N117" s="37">
        <v>-0.7710431115609353</v>
      </c>
      <c r="O117" s="37">
        <v>-0.95917011061760626</v>
      </c>
      <c r="Q117" s="37">
        <v>48.333333333333336</v>
      </c>
      <c r="R117" s="37">
        <v>10.7</v>
      </c>
    </row>
    <row r="118" spans="1:18" ht="15.75" x14ac:dyDescent="0.25">
      <c r="A118" s="18">
        <v>1.9</v>
      </c>
      <c r="B118" s="20">
        <v>1.248</v>
      </c>
      <c r="C118" s="14">
        <v>92</v>
      </c>
      <c r="D118" s="14">
        <v>98</v>
      </c>
      <c r="E118" s="14">
        <v>53</v>
      </c>
      <c r="F118" s="14">
        <v>12</v>
      </c>
      <c r="G118" s="33">
        <v>182</v>
      </c>
      <c r="H118" s="18">
        <v>9.4</v>
      </c>
      <c r="L118" s="37">
        <v>74</v>
      </c>
      <c r="M118" s="37">
        <v>8.5031535930967266</v>
      </c>
      <c r="N118" s="37">
        <v>-0.10315359309672623</v>
      </c>
      <c r="O118" s="37">
        <v>-0.12832206373115507</v>
      </c>
      <c r="Q118" s="37">
        <v>49</v>
      </c>
      <c r="R118" s="37">
        <v>10.7</v>
      </c>
    </row>
    <row r="119" spans="1:18" ht="15.75" x14ac:dyDescent="0.25">
      <c r="A119" s="18">
        <v>1.8</v>
      </c>
      <c r="B119" s="20">
        <v>0.23100000000000001</v>
      </c>
      <c r="C119" s="14">
        <v>109</v>
      </c>
      <c r="D119" s="14">
        <v>111</v>
      </c>
      <c r="E119" s="14">
        <v>41</v>
      </c>
      <c r="F119" s="14">
        <v>7</v>
      </c>
      <c r="G119" s="33">
        <v>165</v>
      </c>
      <c r="H119" s="18">
        <v>7.5</v>
      </c>
      <c r="L119" s="37">
        <v>75</v>
      </c>
      <c r="M119" s="37">
        <v>9.5539331042440487</v>
      </c>
      <c r="N119" s="37">
        <v>-0.55393310424404874</v>
      </c>
      <c r="O119" s="37">
        <v>-0.68908737904019068</v>
      </c>
      <c r="Q119" s="37">
        <v>49.666666666666664</v>
      </c>
      <c r="R119" s="37">
        <v>10.9</v>
      </c>
    </row>
    <row r="120" spans="1:18" ht="15.75" x14ac:dyDescent="0.25">
      <c r="A120" s="18">
        <v>1.8</v>
      </c>
      <c r="B120" s="20">
        <v>1.512</v>
      </c>
      <c r="C120" s="14">
        <v>125</v>
      </c>
      <c r="D120" s="14">
        <v>101</v>
      </c>
      <c r="E120" s="14">
        <v>39</v>
      </c>
      <c r="F120" s="14">
        <v>13</v>
      </c>
      <c r="G120" s="33">
        <v>179</v>
      </c>
      <c r="H120" s="18">
        <v>11.8</v>
      </c>
      <c r="L120" s="37">
        <v>76</v>
      </c>
      <c r="M120" s="37">
        <v>15.231584577027455</v>
      </c>
      <c r="N120" s="37">
        <v>0.26841542297254506</v>
      </c>
      <c r="O120" s="37">
        <v>0.33390616825931002</v>
      </c>
      <c r="Q120" s="37">
        <v>50.333333333333336</v>
      </c>
      <c r="R120" s="37">
        <v>11</v>
      </c>
    </row>
    <row r="121" spans="1:18" ht="15.75" x14ac:dyDescent="0.25">
      <c r="A121" s="18">
        <v>3.6</v>
      </c>
      <c r="B121" s="20">
        <v>0.83099999999999996</v>
      </c>
      <c r="C121" s="14">
        <v>199</v>
      </c>
      <c r="D121" s="14">
        <v>109</v>
      </c>
      <c r="E121" s="14">
        <v>44</v>
      </c>
      <c r="F121" s="14">
        <v>10</v>
      </c>
      <c r="G121" s="33">
        <v>168</v>
      </c>
      <c r="H121" s="18">
        <v>11.4</v>
      </c>
      <c r="L121" s="37">
        <v>77</v>
      </c>
      <c r="M121" s="37">
        <v>10.849720005249026</v>
      </c>
      <c r="N121" s="37">
        <v>-0.44972000524902533</v>
      </c>
      <c r="O121" s="37">
        <v>-0.55944730030516332</v>
      </c>
      <c r="Q121" s="37">
        <v>51</v>
      </c>
      <c r="R121" s="37">
        <v>11.1</v>
      </c>
    </row>
    <row r="122" spans="1:18" ht="15.75" x14ac:dyDescent="0.25">
      <c r="A122" s="18">
        <v>1.9</v>
      </c>
      <c r="B122" s="20">
        <v>0.123</v>
      </c>
      <c r="C122" s="14">
        <v>113</v>
      </c>
      <c r="D122" s="14">
        <v>132</v>
      </c>
      <c r="E122" s="14">
        <v>45</v>
      </c>
      <c r="F122" s="14">
        <v>6</v>
      </c>
      <c r="G122" s="33">
        <v>167</v>
      </c>
      <c r="H122" s="18">
        <v>7.2</v>
      </c>
      <c r="L122" s="37">
        <v>78</v>
      </c>
      <c r="M122" s="37">
        <v>12.446309420810273</v>
      </c>
      <c r="N122" s="37">
        <v>0.25369057918972615</v>
      </c>
      <c r="O122" s="37">
        <v>0.31558860620833618</v>
      </c>
      <c r="Q122" s="37">
        <v>51.666666666666664</v>
      </c>
      <c r="R122" s="37">
        <v>11.1</v>
      </c>
    </row>
    <row r="123" spans="1:18" ht="15.75" x14ac:dyDescent="0.25">
      <c r="A123" s="18">
        <v>3.3</v>
      </c>
      <c r="B123" s="20">
        <v>0.13100000000000001</v>
      </c>
      <c r="C123" s="14">
        <v>284</v>
      </c>
      <c r="D123" s="14">
        <v>137</v>
      </c>
      <c r="E123" s="14">
        <v>38</v>
      </c>
      <c r="F123" s="14">
        <v>15</v>
      </c>
      <c r="G123" s="33">
        <v>185</v>
      </c>
      <c r="H123" s="18">
        <v>20.399999999999999</v>
      </c>
      <c r="L123" s="37">
        <v>79</v>
      </c>
      <c r="M123" s="37">
        <v>13.831824370582094</v>
      </c>
      <c r="N123" s="37">
        <v>0.16817562941790598</v>
      </c>
      <c r="O123" s="37">
        <v>0.20920884273954146</v>
      </c>
      <c r="Q123" s="37">
        <v>52.333333333333336</v>
      </c>
      <c r="R123" s="37">
        <v>11.2</v>
      </c>
    </row>
    <row r="124" spans="1:18" ht="15.75" x14ac:dyDescent="0.25">
      <c r="A124" s="18">
        <v>1.9</v>
      </c>
      <c r="B124" s="20">
        <v>1.5389999999999999</v>
      </c>
      <c r="C124" s="14">
        <v>115</v>
      </c>
      <c r="D124" s="14">
        <v>72</v>
      </c>
      <c r="E124" s="14">
        <v>36</v>
      </c>
      <c r="F124" s="14">
        <v>8</v>
      </c>
      <c r="G124" s="33">
        <v>183</v>
      </c>
      <c r="H124" s="18">
        <v>9.8000000000000007</v>
      </c>
      <c r="L124" s="37">
        <v>80</v>
      </c>
      <c r="M124" s="37">
        <v>8.2801086883995296</v>
      </c>
      <c r="N124" s="37">
        <v>1.1198913116004707</v>
      </c>
      <c r="O124" s="37">
        <v>1.3931338690685244</v>
      </c>
      <c r="Q124" s="37">
        <v>53</v>
      </c>
      <c r="R124" s="37">
        <v>11.3</v>
      </c>
    </row>
    <row r="125" spans="1:18" ht="15.75" x14ac:dyDescent="0.25">
      <c r="A125" s="18">
        <v>2.9</v>
      </c>
      <c r="B125" s="20">
        <v>0.63700000000000001</v>
      </c>
      <c r="C125" s="14">
        <v>188</v>
      </c>
      <c r="D125" s="14">
        <v>76</v>
      </c>
      <c r="E125" s="14">
        <v>30</v>
      </c>
      <c r="F125" s="14">
        <v>12</v>
      </c>
      <c r="G125" s="33">
        <v>190</v>
      </c>
      <c r="H125" s="18">
        <v>16.2</v>
      </c>
      <c r="L125" s="37">
        <v>81</v>
      </c>
      <c r="M125" s="37">
        <v>12.349823357399099</v>
      </c>
      <c r="N125" s="37">
        <v>1.6501766426009006</v>
      </c>
      <c r="O125" s="37">
        <v>2.0528036488359285</v>
      </c>
      <c r="Q125" s="37">
        <v>53.666666666666664</v>
      </c>
      <c r="R125" s="37">
        <v>11.4</v>
      </c>
    </row>
    <row r="126" spans="1:18" ht="15.75" x14ac:dyDescent="0.25">
      <c r="A126" s="18">
        <v>2.2999999999999998</v>
      </c>
      <c r="B126" s="20">
        <v>0.27500000000000002</v>
      </c>
      <c r="C126" s="14">
        <v>139</v>
      </c>
      <c r="D126" s="14">
        <v>124</v>
      </c>
      <c r="E126" s="14">
        <v>34</v>
      </c>
      <c r="F126" s="14">
        <v>11</v>
      </c>
      <c r="G126" s="33">
        <v>174</v>
      </c>
      <c r="H126" s="18">
        <v>11.4</v>
      </c>
      <c r="L126" s="37">
        <v>82</v>
      </c>
      <c r="M126" s="37">
        <v>14.403359061773823</v>
      </c>
      <c r="N126" s="37">
        <v>1.4966409382261769</v>
      </c>
      <c r="O126" s="37">
        <v>1.8618067300634855</v>
      </c>
      <c r="Q126" s="37">
        <v>54.333333333333336</v>
      </c>
      <c r="R126" s="37">
        <v>11.4</v>
      </c>
    </row>
    <row r="127" spans="1:18" ht="15.75" x14ac:dyDescent="0.25">
      <c r="A127" s="18">
        <v>3.2</v>
      </c>
      <c r="B127" s="20">
        <v>0.71099999999999997</v>
      </c>
      <c r="C127" s="14">
        <v>232</v>
      </c>
      <c r="D127" s="14">
        <v>99</v>
      </c>
      <c r="E127" s="14">
        <v>47</v>
      </c>
      <c r="F127" s="14">
        <v>13</v>
      </c>
      <c r="G127" s="33">
        <v>193</v>
      </c>
      <c r="H127" s="18">
        <v>18.3</v>
      </c>
      <c r="L127" s="37">
        <v>83</v>
      </c>
      <c r="M127" s="37">
        <v>7.3359357966688989</v>
      </c>
      <c r="N127" s="37">
        <v>0.16406420333110106</v>
      </c>
      <c r="O127" s="37">
        <v>0.20409426878725848</v>
      </c>
      <c r="Q127" s="37">
        <v>55</v>
      </c>
      <c r="R127" s="37">
        <v>11.4</v>
      </c>
    </row>
    <row r="128" spans="1:18" ht="15.75" x14ac:dyDescent="0.25">
      <c r="A128" s="18">
        <v>1.8</v>
      </c>
      <c r="B128" s="20">
        <v>1.2</v>
      </c>
      <c r="C128" s="14">
        <v>83</v>
      </c>
      <c r="D128" s="14">
        <v>90</v>
      </c>
      <c r="E128" s="14">
        <v>33</v>
      </c>
      <c r="F128" s="14">
        <v>8</v>
      </c>
      <c r="G128" s="33">
        <v>179</v>
      </c>
      <c r="H128" s="18">
        <v>8.6999999999999993</v>
      </c>
      <c r="L128" s="37">
        <v>84</v>
      </c>
      <c r="M128" s="37">
        <v>8.7207105131304772</v>
      </c>
      <c r="N128" s="37">
        <v>-0.62071051313047754</v>
      </c>
      <c r="O128" s="37">
        <v>-0.7721578243991869</v>
      </c>
      <c r="Q128" s="37">
        <v>55.666666666666664</v>
      </c>
      <c r="R128" s="37">
        <v>11.6</v>
      </c>
    </row>
    <row r="129" spans="1:18" ht="15.75" x14ac:dyDescent="0.25">
      <c r="A129" s="18">
        <v>1.8</v>
      </c>
      <c r="B129" s="20">
        <v>1.2270000000000001</v>
      </c>
      <c r="C129" s="14">
        <v>100</v>
      </c>
      <c r="D129" s="14">
        <v>98</v>
      </c>
      <c r="E129" s="14">
        <v>37</v>
      </c>
      <c r="F129" s="14">
        <v>10</v>
      </c>
      <c r="G129" s="33">
        <v>180</v>
      </c>
      <c r="H129" s="18">
        <v>9.1</v>
      </c>
      <c r="L129" s="37">
        <v>85</v>
      </c>
      <c r="M129" s="37">
        <v>10.086428033333458</v>
      </c>
      <c r="N129" s="37">
        <v>0.21357196666654232</v>
      </c>
      <c r="O129" s="37">
        <v>0.26568144351572714</v>
      </c>
      <c r="Q129" s="37">
        <v>56.333333333333336</v>
      </c>
      <c r="R129" s="37">
        <v>11.6</v>
      </c>
    </row>
    <row r="130" spans="1:18" ht="15.75" x14ac:dyDescent="0.25">
      <c r="A130" s="18">
        <v>1.8</v>
      </c>
      <c r="B130" s="20">
        <v>1.9630000000000001</v>
      </c>
      <c r="C130" s="14">
        <v>113</v>
      </c>
      <c r="D130" s="14">
        <v>85</v>
      </c>
      <c r="E130" s="14">
        <v>28</v>
      </c>
      <c r="F130" s="14">
        <v>10</v>
      </c>
      <c r="G130" s="33">
        <v>181</v>
      </c>
      <c r="H130" s="18">
        <v>9.6999999999999993</v>
      </c>
      <c r="L130" s="37">
        <v>86</v>
      </c>
      <c r="M130" s="37">
        <v>7.0169611911034231</v>
      </c>
      <c r="N130" s="37">
        <v>0.68303880889657709</v>
      </c>
      <c r="O130" s="37">
        <v>0.84969361642973651</v>
      </c>
      <c r="Q130" s="37">
        <v>57</v>
      </c>
      <c r="R130" s="37">
        <v>11.7</v>
      </c>
    </row>
    <row r="131" spans="1:18" ht="15.75" x14ac:dyDescent="0.25">
      <c r="A131" s="18">
        <v>1.6</v>
      </c>
      <c r="B131" s="20">
        <v>0.496</v>
      </c>
      <c r="C131" s="14">
        <v>100</v>
      </c>
      <c r="D131" s="14">
        <v>136</v>
      </c>
      <c r="E131" s="14">
        <v>42</v>
      </c>
      <c r="F131" s="14">
        <v>5</v>
      </c>
      <c r="G131" s="33">
        <v>165</v>
      </c>
      <c r="H131" s="18">
        <v>6.6</v>
      </c>
      <c r="L131" s="37">
        <v>87</v>
      </c>
      <c r="M131" s="37">
        <v>8.2725515413958881</v>
      </c>
      <c r="N131" s="37">
        <v>0.22744845860411189</v>
      </c>
      <c r="O131" s="37">
        <v>0.28294366414538519</v>
      </c>
      <c r="Q131" s="37">
        <v>57.666666666666664</v>
      </c>
      <c r="R131" s="37">
        <v>11.8</v>
      </c>
    </row>
    <row r="132" spans="1:18" ht="15.75" x14ac:dyDescent="0.25">
      <c r="A132" s="18">
        <v>2.2000000000000002</v>
      </c>
      <c r="B132" s="20">
        <v>0.42399999999999999</v>
      </c>
      <c r="C132" s="14">
        <v>123</v>
      </c>
      <c r="D132" s="14">
        <v>75</v>
      </c>
      <c r="E132" s="14">
        <v>49</v>
      </c>
      <c r="F132" s="14">
        <v>12</v>
      </c>
      <c r="G132" s="33">
        <v>162</v>
      </c>
      <c r="H132" s="18">
        <v>9.1</v>
      </c>
      <c r="L132" s="37">
        <v>88</v>
      </c>
      <c r="M132" s="37">
        <v>10.94172057842707</v>
      </c>
      <c r="N132" s="37">
        <v>-0.24172057842707062</v>
      </c>
      <c r="O132" s="37">
        <v>-0.3006980420058159</v>
      </c>
      <c r="Q132" s="37">
        <v>58.333333333333336</v>
      </c>
      <c r="R132" s="37">
        <v>11.8</v>
      </c>
    </row>
    <row r="133" spans="1:18" ht="15.75" x14ac:dyDescent="0.25">
      <c r="A133" s="18">
        <v>2.1</v>
      </c>
      <c r="B133" s="20">
        <v>1.1519999999999999</v>
      </c>
      <c r="C133" s="14">
        <v>106</v>
      </c>
      <c r="D133" s="14">
        <v>96</v>
      </c>
      <c r="E133" s="14">
        <v>42</v>
      </c>
      <c r="F133" s="14">
        <v>8</v>
      </c>
      <c r="G133" s="33">
        <v>178</v>
      </c>
      <c r="H133" s="18">
        <v>9.6999999999999993</v>
      </c>
      <c r="L133" s="37">
        <v>89</v>
      </c>
      <c r="M133" s="37">
        <v>7.0264578348883866</v>
      </c>
      <c r="N133" s="37">
        <v>0.37354216511161376</v>
      </c>
      <c r="O133" s="37">
        <v>0.46468281015455404</v>
      </c>
      <c r="Q133" s="37">
        <v>59</v>
      </c>
      <c r="R133" s="37">
        <v>11.8</v>
      </c>
    </row>
    <row r="134" spans="1:18" ht="15.75" x14ac:dyDescent="0.25">
      <c r="A134" s="18">
        <v>2.1</v>
      </c>
      <c r="B134" s="20">
        <v>1.4810000000000001</v>
      </c>
      <c r="C134" s="14">
        <v>126</v>
      </c>
      <c r="D134" s="14">
        <v>97</v>
      </c>
      <c r="E134" s="14">
        <v>40</v>
      </c>
      <c r="F134" s="14">
        <v>1</v>
      </c>
      <c r="G134" s="33">
        <v>165</v>
      </c>
      <c r="H134" s="18">
        <v>7.8</v>
      </c>
      <c r="L134" s="37">
        <v>90</v>
      </c>
      <c r="M134" s="37">
        <v>14.151231874227035</v>
      </c>
      <c r="N134" s="37">
        <v>0.64876812577296583</v>
      </c>
      <c r="O134" s="37">
        <v>0.80706122087396959</v>
      </c>
      <c r="Q134" s="37">
        <v>59.666666666666664</v>
      </c>
      <c r="R134" s="37">
        <v>12</v>
      </c>
    </row>
    <row r="135" spans="1:18" ht="15.75" x14ac:dyDescent="0.25">
      <c r="A135" s="18">
        <v>2.4</v>
      </c>
      <c r="B135" s="20">
        <v>2.2850000000000001</v>
      </c>
      <c r="C135" s="14">
        <v>200</v>
      </c>
      <c r="D135" s="14">
        <v>124</v>
      </c>
      <c r="E135" s="14">
        <v>32</v>
      </c>
      <c r="F135" s="14">
        <v>9</v>
      </c>
      <c r="G135" s="33">
        <v>177</v>
      </c>
      <c r="H135" s="18">
        <v>13.9</v>
      </c>
      <c r="L135" s="37">
        <v>91</v>
      </c>
      <c r="M135" s="37">
        <v>7.1296778134005265</v>
      </c>
      <c r="N135" s="37">
        <v>0.17032218659947329</v>
      </c>
      <c r="O135" s="37">
        <v>0.21187913893753588</v>
      </c>
      <c r="Q135" s="37">
        <v>60.333333333333336</v>
      </c>
      <c r="R135" s="37">
        <v>12.1</v>
      </c>
    </row>
    <row r="136" spans="1:18" ht="15.75" x14ac:dyDescent="0.25">
      <c r="A136" s="18">
        <v>2.2000000000000002</v>
      </c>
      <c r="B136" s="20">
        <v>0.29199999999999998</v>
      </c>
      <c r="C136" s="14">
        <v>47</v>
      </c>
      <c r="D136" s="14">
        <v>111</v>
      </c>
      <c r="E136" s="14">
        <v>34</v>
      </c>
      <c r="F136" s="14">
        <v>9</v>
      </c>
      <c r="G136" s="33">
        <v>186</v>
      </c>
      <c r="H136" s="18">
        <v>10.3</v>
      </c>
      <c r="L136" s="37">
        <v>92</v>
      </c>
      <c r="M136" s="37">
        <v>7.2765898962476889</v>
      </c>
      <c r="N136" s="37">
        <v>0.32341010375231072</v>
      </c>
      <c r="O136" s="37">
        <v>0.40231901477332632</v>
      </c>
      <c r="Q136" s="37">
        <v>61</v>
      </c>
      <c r="R136" s="37">
        <v>12.2</v>
      </c>
    </row>
    <row r="137" spans="1:18" ht="15.75" x14ac:dyDescent="0.25">
      <c r="A137" s="18">
        <v>3</v>
      </c>
      <c r="B137" s="20">
        <v>0.88800000000000001</v>
      </c>
      <c r="C137" s="14">
        <v>202</v>
      </c>
      <c r="D137" s="14">
        <v>147</v>
      </c>
      <c r="E137" s="14">
        <v>40</v>
      </c>
      <c r="F137" s="14">
        <v>7</v>
      </c>
      <c r="G137" s="33">
        <v>163</v>
      </c>
      <c r="H137" s="18">
        <v>11.7</v>
      </c>
      <c r="L137" s="37">
        <v>93</v>
      </c>
      <c r="M137" s="37">
        <v>8.665109036136819</v>
      </c>
      <c r="N137" s="37">
        <v>0.33489096386318096</v>
      </c>
      <c r="O137" s="37">
        <v>0.41660109277572915</v>
      </c>
      <c r="Q137" s="37">
        <v>61.666666666666664</v>
      </c>
      <c r="R137" s="37">
        <v>12.4</v>
      </c>
    </row>
    <row r="138" spans="1:18" ht="15.75" x14ac:dyDescent="0.25">
      <c r="A138" s="18">
        <v>1.8</v>
      </c>
      <c r="B138" s="20">
        <v>2.3239999999999998</v>
      </c>
      <c r="C138" s="14">
        <v>97</v>
      </c>
      <c r="D138" s="14">
        <v>101</v>
      </c>
      <c r="E138" s="14">
        <v>49</v>
      </c>
      <c r="F138" s="14">
        <v>19</v>
      </c>
      <c r="G138" s="33">
        <v>179</v>
      </c>
      <c r="H138" s="18">
        <v>9.4</v>
      </c>
      <c r="L138" s="37">
        <v>94</v>
      </c>
      <c r="M138" s="37">
        <v>13.506805402564421</v>
      </c>
      <c r="N138" s="37">
        <v>-0.6068054025644205</v>
      </c>
      <c r="O138" s="37">
        <v>-0.75486000247481455</v>
      </c>
      <c r="Q138" s="37">
        <v>62.333333333333336</v>
      </c>
      <c r="R138" s="37">
        <v>12.4</v>
      </c>
    </row>
    <row r="139" spans="1:18" ht="15.75" x14ac:dyDescent="0.25">
      <c r="A139" s="18">
        <v>1.9</v>
      </c>
      <c r="B139" s="20">
        <v>0.19600000000000001</v>
      </c>
      <c r="C139" s="14">
        <v>49</v>
      </c>
      <c r="D139" s="14">
        <v>111</v>
      </c>
      <c r="E139" s="14">
        <v>33</v>
      </c>
      <c r="F139" s="14">
        <v>12</v>
      </c>
      <c r="G139" s="33">
        <v>189</v>
      </c>
      <c r="H139" s="18">
        <v>9.5</v>
      </c>
      <c r="L139" s="37">
        <v>95</v>
      </c>
      <c r="M139" s="37">
        <v>9.2929386733425687</v>
      </c>
      <c r="N139" s="37">
        <v>-0.29293867334256873</v>
      </c>
      <c r="O139" s="37">
        <v>-0.36441285253861044</v>
      </c>
      <c r="Q139" s="37">
        <v>63</v>
      </c>
      <c r="R139" s="37">
        <v>12.5</v>
      </c>
    </row>
    <row r="140" spans="1:18" ht="15.75" x14ac:dyDescent="0.25">
      <c r="A140" s="18">
        <v>2.1</v>
      </c>
      <c r="B140" s="20">
        <v>0.18</v>
      </c>
      <c r="C140" s="14">
        <v>84</v>
      </c>
      <c r="D140" s="14">
        <v>122</v>
      </c>
      <c r="E140" s="14">
        <v>40</v>
      </c>
      <c r="F140" s="14">
        <v>8</v>
      </c>
      <c r="G140" s="33">
        <v>180</v>
      </c>
      <c r="H140" s="18">
        <v>8.6999999999999993</v>
      </c>
      <c r="L140" s="37">
        <v>96</v>
      </c>
      <c r="M140" s="37">
        <v>18.782920398149393</v>
      </c>
      <c r="N140" s="37">
        <v>-0.582920398149394</v>
      </c>
      <c r="O140" s="37">
        <v>-0.72514728993856825</v>
      </c>
      <c r="Q140" s="37">
        <v>63.666666666666664</v>
      </c>
      <c r="R140" s="37">
        <v>12.5</v>
      </c>
    </row>
    <row r="141" spans="1:18" ht="15.75" x14ac:dyDescent="0.25">
      <c r="A141" s="18">
        <v>2.9</v>
      </c>
      <c r="B141" s="20">
        <v>1.4159999999999999</v>
      </c>
      <c r="C141" s="14">
        <v>209</v>
      </c>
      <c r="D141" s="14">
        <v>85</v>
      </c>
      <c r="E141" s="14">
        <v>45</v>
      </c>
      <c r="F141" s="14">
        <v>6</v>
      </c>
      <c r="G141" s="33">
        <v>175</v>
      </c>
      <c r="H141" s="18">
        <v>12.8</v>
      </c>
      <c r="L141" s="37">
        <v>97</v>
      </c>
      <c r="M141" s="37">
        <v>15.555766778271124</v>
      </c>
      <c r="N141" s="37">
        <v>-1.1557667782711238</v>
      </c>
      <c r="O141" s="37">
        <v>-1.4377625997049814</v>
      </c>
      <c r="Q141" s="37">
        <v>64.333333333333329</v>
      </c>
      <c r="R141" s="37">
        <v>12.5</v>
      </c>
    </row>
    <row r="142" spans="1:18" ht="15.75" x14ac:dyDescent="0.25">
      <c r="A142" s="18">
        <v>1.7</v>
      </c>
      <c r="B142" s="20">
        <v>0.115</v>
      </c>
      <c r="C142" s="14">
        <v>70</v>
      </c>
      <c r="D142" s="14">
        <v>137</v>
      </c>
      <c r="E142" s="14">
        <v>46</v>
      </c>
      <c r="F142" s="14">
        <v>6</v>
      </c>
      <c r="G142" s="33">
        <v>167</v>
      </c>
      <c r="H142" s="18">
        <v>6.6</v>
      </c>
      <c r="L142" s="37">
        <v>98</v>
      </c>
      <c r="M142" s="37">
        <v>8.6034022319798282</v>
      </c>
      <c r="N142" s="37">
        <v>0.19659776802017248</v>
      </c>
      <c r="O142" s="37">
        <v>0.24456570595298116</v>
      </c>
      <c r="Q142" s="37">
        <v>64.999999999999986</v>
      </c>
      <c r="R142" s="37">
        <v>12.7</v>
      </c>
    </row>
    <row r="143" spans="1:18" ht="15.75" x14ac:dyDescent="0.25">
      <c r="A143" s="18">
        <v>3</v>
      </c>
      <c r="B143" s="20">
        <v>0.995</v>
      </c>
      <c r="C143" s="14">
        <v>185</v>
      </c>
      <c r="D143" s="14">
        <v>99</v>
      </c>
      <c r="E143" s="14">
        <v>30</v>
      </c>
      <c r="F143" s="14">
        <v>10</v>
      </c>
      <c r="G143" s="33">
        <v>189</v>
      </c>
      <c r="H143" s="18">
        <v>17</v>
      </c>
      <c r="L143" s="37">
        <v>99</v>
      </c>
      <c r="M143" s="37">
        <v>12.67516843170602</v>
      </c>
      <c r="N143" s="37">
        <v>-0.17516843170601959</v>
      </c>
      <c r="O143" s="37">
        <v>-0.21790782058351499</v>
      </c>
      <c r="Q143" s="37">
        <v>65.666666666666657</v>
      </c>
      <c r="R143" s="37">
        <v>12.7</v>
      </c>
    </row>
    <row r="144" spans="1:18" ht="15.75" x14ac:dyDescent="0.25">
      <c r="A144" s="18">
        <v>3</v>
      </c>
      <c r="B144" s="20">
        <v>2.3519999999999999</v>
      </c>
      <c r="C144" s="14">
        <v>209</v>
      </c>
      <c r="D144" s="14">
        <v>85</v>
      </c>
      <c r="E144" s="14">
        <v>30</v>
      </c>
      <c r="F144" s="14">
        <v>12</v>
      </c>
      <c r="G144" s="33">
        <v>189</v>
      </c>
      <c r="H144" s="18">
        <v>16.7</v>
      </c>
      <c r="L144" s="37">
        <v>100</v>
      </c>
      <c r="M144" s="37">
        <v>12.359878381030903</v>
      </c>
      <c r="N144" s="37">
        <v>0.94012161896909774</v>
      </c>
      <c r="O144" s="37">
        <v>1.1695021247710462</v>
      </c>
      <c r="Q144" s="37">
        <v>66.333333333333329</v>
      </c>
      <c r="R144" s="37">
        <v>12.8</v>
      </c>
    </row>
    <row r="145" spans="1:18" ht="15.75" x14ac:dyDescent="0.25">
      <c r="A145" s="18">
        <v>3.4</v>
      </c>
      <c r="B145" s="20">
        <v>1.2589999999999999</v>
      </c>
      <c r="C145" s="14">
        <v>175</v>
      </c>
      <c r="D145" s="14">
        <v>84</v>
      </c>
      <c r="E145" s="14">
        <v>31</v>
      </c>
      <c r="F145" s="14">
        <v>8</v>
      </c>
      <c r="G145" s="33">
        <v>190</v>
      </c>
      <c r="H145" s="18">
        <v>15.9</v>
      </c>
      <c r="L145" s="37">
        <v>101</v>
      </c>
      <c r="M145" s="37">
        <v>10.97007326992296</v>
      </c>
      <c r="N145" s="37">
        <v>1.5299267300770403</v>
      </c>
      <c r="O145" s="37">
        <v>1.9032139304818296</v>
      </c>
      <c r="Q145" s="37">
        <v>66.999999999999986</v>
      </c>
      <c r="R145" s="37">
        <v>12.9</v>
      </c>
    </row>
    <row r="146" spans="1:18" ht="15.75" x14ac:dyDescent="0.25">
      <c r="A146" s="18">
        <v>2</v>
      </c>
      <c r="B146" s="20">
        <v>1.464</v>
      </c>
      <c r="C146" s="14">
        <v>118</v>
      </c>
      <c r="D146" s="14">
        <v>115</v>
      </c>
      <c r="E146" s="14">
        <v>46</v>
      </c>
      <c r="F146" s="14">
        <v>6</v>
      </c>
      <c r="G146" s="33">
        <v>167</v>
      </c>
      <c r="H146" s="18">
        <v>7.9</v>
      </c>
      <c r="L146" s="37">
        <v>102</v>
      </c>
      <c r="M146" s="37">
        <v>14.029235218421523</v>
      </c>
      <c r="N146" s="37">
        <v>-0.82923521842152326</v>
      </c>
      <c r="O146" s="37">
        <v>-1.0315605239909196</v>
      </c>
      <c r="Q146" s="37">
        <v>67.666666666666657</v>
      </c>
      <c r="R146" s="37">
        <v>13.1</v>
      </c>
    </row>
    <row r="147" spans="1:18" ht="15.75" x14ac:dyDescent="0.25">
      <c r="A147" s="18">
        <v>3.3</v>
      </c>
      <c r="B147" s="20">
        <v>0.504</v>
      </c>
      <c r="C147" s="14">
        <v>253</v>
      </c>
      <c r="D147" s="14">
        <v>124</v>
      </c>
      <c r="E147" s="14">
        <v>42</v>
      </c>
      <c r="F147" s="14">
        <v>9</v>
      </c>
      <c r="G147" s="33">
        <v>172</v>
      </c>
      <c r="H147" s="18">
        <v>14.1</v>
      </c>
      <c r="L147" s="37">
        <v>103</v>
      </c>
      <c r="M147" s="37">
        <v>10.48886113844069</v>
      </c>
      <c r="N147" s="37">
        <v>0.61113886155930963</v>
      </c>
      <c r="O147" s="37">
        <v>0.76025078319921535</v>
      </c>
      <c r="Q147" s="37">
        <v>68.333333333333329</v>
      </c>
      <c r="R147" s="37">
        <v>13.1</v>
      </c>
    </row>
    <row r="148" spans="1:18" ht="15.75" x14ac:dyDescent="0.25">
      <c r="A148" s="18">
        <v>1.7</v>
      </c>
      <c r="B148" s="20">
        <v>0.44700000000000001</v>
      </c>
      <c r="C148" s="14">
        <v>20</v>
      </c>
      <c r="D148" s="14">
        <v>129</v>
      </c>
      <c r="E148" s="14">
        <v>43</v>
      </c>
      <c r="F148" s="14">
        <v>10</v>
      </c>
      <c r="G148" s="33">
        <v>184</v>
      </c>
      <c r="H148" s="18">
        <v>8.1</v>
      </c>
      <c r="L148" s="37">
        <v>104</v>
      </c>
      <c r="M148" s="37">
        <v>8.9235965216459654</v>
      </c>
      <c r="N148" s="37">
        <v>-0.62359652164596469</v>
      </c>
      <c r="O148" s="37">
        <v>-0.77574799084453538</v>
      </c>
      <c r="Q148" s="37">
        <v>68.999999999999986</v>
      </c>
      <c r="R148" s="37">
        <v>13.2</v>
      </c>
    </row>
    <row r="149" spans="1:18" ht="15.75" x14ac:dyDescent="0.25">
      <c r="A149" s="18">
        <v>2.9</v>
      </c>
      <c r="B149" s="20">
        <v>2.62</v>
      </c>
      <c r="C149" s="14">
        <v>103</v>
      </c>
      <c r="D149" s="14">
        <v>102</v>
      </c>
      <c r="E149" s="14">
        <v>39</v>
      </c>
      <c r="F149" s="14">
        <v>8</v>
      </c>
      <c r="G149" s="33">
        <v>172</v>
      </c>
      <c r="H149" s="18">
        <v>13.6</v>
      </c>
      <c r="L149" s="37">
        <v>105</v>
      </c>
      <c r="M149" s="37">
        <v>8.3638888639024067</v>
      </c>
      <c r="N149" s="37">
        <v>0.936111136097594</v>
      </c>
      <c r="O149" s="37">
        <v>1.1645131231940751</v>
      </c>
      <c r="Q149" s="37">
        <v>69.666666666666657</v>
      </c>
      <c r="R149" s="37">
        <v>13.3</v>
      </c>
    </row>
    <row r="150" spans="1:18" ht="15.75" x14ac:dyDescent="0.25">
      <c r="A150" s="18">
        <v>2</v>
      </c>
      <c r="B150" s="20">
        <v>1.1679999999999999</v>
      </c>
      <c r="C150" s="14">
        <v>120</v>
      </c>
      <c r="D150" s="14">
        <v>114</v>
      </c>
      <c r="E150" s="14">
        <v>52</v>
      </c>
      <c r="F150" s="14">
        <v>10</v>
      </c>
      <c r="G150" s="33">
        <v>182</v>
      </c>
      <c r="H150" s="18">
        <v>10</v>
      </c>
      <c r="L150" s="37">
        <v>106</v>
      </c>
      <c r="M150" s="37">
        <v>7.7005827781767024</v>
      </c>
      <c r="N150" s="37">
        <v>0.49941722182329684</v>
      </c>
      <c r="O150" s="37">
        <v>0.62127015301495492</v>
      </c>
      <c r="Q150" s="37">
        <v>70.333333333333329</v>
      </c>
      <c r="R150" s="37">
        <v>13.4</v>
      </c>
    </row>
    <row r="151" spans="1:18" ht="15.75" x14ac:dyDescent="0.25">
      <c r="A151" s="18">
        <v>2.2000000000000002</v>
      </c>
      <c r="B151" s="20">
        <v>3.2000000000000001E-2</v>
      </c>
      <c r="C151" s="14">
        <v>102</v>
      </c>
      <c r="D151" s="14">
        <v>135</v>
      </c>
      <c r="E151" s="14">
        <v>35</v>
      </c>
      <c r="F151" s="14">
        <v>8</v>
      </c>
      <c r="G151" s="33">
        <v>185</v>
      </c>
      <c r="H151" s="18">
        <v>11.6</v>
      </c>
      <c r="L151" s="37">
        <v>107</v>
      </c>
      <c r="M151" s="37">
        <v>14.674704856509171</v>
      </c>
      <c r="N151" s="37">
        <v>0.12529514349082937</v>
      </c>
      <c r="O151" s="37">
        <v>0.15586593646968847</v>
      </c>
      <c r="Q151" s="37">
        <v>70.999999999999986</v>
      </c>
      <c r="R151" s="37">
        <v>13.6</v>
      </c>
    </row>
    <row r="152" spans="1:18" x14ac:dyDescent="0.25">
      <c r="L152" s="37">
        <v>108</v>
      </c>
      <c r="M152" s="37">
        <v>11.255527328794415</v>
      </c>
      <c r="N152" s="37">
        <v>-0.55552732879441535</v>
      </c>
      <c r="O152" s="37">
        <v>-0.69107057883200107</v>
      </c>
      <c r="Q152" s="37">
        <v>71.666666666666657</v>
      </c>
      <c r="R152" s="37">
        <v>13.8</v>
      </c>
    </row>
    <row r="153" spans="1:18" x14ac:dyDescent="0.25">
      <c r="L153" s="37">
        <v>109</v>
      </c>
      <c r="M153" s="37">
        <v>8.8498510226136702</v>
      </c>
      <c r="N153" s="37">
        <v>-4.9851022613669471E-2</v>
      </c>
      <c r="O153" s="37">
        <v>-6.2014185922696342E-2</v>
      </c>
      <c r="Q153" s="37">
        <v>72.333333333333329</v>
      </c>
      <c r="R153" s="37">
        <v>13.9</v>
      </c>
    </row>
    <row r="154" spans="1:18" x14ac:dyDescent="0.25">
      <c r="L154" s="37">
        <v>110</v>
      </c>
      <c r="M154" s="37">
        <v>10.215453844384765</v>
      </c>
      <c r="N154" s="37">
        <v>-0.5154538443847656</v>
      </c>
      <c r="O154" s="37">
        <v>-0.64121955507248329</v>
      </c>
      <c r="Q154" s="37">
        <v>72.999999999999986</v>
      </c>
      <c r="R154" s="37">
        <v>14</v>
      </c>
    </row>
    <row r="155" spans="1:18" x14ac:dyDescent="0.25">
      <c r="L155" s="37">
        <v>111</v>
      </c>
      <c r="M155" s="37">
        <v>9.7190811509845432</v>
      </c>
      <c r="N155" s="37">
        <v>-1.9081150984543882E-2</v>
      </c>
      <c r="O155" s="37">
        <v>-2.3736765721834474E-2</v>
      </c>
      <c r="Q155" s="37">
        <v>73.666666666666657</v>
      </c>
      <c r="R155" s="37">
        <v>14</v>
      </c>
    </row>
    <row r="156" spans="1:18" x14ac:dyDescent="0.25">
      <c r="L156" s="37">
        <v>112</v>
      </c>
      <c r="M156" s="37">
        <v>11.135444062743691</v>
      </c>
      <c r="N156" s="37">
        <v>-0.63544406274369081</v>
      </c>
      <c r="O156" s="37">
        <v>-0.79048621641826133</v>
      </c>
      <c r="Q156" s="37">
        <v>74.333333333333329</v>
      </c>
      <c r="R156" s="37">
        <v>14</v>
      </c>
    </row>
    <row r="157" spans="1:18" x14ac:dyDescent="0.25">
      <c r="L157" s="37">
        <v>113</v>
      </c>
      <c r="M157" s="37">
        <v>9.4272960715102094</v>
      </c>
      <c r="N157" s="37">
        <v>-0.52729607151020907</v>
      </c>
      <c r="O157" s="37">
        <v>-0.65595117011651805</v>
      </c>
      <c r="Q157" s="37">
        <v>74.999999999999986</v>
      </c>
      <c r="R157" s="37">
        <v>14</v>
      </c>
    </row>
    <row r="158" spans="1:18" x14ac:dyDescent="0.25">
      <c r="L158" s="37">
        <v>114</v>
      </c>
      <c r="M158" s="37">
        <v>7.3591406870679421</v>
      </c>
      <c r="N158" s="37">
        <v>0.54085931293205824</v>
      </c>
      <c r="O158" s="37">
        <v>0.67282371015982567</v>
      </c>
      <c r="Q158" s="37">
        <v>75.666666666666657</v>
      </c>
      <c r="R158" s="37">
        <v>14.1</v>
      </c>
    </row>
    <row r="159" spans="1:18" x14ac:dyDescent="0.25">
      <c r="L159" s="37">
        <v>115</v>
      </c>
      <c r="M159" s="37">
        <v>21.408453414854442</v>
      </c>
      <c r="N159" s="37">
        <v>-0.40845341485444209</v>
      </c>
      <c r="O159" s="37">
        <v>-0.5081120643370306</v>
      </c>
      <c r="Q159" s="37">
        <v>76.333333333333329</v>
      </c>
      <c r="R159" s="37">
        <v>14.4</v>
      </c>
    </row>
    <row r="160" spans="1:18" x14ac:dyDescent="0.25">
      <c r="L160" s="37">
        <v>116</v>
      </c>
      <c r="M160" s="37">
        <v>11.472119326946036</v>
      </c>
      <c r="N160" s="37">
        <v>1.2278806730539635</v>
      </c>
      <c r="O160" s="37">
        <v>1.5274715814711148</v>
      </c>
      <c r="Q160" s="37">
        <v>76.999999999999986</v>
      </c>
      <c r="R160" s="37">
        <v>14.4</v>
      </c>
    </row>
    <row r="161" spans="12:18" x14ac:dyDescent="0.25">
      <c r="L161" s="37">
        <v>117</v>
      </c>
      <c r="M161" s="37">
        <v>9.6470118444000406</v>
      </c>
      <c r="N161" s="37">
        <v>-0.2470118444000402</v>
      </c>
      <c r="O161" s="37">
        <v>-0.30728032526923277</v>
      </c>
      <c r="Q161" s="37">
        <v>77.666666666666657</v>
      </c>
      <c r="R161" s="37">
        <v>14.5</v>
      </c>
    </row>
    <row r="162" spans="12:18" x14ac:dyDescent="0.25">
      <c r="L162" s="37">
        <v>118</v>
      </c>
      <c r="M162" s="37">
        <v>7.2301004581351513</v>
      </c>
      <c r="N162" s="37">
        <v>0.26989954186484866</v>
      </c>
      <c r="O162" s="37">
        <v>0.33575239768637627</v>
      </c>
      <c r="Q162" s="37">
        <v>78.333333333333329</v>
      </c>
      <c r="R162" s="37">
        <v>14.5</v>
      </c>
    </row>
    <row r="163" spans="12:18" x14ac:dyDescent="0.25">
      <c r="L163" s="37">
        <v>119</v>
      </c>
      <c r="M163" s="37">
        <v>10.724943747719436</v>
      </c>
      <c r="N163" s="37">
        <v>1.0750562522805645</v>
      </c>
      <c r="O163" s="37">
        <v>1.3373594925614039</v>
      </c>
      <c r="Q163" s="37">
        <v>78.999999999999986</v>
      </c>
      <c r="R163" s="37">
        <v>14.8</v>
      </c>
    </row>
    <row r="164" spans="12:18" x14ac:dyDescent="0.25">
      <c r="L164" s="37">
        <v>120</v>
      </c>
      <c r="M164" s="37">
        <v>12.718219426759497</v>
      </c>
      <c r="N164" s="37">
        <v>-1.3182194267594962</v>
      </c>
      <c r="O164" s="37">
        <v>-1.6398521099857575</v>
      </c>
      <c r="Q164" s="37">
        <v>79.666666666666657</v>
      </c>
      <c r="R164" s="37">
        <v>14.8</v>
      </c>
    </row>
    <row r="165" spans="12:18" x14ac:dyDescent="0.25">
      <c r="L165" s="37">
        <v>121</v>
      </c>
      <c r="M165" s="37">
        <v>7.9783592832496666</v>
      </c>
      <c r="N165" s="37">
        <v>-0.77835928324966641</v>
      </c>
      <c r="O165" s="37">
        <v>-0.96827135684205046</v>
      </c>
      <c r="Q165" s="37">
        <v>80.333333333333329</v>
      </c>
      <c r="R165" s="37">
        <v>14.8</v>
      </c>
    </row>
    <row r="166" spans="12:18" x14ac:dyDescent="0.25">
      <c r="L166" s="37">
        <v>122</v>
      </c>
      <c r="M166" s="37">
        <v>19.204210443304575</v>
      </c>
      <c r="N166" s="37">
        <v>1.1957895566954235</v>
      </c>
      <c r="O166" s="37">
        <v>1.4875505457132709</v>
      </c>
      <c r="Q166" s="37">
        <v>80.999999999999986</v>
      </c>
      <c r="R166" s="37">
        <v>14.9</v>
      </c>
    </row>
    <row r="167" spans="12:18" x14ac:dyDescent="0.25">
      <c r="L167" s="37">
        <v>123</v>
      </c>
      <c r="M167" s="37">
        <v>10.415904498007812</v>
      </c>
      <c r="N167" s="37">
        <v>-0.61590449800781144</v>
      </c>
      <c r="O167" s="37">
        <v>-0.76617918846078226</v>
      </c>
      <c r="Q167" s="37">
        <v>81.666666666666657</v>
      </c>
      <c r="R167" s="37">
        <v>15.3</v>
      </c>
    </row>
    <row r="168" spans="12:18" x14ac:dyDescent="0.25">
      <c r="L168" s="37">
        <v>124</v>
      </c>
      <c r="M168" s="37">
        <v>15.328492704764969</v>
      </c>
      <c r="N168" s="37">
        <v>0.87150729523503045</v>
      </c>
      <c r="O168" s="37">
        <v>1.0841465752574488</v>
      </c>
      <c r="Q168" s="37">
        <v>82.333333333333329</v>
      </c>
      <c r="R168" s="37">
        <v>15.4</v>
      </c>
    </row>
    <row r="169" spans="12:18" x14ac:dyDescent="0.25">
      <c r="L169" s="37">
        <v>125</v>
      </c>
      <c r="M169" s="37">
        <v>10.889717530143699</v>
      </c>
      <c r="N169" s="37">
        <v>0.51028246985630155</v>
      </c>
      <c r="O169" s="37">
        <v>0.63478641559670201</v>
      </c>
      <c r="Q169" s="37">
        <v>82.999999999999986</v>
      </c>
      <c r="R169" s="37">
        <v>15.5</v>
      </c>
    </row>
    <row r="170" spans="12:18" x14ac:dyDescent="0.25">
      <c r="L170" s="37">
        <v>126</v>
      </c>
      <c r="M170" s="37">
        <v>17.778169435488653</v>
      </c>
      <c r="N170" s="37">
        <v>0.52183056451134746</v>
      </c>
      <c r="O170" s="37">
        <v>0.64915213271630512</v>
      </c>
      <c r="Q170" s="37">
        <v>83.666666666666657</v>
      </c>
      <c r="R170" s="37">
        <v>15.6</v>
      </c>
    </row>
    <row r="171" spans="12:18" x14ac:dyDescent="0.25">
      <c r="L171" s="37">
        <v>127</v>
      </c>
      <c r="M171" s="37">
        <v>8.7760673065143493</v>
      </c>
      <c r="N171" s="37">
        <v>-7.6067306514350008E-2</v>
      </c>
      <c r="O171" s="37">
        <v>-9.4626987401581028E-2</v>
      </c>
      <c r="Q171" s="37">
        <v>84.333333333333329</v>
      </c>
      <c r="R171" s="37">
        <v>15.7</v>
      </c>
    </row>
    <row r="172" spans="12:18" x14ac:dyDescent="0.25">
      <c r="L172" s="37">
        <v>128</v>
      </c>
      <c r="M172" s="37">
        <v>9.7370139481114535</v>
      </c>
      <c r="N172" s="37">
        <v>-0.63701394811145384</v>
      </c>
      <c r="O172" s="37">
        <v>-0.79243913850429848</v>
      </c>
      <c r="Q172" s="37">
        <v>84.999999999999986</v>
      </c>
      <c r="R172" s="37">
        <v>15.8</v>
      </c>
    </row>
    <row r="173" spans="12:18" x14ac:dyDescent="0.25">
      <c r="L173" s="37">
        <v>129</v>
      </c>
      <c r="M173" s="37">
        <v>10.523728982750722</v>
      </c>
      <c r="N173" s="37">
        <v>-0.82372898275072259</v>
      </c>
      <c r="O173" s="37">
        <v>-1.0247108205200506</v>
      </c>
      <c r="Q173" s="37">
        <v>85.666666666666657</v>
      </c>
      <c r="R173" s="37">
        <v>15.9</v>
      </c>
    </row>
    <row r="174" spans="12:18" x14ac:dyDescent="0.25">
      <c r="L174" s="37">
        <v>130</v>
      </c>
      <c r="M174" s="37">
        <v>7.0710090202017142</v>
      </c>
      <c r="N174" s="37">
        <v>-0.47100902020171453</v>
      </c>
      <c r="O174" s="37">
        <v>-0.5859306272695558</v>
      </c>
      <c r="Q174" s="37">
        <v>86.333333333333329</v>
      </c>
      <c r="R174" s="37">
        <v>15.9</v>
      </c>
    </row>
    <row r="175" spans="12:18" x14ac:dyDescent="0.25">
      <c r="L175" s="37">
        <v>131</v>
      </c>
      <c r="M175" s="37">
        <v>7.1270597955045893</v>
      </c>
      <c r="N175" s="37">
        <v>1.9729402044954103</v>
      </c>
      <c r="O175" s="37">
        <v>2.4543183718440247</v>
      </c>
      <c r="Q175" s="37">
        <v>86.999999999999986</v>
      </c>
      <c r="R175" s="37">
        <v>16.100000000000001</v>
      </c>
    </row>
    <row r="176" spans="12:18" x14ac:dyDescent="0.25">
      <c r="L176" s="37">
        <v>132</v>
      </c>
      <c r="M176" s="37">
        <v>9.5830104126377762</v>
      </c>
      <c r="N176" s="37">
        <v>0.11698958736222309</v>
      </c>
      <c r="O176" s="37">
        <v>0.14553390565173799</v>
      </c>
      <c r="Q176" s="37">
        <v>87.666666666666657</v>
      </c>
      <c r="R176" s="37">
        <v>16.2</v>
      </c>
    </row>
    <row r="177" spans="12:18" x14ac:dyDescent="0.25">
      <c r="L177" s="37">
        <v>133</v>
      </c>
      <c r="M177" s="37">
        <v>7.8036139982680695</v>
      </c>
      <c r="N177" s="37">
        <v>-3.6139982680696292E-3</v>
      </c>
      <c r="O177" s="37">
        <v>-4.4957785973064003E-3</v>
      </c>
      <c r="Q177" s="37">
        <v>88.333333333333329</v>
      </c>
      <c r="R177" s="37">
        <v>16.2</v>
      </c>
    </row>
    <row r="178" spans="12:18" x14ac:dyDescent="0.25">
      <c r="L178" s="37">
        <v>134</v>
      </c>
      <c r="M178" s="37">
        <v>14.073792886022527</v>
      </c>
      <c r="N178" s="37">
        <v>-0.17379288602252707</v>
      </c>
      <c r="O178" s="37">
        <v>-0.21619665516926978</v>
      </c>
      <c r="Q178" s="37">
        <v>88.999999999999986</v>
      </c>
      <c r="R178" s="37">
        <v>16.3</v>
      </c>
    </row>
    <row r="179" spans="12:18" x14ac:dyDescent="0.25">
      <c r="L179" s="37">
        <v>135</v>
      </c>
      <c r="M179" s="37">
        <v>9.1791224688440778</v>
      </c>
      <c r="N179" s="37">
        <v>1.1208775311559229</v>
      </c>
      <c r="O179" s="37">
        <v>1.3943607165766765</v>
      </c>
      <c r="Q179" s="37">
        <v>89.666666666666657</v>
      </c>
      <c r="R179" s="37">
        <v>16.7</v>
      </c>
    </row>
    <row r="180" spans="12:18" x14ac:dyDescent="0.25">
      <c r="L180" s="37">
        <v>136</v>
      </c>
      <c r="M180" s="37">
        <v>12.029524233281437</v>
      </c>
      <c r="N180" s="37">
        <v>-0.32952423328143787</v>
      </c>
      <c r="O180" s="37">
        <v>-0.40992493227502202</v>
      </c>
      <c r="Q180" s="37">
        <v>90.333333333333329</v>
      </c>
      <c r="R180" s="37">
        <v>16.8</v>
      </c>
    </row>
    <row r="181" spans="12:18" x14ac:dyDescent="0.25">
      <c r="L181" s="37">
        <v>137</v>
      </c>
      <c r="M181" s="37">
        <v>10.030122955399587</v>
      </c>
      <c r="N181" s="37">
        <v>-0.63012295539958707</v>
      </c>
      <c r="O181" s="37">
        <v>-0.78386681078020337</v>
      </c>
      <c r="Q181" s="37">
        <v>90.999999999999986</v>
      </c>
      <c r="R181" s="37">
        <v>16.899999999999999</v>
      </c>
    </row>
    <row r="182" spans="12:18" x14ac:dyDescent="0.25">
      <c r="L182" s="37">
        <v>138</v>
      </c>
      <c r="M182" s="37">
        <v>9.6963270358736473</v>
      </c>
      <c r="N182" s="37">
        <v>-0.1963270358736473</v>
      </c>
      <c r="O182" s="37">
        <v>-0.24422891780321793</v>
      </c>
      <c r="Q182" s="37">
        <v>91.666666666666657</v>
      </c>
      <c r="R182" s="37">
        <v>17</v>
      </c>
    </row>
    <row r="183" spans="12:18" x14ac:dyDescent="0.25">
      <c r="L183" s="37">
        <v>139</v>
      </c>
      <c r="M183" s="37">
        <v>9.3845670472257616</v>
      </c>
      <c r="N183" s="37">
        <v>-0.68456704722576234</v>
      </c>
      <c r="O183" s="37">
        <v>-0.8515947300059763</v>
      </c>
      <c r="Q183" s="37">
        <v>92.333333333333329</v>
      </c>
      <c r="R183" s="37">
        <v>17.100000000000001</v>
      </c>
    </row>
    <row r="184" spans="12:18" x14ac:dyDescent="0.25">
      <c r="L184" s="37">
        <v>140</v>
      </c>
      <c r="M184" s="37">
        <v>13.167473485539048</v>
      </c>
      <c r="N184" s="37">
        <v>-0.36747348553904757</v>
      </c>
      <c r="O184" s="37">
        <v>-0.45713343195553607</v>
      </c>
      <c r="Q184" s="37">
        <v>92.999999999999986</v>
      </c>
      <c r="R184" s="37">
        <v>17.100000000000001</v>
      </c>
    </row>
    <row r="185" spans="12:18" x14ac:dyDescent="0.25">
      <c r="L185" s="37">
        <v>141</v>
      </c>
      <c r="M185" s="37">
        <v>6.3093433583384382</v>
      </c>
      <c r="N185" s="37">
        <v>0.29065664166156147</v>
      </c>
      <c r="O185" s="37">
        <v>0.36157402738462729</v>
      </c>
      <c r="Q185" s="37">
        <v>93.666666666666657</v>
      </c>
      <c r="R185" s="37">
        <v>18.2</v>
      </c>
    </row>
    <row r="186" spans="12:18" x14ac:dyDescent="0.25">
      <c r="L186" s="37">
        <v>142</v>
      </c>
      <c r="M186" s="37">
        <v>15.474050309915388</v>
      </c>
      <c r="N186" s="37">
        <v>1.5259496900846123</v>
      </c>
      <c r="O186" s="37">
        <v>1.8982665315202525</v>
      </c>
      <c r="Q186" s="37">
        <v>94.333333333333329</v>
      </c>
      <c r="R186" s="37">
        <v>18.2</v>
      </c>
    </row>
    <row r="187" spans="12:18" x14ac:dyDescent="0.25">
      <c r="L187" s="37">
        <v>143</v>
      </c>
      <c r="M187" s="37">
        <v>16.53573633592509</v>
      </c>
      <c r="N187" s="37">
        <v>0.16426366407490889</v>
      </c>
      <c r="O187" s="37">
        <v>0.20434239600716803</v>
      </c>
      <c r="Q187" s="37">
        <v>94.999999999999986</v>
      </c>
      <c r="R187" s="37">
        <v>18.3</v>
      </c>
    </row>
    <row r="188" spans="12:18" x14ac:dyDescent="0.25">
      <c r="L188" s="37">
        <v>144</v>
      </c>
      <c r="M188" s="37">
        <v>15.279522769294488</v>
      </c>
      <c r="N188" s="37">
        <v>0.62047723070551264</v>
      </c>
      <c r="O188" s="37">
        <v>0.77186762333778869</v>
      </c>
      <c r="Q188" s="37">
        <v>95.666666666666657</v>
      </c>
      <c r="R188" s="37">
        <v>18.5</v>
      </c>
    </row>
    <row r="189" spans="12:18" x14ac:dyDescent="0.25">
      <c r="L189" s="37">
        <v>145</v>
      </c>
      <c r="M189" s="37">
        <v>8.2368029926062185</v>
      </c>
      <c r="N189" s="37">
        <v>-0.33680299260621815</v>
      </c>
      <c r="O189" s="37">
        <v>-0.41897963788360293</v>
      </c>
      <c r="Q189" s="37">
        <v>96.333333333333329</v>
      </c>
      <c r="R189" s="37">
        <v>19</v>
      </c>
    </row>
    <row r="190" spans="12:18" x14ac:dyDescent="0.25">
      <c r="L190" s="37">
        <v>146</v>
      </c>
      <c r="M190" s="37">
        <v>15.276855770296475</v>
      </c>
      <c r="N190" s="37">
        <v>-1.1768557702964753</v>
      </c>
      <c r="O190" s="37">
        <v>-1.463997100098636</v>
      </c>
      <c r="Q190" s="37">
        <v>96.999999999999986</v>
      </c>
      <c r="R190" s="37">
        <v>19.3</v>
      </c>
    </row>
    <row r="191" spans="12:18" x14ac:dyDescent="0.25">
      <c r="L191" s="37">
        <v>147</v>
      </c>
      <c r="M191" s="37">
        <v>7.6407761694138969</v>
      </c>
      <c r="N191" s="37">
        <v>0.45922383058610272</v>
      </c>
      <c r="O191" s="37">
        <v>0.57126996633145144</v>
      </c>
      <c r="Q191" s="37">
        <v>97.666666666666657</v>
      </c>
      <c r="R191" s="37">
        <v>19.5</v>
      </c>
    </row>
    <row r="192" spans="12:18" x14ac:dyDescent="0.25">
      <c r="L192" s="37">
        <v>148</v>
      </c>
      <c r="M192" s="37">
        <v>9.6030447450494982</v>
      </c>
      <c r="N192" s="37">
        <v>3.9969552549505014</v>
      </c>
      <c r="O192" s="37">
        <v>4.9721733539169479</v>
      </c>
      <c r="Q192" s="37">
        <v>98.333333333333329</v>
      </c>
      <c r="R192" s="37">
        <v>20.399999999999999</v>
      </c>
    </row>
    <row r="193" spans="12:18" x14ac:dyDescent="0.25">
      <c r="L193" s="37">
        <v>149</v>
      </c>
      <c r="M193" s="37">
        <v>10.898040892335391</v>
      </c>
      <c r="N193" s="37">
        <v>-0.89804089233539131</v>
      </c>
      <c r="O193" s="37">
        <v>-1.1171541112619059</v>
      </c>
      <c r="Q193" s="37">
        <v>98.999999999999986</v>
      </c>
      <c r="R193" s="37">
        <v>21</v>
      </c>
    </row>
    <row r="194" spans="12:18" ht="15.75" thickBot="1" x14ac:dyDescent="0.3">
      <c r="L194" s="38">
        <v>150</v>
      </c>
      <c r="M194" s="38">
        <v>11.26781013215825</v>
      </c>
      <c r="N194" s="38">
        <v>0.33218986784175009</v>
      </c>
      <c r="O194" s="38">
        <v>0.41324095566949176</v>
      </c>
      <c r="Q194" s="38">
        <v>99.666666666666657</v>
      </c>
      <c r="R194" s="38">
        <v>23.5</v>
      </c>
    </row>
  </sheetData>
  <sortState ref="R45:R194">
    <sortCondition ref="R45"/>
  </sortState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52"/>
  <sheetViews>
    <sheetView topLeftCell="D13" zoomScale="90" zoomScaleNormal="90" workbookViewId="0">
      <selection activeCell="J28" sqref="J28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20.5703125" bestFit="1" customWidth="1"/>
    <col min="4" max="4" width="14.28515625" customWidth="1"/>
    <col min="7" max="7" width="20.5703125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8.140625" bestFit="1" customWidth="1"/>
    <col min="12" max="12" width="13.42578125" bestFit="1" customWidth="1"/>
    <col min="13" max="15" width="12.7109375" bestFit="1" customWidth="1"/>
    <col min="18" max="18" width="28.42578125" bestFit="1" customWidth="1"/>
  </cols>
  <sheetData>
    <row r="1" spans="1:15" ht="38.25" x14ac:dyDescent="0.25">
      <c r="A1" s="65" t="s">
        <v>153</v>
      </c>
      <c r="B1" s="64" t="s">
        <v>154</v>
      </c>
      <c r="C1" s="64" t="s">
        <v>155</v>
      </c>
      <c r="D1" s="65" t="s">
        <v>156</v>
      </c>
    </row>
    <row r="2" spans="1:15" ht="15.75" x14ac:dyDescent="0.25">
      <c r="A2" s="66" t="s">
        <v>46</v>
      </c>
      <c r="B2" s="67" t="s">
        <v>48</v>
      </c>
      <c r="C2" s="68" t="s">
        <v>157</v>
      </c>
      <c r="D2" s="66" t="s">
        <v>40</v>
      </c>
    </row>
    <row r="3" spans="1:15" ht="15.75" x14ac:dyDescent="0.25">
      <c r="A3" s="69">
        <v>3</v>
      </c>
      <c r="B3" s="69">
        <v>1</v>
      </c>
      <c r="C3" s="70">
        <f>A3*B3</f>
        <v>3</v>
      </c>
      <c r="D3" s="71">
        <v>12.5</v>
      </c>
    </row>
    <row r="4" spans="1:15" ht="15.75" x14ac:dyDescent="0.25">
      <c r="A4" s="69">
        <v>3</v>
      </c>
      <c r="B4" s="69">
        <v>1</v>
      </c>
      <c r="C4" s="70">
        <f>A4*B4</f>
        <v>3</v>
      </c>
      <c r="D4" s="71">
        <v>14.5</v>
      </c>
      <c r="G4" s="59" t="s">
        <v>124</v>
      </c>
      <c r="H4" s="59"/>
      <c r="I4" s="59"/>
      <c r="J4" s="59"/>
      <c r="K4" s="59"/>
      <c r="L4" s="59"/>
      <c r="M4" s="59"/>
      <c r="N4" s="59"/>
      <c r="O4" s="59"/>
    </row>
    <row r="5" spans="1:15" ht="16.5" thickBot="1" x14ac:dyDescent="0.3">
      <c r="A5" s="69">
        <v>1</v>
      </c>
      <c r="B5" s="69">
        <v>1</v>
      </c>
      <c r="C5" s="70">
        <f>A5*B5</f>
        <v>1</v>
      </c>
      <c r="D5" s="71">
        <v>19</v>
      </c>
      <c r="G5" s="59"/>
      <c r="H5" s="59"/>
      <c r="I5" s="59"/>
      <c r="J5" s="59"/>
      <c r="K5" s="59"/>
      <c r="L5" s="59"/>
      <c r="M5" s="59"/>
      <c r="N5" s="59"/>
      <c r="O5" s="59"/>
    </row>
    <row r="6" spans="1:15" ht="15.75" x14ac:dyDescent="0.25">
      <c r="A6" s="69">
        <v>1</v>
      </c>
      <c r="B6" s="69">
        <v>1</v>
      </c>
      <c r="C6" s="70">
        <f t="shared" ref="C6:C69" si="0">A6*B6</f>
        <v>1</v>
      </c>
      <c r="D6" s="71">
        <v>18.2</v>
      </c>
      <c r="G6" s="60" t="s">
        <v>125</v>
      </c>
      <c r="H6" s="60"/>
      <c r="I6" s="59"/>
      <c r="J6" s="59"/>
      <c r="K6" s="59"/>
      <c r="L6" s="59"/>
      <c r="M6" s="59"/>
      <c r="N6" s="59"/>
      <c r="O6" s="59"/>
    </row>
    <row r="7" spans="1:15" ht="15.75" x14ac:dyDescent="0.25">
      <c r="A7" s="69">
        <v>4</v>
      </c>
      <c r="B7" s="69">
        <v>1</v>
      </c>
      <c r="C7" s="70">
        <f t="shared" si="0"/>
        <v>4</v>
      </c>
      <c r="D7" s="71">
        <v>7.6</v>
      </c>
      <c r="G7" s="49" t="s">
        <v>126</v>
      </c>
      <c r="H7" s="49">
        <v>0.59921947196398517</v>
      </c>
      <c r="I7" s="59"/>
      <c r="J7" s="59"/>
      <c r="K7" s="59"/>
      <c r="L7" s="59"/>
      <c r="M7" s="59"/>
      <c r="N7" s="59"/>
      <c r="O7" s="59"/>
    </row>
    <row r="8" spans="1:15" ht="15.75" x14ac:dyDescent="0.25">
      <c r="A8" s="69">
        <v>0</v>
      </c>
      <c r="B8" s="69">
        <v>1</v>
      </c>
      <c r="C8" s="70">
        <f t="shared" si="0"/>
        <v>0</v>
      </c>
      <c r="D8" s="71">
        <v>18.5</v>
      </c>
      <c r="G8" s="49" t="s">
        <v>127</v>
      </c>
      <c r="H8" s="49">
        <v>0.35906397558079717</v>
      </c>
      <c r="I8" s="59"/>
      <c r="J8" s="59"/>
      <c r="K8" s="59"/>
      <c r="L8" s="59"/>
      <c r="M8" s="59"/>
      <c r="N8" s="59"/>
      <c r="O8" s="59"/>
    </row>
    <row r="9" spans="1:15" ht="15.75" x14ac:dyDescent="0.25">
      <c r="A9" s="69">
        <v>2</v>
      </c>
      <c r="B9" s="69">
        <v>1</v>
      </c>
      <c r="C9" s="70">
        <f t="shared" si="0"/>
        <v>2</v>
      </c>
      <c r="D9" s="71">
        <v>13.1</v>
      </c>
      <c r="G9" s="49" t="s">
        <v>128</v>
      </c>
      <c r="H9" s="49">
        <v>0.34589405727081357</v>
      </c>
      <c r="I9" s="59"/>
      <c r="J9" s="59"/>
      <c r="K9" s="59"/>
      <c r="L9" s="59"/>
      <c r="M9" s="59"/>
      <c r="N9" s="59"/>
      <c r="O9" s="59"/>
    </row>
    <row r="10" spans="1:15" ht="15.75" x14ac:dyDescent="0.25">
      <c r="A10" s="69">
        <v>2</v>
      </c>
      <c r="B10" s="69">
        <v>1</v>
      </c>
      <c r="C10" s="70">
        <f t="shared" si="0"/>
        <v>2</v>
      </c>
      <c r="D10" s="71">
        <v>14.9</v>
      </c>
      <c r="G10" s="49" t="s">
        <v>82</v>
      </c>
      <c r="H10" s="49">
        <v>2.8881018592115324</v>
      </c>
      <c r="I10" s="59"/>
      <c r="J10" s="59"/>
      <c r="K10" s="59"/>
      <c r="L10" s="59"/>
      <c r="M10" s="59"/>
      <c r="N10" s="59"/>
      <c r="O10" s="59"/>
    </row>
    <row r="11" spans="1:15" ht="16.5" thickBot="1" x14ac:dyDescent="0.3">
      <c r="A11" s="69">
        <v>4</v>
      </c>
      <c r="B11" s="69">
        <v>0</v>
      </c>
      <c r="C11" s="70">
        <f t="shared" si="0"/>
        <v>0</v>
      </c>
      <c r="D11" s="71">
        <v>17.100000000000001</v>
      </c>
      <c r="G11" s="50" t="s">
        <v>129</v>
      </c>
      <c r="H11" s="50">
        <v>150</v>
      </c>
      <c r="I11" s="59"/>
      <c r="J11" s="59"/>
      <c r="K11" s="59"/>
      <c r="L11" s="59"/>
      <c r="M11" s="59"/>
      <c r="N11" s="59"/>
      <c r="O11" s="59"/>
    </row>
    <row r="12" spans="1:15" ht="15.75" x14ac:dyDescent="0.25">
      <c r="A12" s="69">
        <v>3</v>
      </c>
      <c r="B12" s="69">
        <v>0</v>
      </c>
      <c r="C12" s="70">
        <f t="shared" si="0"/>
        <v>0</v>
      </c>
      <c r="D12" s="71">
        <v>9.1999999999999993</v>
      </c>
      <c r="G12" s="59"/>
      <c r="H12" s="59"/>
      <c r="I12" s="59"/>
      <c r="J12" s="59"/>
      <c r="K12" s="59"/>
      <c r="L12" s="59"/>
      <c r="M12" s="59"/>
      <c r="N12" s="59"/>
      <c r="O12" s="59"/>
    </row>
    <row r="13" spans="1:15" ht="16.5" thickBot="1" x14ac:dyDescent="0.3">
      <c r="A13" s="69">
        <v>2</v>
      </c>
      <c r="B13" s="69">
        <v>1</v>
      </c>
      <c r="C13" s="70">
        <f t="shared" si="0"/>
        <v>2</v>
      </c>
      <c r="D13" s="71">
        <v>10.3</v>
      </c>
      <c r="G13" s="59" t="s">
        <v>130</v>
      </c>
      <c r="H13" s="59"/>
      <c r="I13" s="59"/>
      <c r="J13" s="59"/>
      <c r="K13" s="59"/>
      <c r="L13" s="59"/>
      <c r="M13" s="59"/>
      <c r="N13" s="59"/>
      <c r="O13" s="59"/>
    </row>
    <row r="14" spans="1:15" ht="15.75" x14ac:dyDescent="0.25">
      <c r="A14" s="69">
        <v>1</v>
      </c>
      <c r="B14" s="69">
        <v>1</v>
      </c>
      <c r="C14" s="70">
        <f t="shared" si="0"/>
        <v>1</v>
      </c>
      <c r="D14" s="71">
        <v>19.3</v>
      </c>
      <c r="G14" s="61"/>
      <c r="H14" s="61" t="s">
        <v>135</v>
      </c>
      <c r="I14" s="61" t="s">
        <v>136</v>
      </c>
      <c r="J14" s="61" t="s">
        <v>137</v>
      </c>
      <c r="K14" s="61" t="s">
        <v>138</v>
      </c>
      <c r="L14" s="61" t="s">
        <v>139</v>
      </c>
      <c r="M14" s="59"/>
      <c r="N14" s="59"/>
      <c r="O14" s="59"/>
    </row>
    <row r="15" spans="1:15" ht="15.75" x14ac:dyDescent="0.25">
      <c r="A15" s="69">
        <v>1</v>
      </c>
      <c r="B15" s="69">
        <v>0</v>
      </c>
      <c r="C15" s="70">
        <f t="shared" si="0"/>
        <v>0</v>
      </c>
      <c r="D15" s="71">
        <v>8.1</v>
      </c>
      <c r="G15" s="49" t="s">
        <v>131</v>
      </c>
      <c r="H15" s="49">
        <v>3</v>
      </c>
      <c r="I15" s="49">
        <v>682.23661035289024</v>
      </c>
      <c r="J15" s="49">
        <v>227.4122034509634</v>
      </c>
      <c r="K15" s="49">
        <v>27.263948578071606</v>
      </c>
      <c r="L15" s="49">
        <v>4.6402583442638423E-14</v>
      </c>
      <c r="M15" s="59"/>
      <c r="N15" s="59"/>
      <c r="O15" s="59"/>
    </row>
    <row r="16" spans="1:15" ht="15.75" x14ac:dyDescent="0.25">
      <c r="A16" s="69">
        <v>5</v>
      </c>
      <c r="B16" s="69">
        <v>1</v>
      </c>
      <c r="C16" s="70">
        <f t="shared" si="0"/>
        <v>5</v>
      </c>
      <c r="D16" s="71">
        <v>9.1</v>
      </c>
      <c r="G16" s="49" t="s">
        <v>132</v>
      </c>
      <c r="H16" s="49">
        <v>146</v>
      </c>
      <c r="I16" s="49">
        <v>1217.805322980442</v>
      </c>
      <c r="J16" s="49">
        <v>8.3411323491811107</v>
      </c>
      <c r="K16" s="49"/>
      <c r="L16" s="49"/>
      <c r="M16" s="59"/>
      <c r="N16" s="59"/>
      <c r="O16" s="59"/>
    </row>
    <row r="17" spans="1:19" ht="16.5" thickBot="1" x14ac:dyDescent="0.3">
      <c r="A17" s="69">
        <v>4</v>
      </c>
      <c r="B17" s="69">
        <v>0</v>
      </c>
      <c r="C17" s="70">
        <f t="shared" si="0"/>
        <v>0</v>
      </c>
      <c r="D17" s="71">
        <v>15.7</v>
      </c>
      <c r="G17" s="50" t="s">
        <v>133</v>
      </c>
      <c r="H17" s="50">
        <v>149</v>
      </c>
      <c r="I17" s="50">
        <v>1900.0419333333323</v>
      </c>
      <c r="J17" s="50"/>
      <c r="K17" s="50"/>
      <c r="L17" s="50"/>
      <c r="M17" s="59"/>
      <c r="N17" s="59"/>
      <c r="O17" s="59"/>
    </row>
    <row r="18" spans="1:19" ht="16.5" thickBot="1" x14ac:dyDescent="0.3">
      <c r="A18" s="69">
        <v>4</v>
      </c>
      <c r="B18" s="69">
        <v>1</v>
      </c>
      <c r="C18" s="70">
        <f t="shared" si="0"/>
        <v>4</v>
      </c>
      <c r="D18" s="71">
        <v>9.8000000000000007</v>
      </c>
      <c r="G18" s="59"/>
      <c r="H18" s="59"/>
      <c r="I18" s="59"/>
      <c r="J18" s="59"/>
      <c r="K18" s="59"/>
      <c r="L18" s="59"/>
      <c r="M18" s="59"/>
      <c r="N18" s="59"/>
      <c r="O18" s="59"/>
    </row>
    <row r="19" spans="1:19" ht="15.75" x14ac:dyDescent="0.25">
      <c r="A19" s="69">
        <v>4</v>
      </c>
      <c r="B19" s="69">
        <v>0</v>
      </c>
      <c r="C19" s="70">
        <f t="shared" si="0"/>
        <v>0</v>
      </c>
      <c r="D19" s="71">
        <v>19.5</v>
      </c>
      <c r="G19" s="61"/>
      <c r="H19" s="61" t="s">
        <v>140</v>
      </c>
      <c r="I19" s="61" t="s">
        <v>82</v>
      </c>
      <c r="J19" s="61" t="s">
        <v>141</v>
      </c>
      <c r="K19" s="61" t="s">
        <v>142</v>
      </c>
      <c r="L19" s="61" t="s">
        <v>143</v>
      </c>
      <c r="M19" s="61" t="s">
        <v>144</v>
      </c>
      <c r="N19" s="61" t="s">
        <v>145</v>
      </c>
      <c r="O19" s="61" t="s">
        <v>146</v>
      </c>
    </row>
    <row r="20" spans="1:19" ht="15.75" x14ac:dyDescent="0.25">
      <c r="A20" s="69">
        <v>0</v>
      </c>
      <c r="B20" s="69">
        <v>1</v>
      </c>
      <c r="C20" s="70">
        <f t="shared" si="0"/>
        <v>0</v>
      </c>
      <c r="D20" s="71">
        <v>16.2</v>
      </c>
      <c r="G20" s="49" t="s">
        <v>134</v>
      </c>
      <c r="H20" s="49">
        <v>8.1541918175721069</v>
      </c>
      <c r="I20" s="49">
        <v>0.85388903306003139</v>
      </c>
      <c r="J20" s="49">
        <v>9.5494748168276793</v>
      </c>
      <c r="K20" s="49">
        <v>4.3391526771252524E-17</v>
      </c>
      <c r="L20" s="49">
        <v>6.4666119375785991</v>
      </c>
      <c r="M20" s="49">
        <v>9.8417716975656155</v>
      </c>
      <c r="N20" s="49">
        <v>6.4666119375785991</v>
      </c>
      <c r="O20" s="49">
        <v>9.8417716975656155</v>
      </c>
    </row>
    <row r="21" spans="1:19" ht="15.75" x14ac:dyDescent="0.25">
      <c r="A21" s="69">
        <v>3</v>
      </c>
      <c r="B21" s="69">
        <v>1</v>
      </c>
      <c r="C21" s="70">
        <f t="shared" si="0"/>
        <v>3</v>
      </c>
      <c r="D21" s="71">
        <v>8</v>
      </c>
      <c r="G21" s="49" t="s">
        <v>46</v>
      </c>
      <c r="H21" s="49">
        <v>1.2470824949698149</v>
      </c>
      <c r="I21" s="49">
        <v>0.31732912699468419</v>
      </c>
      <c r="J21" s="49">
        <v>3.9299339042101411</v>
      </c>
      <c r="K21" s="49">
        <v>1.3073742729269021E-4</v>
      </c>
      <c r="L21" s="49">
        <v>0.61993045375782174</v>
      </c>
      <c r="M21" s="49">
        <v>1.8742345361818082</v>
      </c>
      <c r="N21" s="49">
        <v>0.61993045375782174</v>
      </c>
      <c r="O21" s="49">
        <v>1.8742345361818082</v>
      </c>
    </row>
    <row r="22" spans="1:19" ht="15.75" x14ac:dyDescent="0.25">
      <c r="A22" s="69">
        <v>0</v>
      </c>
      <c r="B22" s="69">
        <v>0</v>
      </c>
      <c r="C22" s="70">
        <f t="shared" si="0"/>
        <v>0</v>
      </c>
      <c r="D22" s="71">
        <v>12.2</v>
      </c>
      <c r="G22" s="49" t="s">
        <v>48</v>
      </c>
      <c r="H22" s="49">
        <v>7.8572606371314979</v>
      </c>
      <c r="I22" s="49">
        <v>1.0367828825776437</v>
      </c>
      <c r="J22" s="49">
        <v>7.5785015061174823</v>
      </c>
      <c r="K22" s="49">
        <v>3.7099645177342699E-12</v>
      </c>
      <c r="L22" s="49">
        <v>5.8082192923919216</v>
      </c>
      <c r="M22" s="49">
        <v>9.9063019818710742</v>
      </c>
      <c r="N22" s="49">
        <v>5.8082192923919216</v>
      </c>
      <c r="O22" s="49">
        <v>9.9063019818710742</v>
      </c>
    </row>
    <row r="23" spans="1:19" ht="16.5" thickBot="1" x14ac:dyDescent="0.3">
      <c r="A23" s="69">
        <v>2</v>
      </c>
      <c r="B23" s="69">
        <v>0</v>
      </c>
      <c r="C23" s="70">
        <f t="shared" si="0"/>
        <v>0</v>
      </c>
      <c r="D23" s="71">
        <v>11.1</v>
      </c>
      <c r="G23" s="50" t="s">
        <v>157</v>
      </c>
      <c r="H23" s="50">
        <v>-2.7165143276171575</v>
      </c>
      <c r="I23" s="50">
        <v>0.36698135606913096</v>
      </c>
      <c r="J23" s="50">
        <v>-7.4023224414305879</v>
      </c>
      <c r="K23" s="50">
        <v>9.7819190338174378E-12</v>
      </c>
      <c r="L23" s="50">
        <v>-3.4417963360013304</v>
      </c>
      <c r="M23" s="50">
        <v>-1.9912323192329846</v>
      </c>
      <c r="N23" s="50">
        <v>-3.4417963360013304</v>
      </c>
      <c r="O23" s="50">
        <v>-1.9912323192329846</v>
      </c>
    </row>
    <row r="24" spans="1:19" ht="15.75" x14ac:dyDescent="0.25">
      <c r="A24" s="69">
        <v>0</v>
      </c>
      <c r="B24" s="69">
        <v>1</v>
      </c>
      <c r="C24" s="70">
        <f t="shared" si="0"/>
        <v>0</v>
      </c>
      <c r="D24" s="71">
        <v>16.8</v>
      </c>
      <c r="G24" s="59"/>
      <c r="H24" s="59"/>
      <c r="I24" s="59"/>
      <c r="J24" s="59"/>
      <c r="K24" s="59"/>
      <c r="L24" s="59"/>
      <c r="M24" s="59"/>
      <c r="N24" s="59"/>
      <c r="O24" s="59"/>
    </row>
    <row r="25" spans="1:19" ht="15.75" x14ac:dyDescent="0.25">
      <c r="A25" s="69">
        <v>6</v>
      </c>
      <c r="B25" s="69">
        <v>1</v>
      </c>
      <c r="C25" s="70">
        <f t="shared" si="0"/>
        <v>6</v>
      </c>
      <c r="D25" s="71">
        <v>11.8</v>
      </c>
      <c r="G25" s="59"/>
      <c r="H25" s="59"/>
      <c r="I25" s="59"/>
      <c r="J25" s="59"/>
      <c r="K25" s="59"/>
      <c r="L25" s="59"/>
      <c r="M25" s="59"/>
      <c r="N25" s="59"/>
      <c r="O25" s="59"/>
    </row>
    <row r="26" spans="1:19" ht="15.75" x14ac:dyDescent="0.25">
      <c r="A26" s="69">
        <v>2</v>
      </c>
      <c r="B26" s="69">
        <v>1</v>
      </c>
      <c r="C26" s="70">
        <f t="shared" si="0"/>
        <v>2</v>
      </c>
      <c r="D26" s="71">
        <v>14</v>
      </c>
      <c r="G26" s="144" t="s">
        <v>269</v>
      </c>
      <c r="H26" s="144"/>
      <c r="I26" s="144"/>
      <c r="J26" s="144"/>
      <c r="K26" s="144"/>
      <c r="L26" s="144"/>
      <c r="M26" s="144"/>
      <c r="N26" s="144"/>
      <c r="O26" s="144"/>
      <c r="P26" s="145"/>
      <c r="Q26" s="145"/>
      <c r="R26" s="145"/>
      <c r="S26" s="145"/>
    </row>
    <row r="27" spans="1:19" ht="15.75" x14ac:dyDescent="0.25">
      <c r="A27" s="69">
        <v>3</v>
      </c>
      <c r="B27" s="69">
        <v>1</v>
      </c>
      <c r="C27" s="70">
        <f t="shared" si="0"/>
        <v>3</v>
      </c>
      <c r="D27" s="71">
        <v>10.5</v>
      </c>
    </row>
    <row r="28" spans="1:19" ht="15.75" x14ac:dyDescent="0.25">
      <c r="A28" s="69">
        <v>2</v>
      </c>
      <c r="B28" s="69">
        <v>0</v>
      </c>
      <c r="C28" s="70">
        <f t="shared" si="0"/>
        <v>0</v>
      </c>
      <c r="D28" s="71">
        <v>6.2</v>
      </c>
    </row>
    <row r="29" spans="1:19" ht="15.75" x14ac:dyDescent="0.25">
      <c r="A29" s="69">
        <v>2</v>
      </c>
      <c r="B29" s="69">
        <v>1</v>
      </c>
      <c r="C29" s="70">
        <f t="shared" si="0"/>
        <v>2</v>
      </c>
      <c r="D29" s="71">
        <v>16.899999999999999</v>
      </c>
    </row>
    <row r="30" spans="1:19" ht="15.75" x14ac:dyDescent="0.25">
      <c r="A30" s="69">
        <v>4</v>
      </c>
      <c r="B30" s="69">
        <v>1</v>
      </c>
      <c r="C30" s="70">
        <f t="shared" si="0"/>
        <v>4</v>
      </c>
      <c r="D30" s="71">
        <v>7.9</v>
      </c>
      <c r="R30" s="94" t="s">
        <v>176</v>
      </c>
      <c r="S30" s="90">
        <f>AVERAGE(A3:A152)</f>
        <v>2.6266666666666665</v>
      </c>
    </row>
    <row r="31" spans="1:19" ht="15.75" x14ac:dyDescent="0.25">
      <c r="A31" s="69">
        <v>4</v>
      </c>
      <c r="B31" s="69">
        <v>1</v>
      </c>
      <c r="C31" s="70">
        <f t="shared" si="0"/>
        <v>4</v>
      </c>
      <c r="D31" s="71">
        <v>9.6</v>
      </c>
      <c r="R31" s="95" t="s">
        <v>177</v>
      </c>
      <c r="S31" s="92">
        <f>_xlfn.STDEV.S(A3:A152)</f>
        <v>1.4951674578686329</v>
      </c>
    </row>
    <row r="32" spans="1:19" ht="15.75" x14ac:dyDescent="0.25">
      <c r="A32" s="69">
        <v>2</v>
      </c>
      <c r="B32" s="69">
        <v>1</v>
      </c>
      <c r="C32" s="70">
        <f t="shared" si="0"/>
        <v>2</v>
      </c>
      <c r="D32" s="71">
        <v>16.3</v>
      </c>
      <c r="R32" s="94"/>
      <c r="S32" s="90"/>
    </row>
    <row r="33" spans="1:19" ht="15.75" x14ac:dyDescent="0.25">
      <c r="A33" s="69">
        <v>4</v>
      </c>
      <c r="B33" s="69">
        <v>1</v>
      </c>
      <c r="C33" s="70">
        <f t="shared" si="0"/>
        <v>4</v>
      </c>
      <c r="D33" s="71">
        <v>11.2</v>
      </c>
      <c r="R33" s="95"/>
      <c r="S33" s="92"/>
    </row>
    <row r="34" spans="1:19" ht="15.75" x14ac:dyDescent="0.25">
      <c r="A34" s="69">
        <v>2</v>
      </c>
      <c r="B34" s="69">
        <v>1</v>
      </c>
      <c r="C34" s="70">
        <f t="shared" si="0"/>
        <v>2</v>
      </c>
      <c r="D34" s="71">
        <v>13.1</v>
      </c>
      <c r="R34" s="94" t="s">
        <v>178</v>
      </c>
      <c r="S34" s="93">
        <f>MIN(D3:D152)</f>
        <v>5.9</v>
      </c>
    </row>
    <row r="35" spans="1:19" ht="15.75" x14ac:dyDescent="0.25">
      <c r="A35" s="69">
        <v>2</v>
      </c>
      <c r="B35" s="69">
        <v>0</v>
      </c>
      <c r="C35" s="70">
        <f t="shared" si="0"/>
        <v>0</v>
      </c>
      <c r="D35" s="71">
        <v>8</v>
      </c>
      <c r="R35" s="95" t="s">
        <v>179</v>
      </c>
      <c r="S35" s="91">
        <f>MAX(D3:D152)</f>
        <v>23.5</v>
      </c>
    </row>
    <row r="36" spans="1:19" ht="15.75" x14ac:dyDescent="0.25">
      <c r="A36" s="69">
        <v>1</v>
      </c>
      <c r="B36" s="69">
        <v>1</v>
      </c>
      <c r="C36" s="70">
        <f t="shared" si="0"/>
        <v>1</v>
      </c>
      <c r="D36" s="71">
        <v>16.100000000000001</v>
      </c>
    </row>
    <row r="37" spans="1:19" ht="15.75" x14ac:dyDescent="0.25">
      <c r="A37" s="69">
        <v>1</v>
      </c>
      <c r="B37" s="69">
        <v>1</v>
      </c>
      <c r="C37" s="70">
        <f t="shared" si="0"/>
        <v>1</v>
      </c>
      <c r="D37" s="71">
        <v>10.4</v>
      </c>
    </row>
    <row r="38" spans="1:19" ht="15.75" x14ac:dyDescent="0.25">
      <c r="A38" s="69">
        <v>3</v>
      </c>
      <c r="B38" s="69">
        <v>0</v>
      </c>
      <c r="C38" s="70">
        <f t="shared" si="0"/>
        <v>0</v>
      </c>
      <c r="D38" s="71">
        <v>7.4</v>
      </c>
    </row>
    <row r="39" spans="1:19" ht="15.75" x14ac:dyDescent="0.25">
      <c r="A39" s="69">
        <v>1</v>
      </c>
      <c r="B39" s="69">
        <v>0</v>
      </c>
      <c r="C39" s="70">
        <f t="shared" si="0"/>
        <v>0</v>
      </c>
      <c r="D39" s="71">
        <v>10.5</v>
      </c>
    </row>
    <row r="40" spans="1:19" ht="15.75" x14ac:dyDescent="0.25">
      <c r="A40" s="69">
        <v>3</v>
      </c>
      <c r="B40" s="69">
        <v>1</v>
      </c>
      <c r="C40" s="70">
        <f t="shared" si="0"/>
        <v>3</v>
      </c>
      <c r="D40" s="71">
        <v>12</v>
      </c>
    </row>
    <row r="41" spans="1:19" ht="15.75" x14ac:dyDescent="0.25">
      <c r="A41" s="69">
        <v>0</v>
      </c>
      <c r="B41" s="69">
        <v>1</v>
      </c>
      <c r="C41" s="70">
        <f t="shared" si="0"/>
        <v>0</v>
      </c>
      <c r="D41" s="71">
        <v>14.5</v>
      </c>
    </row>
    <row r="42" spans="1:19" ht="15.75" x14ac:dyDescent="0.25">
      <c r="A42" s="72">
        <v>2</v>
      </c>
      <c r="B42" s="69">
        <v>0</v>
      </c>
      <c r="C42" s="70">
        <f t="shared" si="0"/>
        <v>0</v>
      </c>
      <c r="D42" s="73">
        <v>5.9</v>
      </c>
    </row>
    <row r="43" spans="1:19" ht="15.75" x14ac:dyDescent="0.25">
      <c r="A43" s="69">
        <v>3</v>
      </c>
      <c r="B43" s="69">
        <v>1</v>
      </c>
      <c r="C43" s="70">
        <f t="shared" si="0"/>
        <v>3</v>
      </c>
      <c r="D43" s="71">
        <v>9</v>
      </c>
    </row>
    <row r="44" spans="1:19" ht="15.75" x14ac:dyDescent="0.25">
      <c r="A44" s="69">
        <v>2</v>
      </c>
      <c r="B44" s="69">
        <v>1</v>
      </c>
      <c r="C44" s="70">
        <f t="shared" si="0"/>
        <v>2</v>
      </c>
      <c r="D44" s="71">
        <v>15.8</v>
      </c>
    </row>
    <row r="45" spans="1:19" ht="15.75" x14ac:dyDescent="0.25">
      <c r="A45" s="69">
        <v>1</v>
      </c>
      <c r="B45" s="69">
        <v>1</v>
      </c>
      <c r="C45" s="70">
        <f t="shared" si="0"/>
        <v>1</v>
      </c>
      <c r="D45" s="71">
        <v>14</v>
      </c>
    </row>
    <row r="46" spans="1:19" ht="15.75" x14ac:dyDescent="0.25">
      <c r="A46" s="69">
        <v>2</v>
      </c>
      <c r="B46" s="69">
        <v>1</v>
      </c>
      <c r="C46" s="70">
        <f t="shared" si="0"/>
        <v>2</v>
      </c>
      <c r="D46" s="71">
        <v>15.3</v>
      </c>
    </row>
    <row r="47" spans="1:19" ht="15.75" x14ac:dyDescent="0.25">
      <c r="A47" s="69">
        <v>2</v>
      </c>
      <c r="B47" s="69">
        <v>1</v>
      </c>
      <c r="C47" s="70">
        <f t="shared" si="0"/>
        <v>2</v>
      </c>
      <c r="D47" s="71">
        <v>14.4</v>
      </c>
    </row>
    <row r="48" spans="1:19" ht="15.75" x14ac:dyDescent="0.25">
      <c r="A48" s="69">
        <v>1</v>
      </c>
      <c r="B48" s="69">
        <v>1</v>
      </c>
      <c r="C48" s="70">
        <f t="shared" si="0"/>
        <v>1</v>
      </c>
      <c r="D48" s="71">
        <v>14.8</v>
      </c>
    </row>
    <row r="49" spans="1:4" ht="15.75" x14ac:dyDescent="0.25">
      <c r="A49" s="69">
        <v>1</v>
      </c>
      <c r="B49" s="69">
        <v>1</v>
      </c>
      <c r="C49" s="70">
        <f t="shared" si="0"/>
        <v>1</v>
      </c>
      <c r="D49" s="71">
        <v>12.1</v>
      </c>
    </row>
    <row r="50" spans="1:4" ht="15.75" x14ac:dyDescent="0.25">
      <c r="A50" s="69">
        <v>3</v>
      </c>
      <c r="B50" s="69">
        <v>0</v>
      </c>
      <c r="C50" s="70">
        <f t="shared" si="0"/>
        <v>0</v>
      </c>
      <c r="D50" s="71">
        <v>8</v>
      </c>
    </row>
    <row r="51" spans="1:4" ht="15.75" x14ac:dyDescent="0.25">
      <c r="A51" s="69">
        <v>1</v>
      </c>
      <c r="B51" s="69">
        <v>0</v>
      </c>
      <c r="C51" s="70">
        <f t="shared" si="0"/>
        <v>0</v>
      </c>
      <c r="D51" s="71">
        <v>8.4</v>
      </c>
    </row>
    <row r="52" spans="1:4" ht="15.75" x14ac:dyDescent="0.25">
      <c r="A52" s="69">
        <v>2</v>
      </c>
      <c r="B52" s="69">
        <v>0</v>
      </c>
      <c r="C52" s="70">
        <f t="shared" si="0"/>
        <v>0</v>
      </c>
      <c r="D52" s="71">
        <v>10.6</v>
      </c>
    </row>
    <row r="53" spans="1:4" ht="15.75" x14ac:dyDescent="0.25">
      <c r="A53" s="69">
        <v>0</v>
      </c>
      <c r="B53" s="69">
        <v>0</v>
      </c>
      <c r="C53" s="70">
        <f t="shared" si="0"/>
        <v>0</v>
      </c>
      <c r="D53" s="71">
        <v>10.9</v>
      </c>
    </row>
    <row r="54" spans="1:4" ht="15.75" x14ac:dyDescent="0.25">
      <c r="A54" s="69">
        <v>6</v>
      </c>
      <c r="B54" s="69">
        <v>1</v>
      </c>
      <c r="C54" s="70">
        <f t="shared" si="0"/>
        <v>6</v>
      </c>
      <c r="D54" s="71">
        <v>8.6999999999999993</v>
      </c>
    </row>
    <row r="55" spans="1:4" ht="15.75" x14ac:dyDescent="0.25">
      <c r="A55" s="69">
        <v>3</v>
      </c>
      <c r="B55" s="69">
        <v>1</v>
      </c>
      <c r="C55" s="70">
        <f t="shared" si="0"/>
        <v>3</v>
      </c>
      <c r="D55" s="71">
        <v>9.5</v>
      </c>
    </row>
    <row r="56" spans="1:4" ht="15.75" x14ac:dyDescent="0.25">
      <c r="A56" s="69">
        <v>6</v>
      </c>
      <c r="B56" s="69">
        <v>1</v>
      </c>
      <c r="C56" s="70">
        <f t="shared" si="0"/>
        <v>6</v>
      </c>
      <c r="D56" s="71">
        <v>6.8</v>
      </c>
    </row>
    <row r="57" spans="1:4" ht="15.75" x14ac:dyDescent="0.25">
      <c r="A57" s="69">
        <v>2</v>
      </c>
      <c r="B57" s="69">
        <v>0</v>
      </c>
      <c r="C57" s="70">
        <f t="shared" si="0"/>
        <v>0</v>
      </c>
      <c r="D57" s="71">
        <v>7.2</v>
      </c>
    </row>
    <row r="58" spans="1:4" ht="15.75" x14ac:dyDescent="0.25">
      <c r="A58" s="69">
        <v>2</v>
      </c>
      <c r="B58" s="69">
        <v>1</v>
      </c>
      <c r="C58" s="70">
        <f t="shared" si="0"/>
        <v>2</v>
      </c>
      <c r="D58" s="71">
        <v>11.3</v>
      </c>
    </row>
    <row r="59" spans="1:4" ht="15.75" x14ac:dyDescent="0.25">
      <c r="A59" s="69">
        <v>3</v>
      </c>
      <c r="B59" s="69">
        <v>1</v>
      </c>
      <c r="C59" s="70">
        <f t="shared" si="0"/>
        <v>3</v>
      </c>
      <c r="D59" s="71">
        <v>9.4</v>
      </c>
    </row>
    <row r="60" spans="1:4" ht="15.75" x14ac:dyDescent="0.25">
      <c r="A60" s="69">
        <v>3</v>
      </c>
      <c r="B60" s="69">
        <v>0</v>
      </c>
      <c r="C60" s="70">
        <f t="shared" si="0"/>
        <v>0</v>
      </c>
      <c r="D60" s="71">
        <v>8.6</v>
      </c>
    </row>
    <row r="61" spans="1:4" ht="15.75" x14ac:dyDescent="0.25">
      <c r="A61" s="69">
        <v>4</v>
      </c>
      <c r="B61" s="69">
        <v>0</v>
      </c>
      <c r="C61" s="70">
        <f t="shared" si="0"/>
        <v>0</v>
      </c>
      <c r="D61" s="71">
        <v>17.100000000000001</v>
      </c>
    </row>
    <row r="62" spans="1:4" ht="15.75" x14ac:dyDescent="0.25">
      <c r="A62" s="69">
        <v>1</v>
      </c>
      <c r="B62" s="69">
        <v>0</v>
      </c>
      <c r="C62" s="70">
        <f t="shared" si="0"/>
        <v>0</v>
      </c>
      <c r="D62" s="71">
        <v>15.4</v>
      </c>
    </row>
    <row r="63" spans="1:4" ht="15.75" x14ac:dyDescent="0.25">
      <c r="A63" s="69">
        <v>2</v>
      </c>
      <c r="B63" s="69">
        <v>0</v>
      </c>
      <c r="C63" s="70">
        <f t="shared" si="0"/>
        <v>0</v>
      </c>
      <c r="D63" s="71">
        <v>11</v>
      </c>
    </row>
    <row r="64" spans="1:4" ht="15.75" x14ac:dyDescent="0.25">
      <c r="A64" s="69">
        <v>4</v>
      </c>
      <c r="B64" s="69">
        <v>0</v>
      </c>
      <c r="C64" s="70">
        <f t="shared" si="0"/>
        <v>0</v>
      </c>
      <c r="D64" s="71">
        <v>15.6</v>
      </c>
    </row>
    <row r="65" spans="1:4" ht="15.75" x14ac:dyDescent="0.25">
      <c r="A65" s="69">
        <v>2</v>
      </c>
      <c r="B65" s="69">
        <v>0</v>
      </c>
      <c r="C65" s="70">
        <f t="shared" si="0"/>
        <v>0</v>
      </c>
      <c r="D65" s="71">
        <v>7.6</v>
      </c>
    </row>
    <row r="66" spans="1:4" ht="15.75" x14ac:dyDescent="0.25">
      <c r="A66" s="69">
        <v>2</v>
      </c>
      <c r="B66" s="69">
        <v>0</v>
      </c>
      <c r="C66" s="70">
        <f t="shared" si="0"/>
        <v>0</v>
      </c>
      <c r="D66" s="71">
        <v>11.4</v>
      </c>
    </row>
    <row r="67" spans="1:4" ht="15.75" x14ac:dyDescent="0.25">
      <c r="A67" s="69">
        <v>0</v>
      </c>
      <c r="B67" s="69">
        <v>1</v>
      </c>
      <c r="C67" s="70">
        <f t="shared" si="0"/>
        <v>0</v>
      </c>
      <c r="D67" s="71">
        <v>23.5</v>
      </c>
    </row>
    <row r="68" spans="1:4" ht="15.75" x14ac:dyDescent="0.25">
      <c r="A68" s="69">
        <v>2</v>
      </c>
      <c r="B68" s="69">
        <v>1</v>
      </c>
      <c r="C68" s="70">
        <f t="shared" si="0"/>
        <v>2</v>
      </c>
      <c r="D68" s="71">
        <v>12.4</v>
      </c>
    </row>
    <row r="69" spans="1:4" ht="15.75" x14ac:dyDescent="0.25">
      <c r="A69" s="69">
        <v>2</v>
      </c>
      <c r="B69" s="69">
        <v>0</v>
      </c>
      <c r="C69" s="70">
        <f t="shared" si="0"/>
        <v>0</v>
      </c>
      <c r="D69" s="71">
        <v>13.4</v>
      </c>
    </row>
    <row r="70" spans="1:4" ht="15.75" x14ac:dyDescent="0.25">
      <c r="A70" s="69">
        <v>3</v>
      </c>
      <c r="B70" s="69">
        <v>1</v>
      </c>
      <c r="C70" s="70">
        <f t="shared" ref="C70:C133" si="1">A70*B70</f>
        <v>3</v>
      </c>
      <c r="D70" s="71">
        <v>13.8</v>
      </c>
    </row>
    <row r="71" spans="1:4" ht="15.75" x14ac:dyDescent="0.25">
      <c r="A71" s="69">
        <v>3</v>
      </c>
      <c r="B71" s="69">
        <v>1</v>
      </c>
      <c r="C71" s="70">
        <f t="shared" si="1"/>
        <v>3</v>
      </c>
      <c r="D71" s="71">
        <v>11.6</v>
      </c>
    </row>
    <row r="72" spans="1:4" ht="15.75" x14ac:dyDescent="0.25">
      <c r="A72" s="69">
        <v>2</v>
      </c>
      <c r="B72" s="69">
        <v>1</v>
      </c>
      <c r="C72" s="70">
        <f t="shared" si="1"/>
        <v>2</v>
      </c>
      <c r="D72" s="71">
        <v>11.8</v>
      </c>
    </row>
    <row r="73" spans="1:4" ht="15.75" x14ac:dyDescent="0.25">
      <c r="A73" s="69">
        <v>1</v>
      </c>
      <c r="B73" s="69">
        <v>1</v>
      </c>
      <c r="C73" s="70">
        <f t="shared" si="1"/>
        <v>1</v>
      </c>
      <c r="D73" s="71">
        <v>12.4</v>
      </c>
    </row>
    <row r="74" spans="1:4" ht="15.75" x14ac:dyDescent="0.25">
      <c r="A74" s="69">
        <v>4</v>
      </c>
      <c r="B74" s="69">
        <v>1</v>
      </c>
      <c r="C74" s="70">
        <f t="shared" si="1"/>
        <v>4</v>
      </c>
      <c r="D74" s="71">
        <v>8.1</v>
      </c>
    </row>
    <row r="75" spans="1:4" ht="15.75" x14ac:dyDescent="0.25">
      <c r="A75" s="69">
        <v>1</v>
      </c>
      <c r="B75" s="69">
        <v>1</v>
      </c>
      <c r="C75" s="70">
        <f t="shared" si="1"/>
        <v>1</v>
      </c>
      <c r="D75" s="71">
        <v>9.5</v>
      </c>
    </row>
    <row r="76" spans="1:4" ht="15.75" x14ac:dyDescent="0.25">
      <c r="A76" s="69">
        <v>0</v>
      </c>
      <c r="B76" s="69">
        <v>0</v>
      </c>
      <c r="C76" s="70">
        <f t="shared" si="1"/>
        <v>0</v>
      </c>
      <c r="D76" s="71">
        <v>8.4</v>
      </c>
    </row>
    <row r="77" spans="1:4" ht="15.75" x14ac:dyDescent="0.25">
      <c r="A77" s="69">
        <v>5</v>
      </c>
      <c r="B77" s="69">
        <v>1</v>
      </c>
      <c r="C77" s="70">
        <f t="shared" si="1"/>
        <v>5</v>
      </c>
      <c r="D77" s="71">
        <v>9</v>
      </c>
    </row>
    <row r="78" spans="1:4" ht="15.75" x14ac:dyDescent="0.25">
      <c r="A78" s="69">
        <v>5</v>
      </c>
      <c r="B78" s="69">
        <v>0</v>
      </c>
      <c r="C78" s="70">
        <f t="shared" si="1"/>
        <v>0</v>
      </c>
      <c r="D78" s="71">
        <v>15.5</v>
      </c>
    </row>
    <row r="79" spans="1:4" ht="15.75" x14ac:dyDescent="0.25">
      <c r="A79" s="69">
        <v>3</v>
      </c>
      <c r="B79" s="69">
        <v>1</v>
      </c>
      <c r="C79" s="70">
        <f t="shared" si="1"/>
        <v>3</v>
      </c>
      <c r="D79" s="71">
        <v>10.4</v>
      </c>
    </row>
    <row r="80" spans="1:4" ht="15.75" x14ac:dyDescent="0.25">
      <c r="A80" s="69">
        <v>5</v>
      </c>
      <c r="B80" s="69">
        <v>1</v>
      </c>
      <c r="C80" s="70">
        <f t="shared" si="1"/>
        <v>5</v>
      </c>
      <c r="D80" s="71">
        <v>12.7</v>
      </c>
    </row>
    <row r="81" spans="1:4" ht="15.75" x14ac:dyDescent="0.25">
      <c r="A81" s="69">
        <v>3</v>
      </c>
      <c r="B81" s="69">
        <v>1</v>
      </c>
      <c r="C81" s="70">
        <f t="shared" si="1"/>
        <v>3</v>
      </c>
      <c r="D81" s="71">
        <v>14</v>
      </c>
    </row>
    <row r="82" spans="1:4" ht="15.75" x14ac:dyDescent="0.25">
      <c r="A82" s="69">
        <v>3</v>
      </c>
      <c r="B82" s="69">
        <v>1</v>
      </c>
      <c r="C82" s="70">
        <f t="shared" si="1"/>
        <v>3</v>
      </c>
      <c r="D82" s="71">
        <v>9.4</v>
      </c>
    </row>
    <row r="83" spans="1:4" ht="15.75" x14ac:dyDescent="0.25">
      <c r="A83" s="69">
        <v>3</v>
      </c>
      <c r="B83" s="69">
        <v>1</v>
      </c>
      <c r="C83" s="70">
        <f t="shared" si="1"/>
        <v>3</v>
      </c>
      <c r="D83" s="71">
        <v>14</v>
      </c>
    </row>
    <row r="84" spans="1:4" ht="15.75" x14ac:dyDescent="0.25">
      <c r="A84" s="69">
        <v>4</v>
      </c>
      <c r="B84" s="69">
        <v>0</v>
      </c>
      <c r="C84" s="70">
        <f t="shared" si="1"/>
        <v>0</v>
      </c>
      <c r="D84" s="71">
        <v>15.9</v>
      </c>
    </row>
    <row r="85" spans="1:4" ht="15.75" x14ac:dyDescent="0.25">
      <c r="A85" s="69">
        <v>3</v>
      </c>
      <c r="B85" s="69">
        <v>0</v>
      </c>
      <c r="C85" s="70">
        <f t="shared" si="1"/>
        <v>0</v>
      </c>
      <c r="D85" s="71">
        <v>7.5</v>
      </c>
    </row>
    <row r="86" spans="1:4" ht="15.75" x14ac:dyDescent="0.25">
      <c r="A86" s="69">
        <v>4</v>
      </c>
      <c r="B86" s="69">
        <v>1</v>
      </c>
      <c r="C86" s="70">
        <f t="shared" si="1"/>
        <v>4</v>
      </c>
      <c r="D86" s="71">
        <v>8.1</v>
      </c>
    </row>
    <row r="87" spans="1:4" ht="15.75" x14ac:dyDescent="0.25">
      <c r="A87" s="69">
        <v>1</v>
      </c>
      <c r="B87" s="69">
        <v>0</v>
      </c>
      <c r="C87" s="70">
        <f t="shared" si="1"/>
        <v>0</v>
      </c>
      <c r="D87" s="71">
        <v>10.3</v>
      </c>
    </row>
    <row r="88" spans="1:4" ht="15.75" x14ac:dyDescent="0.25">
      <c r="A88" s="69">
        <v>2</v>
      </c>
      <c r="B88" s="69">
        <v>0</v>
      </c>
      <c r="C88" s="70">
        <f t="shared" si="1"/>
        <v>0</v>
      </c>
      <c r="D88" s="71">
        <v>7.7</v>
      </c>
    </row>
    <row r="89" spans="1:4" ht="15.75" x14ac:dyDescent="0.25">
      <c r="A89" s="69">
        <v>3</v>
      </c>
      <c r="B89" s="69">
        <v>0</v>
      </c>
      <c r="C89" s="70">
        <f t="shared" si="1"/>
        <v>0</v>
      </c>
      <c r="D89" s="71">
        <v>8.5</v>
      </c>
    </row>
    <row r="90" spans="1:4" ht="15.75" x14ac:dyDescent="0.25">
      <c r="A90" s="69">
        <v>3</v>
      </c>
      <c r="B90" s="69">
        <v>0</v>
      </c>
      <c r="C90" s="70">
        <f t="shared" si="1"/>
        <v>0</v>
      </c>
      <c r="D90" s="71">
        <v>10.7</v>
      </c>
    </row>
    <row r="91" spans="1:4" ht="15.75" x14ac:dyDescent="0.25">
      <c r="A91" s="69">
        <v>2</v>
      </c>
      <c r="B91" s="69">
        <v>0</v>
      </c>
      <c r="C91" s="70">
        <f t="shared" si="1"/>
        <v>0</v>
      </c>
      <c r="D91" s="71">
        <v>7.4</v>
      </c>
    </row>
    <row r="92" spans="1:4" ht="15.75" x14ac:dyDescent="0.25">
      <c r="A92" s="69">
        <v>3</v>
      </c>
      <c r="B92" s="69">
        <v>1</v>
      </c>
      <c r="C92" s="70">
        <f t="shared" si="1"/>
        <v>3</v>
      </c>
      <c r="D92" s="71">
        <v>14.8</v>
      </c>
    </row>
    <row r="93" spans="1:4" ht="15.75" x14ac:dyDescent="0.25">
      <c r="A93" s="69">
        <v>5</v>
      </c>
      <c r="B93" s="69">
        <v>1</v>
      </c>
      <c r="C93" s="70">
        <f t="shared" si="1"/>
        <v>5</v>
      </c>
      <c r="D93" s="71">
        <v>7.3</v>
      </c>
    </row>
    <row r="94" spans="1:4" ht="15.75" x14ac:dyDescent="0.25">
      <c r="A94" s="69">
        <v>4</v>
      </c>
      <c r="B94" s="69">
        <v>1</v>
      </c>
      <c r="C94" s="70">
        <f t="shared" si="1"/>
        <v>4</v>
      </c>
      <c r="D94" s="71">
        <v>7.6</v>
      </c>
    </row>
    <row r="95" spans="1:4" ht="15.75" x14ac:dyDescent="0.25">
      <c r="A95" s="69">
        <v>1</v>
      </c>
      <c r="B95" s="69">
        <v>1</v>
      </c>
      <c r="C95" s="70">
        <f t="shared" si="1"/>
        <v>1</v>
      </c>
      <c r="D95" s="71">
        <v>9</v>
      </c>
    </row>
    <row r="96" spans="1:4" ht="15.75" x14ac:dyDescent="0.25">
      <c r="A96" s="69">
        <v>2</v>
      </c>
      <c r="B96" s="69">
        <v>1</v>
      </c>
      <c r="C96" s="70">
        <f t="shared" si="1"/>
        <v>2</v>
      </c>
      <c r="D96" s="71">
        <v>12.9</v>
      </c>
    </row>
    <row r="97" spans="1:4" ht="15.75" x14ac:dyDescent="0.25">
      <c r="A97" s="69">
        <v>4</v>
      </c>
      <c r="B97" s="69">
        <v>1</v>
      </c>
      <c r="C97" s="70">
        <f t="shared" si="1"/>
        <v>4</v>
      </c>
      <c r="D97" s="71">
        <v>9</v>
      </c>
    </row>
    <row r="98" spans="1:4" ht="15.75" x14ac:dyDescent="0.25">
      <c r="A98" s="69">
        <v>0</v>
      </c>
      <c r="B98" s="69">
        <v>1</v>
      </c>
      <c r="C98" s="70">
        <f t="shared" si="1"/>
        <v>0</v>
      </c>
      <c r="D98" s="71">
        <v>18.2</v>
      </c>
    </row>
    <row r="99" spans="1:4" ht="15.75" x14ac:dyDescent="0.25">
      <c r="A99" s="69">
        <v>5</v>
      </c>
      <c r="B99" s="69">
        <v>0</v>
      </c>
      <c r="C99" s="70">
        <f t="shared" si="1"/>
        <v>0</v>
      </c>
      <c r="D99" s="71">
        <v>14.4</v>
      </c>
    </row>
    <row r="100" spans="1:4" ht="15.75" x14ac:dyDescent="0.25">
      <c r="A100" s="69">
        <v>3</v>
      </c>
      <c r="B100" s="69">
        <v>0</v>
      </c>
      <c r="C100" s="70">
        <f t="shared" si="1"/>
        <v>0</v>
      </c>
      <c r="D100" s="71">
        <v>8.8000000000000007</v>
      </c>
    </row>
    <row r="101" spans="1:4" ht="15.75" x14ac:dyDescent="0.25">
      <c r="A101" s="69">
        <v>2</v>
      </c>
      <c r="B101" s="69">
        <v>1</v>
      </c>
      <c r="C101" s="70">
        <f t="shared" si="1"/>
        <v>2</v>
      </c>
      <c r="D101" s="71">
        <v>12.5</v>
      </c>
    </row>
    <row r="102" spans="1:4" ht="15.75" x14ac:dyDescent="0.25">
      <c r="A102" s="69">
        <v>2</v>
      </c>
      <c r="B102" s="69">
        <v>0</v>
      </c>
      <c r="C102" s="70">
        <f t="shared" si="1"/>
        <v>0</v>
      </c>
      <c r="D102" s="71">
        <v>13.3</v>
      </c>
    </row>
    <row r="103" spans="1:4" ht="15.75" x14ac:dyDescent="0.25">
      <c r="A103" s="69">
        <v>3</v>
      </c>
      <c r="B103" s="69">
        <v>1</v>
      </c>
      <c r="C103" s="70">
        <f t="shared" si="1"/>
        <v>3</v>
      </c>
      <c r="D103" s="71">
        <v>12.5</v>
      </c>
    </row>
    <row r="104" spans="1:4" ht="15.75" x14ac:dyDescent="0.25">
      <c r="A104" s="69">
        <v>0</v>
      </c>
      <c r="B104" s="69">
        <v>0</v>
      </c>
      <c r="C104" s="70">
        <f t="shared" si="1"/>
        <v>0</v>
      </c>
      <c r="D104" s="71">
        <v>13.2</v>
      </c>
    </row>
    <row r="105" spans="1:4" ht="15.75" x14ac:dyDescent="0.25">
      <c r="A105" s="69">
        <v>2</v>
      </c>
      <c r="B105" s="69">
        <v>0</v>
      </c>
      <c r="C105" s="70">
        <f t="shared" si="1"/>
        <v>0</v>
      </c>
      <c r="D105" s="71">
        <v>11.1</v>
      </c>
    </row>
    <row r="106" spans="1:4" ht="15.75" x14ac:dyDescent="0.25">
      <c r="A106" s="69">
        <v>3</v>
      </c>
      <c r="B106" s="69">
        <v>0</v>
      </c>
      <c r="C106" s="70">
        <f t="shared" si="1"/>
        <v>0</v>
      </c>
      <c r="D106" s="71">
        <v>8.3000000000000007</v>
      </c>
    </row>
    <row r="107" spans="1:4" ht="15.75" x14ac:dyDescent="0.25">
      <c r="A107" s="69">
        <v>7</v>
      </c>
      <c r="B107" s="69">
        <v>1</v>
      </c>
      <c r="C107" s="70">
        <f t="shared" si="1"/>
        <v>7</v>
      </c>
      <c r="D107" s="71">
        <v>9.3000000000000007</v>
      </c>
    </row>
    <row r="108" spans="1:4" ht="15.75" x14ac:dyDescent="0.25">
      <c r="A108" s="69">
        <v>3</v>
      </c>
      <c r="B108" s="69">
        <v>1</v>
      </c>
      <c r="C108" s="70">
        <f t="shared" si="1"/>
        <v>3</v>
      </c>
      <c r="D108" s="71">
        <v>8.1999999999999993</v>
      </c>
    </row>
    <row r="109" spans="1:4" ht="15.75" x14ac:dyDescent="0.25">
      <c r="A109" s="69">
        <v>2</v>
      </c>
      <c r="B109" s="69">
        <v>1</v>
      </c>
      <c r="C109" s="70">
        <f t="shared" si="1"/>
        <v>2</v>
      </c>
      <c r="D109" s="71">
        <v>14.8</v>
      </c>
    </row>
    <row r="110" spans="1:4" ht="15.75" x14ac:dyDescent="0.25">
      <c r="A110" s="69">
        <v>1</v>
      </c>
      <c r="B110" s="69">
        <v>0</v>
      </c>
      <c r="C110" s="70">
        <f t="shared" si="1"/>
        <v>0</v>
      </c>
      <c r="D110" s="71">
        <v>10.7</v>
      </c>
    </row>
    <row r="111" spans="1:4" ht="15.75" x14ac:dyDescent="0.25">
      <c r="A111" s="69">
        <v>4</v>
      </c>
      <c r="B111" s="69">
        <v>1</v>
      </c>
      <c r="C111" s="70">
        <f t="shared" si="1"/>
        <v>4</v>
      </c>
      <c r="D111" s="71">
        <v>8.8000000000000007</v>
      </c>
    </row>
    <row r="112" spans="1:4" ht="15.75" x14ac:dyDescent="0.25">
      <c r="A112" s="69">
        <v>2</v>
      </c>
      <c r="B112" s="69">
        <v>1</v>
      </c>
      <c r="C112" s="70">
        <f t="shared" si="1"/>
        <v>2</v>
      </c>
      <c r="D112" s="71">
        <v>9.6999999999999993</v>
      </c>
    </row>
    <row r="113" spans="1:4" ht="15.75" x14ac:dyDescent="0.25">
      <c r="A113" s="69">
        <v>2</v>
      </c>
      <c r="B113" s="69">
        <v>1</v>
      </c>
      <c r="C113" s="70">
        <f t="shared" si="1"/>
        <v>2</v>
      </c>
      <c r="D113" s="71">
        <v>9.6999999999999993</v>
      </c>
    </row>
    <row r="114" spans="1:4" ht="15.75" x14ac:dyDescent="0.25">
      <c r="A114" s="69">
        <v>3</v>
      </c>
      <c r="B114" s="69">
        <v>1</v>
      </c>
      <c r="C114" s="70">
        <f t="shared" si="1"/>
        <v>3</v>
      </c>
      <c r="D114" s="71">
        <v>10.5</v>
      </c>
    </row>
    <row r="115" spans="1:4" ht="15.75" x14ac:dyDescent="0.25">
      <c r="A115" s="69">
        <v>7</v>
      </c>
      <c r="B115" s="69">
        <v>1</v>
      </c>
      <c r="C115" s="70">
        <f t="shared" si="1"/>
        <v>7</v>
      </c>
      <c r="D115" s="71">
        <v>8.9</v>
      </c>
    </row>
    <row r="116" spans="1:4" ht="15.75" x14ac:dyDescent="0.25">
      <c r="A116" s="69">
        <v>4</v>
      </c>
      <c r="B116" s="69">
        <v>1</v>
      </c>
      <c r="C116" s="70">
        <f t="shared" si="1"/>
        <v>4</v>
      </c>
      <c r="D116" s="71">
        <v>7.9</v>
      </c>
    </row>
    <row r="117" spans="1:4" ht="15.75" x14ac:dyDescent="0.25">
      <c r="A117" s="69">
        <v>0</v>
      </c>
      <c r="B117" s="69">
        <v>1</v>
      </c>
      <c r="C117" s="70">
        <f t="shared" si="1"/>
        <v>0</v>
      </c>
      <c r="D117" s="71">
        <v>21</v>
      </c>
    </row>
    <row r="118" spans="1:4" ht="15.75" x14ac:dyDescent="0.25">
      <c r="A118" s="69">
        <v>1</v>
      </c>
      <c r="B118" s="69">
        <v>0</v>
      </c>
      <c r="C118" s="70">
        <f t="shared" si="1"/>
        <v>0</v>
      </c>
      <c r="D118" s="71">
        <v>12.7</v>
      </c>
    </row>
    <row r="119" spans="1:4" ht="15.75" x14ac:dyDescent="0.25">
      <c r="A119" s="69">
        <v>2</v>
      </c>
      <c r="B119" s="69">
        <v>0</v>
      </c>
      <c r="C119" s="70">
        <f t="shared" si="1"/>
        <v>0</v>
      </c>
      <c r="D119" s="71">
        <v>9.4</v>
      </c>
    </row>
    <row r="120" spans="1:4" ht="15.75" x14ac:dyDescent="0.25">
      <c r="A120" s="69">
        <v>5</v>
      </c>
      <c r="B120" s="69">
        <v>1</v>
      </c>
      <c r="C120" s="70">
        <f t="shared" si="1"/>
        <v>5</v>
      </c>
      <c r="D120" s="71">
        <v>7.5</v>
      </c>
    </row>
    <row r="121" spans="1:4" ht="15.75" x14ac:dyDescent="0.25">
      <c r="A121" s="69">
        <v>2</v>
      </c>
      <c r="B121" s="69">
        <v>1</v>
      </c>
      <c r="C121" s="70">
        <f t="shared" si="1"/>
        <v>2</v>
      </c>
      <c r="D121" s="71">
        <v>11.8</v>
      </c>
    </row>
    <row r="122" spans="1:4" ht="15.75" x14ac:dyDescent="0.25">
      <c r="A122" s="69">
        <v>3</v>
      </c>
      <c r="B122" s="69">
        <v>1</v>
      </c>
      <c r="C122" s="70">
        <f t="shared" si="1"/>
        <v>3</v>
      </c>
      <c r="D122" s="71">
        <v>11.4</v>
      </c>
    </row>
    <row r="123" spans="1:4" ht="15.75" x14ac:dyDescent="0.25">
      <c r="A123" s="69">
        <v>3</v>
      </c>
      <c r="B123" s="69">
        <v>0</v>
      </c>
      <c r="C123" s="70">
        <f t="shared" si="1"/>
        <v>0</v>
      </c>
      <c r="D123" s="71">
        <v>7.2</v>
      </c>
    </row>
    <row r="124" spans="1:4" ht="15.75" x14ac:dyDescent="0.25">
      <c r="A124" s="69">
        <v>4</v>
      </c>
      <c r="B124" s="69">
        <v>0</v>
      </c>
      <c r="C124" s="70">
        <f t="shared" si="1"/>
        <v>0</v>
      </c>
      <c r="D124" s="71">
        <v>20.399999999999999</v>
      </c>
    </row>
    <row r="125" spans="1:4" ht="15.75" x14ac:dyDescent="0.25">
      <c r="A125" s="69">
        <v>4</v>
      </c>
      <c r="B125" s="69">
        <v>1</v>
      </c>
      <c r="C125" s="70">
        <f t="shared" si="1"/>
        <v>4</v>
      </c>
      <c r="D125" s="71">
        <v>9.8000000000000007</v>
      </c>
    </row>
    <row r="126" spans="1:4" ht="15.75" x14ac:dyDescent="0.25">
      <c r="A126" s="69">
        <v>4</v>
      </c>
      <c r="B126" s="69">
        <v>0</v>
      </c>
      <c r="C126" s="70">
        <f t="shared" si="1"/>
        <v>0</v>
      </c>
      <c r="D126" s="71">
        <v>16.2</v>
      </c>
    </row>
    <row r="127" spans="1:4" ht="15.75" x14ac:dyDescent="0.25">
      <c r="A127" s="69">
        <v>1</v>
      </c>
      <c r="B127" s="69">
        <v>0</v>
      </c>
      <c r="C127" s="70">
        <f t="shared" si="1"/>
        <v>0</v>
      </c>
      <c r="D127" s="71">
        <v>11.4</v>
      </c>
    </row>
    <row r="128" spans="1:4" ht="15.75" x14ac:dyDescent="0.25">
      <c r="A128" s="69">
        <v>4</v>
      </c>
      <c r="B128" s="69">
        <v>0</v>
      </c>
      <c r="C128" s="70">
        <f t="shared" si="1"/>
        <v>0</v>
      </c>
      <c r="D128" s="71">
        <v>18.3</v>
      </c>
    </row>
    <row r="129" spans="1:4" ht="15.75" x14ac:dyDescent="0.25">
      <c r="A129" s="69">
        <v>2</v>
      </c>
      <c r="B129" s="69">
        <v>1</v>
      </c>
      <c r="C129" s="70">
        <f t="shared" si="1"/>
        <v>2</v>
      </c>
      <c r="D129" s="71">
        <v>8.6999999999999993</v>
      </c>
    </row>
    <row r="130" spans="1:4" ht="15.75" x14ac:dyDescent="0.25">
      <c r="A130" s="69">
        <v>5</v>
      </c>
      <c r="B130" s="69">
        <v>1</v>
      </c>
      <c r="C130" s="70">
        <f t="shared" si="1"/>
        <v>5</v>
      </c>
      <c r="D130" s="71">
        <v>9.1</v>
      </c>
    </row>
    <row r="131" spans="1:4" ht="15.75" x14ac:dyDescent="0.25">
      <c r="A131" s="69">
        <v>4</v>
      </c>
      <c r="B131" s="69">
        <v>1</v>
      </c>
      <c r="C131" s="70">
        <f t="shared" si="1"/>
        <v>4</v>
      </c>
      <c r="D131" s="71">
        <v>9.6999999999999993</v>
      </c>
    </row>
    <row r="132" spans="1:4" ht="15.75" x14ac:dyDescent="0.25">
      <c r="A132" s="69">
        <v>2</v>
      </c>
      <c r="B132" s="69">
        <v>0</v>
      </c>
      <c r="C132" s="70">
        <f t="shared" si="1"/>
        <v>0</v>
      </c>
      <c r="D132" s="71">
        <v>6.6</v>
      </c>
    </row>
    <row r="133" spans="1:4" ht="15.75" x14ac:dyDescent="0.25">
      <c r="A133" s="69">
        <v>2</v>
      </c>
      <c r="B133" s="69">
        <v>0</v>
      </c>
      <c r="C133" s="70">
        <f t="shared" si="1"/>
        <v>0</v>
      </c>
      <c r="D133" s="71">
        <v>9.1</v>
      </c>
    </row>
    <row r="134" spans="1:4" ht="15.75" x14ac:dyDescent="0.25">
      <c r="A134" s="69">
        <v>2</v>
      </c>
      <c r="B134" s="69">
        <v>1</v>
      </c>
      <c r="C134" s="70">
        <f t="shared" ref="C134:C152" si="2">A134*B134</f>
        <v>2</v>
      </c>
      <c r="D134" s="71">
        <v>9.6999999999999993</v>
      </c>
    </row>
    <row r="135" spans="1:4" ht="15.75" x14ac:dyDescent="0.25">
      <c r="A135" s="69">
        <v>3</v>
      </c>
      <c r="B135" s="69">
        <v>0</v>
      </c>
      <c r="C135" s="70">
        <f t="shared" si="2"/>
        <v>0</v>
      </c>
      <c r="D135" s="71">
        <v>7.8</v>
      </c>
    </row>
    <row r="136" spans="1:4" ht="15.75" x14ac:dyDescent="0.25">
      <c r="A136" s="69">
        <v>3</v>
      </c>
      <c r="B136" s="69">
        <v>1</v>
      </c>
      <c r="C136" s="70">
        <f t="shared" si="2"/>
        <v>3</v>
      </c>
      <c r="D136" s="71">
        <v>13.9</v>
      </c>
    </row>
    <row r="137" spans="1:4" ht="15.75" x14ac:dyDescent="0.25">
      <c r="A137" s="69">
        <v>3</v>
      </c>
      <c r="B137" s="69">
        <v>1</v>
      </c>
      <c r="C137" s="70">
        <f t="shared" si="2"/>
        <v>3</v>
      </c>
      <c r="D137" s="71">
        <v>10.3</v>
      </c>
    </row>
    <row r="138" spans="1:4" ht="15.75" x14ac:dyDescent="0.25">
      <c r="A138" s="69">
        <v>5</v>
      </c>
      <c r="B138" s="69">
        <v>1</v>
      </c>
      <c r="C138" s="70">
        <f t="shared" si="2"/>
        <v>5</v>
      </c>
      <c r="D138" s="71">
        <v>11.7</v>
      </c>
    </row>
    <row r="139" spans="1:4" ht="15.75" x14ac:dyDescent="0.25">
      <c r="A139" s="69">
        <v>2</v>
      </c>
      <c r="B139" s="69">
        <v>1</v>
      </c>
      <c r="C139" s="70">
        <f t="shared" si="2"/>
        <v>2</v>
      </c>
      <c r="D139" s="71">
        <v>9.4</v>
      </c>
    </row>
    <row r="140" spans="1:4" ht="15.75" x14ac:dyDescent="0.25">
      <c r="A140" s="69">
        <v>3</v>
      </c>
      <c r="B140" s="69">
        <v>1</v>
      </c>
      <c r="C140" s="70">
        <f t="shared" si="2"/>
        <v>3</v>
      </c>
      <c r="D140" s="71">
        <v>9.5</v>
      </c>
    </row>
    <row r="141" spans="1:4" ht="15.75" x14ac:dyDescent="0.25">
      <c r="A141" s="69">
        <v>4</v>
      </c>
      <c r="B141" s="69">
        <v>1</v>
      </c>
      <c r="C141" s="70">
        <f t="shared" si="2"/>
        <v>4</v>
      </c>
      <c r="D141" s="71">
        <v>8.6999999999999993</v>
      </c>
    </row>
    <row r="142" spans="1:4" ht="15.75" x14ac:dyDescent="0.25">
      <c r="A142" s="69">
        <v>2</v>
      </c>
      <c r="B142" s="69">
        <v>1</v>
      </c>
      <c r="C142" s="70">
        <f t="shared" si="2"/>
        <v>2</v>
      </c>
      <c r="D142" s="71">
        <v>12.8</v>
      </c>
    </row>
    <row r="143" spans="1:4" ht="15.75" x14ac:dyDescent="0.25">
      <c r="A143" s="69">
        <v>3</v>
      </c>
      <c r="B143" s="69">
        <v>0</v>
      </c>
      <c r="C143" s="70">
        <f t="shared" si="2"/>
        <v>0</v>
      </c>
      <c r="D143" s="71">
        <v>6.6</v>
      </c>
    </row>
    <row r="144" spans="1:4" ht="15.75" x14ac:dyDescent="0.25">
      <c r="A144" s="69">
        <v>2</v>
      </c>
      <c r="B144" s="69">
        <v>1</v>
      </c>
      <c r="C144" s="70">
        <f t="shared" si="2"/>
        <v>2</v>
      </c>
      <c r="D144" s="71">
        <v>17</v>
      </c>
    </row>
    <row r="145" spans="1:4" ht="15.75" x14ac:dyDescent="0.25">
      <c r="A145" s="69">
        <v>0</v>
      </c>
      <c r="B145" s="69">
        <v>1</v>
      </c>
      <c r="C145" s="70">
        <f t="shared" si="2"/>
        <v>0</v>
      </c>
      <c r="D145" s="71">
        <v>16.7</v>
      </c>
    </row>
    <row r="146" spans="1:4" ht="15.75" x14ac:dyDescent="0.25">
      <c r="A146" s="69">
        <v>1</v>
      </c>
      <c r="B146" s="69">
        <v>1</v>
      </c>
      <c r="C146" s="70">
        <f t="shared" si="2"/>
        <v>1</v>
      </c>
      <c r="D146" s="71">
        <v>15.9</v>
      </c>
    </row>
    <row r="147" spans="1:4" ht="15.75" x14ac:dyDescent="0.25">
      <c r="A147" s="69">
        <v>4</v>
      </c>
      <c r="B147" s="69">
        <v>1</v>
      </c>
      <c r="C147" s="70">
        <f t="shared" si="2"/>
        <v>4</v>
      </c>
      <c r="D147" s="71">
        <v>7.9</v>
      </c>
    </row>
    <row r="148" spans="1:4" ht="15.75" x14ac:dyDescent="0.25">
      <c r="A148" s="69">
        <v>3</v>
      </c>
      <c r="B148" s="69">
        <v>0</v>
      </c>
      <c r="C148" s="70">
        <f t="shared" si="2"/>
        <v>0</v>
      </c>
      <c r="D148" s="71">
        <v>14.1</v>
      </c>
    </row>
    <row r="149" spans="1:4" ht="15.75" x14ac:dyDescent="0.25">
      <c r="A149" s="69">
        <v>4</v>
      </c>
      <c r="B149" s="69">
        <v>1</v>
      </c>
      <c r="C149" s="70">
        <f t="shared" si="2"/>
        <v>4</v>
      </c>
      <c r="D149" s="71">
        <v>8.1</v>
      </c>
    </row>
    <row r="150" spans="1:4" ht="15.75" x14ac:dyDescent="0.25">
      <c r="A150" s="69">
        <v>2</v>
      </c>
      <c r="B150" s="69">
        <v>0</v>
      </c>
      <c r="C150" s="70">
        <f t="shared" si="2"/>
        <v>0</v>
      </c>
      <c r="D150" s="71">
        <v>13.6</v>
      </c>
    </row>
    <row r="151" spans="1:4" ht="15.75" x14ac:dyDescent="0.25">
      <c r="A151" s="69">
        <v>3</v>
      </c>
      <c r="B151" s="69">
        <v>1</v>
      </c>
      <c r="C151" s="70">
        <f t="shared" si="2"/>
        <v>3</v>
      </c>
      <c r="D151" s="71">
        <v>10</v>
      </c>
    </row>
    <row r="152" spans="1:4" ht="15.75" x14ac:dyDescent="0.25">
      <c r="A152" s="69">
        <v>5</v>
      </c>
      <c r="B152" s="69">
        <v>1</v>
      </c>
      <c r="C152" s="70">
        <f t="shared" si="2"/>
        <v>5</v>
      </c>
      <c r="D152" s="71">
        <v>11.6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4"/>
  <sheetViews>
    <sheetView workbookViewId="0">
      <selection activeCell="L35" sqref="L35"/>
    </sheetView>
  </sheetViews>
  <sheetFormatPr defaultRowHeight="15" x14ac:dyDescent="0.25"/>
  <cols>
    <col min="1" max="1" width="40.42578125" customWidth="1"/>
    <col min="2" max="2" width="16.140625" bestFit="1" customWidth="1"/>
    <col min="6" max="6" width="13.7109375" customWidth="1"/>
    <col min="7" max="8" width="15.140625" customWidth="1"/>
    <col min="257" max="257" width="40.42578125" customWidth="1"/>
    <col min="262" max="262" width="13.7109375" customWidth="1"/>
    <col min="263" max="264" width="15.140625" customWidth="1"/>
    <col min="513" max="513" width="40.42578125" customWidth="1"/>
    <col min="518" max="518" width="13.7109375" customWidth="1"/>
    <col min="519" max="520" width="15.140625" customWidth="1"/>
    <col min="769" max="769" width="40.42578125" customWidth="1"/>
    <col min="774" max="774" width="13.7109375" customWidth="1"/>
    <col min="775" max="776" width="15.140625" customWidth="1"/>
    <col min="1025" max="1025" width="40.42578125" customWidth="1"/>
    <col min="1030" max="1030" width="13.7109375" customWidth="1"/>
    <col min="1031" max="1032" width="15.140625" customWidth="1"/>
    <col min="1281" max="1281" width="40.42578125" customWidth="1"/>
    <col min="1286" max="1286" width="13.7109375" customWidth="1"/>
    <col min="1287" max="1288" width="15.140625" customWidth="1"/>
    <col min="1537" max="1537" width="40.42578125" customWidth="1"/>
    <col min="1542" max="1542" width="13.7109375" customWidth="1"/>
    <col min="1543" max="1544" width="15.140625" customWidth="1"/>
    <col min="1793" max="1793" width="40.42578125" customWidth="1"/>
    <col min="1798" max="1798" width="13.7109375" customWidth="1"/>
    <col min="1799" max="1800" width="15.140625" customWidth="1"/>
    <col min="2049" max="2049" width="40.42578125" customWidth="1"/>
    <col min="2054" max="2054" width="13.7109375" customWidth="1"/>
    <col min="2055" max="2056" width="15.140625" customWidth="1"/>
    <col min="2305" max="2305" width="40.42578125" customWidth="1"/>
    <col min="2310" max="2310" width="13.7109375" customWidth="1"/>
    <col min="2311" max="2312" width="15.140625" customWidth="1"/>
    <col min="2561" max="2561" width="40.42578125" customWidth="1"/>
    <col min="2566" max="2566" width="13.7109375" customWidth="1"/>
    <col min="2567" max="2568" width="15.140625" customWidth="1"/>
    <col min="2817" max="2817" width="40.42578125" customWidth="1"/>
    <col min="2822" max="2822" width="13.7109375" customWidth="1"/>
    <col min="2823" max="2824" width="15.140625" customWidth="1"/>
    <col min="3073" max="3073" width="40.42578125" customWidth="1"/>
    <col min="3078" max="3078" width="13.7109375" customWidth="1"/>
    <col min="3079" max="3080" width="15.140625" customWidth="1"/>
    <col min="3329" max="3329" width="40.42578125" customWidth="1"/>
    <col min="3334" max="3334" width="13.7109375" customWidth="1"/>
    <col min="3335" max="3336" width="15.140625" customWidth="1"/>
    <col min="3585" max="3585" width="40.42578125" customWidth="1"/>
    <col min="3590" max="3590" width="13.7109375" customWidth="1"/>
    <col min="3591" max="3592" width="15.140625" customWidth="1"/>
    <col min="3841" max="3841" width="40.42578125" customWidth="1"/>
    <col min="3846" max="3846" width="13.7109375" customWidth="1"/>
    <col min="3847" max="3848" width="15.140625" customWidth="1"/>
    <col min="4097" max="4097" width="40.42578125" customWidth="1"/>
    <col min="4102" max="4102" width="13.7109375" customWidth="1"/>
    <col min="4103" max="4104" width="15.140625" customWidth="1"/>
    <col min="4353" max="4353" width="40.42578125" customWidth="1"/>
    <col min="4358" max="4358" width="13.7109375" customWidth="1"/>
    <col min="4359" max="4360" width="15.140625" customWidth="1"/>
    <col min="4609" max="4609" width="40.42578125" customWidth="1"/>
    <col min="4614" max="4614" width="13.7109375" customWidth="1"/>
    <col min="4615" max="4616" width="15.140625" customWidth="1"/>
    <col min="4865" max="4865" width="40.42578125" customWidth="1"/>
    <col min="4870" max="4870" width="13.7109375" customWidth="1"/>
    <col min="4871" max="4872" width="15.140625" customWidth="1"/>
    <col min="5121" max="5121" width="40.42578125" customWidth="1"/>
    <col min="5126" max="5126" width="13.7109375" customWidth="1"/>
    <col min="5127" max="5128" width="15.140625" customWidth="1"/>
    <col min="5377" max="5377" width="40.42578125" customWidth="1"/>
    <col min="5382" max="5382" width="13.7109375" customWidth="1"/>
    <col min="5383" max="5384" width="15.140625" customWidth="1"/>
    <col min="5633" max="5633" width="40.42578125" customWidth="1"/>
    <col min="5638" max="5638" width="13.7109375" customWidth="1"/>
    <col min="5639" max="5640" width="15.140625" customWidth="1"/>
    <col min="5889" max="5889" width="40.42578125" customWidth="1"/>
    <col min="5894" max="5894" width="13.7109375" customWidth="1"/>
    <col min="5895" max="5896" width="15.140625" customWidth="1"/>
    <col min="6145" max="6145" width="40.42578125" customWidth="1"/>
    <col min="6150" max="6150" width="13.7109375" customWidth="1"/>
    <col min="6151" max="6152" width="15.140625" customWidth="1"/>
    <col min="6401" max="6401" width="40.42578125" customWidth="1"/>
    <col min="6406" max="6406" width="13.7109375" customWidth="1"/>
    <col min="6407" max="6408" width="15.140625" customWidth="1"/>
    <col min="6657" max="6657" width="40.42578125" customWidth="1"/>
    <col min="6662" max="6662" width="13.7109375" customWidth="1"/>
    <col min="6663" max="6664" width="15.140625" customWidth="1"/>
    <col min="6913" max="6913" width="40.42578125" customWidth="1"/>
    <col min="6918" max="6918" width="13.7109375" customWidth="1"/>
    <col min="6919" max="6920" width="15.140625" customWidth="1"/>
    <col min="7169" max="7169" width="40.42578125" customWidth="1"/>
    <col min="7174" max="7174" width="13.7109375" customWidth="1"/>
    <col min="7175" max="7176" width="15.140625" customWidth="1"/>
    <col min="7425" max="7425" width="40.42578125" customWidth="1"/>
    <col min="7430" max="7430" width="13.7109375" customWidth="1"/>
    <col min="7431" max="7432" width="15.140625" customWidth="1"/>
    <col min="7681" max="7681" width="40.42578125" customWidth="1"/>
    <col min="7686" max="7686" width="13.7109375" customWidth="1"/>
    <col min="7687" max="7688" width="15.140625" customWidth="1"/>
    <col min="7937" max="7937" width="40.42578125" customWidth="1"/>
    <col min="7942" max="7942" width="13.7109375" customWidth="1"/>
    <col min="7943" max="7944" width="15.140625" customWidth="1"/>
    <col min="8193" max="8193" width="40.42578125" customWidth="1"/>
    <col min="8198" max="8198" width="13.7109375" customWidth="1"/>
    <col min="8199" max="8200" width="15.140625" customWidth="1"/>
    <col min="8449" max="8449" width="40.42578125" customWidth="1"/>
    <col min="8454" max="8454" width="13.7109375" customWidth="1"/>
    <col min="8455" max="8456" width="15.140625" customWidth="1"/>
    <col min="8705" max="8705" width="40.42578125" customWidth="1"/>
    <col min="8710" max="8710" width="13.7109375" customWidth="1"/>
    <col min="8711" max="8712" width="15.140625" customWidth="1"/>
    <col min="8961" max="8961" width="40.42578125" customWidth="1"/>
    <col min="8966" max="8966" width="13.7109375" customWidth="1"/>
    <col min="8967" max="8968" width="15.140625" customWidth="1"/>
    <col min="9217" max="9217" width="40.42578125" customWidth="1"/>
    <col min="9222" max="9222" width="13.7109375" customWidth="1"/>
    <col min="9223" max="9224" width="15.140625" customWidth="1"/>
    <col min="9473" max="9473" width="40.42578125" customWidth="1"/>
    <col min="9478" max="9478" width="13.7109375" customWidth="1"/>
    <col min="9479" max="9480" width="15.140625" customWidth="1"/>
    <col min="9729" max="9729" width="40.42578125" customWidth="1"/>
    <col min="9734" max="9734" width="13.7109375" customWidth="1"/>
    <col min="9735" max="9736" width="15.140625" customWidth="1"/>
    <col min="9985" max="9985" width="40.42578125" customWidth="1"/>
    <col min="9990" max="9990" width="13.7109375" customWidth="1"/>
    <col min="9991" max="9992" width="15.140625" customWidth="1"/>
    <col min="10241" max="10241" width="40.42578125" customWidth="1"/>
    <col min="10246" max="10246" width="13.7109375" customWidth="1"/>
    <col min="10247" max="10248" width="15.140625" customWidth="1"/>
    <col min="10497" max="10497" width="40.42578125" customWidth="1"/>
    <col min="10502" max="10502" width="13.7109375" customWidth="1"/>
    <col min="10503" max="10504" width="15.140625" customWidth="1"/>
    <col min="10753" max="10753" width="40.42578125" customWidth="1"/>
    <col min="10758" max="10758" width="13.7109375" customWidth="1"/>
    <col min="10759" max="10760" width="15.140625" customWidth="1"/>
    <col min="11009" max="11009" width="40.42578125" customWidth="1"/>
    <col min="11014" max="11014" width="13.7109375" customWidth="1"/>
    <col min="11015" max="11016" width="15.140625" customWidth="1"/>
    <col min="11265" max="11265" width="40.42578125" customWidth="1"/>
    <col min="11270" max="11270" width="13.7109375" customWidth="1"/>
    <col min="11271" max="11272" width="15.140625" customWidth="1"/>
    <col min="11521" max="11521" width="40.42578125" customWidth="1"/>
    <col min="11526" max="11526" width="13.7109375" customWidth="1"/>
    <col min="11527" max="11528" width="15.140625" customWidth="1"/>
    <col min="11777" max="11777" width="40.42578125" customWidth="1"/>
    <col min="11782" max="11782" width="13.7109375" customWidth="1"/>
    <col min="11783" max="11784" width="15.140625" customWidth="1"/>
    <col min="12033" max="12033" width="40.42578125" customWidth="1"/>
    <col min="12038" max="12038" width="13.7109375" customWidth="1"/>
    <col min="12039" max="12040" width="15.140625" customWidth="1"/>
    <col min="12289" max="12289" width="40.42578125" customWidth="1"/>
    <col min="12294" max="12294" width="13.7109375" customWidth="1"/>
    <col min="12295" max="12296" width="15.140625" customWidth="1"/>
    <col min="12545" max="12545" width="40.42578125" customWidth="1"/>
    <col min="12550" max="12550" width="13.7109375" customWidth="1"/>
    <col min="12551" max="12552" width="15.140625" customWidth="1"/>
    <col min="12801" max="12801" width="40.42578125" customWidth="1"/>
    <col min="12806" max="12806" width="13.7109375" customWidth="1"/>
    <col min="12807" max="12808" width="15.140625" customWidth="1"/>
    <col min="13057" max="13057" width="40.42578125" customWidth="1"/>
    <col min="13062" max="13062" width="13.7109375" customWidth="1"/>
    <col min="13063" max="13064" width="15.140625" customWidth="1"/>
    <col min="13313" max="13313" width="40.42578125" customWidth="1"/>
    <col min="13318" max="13318" width="13.7109375" customWidth="1"/>
    <col min="13319" max="13320" width="15.140625" customWidth="1"/>
    <col min="13569" max="13569" width="40.42578125" customWidth="1"/>
    <col min="13574" max="13574" width="13.7109375" customWidth="1"/>
    <col min="13575" max="13576" width="15.140625" customWidth="1"/>
    <col min="13825" max="13825" width="40.42578125" customWidth="1"/>
    <col min="13830" max="13830" width="13.7109375" customWidth="1"/>
    <col min="13831" max="13832" width="15.140625" customWidth="1"/>
    <col min="14081" max="14081" width="40.42578125" customWidth="1"/>
    <col min="14086" max="14086" width="13.7109375" customWidth="1"/>
    <col min="14087" max="14088" width="15.140625" customWidth="1"/>
    <col min="14337" max="14337" width="40.42578125" customWidth="1"/>
    <col min="14342" max="14342" width="13.7109375" customWidth="1"/>
    <col min="14343" max="14344" width="15.140625" customWidth="1"/>
    <col min="14593" max="14593" width="40.42578125" customWidth="1"/>
    <col min="14598" max="14598" width="13.7109375" customWidth="1"/>
    <col min="14599" max="14600" width="15.140625" customWidth="1"/>
    <col min="14849" max="14849" width="40.42578125" customWidth="1"/>
    <col min="14854" max="14854" width="13.7109375" customWidth="1"/>
    <col min="14855" max="14856" width="15.140625" customWidth="1"/>
    <col min="15105" max="15105" width="40.42578125" customWidth="1"/>
    <col min="15110" max="15110" width="13.7109375" customWidth="1"/>
    <col min="15111" max="15112" width="15.140625" customWidth="1"/>
    <col min="15361" max="15361" width="40.42578125" customWidth="1"/>
    <col min="15366" max="15366" width="13.7109375" customWidth="1"/>
    <col min="15367" max="15368" width="15.140625" customWidth="1"/>
    <col min="15617" max="15617" width="40.42578125" customWidth="1"/>
    <col min="15622" max="15622" width="13.7109375" customWidth="1"/>
    <col min="15623" max="15624" width="15.140625" customWidth="1"/>
    <col min="15873" max="15873" width="40.42578125" customWidth="1"/>
    <col min="15878" max="15878" width="13.7109375" customWidth="1"/>
    <col min="15879" max="15880" width="15.140625" customWidth="1"/>
    <col min="16129" max="16129" width="40.42578125" customWidth="1"/>
    <col min="16134" max="16134" width="13.7109375" customWidth="1"/>
    <col min="16135" max="16136" width="15.140625" customWidth="1"/>
  </cols>
  <sheetData>
    <row r="1" spans="1:16" x14ac:dyDescent="0.25">
      <c r="A1" s="149" t="s">
        <v>169</v>
      </c>
      <c r="B1" s="149"/>
      <c r="C1" s="149"/>
      <c r="D1" s="149"/>
      <c r="E1" s="149"/>
      <c r="F1" s="149"/>
    </row>
    <row r="2" spans="1:16" x14ac:dyDescent="0.25">
      <c r="A2" s="149"/>
      <c r="B2" s="149"/>
      <c r="C2" s="149"/>
      <c r="D2" s="149"/>
      <c r="E2" s="149"/>
      <c r="F2" s="149"/>
    </row>
    <row r="4" spans="1:16" ht="26.25" x14ac:dyDescent="0.25">
      <c r="A4" s="77" t="s">
        <v>158</v>
      </c>
    </row>
    <row r="6" spans="1:16" x14ac:dyDescent="0.25">
      <c r="A6" s="78" t="s">
        <v>159</v>
      </c>
    </row>
    <row r="7" spans="1:16" x14ac:dyDescent="0.25">
      <c r="A7" s="79" t="s">
        <v>160</v>
      </c>
      <c r="B7" s="80" t="s">
        <v>173</v>
      </c>
    </row>
    <row r="8" spans="1:16" x14ac:dyDescent="0.25">
      <c r="A8" s="79" t="s">
        <v>170</v>
      </c>
      <c r="B8" s="80" t="s">
        <v>174</v>
      </c>
    </row>
    <row r="9" spans="1:16" x14ac:dyDescent="0.25">
      <c r="A9" s="79" t="s">
        <v>171</v>
      </c>
      <c r="B9" s="80" t="s">
        <v>175</v>
      </c>
      <c r="O9" s="49"/>
      <c r="P9" s="49"/>
    </row>
    <row r="10" spans="1:16" x14ac:dyDescent="0.25">
      <c r="A10" s="81"/>
      <c r="B10" s="82"/>
      <c r="O10" s="49"/>
      <c r="P10" s="49"/>
    </row>
    <row r="11" spans="1:16" x14ac:dyDescent="0.25">
      <c r="A11" s="78" t="s">
        <v>161</v>
      </c>
      <c r="B11" s="82"/>
      <c r="O11" s="49"/>
      <c r="P11" s="49"/>
    </row>
    <row r="12" spans="1:16" ht="15.75" thickBot="1" x14ac:dyDescent="0.3">
      <c r="A12" s="79" t="s">
        <v>162</v>
      </c>
      <c r="B12" s="83">
        <v>1.2470000000000001</v>
      </c>
      <c r="O12" s="50"/>
      <c r="P12" s="50"/>
    </row>
    <row r="13" spans="1:16" x14ac:dyDescent="0.25">
      <c r="A13" s="79" t="s">
        <v>172</v>
      </c>
      <c r="B13" s="83">
        <v>7.8570000000000002</v>
      </c>
    </row>
    <row r="14" spans="1:16" x14ac:dyDescent="0.25">
      <c r="A14" s="79" t="s">
        <v>163</v>
      </c>
      <c r="B14" s="83">
        <v>-2.7170000000000001</v>
      </c>
    </row>
    <row r="15" spans="1:16" x14ac:dyDescent="0.25">
      <c r="A15" s="81"/>
      <c r="B15" s="82"/>
    </row>
    <row r="16" spans="1:16" x14ac:dyDescent="0.25">
      <c r="A16" s="79" t="s">
        <v>164</v>
      </c>
      <c r="B16" s="83">
        <v>8.1539999999999999</v>
      </c>
    </row>
    <row r="18" spans="1:4" x14ac:dyDescent="0.25">
      <c r="A18" s="78" t="s">
        <v>165</v>
      </c>
    </row>
    <row r="19" spans="1:4" x14ac:dyDescent="0.25">
      <c r="A19" s="79" t="s">
        <v>166</v>
      </c>
      <c r="B19" s="89">
        <v>2.6266666666666665</v>
      </c>
    </row>
    <row r="20" spans="1:4" x14ac:dyDescent="0.25">
      <c r="A20" s="79" t="s">
        <v>167</v>
      </c>
      <c r="B20" s="89">
        <v>1.4951674578686329</v>
      </c>
    </row>
    <row r="21" spans="1:4" x14ac:dyDescent="0.25">
      <c r="A21" s="79"/>
      <c r="B21" s="86"/>
    </row>
    <row r="22" spans="1:4" x14ac:dyDescent="0.25">
      <c r="A22" s="79"/>
      <c r="B22" s="86"/>
    </row>
    <row r="31" spans="1:4" s="85" customFormat="1" x14ac:dyDescent="0.25">
      <c r="A31" s="84" t="s">
        <v>168</v>
      </c>
    </row>
    <row r="32" spans="1:4" x14ac:dyDescent="0.25">
      <c r="B32" s="87"/>
      <c r="C32" s="87" t="str">
        <f>CONCATENATE("Low ", B7)</f>
        <v>Low Competitiors</v>
      </c>
      <c r="D32" s="87" t="str">
        <f>CONCATENATE("High ", B7)</f>
        <v>High Competitiors</v>
      </c>
    </row>
    <row r="33" spans="2:4" x14ac:dyDescent="0.25">
      <c r="B33" s="88" t="str">
        <f>B8</f>
        <v>Close Sunday</v>
      </c>
      <c r="C33" s="87">
        <f>((B19-B20)*B12)+B16</f>
        <v>9.5649795133711475</v>
      </c>
      <c r="D33" s="87">
        <f>(B19+B20)*B12+B16</f>
        <v>13.293927153295519</v>
      </c>
    </row>
    <row r="34" spans="2:4" x14ac:dyDescent="0.25">
      <c r="B34" s="88" t="str">
        <f>B9</f>
        <v>Open Sunday</v>
      </c>
      <c r="C34" s="87">
        <f>((B19-B20)*B12)+B13+((B19-B20)*B14)+B16</f>
        <v>14.347696163066891</v>
      </c>
      <c r="D34" s="87">
        <f>(B19+B20)*B12+B13+((B19+B20)*B14)+B16</f>
        <v>9.951903836933111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S152"/>
  <sheetViews>
    <sheetView topLeftCell="A4" workbookViewId="0">
      <selection activeCell="AH15" sqref="AH15:AI17"/>
    </sheetView>
  </sheetViews>
  <sheetFormatPr defaultRowHeight="15" x14ac:dyDescent="0.25"/>
  <cols>
    <col min="1" max="1" width="12.140625" bestFit="1" customWidth="1"/>
    <col min="2" max="2" width="9" bestFit="1" customWidth="1"/>
    <col min="3" max="3" width="8.7109375" bestFit="1" customWidth="1"/>
    <col min="4" max="4" width="14.42578125" bestFit="1" customWidth="1"/>
    <col min="7" max="7" width="18" bestFit="1" customWidth="1"/>
    <col min="8" max="8" width="12.7109375" bestFit="1" customWidth="1"/>
    <col min="9" max="9" width="12" bestFit="1" customWidth="1"/>
    <col min="15" max="15" width="30.42578125" bestFit="1" customWidth="1"/>
  </cols>
  <sheetData>
    <row r="1" spans="1:45" x14ac:dyDescent="0.25">
      <c r="A1" t="s">
        <v>49</v>
      </c>
      <c r="B1" t="s">
        <v>50</v>
      </c>
      <c r="C1" t="s">
        <v>51</v>
      </c>
      <c r="D1" t="s">
        <v>55</v>
      </c>
    </row>
    <row r="2" spans="1:45" x14ac:dyDescent="0.25">
      <c r="A2">
        <v>0</v>
      </c>
      <c r="B2">
        <v>33</v>
      </c>
      <c r="C2">
        <v>12</v>
      </c>
      <c r="D2">
        <v>1</v>
      </c>
      <c r="G2" s="138" t="s">
        <v>180</v>
      </c>
      <c r="AG2" s="138" t="s">
        <v>181</v>
      </c>
      <c r="AH2" s="138"/>
      <c r="AL2" s="138" t="s">
        <v>182</v>
      </c>
    </row>
    <row r="3" spans="1:45" x14ac:dyDescent="0.25">
      <c r="A3">
        <v>0</v>
      </c>
      <c r="B3">
        <v>33</v>
      </c>
      <c r="C3">
        <v>16</v>
      </c>
      <c r="D3">
        <v>1</v>
      </c>
    </row>
    <row r="4" spans="1:45" x14ac:dyDescent="0.25">
      <c r="A4">
        <v>1</v>
      </c>
      <c r="B4">
        <v>40</v>
      </c>
      <c r="C4">
        <v>13</v>
      </c>
      <c r="D4">
        <v>1</v>
      </c>
      <c r="G4" t="s">
        <v>49</v>
      </c>
      <c r="H4" t="s">
        <v>50</v>
      </c>
      <c r="I4" t="s">
        <v>51</v>
      </c>
      <c r="J4" t="s">
        <v>183</v>
      </c>
      <c r="K4" t="s">
        <v>184</v>
      </c>
      <c r="L4" t="s">
        <v>133</v>
      </c>
      <c r="M4" t="s">
        <v>185</v>
      </c>
      <c r="N4" t="s">
        <v>186</v>
      </c>
      <c r="O4" t="s">
        <v>187</v>
      </c>
      <c r="P4" t="s">
        <v>188</v>
      </c>
      <c r="Q4" t="s">
        <v>189</v>
      </c>
      <c r="R4" t="s">
        <v>190</v>
      </c>
      <c r="S4" t="s">
        <v>191</v>
      </c>
      <c r="U4" t="s">
        <v>192</v>
      </c>
      <c r="W4" s="129" t="s">
        <v>193</v>
      </c>
      <c r="X4" s="129">
        <v>-101.70732256756051</v>
      </c>
      <c r="Z4" s="138" t="s">
        <v>194</v>
      </c>
      <c r="AA4" s="138"/>
      <c r="AE4" t="s">
        <v>195</v>
      </c>
      <c r="AG4" s="70"/>
      <c r="AH4" s="70" t="s">
        <v>196</v>
      </c>
      <c r="AI4" s="70" t="s">
        <v>197</v>
      </c>
      <c r="AJ4" s="70"/>
      <c r="AL4" s="136" t="s">
        <v>186</v>
      </c>
      <c r="AM4" s="136" t="s">
        <v>184</v>
      </c>
      <c r="AN4" s="136" t="s">
        <v>183</v>
      </c>
      <c r="AO4" s="136" t="s">
        <v>198</v>
      </c>
      <c r="AP4" s="136" t="s">
        <v>199</v>
      </c>
      <c r="AQ4" s="136" t="s">
        <v>200</v>
      </c>
      <c r="AR4" s="136" t="s">
        <v>201</v>
      </c>
      <c r="AS4" s="136" t="s">
        <v>202</v>
      </c>
    </row>
    <row r="5" spans="1:45" x14ac:dyDescent="0.25">
      <c r="A5">
        <v>1</v>
      </c>
      <c r="B5">
        <v>29</v>
      </c>
      <c r="C5">
        <v>10</v>
      </c>
      <c r="D5">
        <v>0</v>
      </c>
      <c r="G5">
        <v>0</v>
      </c>
      <c r="H5">
        <v>27</v>
      </c>
      <c r="I5">
        <v>5</v>
      </c>
      <c r="J5">
        <v>0</v>
      </c>
      <c r="K5">
        <v>1</v>
      </c>
      <c r="L5">
        <v>1</v>
      </c>
      <c r="M5">
        <v>0</v>
      </c>
      <c r="N5" s="59">
        <v>0.23304165267530935</v>
      </c>
      <c r="O5" s="59">
        <v>0.23304165267530935</v>
      </c>
      <c r="P5" s="59">
        <v>0.76695834732469059</v>
      </c>
      <c r="Q5" s="59">
        <v>-0.26532278505470447</v>
      </c>
      <c r="R5" s="59">
        <v>100</v>
      </c>
      <c r="S5" s="59">
        <v>0.30385177172685696</v>
      </c>
      <c r="W5" s="129" t="s">
        <v>203</v>
      </c>
      <c r="X5" s="129">
        <v>-68.323436433496198</v>
      </c>
      <c r="Z5" s="70">
        <v>1.6972967142582545</v>
      </c>
      <c r="AA5" s="70">
        <v>-8.8408528023472183E-2</v>
      </c>
      <c r="AB5" s="70">
        <v>-3.8051115983481119E-2</v>
      </c>
      <c r="AC5" s="70">
        <v>-1.7888118854716188E-2</v>
      </c>
      <c r="AE5">
        <v>-3.9622954334844713E-16</v>
      </c>
      <c r="AG5" s="70" t="s">
        <v>187</v>
      </c>
      <c r="AH5" s="70">
        <v>43</v>
      </c>
      <c r="AI5" s="70">
        <v>16</v>
      </c>
      <c r="AJ5" s="70">
        <v>59</v>
      </c>
      <c r="AL5" s="70"/>
      <c r="AM5" s="70"/>
      <c r="AN5" s="70"/>
      <c r="AO5" s="70">
        <v>0</v>
      </c>
      <c r="AP5" s="70">
        <v>0</v>
      </c>
      <c r="AQ5" s="70">
        <v>1</v>
      </c>
      <c r="AR5" s="70">
        <v>1</v>
      </c>
      <c r="AS5" s="70">
        <v>1.1363636363636354E-2</v>
      </c>
    </row>
    <row r="6" spans="1:45" x14ac:dyDescent="0.25">
      <c r="A6">
        <v>0</v>
      </c>
      <c r="B6">
        <v>36</v>
      </c>
      <c r="C6">
        <v>4</v>
      </c>
      <c r="D6">
        <v>0</v>
      </c>
      <c r="G6">
        <v>0</v>
      </c>
      <c r="H6">
        <v>27</v>
      </c>
      <c r="I6">
        <v>10</v>
      </c>
      <c r="J6">
        <v>1</v>
      </c>
      <c r="K6">
        <v>0</v>
      </c>
      <c r="L6">
        <v>1</v>
      </c>
      <c r="M6">
        <v>1</v>
      </c>
      <c r="N6" s="59">
        <v>0.66570417003229798</v>
      </c>
      <c r="O6" s="59">
        <v>0.66570417003229798</v>
      </c>
      <c r="P6" s="59">
        <v>0.33429582996770202</v>
      </c>
      <c r="Q6" s="59">
        <v>-0.40690989626366114</v>
      </c>
      <c r="R6" s="59">
        <v>100</v>
      </c>
      <c r="S6" s="59">
        <v>0.50216874854709559</v>
      </c>
      <c r="U6">
        <v>0.41709881299147911</v>
      </c>
      <c r="Z6" s="70">
        <v>-8.8408528023471669E-2</v>
      </c>
      <c r="AA6" s="70">
        <v>0.18341642886057852</v>
      </c>
      <c r="AB6" s="70">
        <v>9.2665478999336704E-5</v>
      </c>
      <c r="AC6" s="70">
        <v>-1.9479305731311296E-3</v>
      </c>
      <c r="AE6">
        <v>3.819846471496647E-16</v>
      </c>
      <c r="AG6" s="70" t="s">
        <v>188</v>
      </c>
      <c r="AH6" s="70">
        <v>19</v>
      </c>
      <c r="AI6" s="70">
        <v>72</v>
      </c>
      <c r="AJ6" s="70">
        <v>91</v>
      </c>
      <c r="AL6" s="70">
        <v>3.3682981862263495E-3</v>
      </c>
      <c r="AM6" s="70">
        <v>1</v>
      </c>
      <c r="AN6" s="70">
        <v>0</v>
      </c>
      <c r="AO6" s="70">
        <v>1</v>
      </c>
      <c r="AP6" s="70">
        <v>0</v>
      </c>
      <c r="AQ6" s="70">
        <v>0.98863636363636365</v>
      </c>
      <c r="AR6" s="70">
        <v>1</v>
      </c>
      <c r="AS6" s="70">
        <v>1.1363636363636354E-2</v>
      </c>
    </row>
    <row r="7" spans="1:45" x14ac:dyDescent="0.25">
      <c r="A7">
        <v>1</v>
      </c>
      <c r="B7">
        <v>32</v>
      </c>
      <c r="C7">
        <v>15</v>
      </c>
      <c r="D7">
        <v>1</v>
      </c>
      <c r="G7">
        <v>0</v>
      </c>
      <c r="H7">
        <v>28</v>
      </c>
      <c r="I7">
        <v>1</v>
      </c>
      <c r="J7">
        <v>0</v>
      </c>
      <c r="K7">
        <v>1</v>
      </c>
      <c r="L7">
        <v>1</v>
      </c>
      <c r="M7">
        <v>0</v>
      </c>
      <c r="N7" s="59">
        <v>5.6017638717239082E-2</v>
      </c>
      <c r="O7" s="59">
        <v>5.6017638717239082E-2</v>
      </c>
      <c r="P7" s="59">
        <v>0.94398236128276092</v>
      </c>
      <c r="Q7" s="59">
        <v>-5.764779809302574E-2</v>
      </c>
      <c r="R7" s="59">
        <v>100</v>
      </c>
      <c r="S7" s="59">
        <v>5.9341827787033757E-2</v>
      </c>
      <c r="U7">
        <v>0.96962778992212262</v>
      </c>
      <c r="W7" t="s">
        <v>204</v>
      </c>
      <c r="X7">
        <v>66.767772268128624</v>
      </c>
      <c r="Z7" s="70">
        <v>-3.805111598348123E-2</v>
      </c>
      <c r="AA7" s="70">
        <v>9.266547899934432E-5</v>
      </c>
      <c r="AB7" s="70">
        <v>1.250742489496609E-3</v>
      </c>
      <c r="AC7" s="70">
        <v>-9.129443265705647E-4</v>
      </c>
      <c r="AE7">
        <v>3.0988742872515389E-17</v>
      </c>
      <c r="AG7" s="70"/>
      <c r="AH7" s="70">
        <v>62</v>
      </c>
      <c r="AI7" s="70">
        <v>88</v>
      </c>
      <c r="AJ7" s="70">
        <v>150</v>
      </c>
      <c r="AL7" s="70">
        <v>5.7659282992333326E-3</v>
      </c>
      <c r="AM7" s="70">
        <v>1</v>
      </c>
      <c r="AN7" s="70">
        <v>0</v>
      </c>
      <c r="AO7" s="70">
        <v>2</v>
      </c>
      <c r="AP7" s="70">
        <v>0</v>
      </c>
      <c r="AQ7" s="70">
        <v>0.97727272727272729</v>
      </c>
      <c r="AR7" s="70">
        <v>1</v>
      </c>
      <c r="AS7" s="70">
        <v>1.1363636363636354E-2</v>
      </c>
    </row>
    <row r="8" spans="1:45" x14ac:dyDescent="0.25">
      <c r="A8">
        <v>1</v>
      </c>
      <c r="B8">
        <v>52</v>
      </c>
      <c r="C8">
        <v>15</v>
      </c>
      <c r="D8">
        <v>0</v>
      </c>
      <c r="G8">
        <v>0</v>
      </c>
      <c r="H8">
        <v>28</v>
      </c>
      <c r="I8">
        <v>8</v>
      </c>
      <c r="J8">
        <v>1</v>
      </c>
      <c r="K8">
        <v>0</v>
      </c>
      <c r="L8">
        <v>1</v>
      </c>
      <c r="M8">
        <v>1</v>
      </c>
      <c r="N8" s="59">
        <v>0.45204962348716271</v>
      </c>
      <c r="O8" s="59">
        <v>0.45204962348716271</v>
      </c>
      <c r="P8" s="59">
        <v>0.54795037651283729</v>
      </c>
      <c r="Q8" s="59">
        <v>-0.79396331869997627</v>
      </c>
      <c r="R8" s="59">
        <v>0</v>
      </c>
      <c r="S8" s="59">
        <v>1.2121465167604502</v>
      </c>
      <c r="U8">
        <v>-0.12919809093584519</v>
      </c>
      <c r="W8" t="s">
        <v>135</v>
      </c>
      <c r="X8">
        <v>3</v>
      </c>
      <c r="Z8" s="70">
        <v>-1.7888118854715793E-2</v>
      </c>
      <c r="AA8" s="70">
        <v>-1.9479305731311114E-3</v>
      </c>
      <c r="AB8" s="70">
        <v>-9.1294432657057544E-4</v>
      </c>
      <c r="AC8" s="70">
        <v>5.4472431223749583E-3</v>
      </c>
      <c r="AE8">
        <v>-7.0212493185938179E-17</v>
      </c>
      <c r="AL8" s="70">
        <v>1.0573461918129586E-2</v>
      </c>
      <c r="AM8" s="70">
        <v>1</v>
      </c>
      <c r="AN8" s="70">
        <v>0</v>
      </c>
      <c r="AO8" s="70">
        <v>3</v>
      </c>
      <c r="AP8" s="70">
        <v>0</v>
      </c>
      <c r="AQ8" s="70">
        <v>0.96590909090909094</v>
      </c>
      <c r="AR8" s="70">
        <v>1</v>
      </c>
      <c r="AS8" s="70">
        <v>1.1363636363636354E-2</v>
      </c>
    </row>
    <row r="9" spans="1:45" x14ac:dyDescent="0.25">
      <c r="A9">
        <v>0</v>
      </c>
      <c r="B9">
        <v>41</v>
      </c>
      <c r="C9">
        <v>4</v>
      </c>
      <c r="D9">
        <v>0</v>
      </c>
      <c r="G9">
        <v>0</v>
      </c>
      <c r="H9">
        <v>28</v>
      </c>
      <c r="I9">
        <v>10</v>
      </c>
      <c r="J9">
        <v>0</v>
      </c>
      <c r="K9">
        <v>1</v>
      </c>
      <c r="L9">
        <v>1</v>
      </c>
      <c r="M9">
        <v>0</v>
      </c>
      <c r="N9" s="59">
        <v>0.63636483606362515</v>
      </c>
      <c r="O9" s="59">
        <v>0.63636483606362515</v>
      </c>
      <c r="P9" s="59">
        <v>0.36363516393637485</v>
      </c>
      <c r="Q9" s="59">
        <v>-1.0116042108588914</v>
      </c>
      <c r="R9" s="59">
        <v>0</v>
      </c>
      <c r="S9" s="59">
        <v>1.7500090727610977</v>
      </c>
      <c r="U9">
        <v>0.37600687055690829</v>
      </c>
      <c r="W9" t="s">
        <v>205</v>
      </c>
      <c r="X9">
        <v>2.0996665146140436E-14</v>
      </c>
      <c r="AG9" s="138" t="s">
        <v>206</v>
      </c>
      <c r="AH9" s="138">
        <v>0.69354838709677424</v>
      </c>
      <c r="AI9" s="138">
        <v>0.81818181818181823</v>
      </c>
      <c r="AJ9" s="138">
        <v>0.76666666666666672</v>
      </c>
      <c r="AL9" s="70">
        <v>1.1476286489889943E-2</v>
      </c>
      <c r="AM9" s="70">
        <v>1</v>
      </c>
      <c r="AN9" s="70">
        <v>0</v>
      </c>
      <c r="AO9" s="70">
        <v>4</v>
      </c>
      <c r="AP9" s="70">
        <v>0</v>
      </c>
      <c r="AQ9" s="70">
        <v>0.95454545454545459</v>
      </c>
      <c r="AR9" s="70">
        <v>1</v>
      </c>
      <c r="AS9" s="70">
        <v>1.1363636363636354E-2</v>
      </c>
    </row>
    <row r="10" spans="1:45" x14ac:dyDescent="0.25">
      <c r="A10">
        <v>1</v>
      </c>
      <c r="B10">
        <v>31</v>
      </c>
      <c r="C10">
        <v>12</v>
      </c>
      <c r="D10">
        <v>1</v>
      </c>
      <c r="G10">
        <v>0</v>
      </c>
      <c r="H10">
        <v>29</v>
      </c>
      <c r="I10">
        <v>2</v>
      </c>
      <c r="J10">
        <v>0</v>
      </c>
      <c r="K10">
        <v>1</v>
      </c>
      <c r="L10">
        <v>1</v>
      </c>
      <c r="M10">
        <v>0</v>
      </c>
      <c r="N10" s="59">
        <v>7.0591928988543648E-2</v>
      </c>
      <c r="O10" s="59">
        <v>7.0591928988543648E-2</v>
      </c>
      <c r="P10" s="59">
        <v>0.92940807101145639</v>
      </c>
      <c r="Q10" s="59">
        <v>-7.3207378259372055E-2</v>
      </c>
      <c r="R10" s="59">
        <v>100</v>
      </c>
      <c r="S10" s="59">
        <v>7.5953643173896523E-2</v>
      </c>
      <c r="W10" t="s">
        <v>207</v>
      </c>
      <c r="X10">
        <v>0.05</v>
      </c>
      <c r="AL10" s="70">
        <v>1.2152507986608697E-2</v>
      </c>
      <c r="AM10" s="70">
        <v>1</v>
      </c>
      <c r="AN10" s="70">
        <v>0</v>
      </c>
      <c r="AO10" s="70">
        <v>5</v>
      </c>
      <c r="AP10" s="70">
        <v>0</v>
      </c>
      <c r="AQ10" s="70">
        <v>0.94318181818181823</v>
      </c>
      <c r="AR10" s="70">
        <v>1</v>
      </c>
      <c r="AS10" s="70">
        <v>1.1363636363636354E-2</v>
      </c>
    </row>
    <row r="11" spans="1:45" x14ac:dyDescent="0.25">
      <c r="A11">
        <v>0</v>
      </c>
      <c r="B11">
        <v>42</v>
      </c>
      <c r="C11">
        <v>13</v>
      </c>
      <c r="D11">
        <v>1</v>
      </c>
      <c r="G11">
        <v>0</v>
      </c>
      <c r="H11">
        <v>29</v>
      </c>
      <c r="I11">
        <v>10</v>
      </c>
      <c r="J11">
        <v>1</v>
      </c>
      <c r="K11">
        <v>0</v>
      </c>
      <c r="L11">
        <v>1</v>
      </c>
      <c r="M11">
        <v>1</v>
      </c>
      <c r="N11" s="59">
        <v>0.60597464408797364</v>
      </c>
      <c r="O11" s="59">
        <v>0.60597464408797364</v>
      </c>
      <c r="P11" s="59">
        <v>0.39402535591202636</v>
      </c>
      <c r="Q11" s="59">
        <v>-0.50091713522718739</v>
      </c>
      <c r="R11" s="59">
        <v>100</v>
      </c>
      <c r="S11" s="59">
        <v>0.65023406466958189</v>
      </c>
      <c r="W11" t="s">
        <v>208</v>
      </c>
      <c r="X11" t="s">
        <v>220</v>
      </c>
      <c r="AG11" t="s">
        <v>209</v>
      </c>
      <c r="AH11">
        <v>0.5</v>
      </c>
      <c r="AL11" s="70">
        <v>1.2433886050822813E-2</v>
      </c>
      <c r="AM11" s="70">
        <v>1</v>
      </c>
      <c r="AN11" s="70">
        <v>0</v>
      </c>
      <c r="AO11" s="70">
        <v>6</v>
      </c>
      <c r="AP11" s="70">
        <v>0</v>
      </c>
      <c r="AQ11" s="70">
        <v>0.93181818181818188</v>
      </c>
      <c r="AR11" s="70">
        <v>1</v>
      </c>
      <c r="AS11" s="70">
        <v>1.1363636363636465E-2</v>
      </c>
    </row>
    <row r="12" spans="1:45" x14ac:dyDescent="0.25">
      <c r="A12">
        <v>0</v>
      </c>
      <c r="B12">
        <v>32</v>
      </c>
      <c r="C12">
        <v>8</v>
      </c>
      <c r="D12">
        <v>1</v>
      </c>
      <c r="G12">
        <v>0</v>
      </c>
      <c r="H12">
        <v>29</v>
      </c>
      <c r="I12">
        <v>15</v>
      </c>
      <c r="J12">
        <v>1</v>
      </c>
      <c r="K12">
        <v>0</v>
      </c>
      <c r="L12">
        <v>1</v>
      </c>
      <c r="M12">
        <v>1</v>
      </c>
      <c r="N12" s="59">
        <v>0.90973940748658411</v>
      </c>
      <c r="O12" s="59">
        <v>0.90973940748658411</v>
      </c>
      <c r="P12" s="59">
        <v>9.0260592513415894E-2</v>
      </c>
      <c r="Q12" s="59">
        <v>-9.4597085880999923E-2</v>
      </c>
      <c r="R12" s="59">
        <v>100</v>
      </c>
      <c r="S12" s="59">
        <v>9.9215876294494784E-2</v>
      </c>
      <c r="AL12" s="70">
        <v>2.1916571901421093E-2</v>
      </c>
      <c r="AM12" s="70">
        <v>1</v>
      </c>
      <c r="AN12" s="70">
        <v>0</v>
      </c>
      <c r="AO12" s="70">
        <v>7</v>
      </c>
      <c r="AP12" s="70">
        <v>0</v>
      </c>
      <c r="AQ12" s="70">
        <v>0.92045454545454541</v>
      </c>
      <c r="AR12" s="70">
        <v>1</v>
      </c>
      <c r="AS12" s="70">
        <v>1.1363636363636354E-2</v>
      </c>
    </row>
    <row r="13" spans="1:45" x14ac:dyDescent="0.25">
      <c r="A13">
        <v>1</v>
      </c>
      <c r="B13">
        <v>39</v>
      </c>
      <c r="C13">
        <v>21</v>
      </c>
      <c r="D13">
        <v>1</v>
      </c>
      <c r="G13">
        <v>0</v>
      </c>
      <c r="H13">
        <v>30</v>
      </c>
      <c r="I13">
        <v>4</v>
      </c>
      <c r="J13">
        <v>0</v>
      </c>
      <c r="K13">
        <v>1</v>
      </c>
      <c r="L13">
        <v>1</v>
      </c>
      <c r="M13">
        <v>0</v>
      </c>
      <c r="N13" s="59">
        <v>0.12402912421264338</v>
      </c>
      <c r="O13" s="59">
        <v>0.12402912421264338</v>
      </c>
      <c r="P13" s="59">
        <v>0.87597087578735666</v>
      </c>
      <c r="Q13" s="59">
        <v>-0.13242243541651932</v>
      </c>
      <c r="R13" s="59">
        <v>100</v>
      </c>
      <c r="S13" s="59">
        <v>0.14159046566606587</v>
      </c>
      <c r="W13" t="s">
        <v>210</v>
      </c>
      <c r="X13">
        <v>0.32823483394608677</v>
      </c>
      <c r="AL13" s="70">
        <v>2.7880719169794378E-2</v>
      </c>
      <c r="AM13" s="70">
        <v>1</v>
      </c>
      <c r="AN13" s="70">
        <v>0</v>
      </c>
      <c r="AO13" s="70">
        <v>8</v>
      </c>
      <c r="AP13" s="70">
        <v>0</v>
      </c>
      <c r="AQ13" s="70">
        <v>0.90909090909090906</v>
      </c>
      <c r="AR13" s="70">
        <v>1</v>
      </c>
      <c r="AS13" s="70">
        <v>1.1363636363636354E-2</v>
      </c>
    </row>
    <row r="14" spans="1:45" x14ac:dyDescent="0.25">
      <c r="A14">
        <v>0</v>
      </c>
      <c r="B14">
        <v>45</v>
      </c>
      <c r="C14">
        <v>8</v>
      </c>
      <c r="D14">
        <v>0</v>
      </c>
      <c r="G14">
        <v>0</v>
      </c>
      <c r="H14">
        <v>30</v>
      </c>
      <c r="I14">
        <v>5</v>
      </c>
      <c r="J14">
        <v>0</v>
      </c>
      <c r="K14">
        <v>1</v>
      </c>
      <c r="L14">
        <v>1</v>
      </c>
      <c r="M14">
        <v>0</v>
      </c>
      <c r="N14" s="59">
        <v>0.17096414310795496</v>
      </c>
      <c r="O14" s="59">
        <v>0.17096414310795496</v>
      </c>
      <c r="P14" s="59">
        <v>0.82903585689204506</v>
      </c>
      <c r="Q14" s="59">
        <v>-0.18749187159520758</v>
      </c>
      <c r="R14" s="59">
        <v>100</v>
      </c>
      <c r="S14" s="59">
        <v>0.20622044473308887</v>
      </c>
      <c r="W14" t="s">
        <v>211</v>
      </c>
      <c r="X14">
        <v>0.35925164547564759</v>
      </c>
      <c r="AL14" s="70">
        <v>2.8838515446719178E-2</v>
      </c>
      <c r="AM14" s="70">
        <v>1</v>
      </c>
      <c r="AN14" s="70">
        <v>0</v>
      </c>
      <c r="AO14" s="70">
        <v>9</v>
      </c>
      <c r="AP14" s="70">
        <v>0</v>
      </c>
      <c r="AQ14" s="70">
        <v>0.89772727272727271</v>
      </c>
      <c r="AR14" s="70">
        <v>1</v>
      </c>
      <c r="AS14" s="70">
        <v>1.1363636363636354E-2</v>
      </c>
    </row>
    <row r="15" spans="1:45" x14ac:dyDescent="0.25">
      <c r="A15">
        <v>0</v>
      </c>
      <c r="B15">
        <v>39</v>
      </c>
      <c r="C15">
        <v>11</v>
      </c>
      <c r="D15">
        <v>0</v>
      </c>
      <c r="G15">
        <v>0</v>
      </c>
      <c r="H15">
        <v>30</v>
      </c>
      <c r="I15">
        <v>13</v>
      </c>
      <c r="J15">
        <v>1</v>
      </c>
      <c r="K15">
        <v>0</v>
      </c>
      <c r="L15">
        <v>1</v>
      </c>
      <c r="M15">
        <v>1</v>
      </c>
      <c r="N15" s="59">
        <v>0.80678371345304312</v>
      </c>
      <c r="O15" s="59">
        <v>0.80678371345304312</v>
      </c>
      <c r="P15" s="59">
        <v>0.19321628654695688</v>
      </c>
      <c r="Q15" s="59">
        <v>-0.21469965970344881</v>
      </c>
      <c r="R15" s="59">
        <v>100</v>
      </c>
      <c r="S15" s="59">
        <v>0.23948957239107996</v>
      </c>
      <c r="W15" t="s">
        <v>212</v>
      </c>
      <c r="X15">
        <v>0.48394769938649335</v>
      </c>
      <c r="AH15" s="129" t="s">
        <v>222</v>
      </c>
      <c r="AI15" s="134">
        <f>AH7/AJ7</f>
        <v>0.41333333333333333</v>
      </c>
      <c r="AL15" s="70">
        <v>3.0165360562324467E-2</v>
      </c>
      <c r="AM15" s="70">
        <v>1</v>
      </c>
      <c r="AN15" s="70">
        <v>0</v>
      </c>
      <c r="AO15" s="70">
        <v>10</v>
      </c>
      <c r="AP15" s="70">
        <v>0</v>
      </c>
      <c r="AQ15" s="70">
        <v>0.88636363636363635</v>
      </c>
      <c r="AR15" s="70">
        <v>1</v>
      </c>
      <c r="AS15" s="70">
        <v>1.1363636363636354E-2</v>
      </c>
    </row>
    <row r="16" spans="1:45" x14ac:dyDescent="0.25">
      <c r="A16">
        <v>1</v>
      </c>
      <c r="B16">
        <v>31</v>
      </c>
      <c r="C16">
        <v>13</v>
      </c>
      <c r="D16">
        <v>1</v>
      </c>
      <c r="G16">
        <v>0</v>
      </c>
      <c r="H16">
        <v>32</v>
      </c>
      <c r="I16">
        <v>8</v>
      </c>
      <c r="J16">
        <v>1</v>
      </c>
      <c r="K16">
        <v>0</v>
      </c>
      <c r="L16">
        <v>1</v>
      </c>
      <c r="M16">
        <v>1</v>
      </c>
      <c r="N16" s="59">
        <v>0.32977892111592638</v>
      </c>
      <c r="O16" s="59">
        <v>0.32977892111592638</v>
      </c>
      <c r="P16" s="59">
        <v>0.67022107888407367</v>
      </c>
      <c r="Q16" s="59">
        <v>-1.1093327850413617</v>
      </c>
      <c r="R16" s="59">
        <v>0</v>
      </c>
      <c r="S16" s="59">
        <v>2.0323345003863134</v>
      </c>
      <c r="AH16" s="129" t="s">
        <v>223</v>
      </c>
      <c r="AI16" s="134">
        <f>AI15^2+(1-AI15)^2</f>
        <v>0.51502222222222227</v>
      </c>
      <c r="AL16" s="70">
        <v>3.2685793578254949E-2</v>
      </c>
      <c r="AM16" s="70">
        <v>1</v>
      </c>
      <c r="AN16" s="70">
        <v>0</v>
      </c>
      <c r="AO16" s="70">
        <v>11</v>
      </c>
      <c r="AP16" s="70">
        <v>0</v>
      </c>
      <c r="AQ16" s="70">
        <v>0.875</v>
      </c>
      <c r="AR16" s="70">
        <v>1</v>
      </c>
      <c r="AS16" s="70">
        <v>1.1363636363636354E-2</v>
      </c>
    </row>
    <row r="17" spans="1:45" x14ac:dyDescent="0.25">
      <c r="A17">
        <v>1</v>
      </c>
      <c r="B17">
        <v>41</v>
      </c>
      <c r="C17">
        <v>10</v>
      </c>
      <c r="D17">
        <v>1</v>
      </c>
      <c r="G17">
        <v>0</v>
      </c>
      <c r="H17">
        <v>32</v>
      </c>
      <c r="I17">
        <v>10</v>
      </c>
      <c r="J17">
        <v>1</v>
      </c>
      <c r="K17">
        <v>0</v>
      </c>
      <c r="L17">
        <v>1</v>
      </c>
      <c r="M17">
        <v>1</v>
      </c>
      <c r="N17" s="59">
        <v>0.5107055157852789</v>
      </c>
      <c r="O17" s="59">
        <v>0.5107055157852789</v>
      </c>
      <c r="P17" s="59">
        <v>0.4892944842147211</v>
      </c>
      <c r="Q17" s="59">
        <v>-0.67196214494574535</v>
      </c>
      <c r="R17" s="59">
        <v>100</v>
      </c>
      <c r="S17" s="59">
        <v>0.95807558189843434</v>
      </c>
      <c r="W17" t="s">
        <v>213</v>
      </c>
      <c r="X17">
        <v>120.76884959680827</v>
      </c>
      <c r="AH17" s="129" t="s">
        <v>224</v>
      </c>
      <c r="AI17" s="134">
        <f>AI16+(0.25*AI16)</f>
        <v>0.64377777777777778</v>
      </c>
      <c r="AL17" s="70">
        <v>3.305414798853186E-2</v>
      </c>
      <c r="AM17" s="70">
        <v>1</v>
      </c>
      <c r="AN17" s="70">
        <v>0</v>
      </c>
      <c r="AO17" s="70">
        <v>12</v>
      </c>
      <c r="AP17" s="70">
        <v>0</v>
      </c>
      <c r="AQ17" s="70">
        <v>0.86363636363636365</v>
      </c>
      <c r="AR17" s="70">
        <v>1</v>
      </c>
      <c r="AS17" s="70">
        <v>2.2727272727272707E-2</v>
      </c>
    </row>
    <row r="18" spans="1:45" x14ac:dyDescent="0.25">
      <c r="A18">
        <v>1</v>
      </c>
      <c r="B18">
        <v>38</v>
      </c>
      <c r="C18">
        <v>12</v>
      </c>
      <c r="D18">
        <v>1</v>
      </c>
      <c r="G18">
        <v>0</v>
      </c>
      <c r="H18">
        <v>33</v>
      </c>
      <c r="I18">
        <v>1</v>
      </c>
      <c r="J18">
        <v>0</v>
      </c>
      <c r="K18">
        <v>1</v>
      </c>
      <c r="L18">
        <v>1</v>
      </c>
      <c r="M18">
        <v>0</v>
      </c>
      <c r="N18" s="59">
        <v>3.0165360562324467E-2</v>
      </c>
      <c r="O18" s="59">
        <v>3.0165360562324467E-2</v>
      </c>
      <c r="P18" s="59">
        <v>0.96983463943767556</v>
      </c>
      <c r="Q18" s="59">
        <v>-3.0629696823710053E-2</v>
      </c>
      <c r="R18" s="59">
        <v>100</v>
      </c>
      <c r="S18" s="59">
        <v>3.1103612240345208E-2</v>
      </c>
      <c r="W18" t="s">
        <v>135</v>
      </c>
      <c r="X18">
        <v>135</v>
      </c>
      <c r="AL18" s="70">
        <v>3.6615810788999219E-2</v>
      </c>
      <c r="AM18" s="70">
        <v>2</v>
      </c>
      <c r="AN18" s="70">
        <v>0</v>
      </c>
      <c r="AO18" s="70">
        <v>14</v>
      </c>
      <c r="AP18" s="70">
        <v>0</v>
      </c>
      <c r="AQ18" s="70">
        <v>0.84090909090909094</v>
      </c>
      <c r="AR18" s="70">
        <v>1</v>
      </c>
      <c r="AS18" s="70">
        <v>1.1363636363636354E-2</v>
      </c>
    </row>
    <row r="19" spans="1:45" x14ac:dyDescent="0.25">
      <c r="A19">
        <v>1</v>
      </c>
      <c r="B19">
        <v>29</v>
      </c>
      <c r="C19">
        <v>13</v>
      </c>
      <c r="D19">
        <v>1</v>
      </c>
      <c r="G19">
        <v>0</v>
      </c>
      <c r="H19">
        <v>33</v>
      </c>
      <c r="I19">
        <v>5</v>
      </c>
      <c r="J19">
        <v>0</v>
      </c>
      <c r="K19">
        <v>1</v>
      </c>
      <c r="L19">
        <v>1</v>
      </c>
      <c r="M19">
        <v>0</v>
      </c>
      <c r="N19" s="59">
        <v>0.12277567516784306</v>
      </c>
      <c r="O19" s="59">
        <v>0.12277567516784306</v>
      </c>
      <c r="P19" s="59">
        <v>0.87722432483215695</v>
      </c>
      <c r="Q19" s="59">
        <v>-0.13099253273605743</v>
      </c>
      <c r="R19" s="59">
        <v>100</v>
      </c>
      <c r="S19" s="59">
        <v>0.1399592689034635</v>
      </c>
      <c r="W19" t="s">
        <v>205</v>
      </c>
      <c r="X19">
        <v>0.80443757014917572</v>
      </c>
      <c r="AL19" s="70">
        <v>4.1456349169658513E-2</v>
      </c>
      <c r="AM19" s="70">
        <v>1</v>
      </c>
      <c r="AN19" s="70">
        <v>0</v>
      </c>
      <c r="AO19" s="70">
        <v>15</v>
      </c>
      <c r="AP19" s="70">
        <v>0</v>
      </c>
      <c r="AQ19" s="70">
        <v>0.82954545454545459</v>
      </c>
      <c r="AR19" s="70">
        <v>1</v>
      </c>
      <c r="AS19" s="70">
        <v>1.1363636363636465E-2</v>
      </c>
    </row>
    <row r="20" spans="1:45" x14ac:dyDescent="0.25">
      <c r="A20">
        <v>0</v>
      </c>
      <c r="B20">
        <v>34</v>
      </c>
      <c r="C20">
        <v>6</v>
      </c>
      <c r="D20">
        <v>0</v>
      </c>
      <c r="G20">
        <v>0</v>
      </c>
      <c r="H20">
        <v>33</v>
      </c>
      <c r="I20">
        <v>6</v>
      </c>
      <c r="J20">
        <v>1</v>
      </c>
      <c r="K20">
        <v>0</v>
      </c>
      <c r="L20">
        <v>1</v>
      </c>
      <c r="M20">
        <v>1</v>
      </c>
      <c r="N20" s="59">
        <v>0.16932805413331328</v>
      </c>
      <c r="O20" s="59">
        <v>0.16932805413331328</v>
      </c>
      <c r="P20" s="59">
        <v>0.83067194586668669</v>
      </c>
      <c r="Q20" s="59">
        <v>-1.7759172969358294</v>
      </c>
      <c r="R20" s="59">
        <v>0</v>
      </c>
      <c r="S20" s="59">
        <v>4.9056959292326852</v>
      </c>
      <c r="W20" t="s">
        <v>207</v>
      </c>
      <c r="X20">
        <v>0.05</v>
      </c>
      <c r="AL20" s="70">
        <v>4.1919260540352138E-2</v>
      </c>
      <c r="AM20" s="70">
        <v>1</v>
      </c>
      <c r="AN20" s="70">
        <v>0</v>
      </c>
      <c r="AO20" s="70">
        <v>16</v>
      </c>
      <c r="AP20" s="70">
        <v>0</v>
      </c>
      <c r="AQ20" s="70">
        <v>0.81818181818181812</v>
      </c>
      <c r="AR20" s="70">
        <v>1</v>
      </c>
      <c r="AS20" s="70">
        <v>1.1363636363636243E-2</v>
      </c>
    </row>
    <row r="21" spans="1:45" x14ac:dyDescent="0.25">
      <c r="A21">
        <v>1</v>
      </c>
      <c r="B21">
        <v>34</v>
      </c>
      <c r="C21">
        <v>8</v>
      </c>
      <c r="D21">
        <v>1</v>
      </c>
      <c r="G21">
        <v>0</v>
      </c>
      <c r="H21">
        <v>33</v>
      </c>
      <c r="I21">
        <v>12</v>
      </c>
      <c r="J21">
        <v>1</v>
      </c>
      <c r="K21">
        <v>1</v>
      </c>
      <c r="L21">
        <v>2</v>
      </c>
      <c r="M21">
        <v>0.5</v>
      </c>
      <c r="N21" s="59">
        <v>0.660527150831136</v>
      </c>
      <c r="O21" s="59">
        <v>1.321054301662272</v>
      </c>
      <c r="P21" s="59">
        <v>0.678945698337728</v>
      </c>
      <c r="Q21" s="59">
        <v>-1.4950783575573794</v>
      </c>
      <c r="R21" s="59">
        <v>50</v>
      </c>
      <c r="S21" s="59">
        <v>0.22984299462897601</v>
      </c>
      <c r="W21" t="s">
        <v>208</v>
      </c>
      <c r="X21" t="s">
        <v>221</v>
      </c>
      <c r="AL21" s="70">
        <v>4.7952629223333224E-2</v>
      </c>
      <c r="AM21" s="70">
        <v>1</v>
      </c>
      <c r="AN21" s="70">
        <v>0</v>
      </c>
      <c r="AO21" s="70">
        <v>17</v>
      </c>
      <c r="AP21" s="70">
        <v>0</v>
      </c>
      <c r="AQ21" s="70">
        <v>0.80681818181818188</v>
      </c>
      <c r="AR21" s="70">
        <v>1</v>
      </c>
      <c r="AS21" s="70">
        <v>1.1363636363636465E-2</v>
      </c>
    </row>
    <row r="22" spans="1:45" x14ac:dyDescent="0.25">
      <c r="A22">
        <v>1</v>
      </c>
      <c r="B22">
        <v>47</v>
      </c>
      <c r="C22">
        <v>14</v>
      </c>
      <c r="D22">
        <v>1</v>
      </c>
      <c r="G22">
        <v>0</v>
      </c>
      <c r="H22">
        <v>33</v>
      </c>
      <c r="I22">
        <v>16</v>
      </c>
      <c r="J22">
        <v>1</v>
      </c>
      <c r="K22">
        <v>0</v>
      </c>
      <c r="L22">
        <v>1</v>
      </c>
      <c r="M22">
        <v>1</v>
      </c>
      <c r="N22" s="59">
        <v>0.89749277083495815</v>
      </c>
      <c r="O22" s="59">
        <v>0.89749277083495815</v>
      </c>
      <c r="P22" s="59">
        <v>0.10250722916504185</v>
      </c>
      <c r="Q22" s="59">
        <v>-0.10815021343213395</v>
      </c>
      <c r="R22" s="59">
        <v>100</v>
      </c>
      <c r="S22" s="59">
        <v>0.11421510289122108</v>
      </c>
      <c r="AL22" s="70">
        <v>4.8287189668931425E-2</v>
      </c>
      <c r="AM22" s="70">
        <v>1</v>
      </c>
      <c r="AN22" s="70">
        <v>0</v>
      </c>
      <c r="AO22" s="70">
        <v>18</v>
      </c>
      <c r="AP22" s="70">
        <v>0</v>
      </c>
      <c r="AQ22" s="70">
        <v>0.79545454545454541</v>
      </c>
      <c r="AR22" s="70">
        <v>1</v>
      </c>
      <c r="AS22" s="70">
        <v>1.1363636363636354E-2</v>
      </c>
    </row>
    <row r="23" spans="1:45" x14ac:dyDescent="0.25">
      <c r="A23">
        <v>1</v>
      </c>
      <c r="B23">
        <v>38</v>
      </c>
      <c r="C23">
        <v>10</v>
      </c>
      <c r="D23">
        <v>1</v>
      </c>
      <c r="G23">
        <v>0</v>
      </c>
      <c r="H23">
        <v>34</v>
      </c>
      <c r="I23">
        <v>6</v>
      </c>
      <c r="J23">
        <v>0</v>
      </c>
      <c r="K23">
        <v>2</v>
      </c>
      <c r="L23">
        <v>2</v>
      </c>
      <c r="M23">
        <v>0</v>
      </c>
      <c r="N23" s="59">
        <v>0.1519233304200111</v>
      </c>
      <c r="O23" s="59">
        <v>0.30384666084002221</v>
      </c>
      <c r="P23" s="59">
        <v>1.6961533391599777</v>
      </c>
      <c r="Q23" s="59">
        <v>-0.32956847007324275</v>
      </c>
      <c r="R23" s="59">
        <v>100</v>
      </c>
      <c r="S23" s="59">
        <v>0.35827734889877672</v>
      </c>
      <c r="AL23" s="70">
        <v>5.1584443879169467E-2</v>
      </c>
      <c r="AM23" s="70">
        <v>1</v>
      </c>
      <c r="AN23" s="70">
        <v>0</v>
      </c>
      <c r="AO23" s="70">
        <v>19</v>
      </c>
      <c r="AP23" s="70">
        <v>0</v>
      </c>
      <c r="AQ23" s="70">
        <v>0.78409090909090906</v>
      </c>
      <c r="AR23" s="70">
        <v>1</v>
      </c>
      <c r="AS23" s="70">
        <v>1.1363636363636354E-2</v>
      </c>
    </row>
    <row r="24" spans="1:45" x14ac:dyDescent="0.25">
      <c r="A24">
        <v>1</v>
      </c>
      <c r="B24">
        <v>34</v>
      </c>
      <c r="C24">
        <v>12</v>
      </c>
      <c r="D24">
        <v>0</v>
      </c>
      <c r="G24">
        <v>0</v>
      </c>
      <c r="H24">
        <v>34</v>
      </c>
      <c r="I24">
        <v>8</v>
      </c>
      <c r="J24">
        <v>0</v>
      </c>
      <c r="K24">
        <v>1</v>
      </c>
      <c r="L24">
        <v>1</v>
      </c>
      <c r="M24">
        <v>0</v>
      </c>
      <c r="N24" s="59">
        <v>0.27536285996572107</v>
      </c>
      <c r="O24" s="59">
        <v>0.27536285996572107</v>
      </c>
      <c r="P24" s="59">
        <v>0.72463714003427893</v>
      </c>
      <c r="Q24" s="59">
        <v>-0.32208424592208723</v>
      </c>
      <c r="R24" s="59">
        <v>100</v>
      </c>
      <c r="S24" s="59">
        <v>0.38000103051948875</v>
      </c>
      <c r="AL24" s="70">
        <v>5.6017638717239082E-2</v>
      </c>
      <c r="AM24" s="70">
        <v>1</v>
      </c>
      <c r="AN24" s="70">
        <v>0</v>
      </c>
      <c r="AO24" s="70">
        <v>20</v>
      </c>
      <c r="AP24" s="70">
        <v>0</v>
      </c>
      <c r="AQ24" s="70">
        <v>0.77272727272727271</v>
      </c>
      <c r="AR24" s="70">
        <v>1</v>
      </c>
      <c r="AS24" s="70">
        <v>1.1363636363636354E-2</v>
      </c>
    </row>
    <row r="25" spans="1:45" x14ac:dyDescent="0.25">
      <c r="A25">
        <v>0</v>
      </c>
      <c r="B25">
        <v>30</v>
      </c>
      <c r="C25">
        <v>13</v>
      </c>
      <c r="D25">
        <v>1</v>
      </c>
      <c r="G25">
        <v>0</v>
      </c>
      <c r="H25">
        <v>34</v>
      </c>
      <c r="I25">
        <v>9</v>
      </c>
      <c r="J25">
        <v>0</v>
      </c>
      <c r="K25">
        <v>1</v>
      </c>
      <c r="L25">
        <v>1</v>
      </c>
      <c r="M25">
        <v>0</v>
      </c>
      <c r="N25" s="59">
        <v>0.35627368538290899</v>
      </c>
      <c r="O25" s="59">
        <v>0.35627368538290899</v>
      </c>
      <c r="P25" s="59">
        <v>0.64372631461709107</v>
      </c>
      <c r="Q25" s="59">
        <v>-0.44048162050888356</v>
      </c>
      <c r="R25" s="59">
        <v>100</v>
      </c>
      <c r="S25" s="59">
        <v>0.55345521426265121</v>
      </c>
      <c r="AL25" s="70">
        <v>5.9569183019797328E-2</v>
      </c>
      <c r="AM25" s="70">
        <v>1</v>
      </c>
      <c r="AN25" s="70">
        <v>0</v>
      </c>
      <c r="AO25" s="70">
        <v>21</v>
      </c>
      <c r="AP25" s="70">
        <v>0</v>
      </c>
      <c r="AQ25" s="70">
        <v>0.76136363636363635</v>
      </c>
      <c r="AR25" s="70">
        <v>1</v>
      </c>
      <c r="AS25" s="70">
        <v>1.1363636363636354E-2</v>
      </c>
    </row>
    <row r="26" spans="1:45" x14ac:dyDescent="0.25">
      <c r="A26">
        <v>0</v>
      </c>
      <c r="B26">
        <v>44</v>
      </c>
      <c r="C26">
        <v>8</v>
      </c>
      <c r="D26">
        <v>0</v>
      </c>
      <c r="G26">
        <v>0</v>
      </c>
      <c r="H26">
        <v>35</v>
      </c>
      <c r="I26">
        <v>10</v>
      </c>
      <c r="J26">
        <v>0</v>
      </c>
      <c r="K26">
        <v>1</v>
      </c>
      <c r="L26">
        <v>1</v>
      </c>
      <c r="M26">
        <v>0</v>
      </c>
      <c r="N26" s="59">
        <v>0.41465230672863695</v>
      </c>
      <c r="O26" s="59">
        <v>0.41465230672863695</v>
      </c>
      <c r="P26" s="59">
        <v>0.58534769327136305</v>
      </c>
      <c r="Q26" s="59">
        <v>-0.53554926083237109</v>
      </c>
      <c r="R26" s="59">
        <v>100</v>
      </c>
      <c r="S26" s="59">
        <v>0.70838633430200781</v>
      </c>
      <c r="AL26" s="70">
        <v>6.0563240859529056E-2</v>
      </c>
      <c r="AM26" s="70">
        <v>1</v>
      </c>
      <c r="AN26" s="70">
        <v>0</v>
      </c>
      <c r="AO26" s="70">
        <v>22</v>
      </c>
      <c r="AP26" s="70">
        <v>0</v>
      </c>
      <c r="AQ26" s="70">
        <v>0.75</v>
      </c>
      <c r="AR26" s="70">
        <v>1</v>
      </c>
      <c r="AS26" s="70">
        <v>1.1363636363636354E-2</v>
      </c>
    </row>
    <row r="27" spans="1:45" x14ac:dyDescent="0.25">
      <c r="A27">
        <v>0</v>
      </c>
      <c r="B27">
        <v>37</v>
      </c>
      <c r="C27">
        <v>5</v>
      </c>
      <c r="D27">
        <v>0</v>
      </c>
      <c r="G27">
        <v>0</v>
      </c>
      <c r="H27">
        <v>36</v>
      </c>
      <c r="I27">
        <v>4</v>
      </c>
      <c r="J27">
        <v>0</v>
      </c>
      <c r="K27">
        <v>1</v>
      </c>
      <c r="L27">
        <v>1</v>
      </c>
      <c r="M27">
        <v>0</v>
      </c>
      <c r="N27" s="59">
        <v>6.1225876670349483E-2</v>
      </c>
      <c r="O27" s="59">
        <v>6.1225876670349483E-2</v>
      </c>
      <c r="P27" s="59">
        <v>0.93877412332965049</v>
      </c>
      <c r="Q27" s="59">
        <v>-6.3180378945386459E-2</v>
      </c>
      <c r="R27" s="59">
        <v>100</v>
      </c>
      <c r="S27" s="59">
        <v>6.521896497657298E-2</v>
      </c>
      <c r="AL27" s="70">
        <v>6.1225876670349483E-2</v>
      </c>
      <c r="AM27" s="70">
        <v>1</v>
      </c>
      <c r="AN27" s="70">
        <v>0</v>
      </c>
      <c r="AO27" s="70">
        <v>23</v>
      </c>
      <c r="AP27" s="70">
        <v>0</v>
      </c>
      <c r="AQ27" s="70">
        <v>0.73863636363636365</v>
      </c>
      <c r="AR27" s="70">
        <v>1</v>
      </c>
      <c r="AS27" s="70">
        <v>1.1363636363636354E-2</v>
      </c>
    </row>
    <row r="28" spans="1:45" x14ac:dyDescent="0.25">
      <c r="A28">
        <v>1</v>
      </c>
      <c r="B28">
        <v>37</v>
      </c>
      <c r="C28">
        <v>13</v>
      </c>
      <c r="D28">
        <v>1</v>
      </c>
      <c r="G28">
        <v>0</v>
      </c>
      <c r="H28">
        <v>36</v>
      </c>
      <c r="I28">
        <v>8</v>
      </c>
      <c r="J28">
        <v>1</v>
      </c>
      <c r="K28">
        <v>0</v>
      </c>
      <c r="L28">
        <v>1</v>
      </c>
      <c r="M28">
        <v>1</v>
      </c>
      <c r="N28" s="59">
        <v>0.22688623331804339</v>
      </c>
      <c r="O28" s="59">
        <v>0.22688623331804339</v>
      </c>
      <c r="P28" s="59">
        <v>0.77311376668195664</v>
      </c>
      <c r="Q28" s="59">
        <v>-1.483306561941188</v>
      </c>
      <c r="R28" s="59">
        <v>0</v>
      </c>
      <c r="S28" s="59">
        <v>3.4074952692181428</v>
      </c>
      <c r="AL28" s="70">
        <v>7.0591928988543648E-2</v>
      </c>
      <c r="AM28" s="70">
        <v>1</v>
      </c>
      <c r="AN28" s="70">
        <v>0</v>
      </c>
      <c r="AO28" s="70">
        <v>24</v>
      </c>
      <c r="AP28" s="70">
        <v>0</v>
      </c>
      <c r="AQ28" s="70">
        <v>0.72727272727272729</v>
      </c>
      <c r="AR28" s="70">
        <v>1</v>
      </c>
      <c r="AS28" s="70">
        <v>1.1363636363636465E-2</v>
      </c>
    </row>
    <row r="29" spans="1:45" x14ac:dyDescent="0.25">
      <c r="A29">
        <v>0</v>
      </c>
      <c r="B29">
        <v>27</v>
      </c>
      <c r="C29">
        <v>5</v>
      </c>
      <c r="D29">
        <v>0</v>
      </c>
      <c r="G29">
        <v>0</v>
      </c>
      <c r="H29">
        <v>36</v>
      </c>
      <c r="I29">
        <v>9</v>
      </c>
      <c r="J29">
        <v>1</v>
      </c>
      <c r="K29">
        <v>0</v>
      </c>
      <c r="L29">
        <v>1</v>
      </c>
      <c r="M29">
        <v>1</v>
      </c>
      <c r="N29" s="59">
        <v>0.29943901949489105</v>
      </c>
      <c r="O29" s="59">
        <v>0.29943901949489105</v>
      </c>
      <c r="P29" s="59">
        <v>0.70056098050510895</v>
      </c>
      <c r="Q29" s="59">
        <v>-1.2058444898540182</v>
      </c>
      <c r="R29" s="59">
        <v>0</v>
      </c>
      <c r="S29" s="59">
        <v>2.3395781274158951</v>
      </c>
      <c r="AL29" s="70">
        <v>7.3024427196768049E-2</v>
      </c>
      <c r="AM29" s="70">
        <v>1</v>
      </c>
      <c r="AN29" s="70">
        <v>0</v>
      </c>
      <c r="AO29" s="70">
        <v>25</v>
      </c>
      <c r="AP29" s="70">
        <v>0</v>
      </c>
      <c r="AQ29" s="70">
        <v>0.71590909090909083</v>
      </c>
      <c r="AR29" s="70">
        <v>1</v>
      </c>
      <c r="AS29" s="70">
        <v>1.1363636363636243E-2</v>
      </c>
    </row>
    <row r="30" spans="1:45" x14ac:dyDescent="0.25">
      <c r="A30">
        <v>0</v>
      </c>
      <c r="B30">
        <v>30</v>
      </c>
      <c r="C30">
        <v>5</v>
      </c>
      <c r="D30">
        <v>0</v>
      </c>
      <c r="G30">
        <v>0</v>
      </c>
      <c r="H30">
        <v>37</v>
      </c>
      <c r="I30">
        <v>5</v>
      </c>
      <c r="J30">
        <v>0</v>
      </c>
      <c r="K30">
        <v>1</v>
      </c>
      <c r="L30">
        <v>1</v>
      </c>
      <c r="M30">
        <v>0</v>
      </c>
      <c r="N30" s="59">
        <v>7.7044616983783523E-2</v>
      </c>
      <c r="O30" s="59">
        <v>7.7044616983783523E-2</v>
      </c>
      <c r="P30" s="59">
        <v>0.92295538301621649</v>
      </c>
      <c r="Q30" s="59">
        <v>-8.0174384741679858E-2</v>
      </c>
      <c r="R30" s="59">
        <v>100</v>
      </c>
      <c r="S30" s="59">
        <v>8.3475992882778211E-2</v>
      </c>
      <c r="AL30" s="70">
        <v>7.7044616983783523E-2</v>
      </c>
      <c r="AM30" s="70">
        <v>1</v>
      </c>
      <c r="AN30" s="70">
        <v>0</v>
      </c>
      <c r="AO30" s="70">
        <v>26</v>
      </c>
      <c r="AP30" s="70">
        <v>0</v>
      </c>
      <c r="AQ30" s="70">
        <v>0.70454545454545459</v>
      </c>
      <c r="AR30" s="70">
        <v>1</v>
      </c>
      <c r="AS30" s="70">
        <v>1.1363636363636465E-2</v>
      </c>
    </row>
    <row r="31" spans="1:45" x14ac:dyDescent="0.25">
      <c r="A31">
        <v>1</v>
      </c>
      <c r="B31">
        <v>38</v>
      </c>
      <c r="C31">
        <v>11</v>
      </c>
      <c r="D31">
        <v>1</v>
      </c>
      <c r="G31">
        <v>0</v>
      </c>
      <c r="H31">
        <v>37</v>
      </c>
      <c r="I31">
        <v>6</v>
      </c>
      <c r="J31">
        <v>0</v>
      </c>
      <c r="K31">
        <v>1</v>
      </c>
      <c r="L31">
        <v>1</v>
      </c>
      <c r="M31">
        <v>0</v>
      </c>
      <c r="N31" s="59">
        <v>0.10840001780406765</v>
      </c>
      <c r="O31" s="59">
        <v>0.10840001780406765</v>
      </c>
      <c r="P31" s="59">
        <v>0.89159998219593239</v>
      </c>
      <c r="Q31" s="59">
        <v>-0.11473769743909507</v>
      </c>
      <c r="R31" s="59">
        <v>100</v>
      </c>
      <c r="S31" s="59">
        <v>0.12157920588680131</v>
      </c>
      <c r="AL31" s="70">
        <v>8.4033803917998626E-2</v>
      </c>
      <c r="AM31" s="70">
        <v>1</v>
      </c>
      <c r="AN31" s="70">
        <v>0</v>
      </c>
      <c r="AO31" s="70">
        <v>27</v>
      </c>
      <c r="AP31" s="70">
        <v>0</v>
      </c>
      <c r="AQ31" s="70">
        <v>0.69318181818181812</v>
      </c>
      <c r="AR31" s="70">
        <v>1</v>
      </c>
      <c r="AS31" s="70">
        <v>1.1363636363636243E-2</v>
      </c>
    </row>
    <row r="32" spans="1:45" x14ac:dyDescent="0.25">
      <c r="A32">
        <v>1</v>
      </c>
      <c r="B32">
        <v>35</v>
      </c>
      <c r="C32">
        <v>11</v>
      </c>
      <c r="D32">
        <v>0</v>
      </c>
      <c r="G32">
        <v>0</v>
      </c>
      <c r="H32">
        <v>37</v>
      </c>
      <c r="I32">
        <v>9</v>
      </c>
      <c r="J32">
        <v>0</v>
      </c>
      <c r="K32">
        <v>2</v>
      </c>
      <c r="L32">
        <v>2</v>
      </c>
      <c r="M32">
        <v>0</v>
      </c>
      <c r="N32" s="59">
        <v>0.27305675958771075</v>
      </c>
      <c r="O32" s="59">
        <v>0.5461135191754215</v>
      </c>
      <c r="P32" s="59">
        <v>1.4538864808245786</v>
      </c>
      <c r="Q32" s="59">
        <v>-0.63781375641454441</v>
      </c>
      <c r="R32" s="59">
        <v>100</v>
      </c>
      <c r="S32" s="59">
        <v>0.75124643688232196</v>
      </c>
      <c r="AL32" s="70">
        <v>8.4930020585186977E-2</v>
      </c>
      <c r="AM32" s="70">
        <v>1</v>
      </c>
      <c r="AN32" s="70">
        <v>0</v>
      </c>
      <c r="AO32" s="70">
        <v>28</v>
      </c>
      <c r="AP32" s="70">
        <v>0</v>
      </c>
      <c r="AQ32" s="70">
        <v>0.68181818181818188</v>
      </c>
      <c r="AR32" s="70">
        <v>1</v>
      </c>
      <c r="AS32" s="70">
        <v>1.1363636363636465E-2</v>
      </c>
    </row>
    <row r="33" spans="1:45" x14ac:dyDescent="0.25">
      <c r="A33">
        <v>1</v>
      </c>
      <c r="B33">
        <v>30</v>
      </c>
      <c r="C33">
        <v>10</v>
      </c>
      <c r="D33">
        <v>1</v>
      </c>
      <c r="G33">
        <v>0</v>
      </c>
      <c r="H33">
        <v>37</v>
      </c>
      <c r="I33">
        <v>10</v>
      </c>
      <c r="J33">
        <v>0</v>
      </c>
      <c r="K33">
        <v>1</v>
      </c>
      <c r="L33">
        <v>1</v>
      </c>
      <c r="M33">
        <v>0</v>
      </c>
      <c r="N33" s="59">
        <v>0.35362064682007704</v>
      </c>
      <c r="O33" s="59">
        <v>0.35362064682007704</v>
      </c>
      <c r="P33" s="59">
        <v>0.6463793531799229</v>
      </c>
      <c r="Q33" s="59">
        <v>-0.436368713529315</v>
      </c>
      <c r="R33" s="59">
        <v>100</v>
      </c>
      <c r="S33" s="59">
        <v>0.54707911860180503</v>
      </c>
      <c r="AL33" s="70">
        <v>9.0139587074029831E-2</v>
      </c>
      <c r="AM33" s="70">
        <v>1</v>
      </c>
      <c r="AN33" s="70">
        <v>0</v>
      </c>
      <c r="AO33" s="70">
        <v>29</v>
      </c>
      <c r="AP33" s="70">
        <v>0</v>
      </c>
      <c r="AQ33" s="70">
        <v>0.67045454545454541</v>
      </c>
      <c r="AR33" s="70">
        <v>1</v>
      </c>
      <c r="AS33" s="70">
        <v>2.2727272727272707E-2</v>
      </c>
    </row>
    <row r="34" spans="1:45" x14ac:dyDescent="0.25">
      <c r="A34">
        <v>0</v>
      </c>
      <c r="B34">
        <v>34</v>
      </c>
      <c r="C34">
        <v>6</v>
      </c>
      <c r="D34">
        <v>0</v>
      </c>
      <c r="G34">
        <v>0</v>
      </c>
      <c r="H34">
        <v>37</v>
      </c>
      <c r="I34">
        <v>11</v>
      </c>
      <c r="J34">
        <v>0</v>
      </c>
      <c r="K34">
        <v>1</v>
      </c>
      <c r="L34">
        <v>1</v>
      </c>
      <c r="M34">
        <v>0</v>
      </c>
      <c r="N34" s="59">
        <v>0.44345419134729358</v>
      </c>
      <c r="O34" s="59">
        <v>0.44345419134729358</v>
      </c>
      <c r="P34" s="59">
        <v>0.55654580865270642</v>
      </c>
      <c r="Q34" s="59">
        <v>-0.58600579601599734</v>
      </c>
      <c r="R34" s="59">
        <v>100</v>
      </c>
      <c r="S34" s="59">
        <v>0.79679728865592114</v>
      </c>
      <c r="AL34" s="70">
        <v>9.4527832586725688E-2</v>
      </c>
      <c r="AM34" s="70">
        <v>2</v>
      </c>
      <c r="AN34" s="70">
        <v>0</v>
      </c>
      <c r="AO34" s="70">
        <v>31</v>
      </c>
      <c r="AP34" s="70">
        <v>0</v>
      </c>
      <c r="AQ34" s="70">
        <v>0.64772727272727271</v>
      </c>
      <c r="AR34" s="70">
        <v>1</v>
      </c>
      <c r="AS34" s="70">
        <v>0</v>
      </c>
    </row>
    <row r="35" spans="1:45" x14ac:dyDescent="0.25">
      <c r="A35">
        <v>1</v>
      </c>
      <c r="B35">
        <v>37</v>
      </c>
      <c r="C35">
        <v>6</v>
      </c>
      <c r="D35">
        <v>0</v>
      </c>
      <c r="G35">
        <v>0</v>
      </c>
      <c r="H35">
        <v>38</v>
      </c>
      <c r="I35">
        <v>4</v>
      </c>
      <c r="J35">
        <v>0</v>
      </c>
      <c r="K35">
        <v>1</v>
      </c>
      <c r="L35">
        <v>1</v>
      </c>
      <c r="M35">
        <v>0</v>
      </c>
      <c r="N35" s="59">
        <v>4.7952629223333224E-2</v>
      </c>
      <c r="O35" s="59">
        <v>4.7952629223333224E-2</v>
      </c>
      <c r="P35" s="59">
        <v>0.95204737077666679</v>
      </c>
      <c r="Q35" s="59">
        <v>-4.9140486209532812E-2</v>
      </c>
      <c r="R35" s="59">
        <v>100</v>
      </c>
      <c r="S35" s="59">
        <v>5.0367902580534564E-2</v>
      </c>
      <c r="AL35" s="70">
        <v>9.5524295847775539E-2</v>
      </c>
      <c r="AM35" s="70">
        <v>0</v>
      </c>
      <c r="AN35" s="70">
        <v>1</v>
      </c>
      <c r="AO35" s="70">
        <v>31</v>
      </c>
      <c r="AP35" s="70">
        <v>1</v>
      </c>
      <c r="AQ35" s="70">
        <v>0.64772727272727271</v>
      </c>
      <c r="AR35" s="70">
        <v>0.9838709677419355</v>
      </c>
      <c r="AS35" s="70">
        <v>1.1180351906158348E-2</v>
      </c>
    </row>
    <row r="36" spans="1:45" x14ac:dyDescent="0.25">
      <c r="A36">
        <v>1</v>
      </c>
      <c r="B36">
        <v>35</v>
      </c>
      <c r="C36">
        <v>9</v>
      </c>
      <c r="D36">
        <v>0</v>
      </c>
      <c r="G36">
        <v>0</v>
      </c>
      <c r="H36">
        <v>38</v>
      </c>
      <c r="I36">
        <v>8</v>
      </c>
      <c r="J36">
        <v>0</v>
      </c>
      <c r="K36">
        <v>1</v>
      </c>
      <c r="L36">
        <v>1</v>
      </c>
      <c r="M36">
        <v>0</v>
      </c>
      <c r="N36" s="59">
        <v>0.18476770976155216</v>
      </c>
      <c r="O36" s="59">
        <v>0.18476770976155216</v>
      </c>
      <c r="P36" s="59">
        <v>0.8152322902384479</v>
      </c>
      <c r="Q36" s="59">
        <v>-0.20428218765390496</v>
      </c>
      <c r="R36" s="59">
        <v>100</v>
      </c>
      <c r="S36" s="59">
        <v>0.22664424848469789</v>
      </c>
      <c r="AL36" s="70">
        <v>0.10237165310880361</v>
      </c>
      <c r="AM36" s="70">
        <v>1</v>
      </c>
      <c r="AN36" s="70">
        <v>0</v>
      </c>
      <c r="AO36" s="70">
        <v>32</v>
      </c>
      <c r="AP36" s="70">
        <v>1</v>
      </c>
      <c r="AQ36" s="70">
        <v>0.63636363636363635</v>
      </c>
      <c r="AR36" s="70">
        <v>0.9838709677419355</v>
      </c>
      <c r="AS36" s="70">
        <v>1.1180351906158348E-2</v>
      </c>
    </row>
    <row r="37" spans="1:45" x14ac:dyDescent="0.25">
      <c r="A37">
        <v>0</v>
      </c>
      <c r="B37">
        <v>33</v>
      </c>
      <c r="C37">
        <v>6</v>
      </c>
      <c r="D37">
        <v>1</v>
      </c>
      <c r="G37">
        <v>0</v>
      </c>
      <c r="H37">
        <v>39</v>
      </c>
      <c r="I37">
        <v>5</v>
      </c>
      <c r="J37">
        <v>0</v>
      </c>
      <c r="K37">
        <v>1</v>
      </c>
      <c r="L37">
        <v>1</v>
      </c>
      <c r="M37">
        <v>0</v>
      </c>
      <c r="N37" s="59">
        <v>6.0563240859529056E-2</v>
      </c>
      <c r="O37" s="59">
        <v>6.0563240859529056E-2</v>
      </c>
      <c r="P37" s="59">
        <v>0.93943675914047098</v>
      </c>
      <c r="Q37" s="59">
        <v>-6.2474775709352004E-2</v>
      </c>
      <c r="R37" s="59">
        <v>100</v>
      </c>
      <c r="S37" s="59">
        <v>6.4467608138881888E-2</v>
      </c>
      <c r="AL37" s="70">
        <v>0.10840001780406765</v>
      </c>
      <c r="AM37" s="70">
        <v>1</v>
      </c>
      <c r="AN37" s="70">
        <v>0</v>
      </c>
      <c r="AO37" s="70">
        <v>33</v>
      </c>
      <c r="AP37" s="70">
        <v>1</v>
      </c>
      <c r="AQ37" s="70">
        <v>0.625</v>
      </c>
      <c r="AR37" s="70">
        <v>0.9838709677419355</v>
      </c>
      <c r="AS37" s="70">
        <v>1.1180351906158348E-2</v>
      </c>
    </row>
    <row r="38" spans="1:45" x14ac:dyDescent="0.25">
      <c r="A38">
        <v>0</v>
      </c>
      <c r="B38">
        <v>39</v>
      </c>
      <c r="C38">
        <v>10</v>
      </c>
      <c r="D38">
        <v>0</v>
      </c>
      <c r="G38">
        <v>0</v>
      </c>
      <c r="H38">
        <v>39</v>
      </c>
      <c r="I38">
        <v>7</v>
      </c>
      <c r="J38">
        <v>0</v>
      </c>
      <c r="K38">
        <v>1</v>
      </c>
      <c r="L38">
        <v>1</v>
      </c>
      <c r="M38">
        <v>0</v>
      </c>
      <c r="N38" s="59">
        <v>0.12030144748673341</v>
      </c>
      <c r="O38" s="59">
        <v>0.12030144748673341</v>
      </c>
      <c r="P38" s="59">
        <v>0.87969855251326656</v>
      </c>
      <c r="Q38" s="59">
        <v>-0.12817598415709272</v>
      </c>
      <c r="R38" s="59">
        <v>100</v>
      </c>
      <c r="S38" s="59">
        <v>0.13675303562002755</v>
      </c>
      <c r="AL38" s="70">
        <v>0.11138114194591535</v>
      </c>
      <c r="AM38" s="70">
        <v>1</v>
      </c>
      <c r="AN38" s="70">
        <v>0</v>
      </c>
      <c r="AO38" s="70">
        <v>34</v>
      </c>
      <c r="AP38" s="70">
        <v>1</v>
      </c>
      <c r="AQ38" s="70">
        <v>0.61363636363636365</v>
      </c>
      <c r="AR38" s="70">
        <v>0.9838709677419355</v>
      </c>
      <c r="AS38" s="70">
        <v>1.1180351906158348E-2</v>
      </c>
    </row>
    <row r="39" spans="1:45" x14ac:dyDescent="0.25">
      <c r="A39">
        <v>0</v>
      </c>
      <c r="B39">
        <v>59</v>
      </c>
      <c r="C39">
        <v>15</v>
      </c>
      <c r="D39">
        <v>0</v>
      </c>
      <c r="G39">
        <v>0</v>
      </c>
      <c r="H39">
        <v>39</v>
      </c>
      <c r="I39">
        <v>10</v>
      </c>
      <c r="J39">
        <v>0</v>
      </c>
      <c r="K39">
        <v>1</v>
      </c>
      <c r="L39">
        <v>1</v>
      </c>
      <c r="M39">
        <v>0</v>
      </c>
      <c r="N39" s="59">
        <v>0.29701393178291163</v>
      </c>
      <c r="O39" s="59">
        <v>0.29701393178291163</v>
      </c>
      <c r="P39" s="59">
        <v>0.70298606821708831</v>
      </c>
      <c r="Q39" s="59">
        <v>-0.35241820498222731</v>
      </c>
      <c r="R39" s="59">
        <v>100</v>
      </c>
      <c r="S39" s="59">
        <v>0.42250329730743841</v>
      </c>
      <c r="AL39" s="70">
        <v>0.11787038170801627</v>
      </c>
      <c r="AM39" s="70">
        <v>1</v>
      </c>
      <c r="AN39" s="70">
        <v>0</v>
      </c>
      <c r="AO39" s="70">
        <v>35</v>
      </c>
      <c r="AP39" s="70">
        <v>1</v>
      </c>
      <c r="AQ39" s="70">
        <v>0.60227272727272729</v>
      </c>
      <c r="AR39" s="70">
        <v>0.9838709677419355</v>
      </c>
      <c r="AS39" s="70">
        <v>1.1180351906158457E-2</v>
      </c>
    </row>
    <row r="40" spans="1:45" x14ac:dyDescent="0.25">
      <c r="A40">
        <v>1</v>
      </c>
      <c r="B40">
        <v>30</v>
      </c>
      <c r="C40">
        <v>13</v>
      </c>
      <c r="D40">
        <v>0</v>
      </c>
      <c r="G40">
        <v>0</v>
      </c>
      <c r="H40">
        <v>39</v>
      </c>
      <c r="I40">
        <v>11</v>
      </c>
      <c r="J40">
        <v>0</v>
      </c>
      <c r="K40">
        <v>1</v>
      </c>
      <c r="L40">
        <v>1</v>
      </c>
      <c r="M40">
        <v>0</v>
      </c>
      <c r="N40" s="59">
        <v>0.38094215985710611</v>
      </c>
      <c r="O40" s="59">
        <v>0.38094215985710611</v>
      </c>
      <c r="P40" s="59">
        <v>0.61905784014289389</v>
      </c>
      <c r="Q40" s="59">
        <v>-0.47955656939813196</v>
      </c>
      <c r="R40" s="59">
        <v>100</v>
      </c>
      <c r="S40" s="59">
        <v>0.61535794420950263</v>
      </c>
      <c r="AL40" s="70">
        <v>0.12030144748673341</v>
      </c>
      <c r="AM40" s="70">
        <v>1</v>
      </c>
      <c r="AN40" s="70">
        <v>0</v>
      </c>
      <c r="AO40" s="70">
        <v>36</v>
      </c>
      <c r="AP40" s="70">
        <v>1</v>
      </c>
      <c r="AQ40" s="70">
        <v>0.59090909090909083</v>
      </c>
      <c r="AR40" s="70">
        <v>0.9838709677419355</v>
      </c>
      <c r="AS40" s="70">
        <v>1.1180351906158239E-2</v>
      </c>
    </row>
    <row r="41" spans="1:45" x14ac:dyDescent="0.25">
      <c r="A41">
        <v>0</v>
      </c>
      <c r="B41">
        <v>28</v>
      </c>
      <c r="C41">
        <v>1</v>
      </c>
      <c r="D41">
        <v>0</v>
      </c>
      <c r="G41">
        <v>0</v>
      </c>
      <c r="H41">
        <v>39</v>
      </c>
      <c r="I41">
        <v>13</v>
      </c>
      <c r="J41">
        <v>0</v>
      </c>
      <c r="K41">
        <v>1</v>
      </c>
      <c r="L41">
        <v>1</v>
      </c>
      <c r="M41">
        <v>0</v>
      </c>
      <c r="N41" s="59">
        <v>0.56622426917682711</v>
      </c>
      <c r="O41" s="59">
        <v>0.56622426917682711</v>
      </c>
      <c r="P41" s="59">
        <v>0.43377573082317289</v>
      </c>
      <c r="Q41" s="59">
        <v>-0.83522762769800429</v>
      </c>
      <c r="R41" s="59">
        <v>0</v>
      </c>
      <c r="S41" s="59">
        <v>1.3053387475189258</v>
      </c>
      <c r="AL41" s="70">
        <v>0.12277567516784306</v>
      </c>
      <c r="AM41" s="70">
        <v>1</v>
      </c>
      <c r="AN41" s="70">
        <v>0</v>
      </c>
      <c r="AO41" s="70">
        <v>37</v>
      </c>
      <c r="AP41" s="70">
        <v>1</v>
      </c>
      <c r="AQ41" s="70">
        <v>0.57954545454545459</v>
      </c>
      <c r="AR41" s="70">
        <v>0.9838709677419355</v>
      </c>
      <c r="AS41" s="70">
        <v>1.1180351906158457E-2</v>
      </c>
    </row>
    <row r="42" spans="1:45" x14ac:dyDescent="0.25">
      <c r="A42">
        <v>0</v>
      </c>
      <c r="B42">
        <v>36</v>
      </c>
      <c r="C42">
        <v>9</v>
      </c>
      <c r="D42">
        <v>1</v>
      </c>
      <c r="G42">
        <v>0</v>
      </c>
      <c r="H42">
        <v>40</v>
      </c>
      <c r="I42">
        <v>1</v>
      </c>
      <c r="J42">
        <v>0</v>
      </c>
      <c r="K42">
        <v>1</v>
      </c>
      <c r="L42">
        <v>1</v>
      </c>
      <c r="M42">
        <v>0</v>
      </c>
      <c r="N42" s="59">
        <v>1.2433886050822813E-2</v>
      </c>
      <c r="O42" s="59">
        <v>1.2433886050822813E-2</v>
      </c>
      <c r="P42" s="59">
        <v>0.98756611394917715</v>
      </c>
      <c r="Q42" s="59">
        <v>-1.2511833613357446E-2</v>
      </c>
      <c r="R42" s="59">
        <v>100</v>
      </c>
      <c r="S42" s="59">
        <v>1.2590434073422139E-2</v>
      </c>
      <c r="AL42" s="70">
        <v>0.12402912421264338</v>
      </c>
      <c r="AM42" s="70">
        <v>1</v>
      </c>
      <c r="AN42" s="70">
        <v>0</v>
      </c>
      <c r="AO42" s="70">
        <v>38</v>
      </c>
      <c r="AP42" s="70">
        <v>1</v>
      </c>
      <c r="AQ42" s="70">
        <v>0.56818181818181812</v>
      </c>
      <c r="AR42" s="70">
        <v>0.9838709677419355</v>
      </c>
      <c r="AS42" s="70">
        <v>1.1180351906158239E-2</v>
      </c>
    </row>
    <row r="43" spans="1:45" x14ac:dyDescent="0.25">
      <c r="A43">
        <v>0</v>
      </c>
      <c r="B43">
        <v>40</v>
      </c>
      <c r="C43">
        <v>8</v>
      </c>
      <c r="D43">
        <v>0</v>
      </c>
      <c r="G43">
        <v>0</v>
      </c>
      <c r="H43">
        <v>40</v>
      </c>
      <c r="I43">
        <v>8</v>
      </c>
      <c r="J43">
        <v>1</v>
      </c>
      <c r="K43">
        <v>1</v>
      </c>
      <c r="L43">
        <v>2</v>
      </c>
      <c r="M43">
        <v>0.5</v>
      </c>
      <c r="N43" s="59">
        <v>0.14896145248087436</v>
      </c>
      <c r="O43" s="59">
        <v>0.29792290496174872</v>
      </c>
      <c r="P43" s="59">
        <v>1.7020770950382513</v>
      </c>
      <c r="Q43" s="59">
        <v>-2.0653655693918651</v>
      </c>
      <c r="R43" s="59">
        <v>50</v>
      </c>
      <c r="S43" s="59">
        <v>1.9440905240878528</v>
      </c>
      <c r="AL43" s="70">
        <v>0.12804929773033202</v>
      </c>
      <c r="AM43" s="70">
        <v>1</v>
      </c>
      <c r="AN43" s="70">
        <v>0</v>
      </c>
      <c r="AO43" s="70">
        <v>39</v>
      </c>
      <c r="AP43" s="70">
        <v>1</v>
      </c>
      <c r="AQ43" s="70">
        <v>0.55681818181818188</v>
      </c>
      <c r="AR43" s="70">
        <v>0.9838709677419355</v>
      </c>
      <c r="AS43" s="70">
        <v>1.1180351906158457E-2</v>
      </c>
    </row>
    <row r="44" spans="1:45" x14ac:dyDescent="0.25">
      <c r="A44">
        <v>0</v>
      </c>
      <c r="B44">
        <v>43</v>
      </c>
      <c r="C44">
        <v>15</v>
      </c>
      <c r="D44">
        <v>0</v>
      </c>
      <c r="G44">
        <v>0</v>
      </c>
      <c r="H44">
        <v>40</v>
      </c>
      <c r="I44">
        <v>20</v>
      </c>
      <c r="J44">
        <v>1</v>
      </c>
      <c r="K44">
        <v>0</v>
      </c>
      <c r="L44">
        <v>1</v>
      </c>
      <c r="M44">
        <v>1</v>
      </c>
      <c r="N44" s="59">
        <v>0.94099483047006438</v>
      </c>
      <c r="O44" s="59">
        <v>0.94099483047006438</v>
      </c>
      <c r="P44" s="59">
        <v>5.9005169529935619E-2</v>
      </c>
      <c r="Q44" s="59">
        <v>-6.081763306746462E-2</v>
      </c>
      <c r="R44" s="59">
        <v>100</v>
      </c>
      <c r="S44" s="59">
        <v>6.2705094246330972E-2</v>
      </c>
      <c r="AL44" s="70">
        <v>0.12867220964591847</v>
      </c>
      <c r="AM44" s="70">
        <v>1</v>
      </c>
      <c r="AN44" s="70">
        <v>0</v>
      </c>
      <c r="AO44" s="70">
        <v>40</v>
      </c>
      <c r="AP44" s="70">
        <v>1</v>
      </c>
      <c r="AQ44" s="70">
        <v>0.54545454545454541</v>
      </c>
      <c r="AR44" s="70">
        <v>0.9838709677419355</v>
      </c>
      <c r="AS44" s="70">
        <v>1.1180351906158239E-2</v>
      </c>
    </row>
    <row r="45" spans="1:45" x14ac:dyDescent="0.25">
      <c r="A45">
        <v>1</v>
      </c>
      <c r="B45">
        <v>52</v>
      </c>
      <c r="C45">
        <v>15</v>
      </c>
      <c r="D45">
        <v>0</v>
      </c>
      <c r="G45">
        <v>0</v>
      </c>
      <c r="H45">
        <v>41</v>
      </c>
      <c r="I45">
        <v>4</v>
      </c>
      <c r="J45">
        <v>0</v>
      </c>
      <c r="K45">
        <v>1</v>
      </c>
      <c r="L45">
        <v>1</v>
      </c>
      <c r="M45">
        <v>0</v>
      </c>
      <c r="N45" s="59">
        <v>3.305414798853186E-2</v>
      </c>
      <c r="O45" s="59">
        <v>3.305414798853186E-2</v>
      </c>
      <c r="P45" s="59">
        <v>0.9669458520114681</v>
      </c>
      <c r="Q45" s="59">
        <v>-3.3612780948304839E-2</v>
      </c>
      <c r="R45" s="59">
        <v>100</v>
      </c>
      <c r="S45" s="59">
        <v>3.4184073409872631E-2</v>
      </c>
      <c r="AL45" s="70">
        <v>0.14896145248087436</v>
      </c>
      <c r="AM45" s="70">
        <v>1</v>
      </c>
      <c r="AN45" s="70">
        <v>1</v>
      </c>
      <c r="AO45" s="70">
        <v>41</v>
      </c>
      <c r="AP45" s="70">
        <v>2</v>
      </c>
      <c r="AQ45" s="70">
        <v>0.53409090909090917</v>
      </c>
      <c r="AR45" s="70">
        <v>0.967741935483871</v>
      </c>
      <c r="AS45" s="70">
        <v>2.1994134897360792E-2</v>
      </c>
    </row>
    <row r="46" spans="1:45" x14ac:dyDescent="0.25">
      <c r="A46">
        <v>0</v>
      </c>
      <c r="B46">
        <v>45</v>
      </c>
      <c r="C46">
        <v>9</v>
      </c>
      <c r="D46">
        <v>0</v>
      </c>
      <c r="G46">
        <v>0</v>
      </c>
      <c r="H46">
        <v>41</v>
      </c>
      <c r="I46">
        <v>7</v>
      </c>
      <c r="J46">
        <v>1</v>
      </c>
      <c r="K46">
        <v>0</v>
      </c>
      <c r="L46">
        <v>1</v>
      </c>
      <c r="M46">
        <v>1</v>
      </c>
      <c r="N46" s="59">
        <v>9.5524295847775539E-2</v>
      </c>
      <c r="O46" s="59">
        <v>9.5524295847775539E-2</v>
      </c>
      <c r="P46" s="59">
        <v>0.90447570415222445</v>
      </c>
      <c r="Q46" s="59">
        <v>-2.3483746570683808</v>
      </c>
      <c r="R46" s="59">
        <v>0</v>
      </c>
      <c r="S46" s="59">
        <v>9.4685409206634503</v>
      </c>
      <c r="AL46" s="70">
        <v>0.1519233304200111</v>
      </c>
      <c r="AM46" s="70">
        <v>2</v>
      </c>
      <c r="AN46" s="70">
        <v>0</v>
      </c>
      <c r="AO46" s="70">
        <v>43</v>
      </c>
      <c r="AP46" s="70">
        <v>2</v>
      </c>
      <c r="AQ46" s="70">
        <v>0.51136363636363635</v>
      </c>
      <c r="AR46" s="70">
        <v>0.967741935483871</v>
      </c>
      <c r="AS46" s="70">
        <v>1.0997067448680342E-2</v>
      </c>
    </row>
    <row r="47" spans="1:45" x14ac:dyDescent="0.25">
      <c r="A47">
        <v>0</v>
      </c>
      <c r="B47">
        <v>33</v>
      </c>
      <c r="C47">
        <v>5</v>
      </c>
      <c r="D47">
        <v>0</v>
      </c>
      <c r="G47">
        <v>0</v>
      </c>
      <c r="H47">
        <v>41</v>
      </c>
      <c r="I47">
        <v>10</v>
      </c>
      <c r="J47">
        <v>1</v>
      </c>
      <c r="K47">
        <v>0</v>
      </c>
      <c r="L47">
        <v>1</v>
      </c>
      <c r="M47">
        <v>1</v>
      </c>
      <c r="N47" s="59">
        <v>0.24601977726006993</v>
      </c>
      <c r="O47" s="59">
        <v>0.24601977726006993</v>
      </c>
      <c r="P47" s="59">
        <v>0.75398022273993004</v>
      </c>
      <c r="Q47" s="59">
        <v>-1.4023433509151706</v>
      </c>
      <c r="R47" s="59">
        <v>0</v>
      </c>
      <c r="S47" s="59">
        <v>3.0647138662469806</v>
      </c>
      <c r="AL47" s="70">
        <v>0.16366890068992332</v>
      </c>
      <c r="AM47" s="70">
        <v>1</v>
      </c>
      <c r="AN47" s="70">
        <v>0</v>
      </c>
      <c r="AO47" s="70">
        <v>44</v>
      </c>
      <c r="AP47" s="70">
        <v>2</v>
      </c>
      <c r="AQ47" s="70">
        <v>0.5</v>
      </c>
      <c r="AR47" s="70">
        <v>0.967741935483871</v>
      </c>
      <c r="AS47" s="70">
        <v>0</v>
      </c>
    </row>
    <row r="48" spans="1:45" x14ac:dyDescent="0.25">
      <c r="A48">
        <v>1</v>
      </c>
      <c r="B48">
        <v>36</v>
      </c>
      <c r="C48">
        <v>8</v>
      </c>
      <c r="D48">
        <v>0</v>
      </c>
      <c r="G48">
        <v>0</v>
      </c>
      <c r="H48">
        <v>42</v>
      </c>
      <c r="I48">
        <v>5</v>
      </c>
      <c r="J48">
        <v>0</v>
      </c>
      <c r="K48">
        <v>1</v>
      </c>
      <c r="L48">
        <v>1</v>
      </c>
      <c r="M48">
        <v>0</v>
      </c>
      <c r="N48" s="59">
        <v>4.1919260540352138E-2</v>
      </c>
      <c r="O48" s="59">
        <v>4.1919260540352138E-2</v>
      </c>
      <c r="P48" s="59">
        <v>0.95808073945964789</v>
      </c>
      <c r="Q48" s="59">
        <v>-4.2823225377131312E-2</v>
      </c>
      <c r="R48" s="59">
        <v>100</v>
      </c>
      <c r="S48" s="59">
        <v>4.375336943313813E-2</v>
      </c>
      <c r="AL48" s="70">
        <v>0.16932805413331328</v>
      </c>
      <c r="AM48" s="70">
        <v>0</v>
      </c>
      <c r="AN48" s="70">
        <v>1</v>
      </c>
      <c r="AO48" s="70">
        <v>44</v>
      </c>
      <c r="AP48" s="70">
        <v>3</v>
      </c>
      <c r="AQ48" s="70">
        <v>0.5</v>
      </c>
      <c r="AR48" s="70">
        <v>0.95161290322580649</v>
      </c>
      <c r="AS48" s="70">
        <v>1.0813782991202336E-2</v>
      </c>
    </row>
    <row r="49" spans="1:45" x14ac:dyDescent="0.25">
      <c r="A49">
        <v>0</v>
      </c>
      <c r="B49">
        <v>36</v>
      </c>
      <c r="C49">
        <v>8</v>
      </c>
      <c r="D49">
        <v>1</v>
      </c>
      <c r="G49">
        <v>0</v>
      </c>
      <c r="H49">
        <v>42</v>
      </c>
      <c r="I49">
        <v>7</v>
      </c>
      <c r="J49">
        <v>0</v>
      </c>
      <c r="K49">
        <v>1</v>
      </c>
      <c r="L49">
        <v>1</v>
      </c>
      <c r="M49">
        <v>0</v>
      </c>
      <c r="N49" s="59">
        <v>8.4930020585186977E-2</v>
      </c>
      <c r="O49" s="59">
        <v>8.4930020585186977E-2</v>
      </c>
      <c r="P49" s="59">
        <v>0.91506997941481305</v>
      </c>
      <c r="Q49" s="59">
        <v>-8.8754736396311429E-2</v>
      </c>
      <c r="R49" s="59">
        <v>100</v>
      </c>
      <c r="S49" s="59">
        <v>9.28125962994652E-2</v>
      </c>
      <c r="AL49" s="70">
        <v>0.17096414310795496</v>
      </c>
      <c r="AM49" s="70">
        <v>1</v>
      </c>
      <c r="AN49" s="70">
        <v>0</v>
      </c>
      <c r="AO49" s="70">
        <v>45</v>
      </c>
      <c r="AP49" s="70">
        <v>3</v>
      </c>
      <c r="AQ49" s="70">
        <v>0.48863636363636365</v>
      </c>
      <c r="AR49" s="70">
        <v>0.95161290322580649</v>
      </c>
      <c r="AS49" s="70">
        <v>1.0813782991202336E-2</v>
      </c>
    </row>
    <row r="50" spans="1:45" x14ac:dyDescent="0.25">
      <c r="A50">
        <v>1</v>
      </c>
      <c r="B50">
        <v>43</v>
      </c>
      <c r="C50">
        <v>6</v>
      </c>
      <c r="D50">
        <v>0</v>
      </c>
      <c r="G50">
        <v>0</v>
      </c>
      <c r="H50">
        <v>42</v>
      </c>
      <c r="I50">
        <v>13</v>
      </c>
      <c r="J50">
        <v>1</v>
      </c>
      <c r="K50">
        <v>0</v>
      </c>
      <c r="L50">
        <v>1</v>
      </c>
      <c r="M50">
        <v>1</v>
      </c>
      <c r="N50" s="59">
        <v>0.4697540516367677</v>
      </c>
      <c r="O50" s="59">
        <v>0.4697540516367677</v>
      </c>
      <c r="P50" s="59">
        <v>0.53024594836323224</v>
      </c>
      <c r="Q50" s="59">
        <v>-0.75554601563418256</v>
      </c>
      <c r="R50" s="59">
        <v>0</v>
      </c>
      <c r="S50" s="59">
        <v>1.1287735497239293</v>
      </c>
      <c r="AL50" s="70">
        <v>0.17286092294555647</v>
      </c>
      <c r="AM50" s="70">
        <v>1</v>
      </c>
      <c r="AN50" s="70">
        <v>0</v>
      </c>
      <c r="AO50" s="70">
        <v>46</v>
      </c>
      <c r="AP50" s="70">
        <v>3</v>
      </c>
      <c r="AQ50" s="70">
        <v>0.47727272727272729</v>
      </c>
      <c r="AR50" s="70">
        <v>0.95161290322580649</v>
      </c>
      <c r="AS50" s="70">
        <v>2.1627565982404673E-2</v>
      </c>
    </row>
    <row r="51" spans="1:45" x14ac:dyDescent="0.25">
      <c r="A51">
        <v>1</v>
      </c>
      <c r="B51">
        <v>35</v>
      </c>
      <c r="C51">
        <v>1</v>
      </c>
      <c r="D51">
        <v>0</v>
      </c>
      <c r="G51">
        <v>0</v>
      </c>
      <c r="H51">
        <v>43</v>
      </c>
      <c r="I51">
        <v>10</v>
      </c>
      <c r="J51">
        <v>0</v>
      </c>
      <c r="K51">
        <v>1</v>
      </c>
      <c r="L51">
        <v>1</v>
      </c>
      <c r="M51">
        <v>0</v>
      </c>
      <c r="N51" s="59">
        <v>0.20127406474953136</v>
      </c>
      <c r="O51" s="59">
        <v>0.20127406474953136</v>
      </c>
      <c r="P51" s="59">
        <v>0.79872593525046864</v>
      </c>
      <c r="Q51" s="59">
        <v>-0.22473740175618301</v>
      </c>
      <c r="R51" s="59">
        <v>100</v>
      </c>
      <c r="S51" s="59">
        <v>0.25199390162085422</v>
      </c>
      <c r="AL51" s="70">
        <v>0.18130239211589994</v>
      </c>
      <c r="AM51" s="70">
        <v>2</v>
      </c>
      <c r="AN51" s="70">
        <v>0</v>
      </c>
      <c r="AO51" s="70">
        <v>48</v>
      </c>
      <c r="AP51" s="70">
        <v>3</v>
      </c>
      <c r="AQ51" s="70">
        <v>0.45454545454545459</v>
      </c>
      <c r="AR51" s="70">
        <v>0.95161290322580649</v>
      </c>
      <c r="AS51" s="70">
        <v>1.0813782991202336E-2</v>
      </c>
    </row>
    <row r="52" spans="1:45" x14ac:dyDescent="0.25">
      <c r="A52">
        <v>1</v>
      </c>
      <c r="B52">
        <v>49</v>
      </c>
      <c r="C52">
        <v>7</v>
      </c>
      <c r="D52">
        <v>0</v>
      </c>
      <c r="G52">
        <v>0</v>
      </c>
      <c r="H52">
        <v>43</v>
      </c>
      <c r="I52">
        <v>12</v>
      </c>
      <c r="J52">
        <v>0</v>
      </c>
      <c r="K52">
        <v>1</v>
      </c>
      <c r="L52">
        <v>1</v>
      </c>
      <c r="M52">
        <v>0</v>
      </c>
      <c r="N52" s="59">
        <v>0.34834165451973453</v>
      </c>
      <c r="O52" s="59">
        <v>0.34834165451973453</v>
      </c>
      <c r="P52" s="59">
        <v>0.65165834548026547</v>
      </c>
      <c r="Q52" s="59">
        <v>-0.42823486439629765</v>
      </c>
      <c r="R52" s="59">
        <v>100</v>
      </c>
      <c r="S52" s="59">
        <v>0.53454644897244474</v>
      </c>
      <c r="AL52" s="70">
        <v>0.18476770976155216</v>
      </c>
      <c r="AM52" s="70">
        <v>1</v>
      </c>
      <c r="AN52" s="70">
        <v>0</v>
      </c>
      <c r="AO52" s="70">
        <v>49</v>
      </c>
      <c r="AP52" s="70">
        <v>3</v>
      </c>
      <c r="AQ52" s="70">
        <v>0.44318181818181823</v>
      </c>
      <c r="AR52" s="70">
        <v>0.95161290322580649</v>
      </c>
      <c r="AS52" s="70">
        <v>0</v>
      </c>
    </row>
    <row r="53" spans="1:45" x14ac:dyDescent="0.25">
      <c r="A53">
        <v>1</v>
      </c>
      <c r="B53">
        <v>35</v>
      </c>
      <c r="C53">
        <v>4</v>
      </c>
      <c r="D53">
        <v>0</v>
      </c>
      <c r="G53">
        <v>0</v>
      </c>
      <c r="H53">
        <v>43</v>
      </c>
      <c r="I53">
        <v>15</v>
      </c>
      <c r="J53">
        <v>0</v>
      </c>
      <c r="K53">
        <v>1</v>
      </c>
      <c r="L53">
        <v>1</v>
      </c>
      <c r="M53">
        <v>0</v>
      </c>
      <c r="N53" s="59">
        <v>0.6228549866281673</v>
      </c>
      <c r="O53" s="59">
        <v>0.6228549866281673</v>
      </c>
      <c r="P53" s="59">
        <v>0.3771450133718327</v>
      </c>
      <c r="Q53" s="59">
        <v>-0.97512551463963326</v>
      </c>
      <c r="R53" s="59">
        <v>0</v>
      </c>
      <c r="S53" s="59">
        <v>1.6514999921637186</v>
      </c>
      <c r="AL53" s="70">
        <v>0.19757419738420728</v>
      </c>
      <c r="AM53" s="70">
        <v>0</v>
      </c>
      <c r="AN53" s="70">
        <v>1</v>
      </c>
      <c r="AO53" s="70">
        <v>49</v>
      </c>
      <c r="AP53" s="70">
        <v>4</v>
      </c>
      <c r="AQ53" s="70">
        <v>0.44318181818181823</v>
      </c>
      <c r="AR53" s="70">
        <v>0.93548387096774199</v>
      </c>
      <c r="AS53" s="70">
        <v>1.0630498533724435E-2</v>
      </c>
    </row>
    <row r="54" spans="1:45" x14ac:dyDescent="0.25">
      <c r="A54">
        <v>0</v>
      </c>
      <c r="B54">
        <v>44</v>
      </c>
      <c r="C54">
        <v>5</v>
      </c>
      <c r="D54">
        <v>0</v>
      </c>
      <c r="G54">
        <v>0</v>
      </c>
      <c r="H54">
        <v>44</v>
      </c>
      <c r="I54">
        <v>5</v>
      </c>
      <c r="J54">
        <v>0</v>
      </c>
      <c r="K54">
        <v>1</v>
      </c>
      <c r="L54">
        <v>1</v>
      </c>
      <c r="M54">
        <v>0</v>
      </c>
      <c r="N54" s="59">
        <v>3.2685793578254949E-2</v>
      </c>
      <c r="O54" s="59">
        <v>3.2685793578254949E-2</v>
      </c>
      <c r="P54" s="59">
        <v>0.96731420642174504</v>
      </c>
      <c r="Q54" s="59">
        <v>-3.323190722543197E-2</v>
      </c>
      <c r="R54" s="59">
        <v>100</v>
      </c>
      <c r="S54" s="59">
        <v>3.3790254874023921E-2</v>
      </c>
      <c r="AL54" s="70">
        <v>0.20127406474953136</v>
      </c>
      <c r="AM54" s="70">
        <v>1</v>
      </c>
      <c r="AN54" s="70">
        <v>0</v>
      </c>
      <c r="AO54" s="70">
        <v>50</v>
      </c>
      <c r="AP54" s="70">
        <v>4</v>
      </c>
      <c r="AQ54" s="70">
        <v>0.43181818181818177</v>
      </c>
      <c r="AR54" s="70">
        <v>0.93548387096774199</v>
      </c>
      <c r="AS54" s="70">
        <v>0</v>
      </c>
    </row>
    <row r="55" spans="1:45" x14ac:dyDescent="0.25">
      <c r="A55">
        <v>0</v>
      </c>
      <c r="B55">
        <v>29</v>
      </c>
      <c r="C55">
        <v>2</v>
      </c>
      <c r="D55">
        <v>0</v>
      </c>
      <c r="G55">
        <v>0</v>
      </c>
      <c r="H55">
        <v>44</v>
      </c>
      <c r="I55">
        <v>8</v>
      </c>
      <c r="J55">
        <v>0</v>
      </c>
      <c r="K55">
        <v>2</v>
      </c>
      <c r="L55">
        <v>2</v>
      </c>
      <c r="M55">
        <v>0</v>
      </c>
      <c r="N55" s="59">
        <v>9.4527832586725688E-2</v>
      </c>
      <c r="O55" s="59">
        <v>0.18905566517345138</v>
      </c>
      <c r="P55" s="59">
        <v>1.8109443348265486</v>
      </c>
      <c r="Q55" s="59">
        <v>-0.19859747877726763</v>
      </c>
      <c r="R55" s="59">
        <v>100</v>
      </c>
      <c r="S55" s="59">
        <v>0.20879235384290157</v>
      </c>
      <c r="AL55" s="70">
        <v>0.22688623331804339</v>
      </c>
      <c r="AM55" s="70">
        <v>0</v>
      </c>
      <c r="AN55" s="70">
        <v>1</v>
      </c>
      <c r="AO55" s="70">
        <v>50</v>
      </c>
      <c r="AP55" s="70">
        <v>5</v>
      </c>
      <c r="AQ55" s="70">
        <v>0.43181818181818177</v>
      </c>
      <c r="AR55" s="70">
        <v>0.91935483870967738</v>
      </c>
      <c r="AS55" s="70">
        <v>1.0447214076246325E-2</v>
      </c>
    </row>
    <row r="56" spans="1:45" x14ac:dyDescent="0.25">
      <c r="A56">
        <v>0</v>
      </c>
      <c r="B56">
        <v>39</v>
      </c>
      <c r="C56">
        <v>5</v>
      </c>
      <c r="D56">
        <v>0</v>
      </c>
      <c r="G56">
        <v>0</v>
      </c>
      <c r="H56">
        <v>44</v>
      </c>
      <c r="I56">
        <v>10</v>
      </c>
      <c r="J56">
        <v>0</v>
      </c>
      <c r="K56">
        <v>2</v>
      </c>
      <c r="L56">
        <v>2</v>
      </c>
      <c r="M56">
        <v>0</v>
      </c>
      <c r="N56" s="59">
        <v>0.18130239211589994</v>
      </c>
      <c r="O56" s="59">
        <v>0.36260478423179987</v>
      </c>
      <c r="P56" s="59">
        <v>1.6373952157682001</v>
      </c>
      <c r="Q56" s="59">
        <v>-0.40008096890142258</v>
      </c>
      <c r="R56" s="59">
        <v>100</v>
      </c>
      <c r="S56" s="59">
        <v>0.44290441396175728</v>
      </c>
      <c r="AL56" s="70">
        <v>0.23304165267530935</v>
      </c>
      <c r="AM56" s="70">
        <v>1</v>
      </c>
      <c r="AN56" s="70">
        <v>0</v>
      </c>
      <c r="AO56" s="70">
        <v>51</v>
      </c>
      <c r="AP56" s="70">
        <v>5</v>
      </c>
      <c r="AQ56" s="70">
        <v>0.42045454545454541</v>
      </c>
      <c r="AR56" s="70">
        <v>0.91935483870967738</v>
      </c>
      <c r="AS56" s="70">
        <v>1.0447214076246325E-2</v>
      </c>
    </row>
    <row r="57" spans="1:45" x14ac:dyDescent="0.25">
      <c r="A57">
        <v>1</v>
      </c>
      <c r="B57">
        <v>36</v>
      </c>
      <c r="C57">
        <v>6</v>
      </c>
      <c r="D57">
        <v>0</v>
      </c>
      <c r="G57">
        <v>0</v>
      </c>
      <c r="H57">
        <v>45</v>
      </c>
      <c r="I57">
        <v>5</v>
      </c>
      <c r="J57">
        <v>0</v>
      </c>
      <c r="K57">
        <v>1</v>
      </c>
      <c r="L57">
        <v>1</v>
      </c>
      <c r="M57">
        <v>0</v>
      </c>
      <c r="N57" s="59">
        <v>2.8838515446719178E-2</v>
      </c>
      <c r="O57" s="59">
        <v>2.8838515446719178E-2</v>
      </c>
      <c r="P57" s="59">
        <v>0.97116148455328077</v>
      </c>
      <c r="Q57" s="59">
        <v>-2.9262517048458243E-2</v>
      </c>
      <c r="R57" s="59">
        <v>100</v>
      </c>
      <c r="S57" s="59">
        <v>2.9694871455888151E-2</v>
      </c>
      <c r="AL57" s="70">
        <v>0.23643521329018694</v>
      </c>
      <c r="AM57" s="70">
        <v>1</v>
      </c>
      <c r="AN57" s="70">
        <v>0</v>
      </c>
      <c r="AO57" s="70">
        <v>52</v>
      </c>
      <c r="AP57" s="70">
        <v>5</v>
      </c>
      <c r="AQ57" s="70">
        <v>0.40909090909090906</v>
      </c>
      <c r="AR57" s="70">
        <v>0.91935483870967738</v>
      </c>
      <c r="AS57" s="70">
        <v>0</v>
      </c>
    </row>
    <row r="58" spans="1:45" x14ac:dyDescent="0.25">
      <c r="A58">
        <v>0</v>
      </c>
      <c r="B58">
        <v>37</v>
      </c>
      <c r="C58">
        <v>9</v>
      </c>
      <c r="D58">
        <v>0</v>
      </c>
      <c r="G58">
        <v>0</v>
      </c>
      <c r="H58">
        <v>45</v>
      </c>
      <c r="I58">
        <v>6</v>
      </c>
      <c r="J58">
        <v>0</v>
      </c>
      <c r="K58">
        <v>1</v>
      </c>
      <c r="L58">
        <v>1</v>
      </c>
      <c r="M58">
        <v>0</v>
      </c>
      <c r="N58" s="59">
        <v>4.1456349169658513E-2</v>
      </c>
      <c r="O58" s="59">
        <v>4.1456349169658513E-2</v>
      </c>
      <c r="P58" s="59">
        <v>0.95854365083034154</v>
      </c>
      <c r="Q58" s="59">
        <v>-4.2340176760991381E-2</v>
      </c>
      <c r="R58" s="59">
        <v>100</v>
      </c>
      <c r="S58" s="59">
        <v>4.3249307565437226E-2</v>
      </c>
      <c r="AL58" s="70">
        <v>0.24064456685266467</v>
      </c>
      <c r="AM58" s="70">
        <v>0</v>
      </c>
      <c r="AN58" s="70">
        <v>1</v>
      </c>
      <c r="AO58" s="70">
        <v>52</v>
      </c>
      <c r="AP58" s="70">
        <v>6</v>
      </c>
      <c r="AQ58" s="70">
        <v>0.40909090909090906</v>
      </c>
      <c r="AR58" s="70">
        <v>0.90322580645161288</v>
      </c>
      <c r="AS58" s="70">
        <v>1.0263929618768319E-2</v>
      </c>
    </row>
    <row r="59" spans="1:45" x14ac:dyDescent="0.25">
      <c r="A59">
        <v>1</v>
      </c>
      <c r="B59">
        <v>34</v>
      </c>
      <c r="C59">
        <v>19</v>
      </c>
      <c r="D59">
        <v>1</v>
      </c>
      <c r="G59">
        <v>0</v>
      </c>
      <c r="H59">
        <v>45</v>
      </c>
      <c r="I59">
        <v>8</v>
      </c>
      <c r="J59">
        <v>0</v>
      </c>
      <c r="K59">
        <v>1</v>
      </c>
      <c r="L59">
        <v>1</v>
      </c>
      <c r="M59">
        <v>0</v>
      </c>
      <c r="N59" s="59">
        <v>8.4033803917998626E-2</v>
      </c>
      <c r="O59" s="59">
        <v>8.4033803917998626E-2</v>
      </c>
      <c r="P59" s="59">
        <v>0.91596619608200136</v>
      </c>
      <c r="Q59" s="59">
        <v>-8.7775818829580132E-2</v>
      </c>
      <c r="R59" s="59">
        <v>100</v>
      </c>
      <c r="S59" s="59">
        <v>9.1743346290997341E-2</v>
      </c>
      <c r="AL59" s="70">
        <v>0.24276834675262238</v>
      </c>
      <c r="AM59" s="70">
        <v>1</v>
      </c>
      <c r="AN59" s="70">
        <v>0</v>
      </c>
      <c r="AO59" s="70">
        <v>53</v>
      </c>
      <c r="AP59" s="70">
        <v>6</v>
      </c>
      <c r="AQ59" s="70">
        <v>0.39772727272727271</v>
      </c>
      <c r="AR59" s="70">
        <v>0.90322580645161288</v>
      </c>
      <c r="AS59" s="70">
        <v>0</v>
      </c>
    </row>
    <row r="60" spans="1:45" x14ac:dyDescent="0.25">
      <c r="A60">
        <v>1</v>
      </c>
      <c r="B60">
        <v>52</v>
      </c>
      <c r="C60">
        <v>18</v>
      </c>
      <c r="D60">
        <v>1</v>
      </c>
      <c r="G60">
        <v>0</v>
      </c>
      <c r="H60">
        <v>45</v>
      </c>
      <c r="I60">
        <v>9</v>
      </c>
      <c r="J60">
        <v>0</v>
      </c>
      <c r="K60">
        <v>1</v>
      </c>
      <c r="L60">
        <v>1</v>
      </c>
      <c r="M60">
        <v>0</v>
      </c>
      <c r="N60" s="59">
        <v>0.11787038170801627</v>
      </c>
      <c r="O60" s="59">
        <v>0.11787038170801627</v>
      </c>
      <c r="P60" s="59">
        <v>0.88212961829198377</v>
      </c>
      <c r="Q60" s="59">
        <v>-0.12541627425811655</v>
      </c>
      <c r="R60" s="59">
        <v>100</v>
      </c>
      <c r="S60" s="59">
        <v>0.13362025179048156</v>
      </c>
      <c r="AL60" s="70">
        <v>0.24601977726006993</v>
      </c>
      <c r="AM60" s="70">
        <v>0</v>
      </c>
      <c r="AN60" s="70">
        <v>1</v>
      </c>
      <c r="AO60" s="70">
        <v>53</v>
      </c>
      <c r="AP60" s="70">
        <v>7</v>
      </c>
      <c r="AQ60" s="70">
        <v>0.39772727272727271</v>
      </c>
      <c r="AR60" s="70">
        <v>0.88709677419354838</v>
      </c>
      <c r="AS60" s="70">
        <v>1.0080645161290314E-2</v>
      </c>
    </row>
    <row r="61" spans="1:45" x14ac:dyDescent="0.25">
      <c r="A61">
        <v>1</v>
      </c>
      <c r="B61">
        <v>45</v>
      </c>
      <c r="C61">
        <v>10</v>
      </c>
      <c r="D61">
        <v>1</v>
      </c>
      <c r="G61">
        <v>0</v>
      </c>
      <c r="H61">
        <v>46</v>
      </c>
      <c r="I61">
        <v>1</v>
      </c>
      <c r="J61">
        <v>0</v>
      </c>
      <c r="K61">
        <v>1</v>
      </c>
      <c r="L61">
        <v>1</v>
      </c>
      <c r="M61">
        <v>0</v>
      </c>
      <c r="N61" s="59">
        <v>5.7659282992333326E-3</v>
      </c>
      <c r="O61" s="59">
        <v>5.7659282992333326E-3</v>
      </c>
      <c r="P61" s="59">
        <v>0.99423407170076672</v>
      </c>
      <c r="Q61" s="59">
        <v>-5.7826154392941866E-3</v>
      </c>
      <c r="R61" s="59">
        <v>100</v>
      </c>
      <c r="S61" s="59">
        <v>5.799367033730761E-3</v>
      </c>
      <c r="AL61" s="70">
        <v>0.26278599064552405</v>
      </c>
      <c r="AM61" s="70">
        <v>1</v>
      </c>
      <c r="AN61" s="70">
        <v>0</v>
      </c>
      <c r="AO61" s="70">
        <v>54</v>
      </c>
      <c r="AP61" s="70">
        <v>7</v>
      </c>
      <c r="AQ61" s="70">
        <v>0.38636363636363635</v>
      </c>
      <c r="AR61" s="70">
        <v>0.88709677419354838</v>
      </c>
      <c r="AS61" s="70">
        <v>1.0080645161290314E-2</v>
      </c>
    </row>
    <row r="62" spans="1:45" x14ac:dyDescent="0.25">
      <c r="A62">
        <v>1</v>
      </c>
      <c r="B62">
        <v>53</v>
      </c>
      <c r="C62">
        <v>9</v>
      </c>
      <c r="D62">
        <v>0</v>
      </c>
      <c r="G62">
        <v>0</v>
      </c>
      <c r="H62">
        <v>46</v>
      </c>
      <c r="I62">
        <v>3</v>
      </c>
      <c r="J62">
        <v>0</v>
      </c>
      <c r="K62">
        <v>1</v>
      </c>
      <c r="L62">
        <v>1</v>
      </c>
      <c r="M62">
        <v>0</v>
      </c>
      <c r="N62" s="59">
        <v>1.2152507986608697E-2</v>
      </c>
      <c r="O62" s="59">
        <v>1.2152507986608697E-2</v>
      </c>
      <c r="P62" s="59">
        <v>0.98784749201339128</v>
      </c>
      <c r="Q62" s="59">
        <v>-1.2226953459380779E-2</v>
      </c>
      <c r="R62" s="59">
        <v>100</v>
      </c>
      <c r="S62" s="59">
        <v>1.2302008239996583E-2</v>
      </c>
      <c r="AL62" s="70">
        <v>0.26503697452939101</v>
      </c>
      <c r="AM62" s="70">
        <v>1</v>
      </c>
      <c r="AN62" s="70">
        <v>0</v>
      </c>
      <c r="AO62" s="70">
        <v>55</v>
      </c>
      <c r="AP62" s="70">
        <v>7</v>
      </c>
      <c r="AQ62" s="70">
        <v>0.375</v>
      </c>
      <c r="AR62" s="70">
        <v>0.88709677419354838</v>
      </c>
      <c r="AS62" s="70">
        <v>1.0080645161290314E-2</v>
      </c>
    </row>
    <row r="63" spans="1:45" x14ac:dyDescent="0.25">
      <c r="A63">
        <v>0</v>
      </c>
      <c r="B63">
        <v>44</v>
      </c>
      <c r="C63">
        <v>10</v>
      </c>
      <c r="D63">
        <v>0</v>
      </c>
      <c r="G63">
        <v>0</v>
      </c>
      <c r="H63">
        <v>46</v>
      </c>
      <c r="I63">
        <v>6</v>
      </c>
      <c r="J63">
        <v>0</v>
      </c>
      <c r="K63">
        <v>2</v>
      </c>
      <c r="L63">
        <v>2</v>
      </c>
      <c r="M63">
        <v>0</v>
      </c>
      <c r="N63" s="59">
        <v>3.6615810788999219E-2</v>
      </c>
      <c r="O63" s="59">
        <v>7.3231621577998438E-2</v>
      </c>
      <c r="P63" s="59">
        <v>1.9267683784220015</v>
      </c>
      <c r="Q63" s="59">
        <v>-7.4605992737363597E-2</v>
      </c>
      <c r="R63" s="59">
        <v>100</v>
      </c>
      <c r="S63" s="59">
        <v>7.6014971387452598E-2</v>
      </c>
      <c r="AL63" s="70">
        <v>0.267300248845179</v>
      </c>
      <c r="AM63" s="70">
        <v>1</v>
      </c>
      <c r="AN63" s="70">
        <v>0</v>
      </c>
      <c r="AO63" s="70">
        <v>56</v>
      </c>
      <c r="AP63" s="70">
        <v>7</v>
      </c>
      <c r="AQ63" s="70">
        <v>0.36363636363636365</v>
      </c>
      <c r="AR63" s="70">
        <v>0.88709677419354838</v>
      </c>
      <c r="AS63" s="70">
        <v>2.0161290322580627E-2</v>
      </c>
    </row>
    <row r="64" spans="1:45" x14ac:dyDescent="0.25">
      <c r="A64">
        <v>0</v>
      </c>
      <c r="B64">
        <v>46</v>
      </c>
      <c r="C64">
        <v>3</v>
      </c>
      <c r="D64">
        <v>0</v>
      </c>
      <c r="G64">
        <v>0</v>
      </c>
      <c r="H64">
        <v>49</v>
      </c>
      <c r="I64">
        <v>12</v>
      </c>
      <c r="J64">
        <v>1</v>
      </c>
      <c r="K64">
        <v>0</v>
      </c>
      <c r="L64">
        <v>1</v>
      </c>
      <c r="M64">
        <v>1</v>
      </c>
      <c r="N64" s="59">
        <v>0.19757419738420728</v>
      </c>
      <c r="O64" s="59">
        <v>0.19757419738420728</v>
      </c>
      <c r="P64" s="59">
        <v>0.80242580261579266</v>
      </c>
      <c r="Q64" s="59">
        <v>-1.6216410822341221</v>
      </c>
      <c r="R64" s="59">
        <v>0</v>
      </c>
      <c r="S64" s="59">
        <v>4.0613896614008613</v>
      </c>
      <c r="AL64" s="70">
        <v>0.27305675958771075</v>
      </c>
      <c r="AM64" s="70">
        <v>2</v>
      </c>
      <c r="AN64" s="70">
        <v>0</v>
      </c>
      <c r="AO64" s="70">
        <v>58</v>
      </c>
      <c r="AP64" s="70">
        <v>7</v>
      </c>
      <c r="AQ64" s="70">
        <v>0.34090909090909094</v>
      </c>
      <c r="AR64" s="70">
        <v>0.88709677419354838</v>
      </c>
      <c r="AS64" s="70">
        <v>1.0080645161290314E-2</v>
      </c>
    </row>
    <row r="65" spans="1:45" x14ac:dyDescent="0.25">
      <c r="A65">
        <v>1</v>
      </c>
      <c r="B65">
        <v>38</v>
      </c>
      <c r="C65">
        <v>9</v>
      </c>
      <c r="D65">
        <v>1</v>
      </c>
      <c r="G65">
        <v>0</v>
      </c>
      <c r="H65">
        <v>49</v>
      </c>
      <c r="I65">
        <v>19</v>
      </c>
      <c r="J65">
        <v>1</v>
      </c>
      <c r="K65">
        <v>0</v>
      </c>
      <c r="L65">
        <v>1</v>
      </c>
      <c r="M65">
        <v>1</v>
      </c>
      <c r="N65" s="59">
        <v>0.77391008049567867</v>
      </c>
      <c r="O65" s="59">
        <v>0.77391008049567867</v>
      </c>
      <c r="P65" s="59">
        <v>0.22608991950432133</v>
      </c>
      <c r="Q65" s="59">
        <v>-0.2562995872114387</v>
      </c>
      <c r="R65" s="59">
        <v>100</v>
      </c>
      <c r="S65" s="59">
        <v>0.29213977851214173</v>
      </c>
      <c r="AL65" s="70">
        <v>0.27536285996572107</v>
      </c>
      <c r="AM65" s="70">
        <v>1</v>
      </c>
      <c r="AN65" s="70">
        <v>0</v>
      </c>
      <c r="AO65" s="70">
        <v>59</v>
      </c>
      <c r="AP65" s="70">
        <v>7</v>
      </c>
      <c r="AQ65" s="70">
        <v>0.32954545454545459</v>
      </c>
      <c r="AR65" s="70">
        <v>0.88709677419354838</v>
      </c>
      <c r="AS65" s="70">
        <v>1.0080645161290314E-2</v>
      </c>
    </row>
    <row r="66" spans="1:45" x14ac:dyDescent="0.25">
      <c r="A66">
        <v>1</v>
      </c>
      <c r="B66">
        <v>36</v>
      </c>
      <c r="C66">
        <v>12</v>
      </c>
      <c r="D66">
        <v>1</v>
      </c>
      <c r="G66">
        <v>0</v>
      </c>
      <c r="H66">
        <v>50</v>
      </c>
      <c r="I66">
        <v>4</v>
      </c>
      <c r="J66">
        <v>0</v>
      </c>
      <c r="K66">
        <v>1</v>
      </c>
      <c r="L66">
        <v>1</v>
      </c>
      <c r="M66">
        <v>0</v>
      </c>
      <c r="N66" s="59">
        <v>1.0573461918129586E-2</v>
      </c>
      <c r="O66" s="59">
        <v>1.0573461918129586E-2</v>
      </c>
      <c r="P66" s="59">
        <v>0.98942653808187042</v>
      </c>
      <c r="Q66" s="59">
        <v>-1.0629758148939919E-2</v>
      </c>
      <c r="R66" s="59">
        <v>100</v>
      </c>
      <c r="S66" s="59">
        <v>1.0686454740366667E-2</v>
      </c>
      <c r="AL66" s="70">
        <v>0.29701393178291163</v>
      </c>
      <c r="AM66" s="70">
        <v>1</v>
      </c>
      <c r="AN66" s="70">
        <v>0</v>
      </c>
      <c r="AO66" s="70">
        <v>60</v>
      </c>
      <c r="AP66" s="70">
        <v>7</v>
      </c>
      <c r="AQ66" s="70">
        <v>0.31818181818181823</v>
      </c>
      <c r="AR66" s="70">
        <v>0.88709677419354838</v>
      </c>
      <c r="AS66" s="70">
        <v>0</v>
      </c>
    </row>
    <row r="67" spans="1:45" x14ac:dyDescent="0.25">
      <c r="A67">
        <v>1</v>
      </c>
      <c r="B67">
        <v>42</v>
      </c>
      <c r="C67">
        <v>3</v>
      </c>
      <c r="D67">
        <v>0</v>
      </c>
      <c r="G67">
        <v>0</v>
      </c>
      <c r="H67">
        <v>52</v>
      </c>
      <c r="I67">
        <v>10</v>
      </c>
      <c r="J67">
        <v>0</v>
      </c>
      <c r="K67">
        <v>1</v>
      </c>
      <c r="L67">
        <v>1</v>
      </c>
      <c r="M67">
        <v>0</v>
      </c>
      <c r="N67" s="59">
        <v>7.3024427196768049E-2</v>
      </c>
      <c r="O67" s="59">
        <v>7.3024427196768049E-2</v>
      </c>
      <c r="P67" s="59">
        <v>0.92697557280323195</v>
      </c>
      <c r="Q67" s="59">
        <v>-7.5828064569045506E-2</v>
      </c>
      <c r="R67" s="59">
        <v>100</v>
      </c>
      <c r="S67" s="59">
        <v>7.8777078209232229E-2</v>
      </c>
      <c r="AL67" s="70">
        <v>0.29943901949489105</v>
      </c>
      <c r="AM67" s="70">
        <v>0</v>
      </c>
      <c r="AN67" s="70">
        <v>1</v>
      </c>
      <c r="AO67" s="70">
        <v>60</v>
      </c>
      <c r="AP67" s="70">
        <v>8</v>
      </c>
      <c r="AQ67" s="70">
        <v>0.31818181818181823</v>
      </c>
      <c r="AR67" s="70">
        <v>0.87096774193548387</v>
      </c>
      <c r="AS67" s="70">
        <v>0</v>
      </c>
    </row>
    <row r="68" spans="1:45" x14ac:dyDescent="0.25">
      <c r="A68">
        <v>1</v>
      </c>
      <c r="B68">
        <v>28</v>
      </c>
      <c r="C68">
        <v>9</v>
      </c>
      <c r="D68">
        <v>1</v>
      </c>
      <c r="G68">
        <v>0</v>
      </c>
      <c r="H68">
        <v>53</v>
      </c>
      <c r="I68">
        <v>7</v>
      </c>
      <c r="J68">
        <v>0</v>
      </c>
      <c r="K68">
        <v>1</v>
      </c>
      <c r="L68">
        <v>1</v>
      </c>
      <c r="M68">
        <v>0</v>
      </c>
      <c r="N68" s="59">
        <v>2.1916571901421093E-2</v>
      </c>
      <c r="O68" s="59">
        <v>2.1916571901421093E-2</v>
      </c>
      <c r="P68" s="59">
        <v>0.97808342809857896</v>
      </c>
      <c r="Q68" s="59">
        <v>-2.2160307781294668E-2</v>
      </c>
      <c r="R68" s="59">
        <v>100</v>
      </c>
      <c r="S68" s="59">
        <v>2.240767123928018E-2</v>
      </c>
      <c r="AL68" s="70">
        <v>0.31579980567867127</v>
      </c>
      <c r="AM68" s="70">
        <v>0</v>
      </c>
      <c r="AN68" s="70">
        <v>1</v>
      </c>
      <c r="AO68" s="70">
        <v>60</v>
      </c>
      <c r="AP68" s="70">
        <v>9</v>
      </c>
      <c r="AQ68" s="70">
        <v>0.31818181818181823</v>
      </c>
      <c r="AR68" s="70">
        <v>0.85483870967741937</v>
      </c>
      <c r="AS68" s="70">
        <v>0</v>
      </c>
    </row>
    <row r="69" spans="1:45" x14ac:dyDescent="0.25">
      <c r="A69">
        <v>0</v>
      </c>
      <c r="B69">
        <v>35</v>
      </c>
      <c r="C69">
        <v>10</v>
      </c>
      <c r="D69">
        <v>0</v>
      </c>
      <c r="G69">
        <v>0</v>
      </c>
      <c r="H69">
        <v>53</v>
      </c>
      <c r="I69">
        <v>12</v>
      </c>
      <c r="J69">
        <v>0</v>
      </c>
      <c r="K69">
        <v>1</v>
      </c>
      <c r="L69">
        <v>1</v>
      </c>
      <c r="M69">
        <v>0</v>
      </c>
      <c r="N69" s="59">
        <v>0.12804929773033202</v>
      </c>
      <c r="O69" s="59">
        <v>0.12804929773033202</v>
      </c>
      <c r="P69" s="59">
        <v>0.87195070226966798</v>
      </c>
      <c r="Q69" s="59">
        <v>-0.13702239076568704</v>
      </c>
      <c r="R69" s="59">
        <v>100</v>
      </c>
      <c r="S69" s="59">
        <v>0.14685382716823622</v>
      </c>
      <c r="AL69" s="70">
        <v>0.32977892111592638</v>
      </c>
      <c r="AM69" s="70">
        <v>0</v>
      </c>
      <c r="AN69" s="70">
        <v>1</v>
      </c>
      <c r="AO69" s="70">
        <v>60</v>
      </c>
      <c r="AP69" s="70">
        <v>10</v>
      </c>
      <c r="AQ69" s="70">
        <v>0.31818181818181823</v>
      </c>
      <c r="AR69" s="70">
        <v>0.83870967741935487</v>
      </c>
      <c r="AS69" s="70">
        <v>0</v>
      </c>
    </row>
    <row r="70" spans="1:45" x14ac:dyDescent="0.25">
      <c r="A70">
        <v>1</v>
      </c>
      <c r="B70">
        <v>43</v>
      </c>
      <c r="C70">
        <v>11</v>
      </c>
      <c r="D70">
        <v>0</v>
      </c>
      <c r="G70">
        <v>0</v>
      </c>
      <c r="H70">
        <v>54</v>
      </c>
      <c r="I70">
        <v>8</v>
      </c>
      <c r="J70">
        <v>0</v>
      </c>
      <c r="K70">
        <v>1</v>
      </c>
      <c r="L70">
        <v>1</v>
      </c>
      <c r="M70">
        <v>0</v>
      </c>
      <c r="N70" s="59">
        <v>2.7880719169794378E-2</v>
      </c>
      <c r="O70" s="59">
        <v>2.7880719169794378E-2</v>
      </c>
      <c r="P70" s="59">
        <v>0.9721192808302056</v>
      </c>
      <c r="Q70" s="59">
        <v>-2.8276765147297517E-2</v>
      </c>
      <c r="R70" s="59">
        <v>100</v>
      </c>
      <c r="S70" s="59">
        <v>2.8680347895151091E-2</v>
      </c>
      <c r="AL70" s="70">
        <v>0.339142293242714</v>
      </c>
      <c r="AM70" s="70">
        <v>0</v>
      </c>
      <c r="AN70" s="70">
        <v>1</v>
      </c>
      <c r="AO70" s="70">
        <v>60</v>
      </c>
      <c r="AP70" s="70">
        <v>11</v>
      </c>
      <c r="AQ70" s="70">
        <v>0.31818181818181823</v>
      </c>
      <c r="AR70" s="70">
        <v>0.82258064516129026</v>
      </c>
      <c r="AS70" s="70">
        <v>0</v>
      </c>
    </row>
    <row r="71" spans="1:45" x14ac:dyDescent="0.25">
      <c r="A71">
        <v>1</v>
      </c>
      <c r="B71">
        <v>35</v>
      </c>
      <c r="C71">
        <v>8</v>
      </c>
      <c r="D71">
        <v>0</v>
      </c>
      <c r="G71">
        <v>0</v>
      </c>
      <c r="H71">
        <v>56</v>
      </c>
      <c r="I71">
        <v>3</v>
      </c>
      <c r="J71">
        <v>0</v>
      </c>
      <c r="K71">
        <v>1</v>
      </c>
      <c r="L71">
        <v>1</v>
      </c>
      <c r="M71">
        <v>0</v>
      </c>
      <c r="N71" s="59">
        <v>3.3682981862263495E-3</v>
      </c>
      <c r="O71" s="59">
        <v>3.3682981862263495E-3</v>
      </c>
      <c r="P71" s="59">
        <v>0.9966317018137737</v>
      </c>
      <c r="Q71" s="59">
        <v>-3.373983673095402E-3</v>
      </c>
      <c r="R71" s="59">
        <v>100</v>
      </c>
      <c r="S71" s="59">
        <v>3.379681962851845E-3</v>
      </c>
      <c r="AL71" s="70">
        <v>0.34174413795966629</v>
      </c>
      <c r="AM71" s="70">
        <v>0</v>
      </c>
      <c r="AN71" s="70">
        <v>1</v>
      </c>
      <c r="AO71" s="70">
        <v>60</v>
      </c>
      <c r="AP71" s="70">
        <v>12</v>
      </c>
      <c r="AQ71" s="70">
        <v>0.31818181818181823</v>
      </c>
      <c r="AR71" s="70">
        <v>0.80645161290322576</v>
      </c>
      <c r="AS71" s="70">
        <v>9.1642228739003736E-3</v>
      </c>
    </row>
    <row r="72" spans="1:45" x14ac:dyDescent="0.25">
      <c r="A72">
        <v>0</v>
      </c>
      <c r="B72">
        <v>28</v>
      </c>
      <c r="C72">
        <v>8</v>
      </c>
      <c r="D72">
        <v>1</v>
      </c>
      <c r="G72">
        <v>0</v>
      </c>
      <c r="H72">
        <v>59</v>
      </c>
      <c r="I72">
        <v>15</v>
      </c>
      <c r="J72">
        <v>0</v>
      </c>
      <c r="K72">
        <v>1</v>
      </c>
      <c r="L72">
        <v>1</v>
      </c>
      <c r="M72">
        <v>0</v>
      </c>
      <c r="N72" s="59">
        <v>0.17286092294555647</v>
      </c>
      <c r="O72" s="59">
        <v>0.17286092294555647</v>
      </c>
      <c r="P72" s="59">
        <v>0.82713907705444356</v>
      </c>
      <c r="Q72" s="59">
        <v>-0.18978242753592903</v>
      </c>
      <c r="R72" s="59">
        <v>100</v>
      </c>
      <c r="S72" s="59">
        <v>0.20898652686213071</v>
      </c>
      <c r="AL72" s="70">
        <v>0.3443555424923142</v>
      </c>
      <c r="AM72" s="70">
        <v>1</v>
      </c>
      <c r="AN72" s="70">
        <v>0</v>
      </c>
      <c r="AO72" s="70">
        <v>61</v>
      </c>
      <c r="AP72" s="70">
        <v>12</v>
      </c>
      <c r="AQ72" s="70">
        <v>0.30681818181818177</v>
      </c>
      <c r="AR72" s="70">
        <v>0.80645161290322576</v>
      </c>
      <c r="AS72" s="70">
        <v>0</v>
      </c>
    </row>
    <row r="73" spans="1:45" x14ac:dyDescent="0.25">
      <c r="A73">
        <v>0</v>
      </c>
      <c r="B73">
        <v>56</v>
      </c>
      <c r="C73">
        <v>3</v>
      </c>
      <c r="D73">
        <v>0</v>
      </c>
      <c r="G73">
        <v>0</v>
      </c>
      <c r="H73">
        <v>61</v>
      </c>
      <c r="I73">
        <v>8</v>
      </c>
      <c r="J73">
        <v>0</v>
      </c>
      <c r="K73">
        <v>1</v>
      </c>
      <c r="L73">
        <v>1</v>
      </c>
      <c r="M73">
        <v>0</v>
      </c>
      <c r="N73" s="59">
        <v>1.1476286489889943E-2</v>
      </c>
      <c r="O73" s="59">
        <v>1.1476286489889943E-2</v>
      </c>
      <c r="P73" s="59">
        <v>0.98852371351011004</v>
      </c>
      <c r="Q73" s="59">
        <v>-1.1542647271133345E-2</v>
      </c>
      <c r="R73" s="59">
        <v>100</v>
      </c>
      <c r="S73" s="59">
        <v>1.1609520675168478E-2</v>
      </c>
      <c r="AL73" s="70">
        <v>0.34697638335209985</v>
      </c>
      <c r="AM73" s="70">
        <v>0</v>
      </c>
      <c r="AN73" s="70">
        <v>1</v>
      </c>
      <c r="AO73" s="70">
        <v>61</v>
      </c>
      <c r="AP73" s="70">
        <v>13</v>
      </c>
      <c r="AQ73" s="70">
        <v>0.30681818181818177</v>
      </c>
      <c r="AR73" s="70">
        <v>0.79032258064516125</v>
      </c>
      <c r="AS73" s="70">
        <v>8.9809384164222794E-3</v>
      </c>
    </row>
    <row r="74" spans="1:45" x14ac:dyDescent="0.25">
      <c r="A74">
        <v>0</v>
      </c>
      <c r="B74">
        <v>40</v>
      </c>
      <c r="C74">
        <v>8</v>
      </c>
      <c r="D74">
        <v>1</v>
      </c>
      <c r="G74">
        <v>1</v>
      </c>
      <c r="H74">
        <v>28</v>
      </c>
      <c r="I74">
        <v>9</v>
      </c>
      <c r="J74">
        <v>1</v>
      </c>
      <c r="K74">
        <v>0</v>
      </c>
      <c r="L74">
        <v>1</v>
      </c>
      <c r="M74">
        <v>1</v>
      </c>
      <c r="N74" s="59">
        <v>0.76010256343789795</v>
      </c>
      <c r="O74" s="59">
        <v>0.76010256343789795</v>
      </c>
      <c r="P74" s="59">
        <v>0.23989743656210205</v>
      </c>
      <c r="Q74" s="59">
        <v>-0.27430190291497669</v>
      </c>
      <c r="R74" s="59">
        <v>100</v>
      </c>
      <c r="S74" s="59">
        <v>0.31561192936524307</v>
      </c>
      <c r="AL74" s="70">
        <v>0.34834165451973453</v>
      </c>
      <c r="AM74" s="70">
        <v>1</v>
      </c>
      <c r="AN74" s="70">
        <v>0</v>
      </c>
      <c r="AO74" s="70">
        <v>62</v>
      </c>
      <c r="AP74" s="70">
        <v>13</v>
      </c>
      <c r="AQ74" s="70">
        <v>0.29545454545454541</v>
      </c>
      <c r="AR74" s="70">
        <v>0.79032258064516125</v>
      </c>
      <c r="AS74" s="70">
        <v>8.9809384164222794E-3</v>
      </c>
    </row>
    <row r="75" spans="1:45" x14ac:dyDescent="0.25">
      <c r="A75">
        <v>1</v>
      </c>
      <c r="B75">
        <v>31</v>
      </c>
      <c r="C75">
        <v>7</v>
      </c>
      <c r="D75">
        <v>1</v>
      </c>
      <c r="G75">
        <v>1</v>
      </c>
      <c r="H75">
        <v>29</v>
      </c>
      <c r="I75">
        <v>7</v>
      </c>
      <c r="J75">
        <v>0</v>
      </c>
      <c r="K75">
        <v>1</v>
      </c>
      <c r="L75">
        <v>1</v>
      </c>
      <c r="M75">
        <v>0</v>
      </c>
      <c r="N75" s="59">
        <v>0.56759121361335607</v>
      </c>
      <c r="O75" s="59">
        <v>0.56759121361335607</v>
      </c>
      <c r="P75" s="59">
        <v>0.43240878638664393</v>
      </c>
      <c r="Q75" s="59">
        <v>-0.83838387338041576</v>
      </c>
      <c r="R75" s="59">
        <v>0</v>
      </c>
      <c r="S75" s="59">
        <v>1.3126264578394506</v>
      </c>
      <c r="AL75" s="70">
        <v>0.35362064682007704</v>
      </c>
      <c r="AM75" s="70">
        <v>1</v>
      </c>
      <c r="AN75" s="70">
        <v>0</v>
      </c>
      <c r="AO75" s="70">
        <v>63</v>
      </c>
      <c r="AP75" s="70">
        <v>13</v>
      </c>
      <c r="AQ75" s="70">
        <v>0.28409090909090906</v>
      </c>
      <c r="AR75" s="70">
        <v>0.79032258064516125</v>
      </c>
      <c r="AS75" s="70">
        <v>8.9809384164222794E-3</v>
      </c>
    </row>
    <row r="76" spans="1:45" x14ac:dyDescent="0.25">
      <c r="A76">
        <v>0</v>
      </c>
      <c r="B76">
        <v>40</v>
      </c>
      <c r="C76">
        <v>20</v>
      </c>
      <c r="D76">
        <v>1</v>
      </c>
      <c r="G76">
        <v>1</v>
      </c>
      <c r="H76">
        <v>29</v>
      </c>
      <c r="I76">
        <v>10</v>
      </c>
      <c r="J76">
        <v>0</v>
      </c>
      <c r="K76">
        <v>1</v>
      </c>
      <c r="L76">
        <v>1</v>
      </c>
      <c r="M76">
        <v>0</v>
      </c>
      <c r="N76" s="59">
        <v>0.80219192921235849</v>
      </c>
      <c r="O76" s="59">
        <v>0.80219192921235849</v>
      </c>
      <c r="P76" s="59">
        <v>0.19780807078764151</v>
      </c>
      <c r="Q76" s="59">
        <v>-1.6204580578572727</v>
      </c>
      <c r="R76" s="59">
        <v>0</v>
      </c>
      <c r="S76" s="59">
        <v>4.0554054544799554</v>
      </c>
      <c r="AL76" s="70">
        <v>0.35627368538290899</v>
      </c>
      <c r="AM76" s="70">
        <v>1</v>
      </c>
      <c r="AN76" s="70">
        <v>0</v>
      </c>
      <c r="AO76" s="70">
        <v>64</v>
      </c>
      <c r="AP76" s="70">
        <v>13</v>
      </c>
      <c r="AQ76" s="70">
        <v>0.27272727272727271</v>
      </c>
      <c r="AR76" s="70">
        <v>0.79032258064516125</v>
      </c>
      <c r="AS76" s="70">
        <v>8.9809384164222794E-3</v>
      </c>
    </row>
    <row r="77" spans="1:45" x14ac:dyDescent="0.25">
      <c r="A77">
        <v>0</v>
      </c>
      <c r="B77">
        <v>29</v>
      </c>
      <c r="C77">
        <v>15</v>
      </c>
      <c r="D77">
        <v>1</v>
      </c>
      <c r="G77">
        <v>1</v>
      </c>
      <c r="H77">
        <v>29</v>
      </c>
      <c r="I77">
        <v>13</v>
      </c>
      <c r="J77">
        <v>1</v>
      </c>
      <c r="K77">
        <v>0</v>
      </c>
      <c r="L77">
        <v>1</v>
      </c>
      <c r="M77">
        <v>1</v>
      </c>
      <c r="N77" s="59">
        <v>0.92608644050093325</v>
      </c>
      <c r="O77" s="59">
        <v>0.92608644050093325</v>
      </c>
      <c r="P77" s="59">
        <v>7.391355949906675E-2</v>
      </c>
      <c r="Q77" s="59">
        <v>-7.678770041949054E-2</v>
      </c>
      <c r="R77" s="59">
        <v>100</v>
      </c>
      <c r="S77" s="59">
        <v>7.9812808250475903E-2</v>
      </c>
      <c r="AL77" s="70">
        <v>0.38094215985710611</v>
      </c>
      <c r="AM77" s="70">
        <v>1</v>
      </c>
      <c r="AN77" s="70">
        <v>0</v>
      </c>
      <c r="AO77" s="70">
        <v>65</v>
      </c>
      <c r="AP77" s="70">
        <v>13</v>
      </c>
      <c r="AQ77" s="70">
        <v>0.26136363636363635</v>
      </c>
      <c r="AR77" s="70">
        <v>0.79032258064516125</v>
      </c>
      <c r="AS77" s="70">
        <v>0</v>
      </c>
    </row>
    <row r="78" spans="1:45" x14ac:dyDescent="0.25">
      <c r="A78">
        <v>0</v>
      </c>
      <c r="B78">
        <v>32</v>
      </c>
      <c r="C78">
        <v>10</v>
      </c>
      <c r="D78">
        <v>1</v>
      </c>
      <c r="G78">
        <v>1</v>
      </c>
      <c r="H78">
        <v>30</v>
      </c>
      <c r="I78">
        <v>10</v>
      </c>
      <c r="J78">
        <v>2</v>
      </c>
      <c r="K78">
        <v>0</v>
      </c>
      <c r="L78">
        <v>2</v>
      </c>
      <c r="M78">
        <v>1</v>
      </c>
      <c r="N78" s="59">
        <v>0.78088866068447926</v>
      </c>
      <c r="O78" s="59">
        <v>1.5617773213689585</v>
      </c>
      <c r="P78" s="59">
        <v>0.43822267863104147</v>
      </c>
      <c r="Q78" s="59">
        <v>-0.49464539849626793</v>
      </c>
      <c r="R78" s="59">
        <v>100</v>
      </c>
      <c r="S78" s="59">
        <v>0.5611845845564235</v>
      </c>
      <c r="AL78" s="70">
        <v>0.41038525292827149</v>
      </c>
      <c r="AM78" s="70">
        <v>0</v>
      </c>
      <c r="AN78" s="70">
        <v>1</v>
      </c>
      <c r="AO78" s="70">
        <v>65</v>
      </c>
      <c r="AP78" s="70">
        <v>14</v>
      </c>
      <c r="AQ78" s="70">
        <v>0.26136363636363635</v>
      </c>
      <c r="AR78" s="70">
        <v>0.77419354838709675</v>
      </c>
      <c r="AS78" s="70">
        <v>8.7976539589442737E-3</v>
      </c>
    </row>
    <row r="79" spans="1:45" x14ac:dyDescent="0.25">
      <c r="A79">
        <v>1</v>
      </c>
      <c r="B79">
        <v>33</v>
      </c>
      <c r="C79">
        <v>11</v>
      </c>
      <c r="D79">
        <v>0</v>
      </c>
      <c r="G79">
        <v>1</v>
      </c>
      <c r="H79">
        <v>30</v>
      </c>
      <c r="I79">
        <v>12</v>
      </c>
      <c r="J79">
        <v>2</v>
      </c>
      <c r="K79">
        <v>0</v>
      </c>
      <c r="L79">
        <v>2</v>
      </c>
      <c r="M79">
        <v>1</v>
      </c>
      <c r="N79" s="59">
        <v>0.88317706776770755</v>
      </c>
      <c r="O79" s="59">
        <v>1.7663541355354151</v>
      </c>
      <c r="P79" s="59">
        <v>0.23364586446458491</v>
      </c>
      <c r="Q79" s="59">
        <v>-0.24845913746665266</v>
      </c>
      <c r="R79" s="59">
        <v>100</v>
      </c>
      <c r="S79" s="59">
        <v>0.26455155256141483</v>
      </c>
      <c r="AL79" s="70">
        <v>0.41465230672863695</v>
      </c>
      <c r="AM79" s="70">
        <v>1</v>
      </c>
      <c r="AN79" s="70">
        <v>0</v>
      </c>
      <c r="AO79" s="70">
        <v>66</v>
      </c>
      <c r="AP79" s="70">
        <v>14</v>
      </c>
      <c r="AQ79" s="70">
        <v>0.25</v>
      </c>
      <c r="AR79" s="70">
        <v>0.77419354838709675</v>
      </c>
      <c r="AS79" s="70">
        <v>8.7976539589442737E-3</v>
      </c>
    </row>
    <row r="80" spans="1:45" x14ac:dyDescent="0.25">
      <c r="A80">
        <v>1</v>
      </c>
      <c r="B80">
        <v>39</v>
      </c>
      <c r="C80">
        <v>7</v>
      </c>
      <c r="D80">
        <v>0</v>
      </c>
      <c r="G80">
        <v>1</v>
      </c>
      <c r="H80">
        <v>30</v>
      </c>
      <c r="I80">
        <v>13</v>
      </c>
      <c r="J80">
        <v>0</v>
      </c>
      <c r="K80">
        <v>1</v>
      </c>
      <c r="L80">
        <v>1</v>
      </c>
      <c r="M80">
        <v>0</v>
      </c>
      <c r="N80" s="59">
        <v>0.91674133840169325</v>
      </c>
      <c r="O80" s="59">
        <v>0.91674133840169325</v>
      </c>
      <c r="P80" s="59">
        <v>8.3258661598306749E-2</v>
      </c>
      <c r="Q80" s="59">
        <v>-2.4858031123108009</v>
      </c>
      <c r="R80" s="59">
        <v>0</v>
      </c>
      <c r="S80" s="59">
        <v>11.010762373585131</v>
      </c>
      <c r="AL80" s="70">
        <v>0.4334136017962304</v>
      </c>
      <c r="AM80" s="70">
        <v>1</v>
      </c>
      <c r="AN80" s="70">
        <v>0</v>
      </c>
      <c r="AO80" s="70">
        <v>67</v>
      </c>
      <c r="AP80" s="70">
        <v>14</v>
      </c>
      <c r="AQ80" s="70">
        <v>0.23863636363636365</v>
      </c>
      <c r="AR80" s="70">
        <v>0.77419354838709675</v>
      </c>
      <c r="AS80" s="70">
        <v>8.7976539589442737E-3</v>
      </c>
    </row>
    <row r="81" spans="1:45" x14ac:dyDescent="0.25">
      <c r="A81">
        <v>0</v>
      </c>
      <c r="B81">
        <v>41</v>
      </c>
      <c r="C81">
        <v>10</v>
      </c>
      <c r="D81">
        <v>1</v>
      </c>
      <c r="G81">
        <v>1</v>
      </c>
      <c r="H81">
        <v>31</v>
      </c>
      <c r="I81">
        <v>6</v>
      </c>
      <c r="J81">
        <v>1</v>
      </c>
      <c r="K81">
        <v>0</v>
      </c>
      <c r="L81">
        <v>1</v>
      </c>
      <c r="M81">
        <v>1</v>
      </c>
      <c r="N81" s="59">
        <v>0.41038525292827149</v>
      </c>
      <c r="O81" s="59">
        <v>0.41038525292827149</v>
      </c>
      <c r="P81" s="59">
        <v>0.58961474707172856</v>
      </c>
      <c r="Q81" s="59">
        <v>-0.89065891918184226</v>
      </c>
      <c r="R81" s="59">
        <v>0</v>
      </c>
      <c r="S81" s="59">
        <v>1.4367347336790961</v>
      </c>
      <c r="AL81" s="70">
        <v>0.43626124200515676</v>
      </c>
      <c r="AM81" s="70">
        <v>1</v>
      </c>
      <c r="AN81" s="70">
        <v>1</v>
      </c>
      <c r="AO81" s="70">
        <v>68</v>
      </c>
      <c r="AP81" s="70">
        <v>15</v>
      </c>
      <c r="AQ81" s="70">
        <v>0.22727272727272729</v>
      </c>
      <c r="AR81" s="70">
        <v>0.75806451612903225</v>
      </c>
      <c r="AS81" s="70">
        <v>8.614369501466268E-3</v>
      </c>
    </row>
    <row r="82" spans="1:45" x14ac:dyDescent="0.25">
      <c r="A82">
        <v>1</v>
      </c>
      <c r="B82">
        <v>31</v>
      </c>
      <c r="C82">
        <v>6</v>
      </c>
      <c r="D82">
        <v>1</v>
      </c>
      <c r="G82">
        <v>1</v>
      </c>
      <c r="H82">
        <v>31</v>
      </c>
      <c r="I82">
        <v>7</v>
      </c>
      <c r="J82">
        <v>1</v>
      </c>
      <c r="K82">
        <v>0</v>
      </c>
      <c r="L82">
        <v>1</v>
      </c>
      <c r="M82">
        <v>1</v>
      </c>
      <c r="N82" s="59">
        <v>0.50340841665323399</v>
      </c>
      <c r="O82" s="59">
        <v>0.50340841665323399</v>
      </c>
      <c r="P82" s="59">
        <v>0.49659158334676601</v>
      </c>
      <c r="Q82" s="59">
        <v>-0.68635347680759384</v>
      </c>
      <c r="R82" s="59">
        <v>100</v>
      </c>
      <c r="S82" s="59">
        <v>0.98645864256345228</v>
      </c>
      <c r="AL82" s="70">
        <v>0.44345419134729358</v>
      </c>
      <c r="AM82" s="70">
        <v>1</v>
      </c>
      <c r="AN82" s="70">
        <v>0</v>
      </c>
      <c r="AO82" s="70">
        <v>69</v>
      </c>
      <c r="AP82" s="70">
        <v>15</v>
      </c>
      <c r="AQ82" s="70">
        <v>0.21590909090909094</v>
      </c>
      <c r="AR82" s="70">
        <v>0.75806451612903225</v>
      </c>
      <c r="AS82" s="70">
        <v>0</v>
      </c>
    </row>
    <row r="83" spans="1:45" x14ac:dyDescent="0.25">
      <c r="A83">
        <v>0</v>
      </c>
      <c r="B83">
        <v>43</v>
      </c>
      <c r="C83">
        <v>12</v>
      </c>
      <c r="D83">
        <v>0</v>
      </c>
      <c r="G83">
        <v>1</v>
      </c>
      <c r="H83">
        <v>31</v>
      </c>
      <c r="I83">
        <v>8</v>
      </c>
      <c r="J83">
        <v>1</v>
      </c>
      <c r="K83">
        <v>0</v>
      </c>
      <c r="L83">
        <v>1</v>
      </c>
      <c r="M83">
        <v>1</v>
      </c>
      <c r="N83" s="59">
        <v>0.59619621378702792</v>
      </c>
      <c r="O83" s="59">
        <v>0.59619621378702792</v>
      </c>
      <c r="P83" s="59">
        <v>0.40380378621297208</v>
      </c>
      <c r="Q83" s="59">
        <v>-0.51718544833359448</v>
      </c>
      <c r="R83" s="59">
        <v>100</v>
      </c>
      <c r="S83" s="59">
        <v>0.67730015198858362</v>
      </c>
      <c r="AL83" s="70">
        <v>0.45204962348716271</v>
      </c>
      <c r="AM83" s="70">
        <v>0</v>
      </c>
      <c r="AN83" s="70">
        <v>1</v>
      </c>
      <c r="AO83" s="70">
        <v>69</v>
      </c>
      <c r="AP83" s="70">
        <v>16</v>
      </c>
      <c r="AQ83" s="70">
        <v>0.21590909090909094</v>
      </c>
      <c r="AR83" s="70">
        <v>0.74193548387096775</v>
      </c>
      <c r="AS83" s="70">
        <v>0</v>
      </c>
    </row>
    <row r="84" spans="1:45" x14ac:dyDescent="0.25">
      <c r="A84">
        <v>0</v>
      </c>
      <c r="B84">
        <v>30</v>
      </c>
      <c r="C84">
        <v>4</v>
      </c>
      <c r="D84">
        <v>0</v>
      </c>
      <c r="G84">
        <v>1</v>
      </c>
      <c r="H84">
        <v>31</v>
      </c>
      <c r="I84">
        <v>10</v>
      </c>
      <c r="J84">
        <v>1</v>
      </c>
      <c r="K84">
        <v>0</v>
      </c>
      <c r="L84">
        <v>1</v>
      </c>
      <c r="M84">
        <v>1</v>
      </c>
      <c r="N84" s="59">
        <v>0.75798327574390079</v>
      </c>
      <c r="O84" s="59">
        <v>0.75798327574390079</v>
      </c>
      <c r="P84" s="59">
        <v>0.24201672425609921</v>
      </c>
      <c r="Q84" s="59">
        <v>-0.27709395724557156</v>
      </c>
      <c r="R84" s="59">
        <v>100</v>
      </c>
      <c r="S84" s="59">
        <v>0.31929032209659097</v>
      </c>
      <c r="AL84" s="70">
        <v>0.46248900798874809</v>
      </c>
      <c r="AM84" s="70">
        <v>0</v>
      </c>
      <c r="AN84" s="70">
        <v>1</v>
      </c>
      <c r="AO84" s="70">
        <v>69</v>
      </c>
      <c r="AP84" s="70">
        <v>17</v>
      </c>
      <c r="AQ84" s="70">
        <v>0.21590909090909094</v>
      </c>
      <c r="AR84" s="70">
        <v>0.72580645161290325</v>
      </c>
      <c r="AS84" s="70">
        <v>0</v>
      </c>
    </row>
    <row r="85" spans="1:45" x14ac:dyDescent="0.25">
      <c r="A85">
        <v>0</v>
      </c>
      <c r="B85">
        <v>39</v>
      </c>
      <c r="C85">
        <v>7</v>
      </c>
      <c r="D85">
        <v>0</v>
      </c>
      <c r="G85">
        <v>1</v>
      </c>
      <c r="H85">
        <v>31</v>
      </c>
      <c r="I85">
        <v>12</v>
      </c>
      <c r="J85">
        <v>1</v>
      </c>
      <c r="K85">
        <v>0</v>
      </c>
      <c r="L85">
        <v>1</v>
      </c>
      <c r="M85">
        <v>1</v>
      </c>
      <c r="N85" s="59">
        <v>0.86917321439923889</v>
      </c>
      <c r="O85" s="59">
        <v>0.86917321439923889</v>
      </c>
      <c r="P85" s="59">
        <v>0.13082678560076111</v>
      </c>
      <c r="Q85" s="59">
        <v>-0.14021284745845344</v>
      </c>
      <c r="R85" s="59">
        <v>100</v>
      </c>
      <c r="S85" s="59">
        <v>0.15051865776971379</v>
      </c>
      <c r="AL85" s="70">
        <v>0.46537077454304515</v>
      </c>
      <c r="AM85" s="70">
        <v>0</v>
      </c>
      <c r="AN85" s="70">
        <v>1</v>
      </c>
      <c r="AO85" s="70">
        <v>69</v>
      </c>
      <c r="AP85" s="70">
        <v>18</v>
      </c>
      <c r="AQ85" s="70">
        <v>0.21590909090909094</v>
      </c>
      <c r="AR85" s="70">
        <v>0.70967741935483875</v>
      </c>
      <c r="AS85" s="70">
        <v>1.6129032258064502E-2</v>
      </c>
    </row>
    <row r="86" spans="1:45" x14ac:dyDescent="0.25">
      <c r="A86">
        <v>1</v>
      </c>
      <c r="B86">
        <v>46</v>
      </c>
      <c r="C86">
        <v>9</v>
      </c>
      <c r="D86">
        <v>0</v>
      </c>
      <c r="G86">
        <v>1</v>
      </c>
      <c r="H86">
        <v>31</v>
      </c>
      <c r="I86">
        <v>13</v>
      </c>
      <c r="J86">
        <v>1</v>
      </c>
      <c r="K86">
        <v>0</v>
      </c>
      <c r="L86">
        <v>1</v>
      </c>
      <c r="M86">
        <v>1</v>
      </c>
      <c r="N86" s="59">
        <v>0.90633420992378089</v>
      </c>
      <c r="O86" s="59">
        <v>0.90633420992378089</v>
      </c>
      <c r="P86" s="59">
        <v>9.3665790076219113E-2</v>
      </c>
      <c r="Q86" s="59">
        <v>-9.8347155834962161E-2</v>
      </c>
      <c r="R86" s="59">
        <v>100</v>
      </c>
      <c r="S86" s="59">
        <v>0.10334575154577476</v>
      </c>
      <c r="AL86" s="70">
        <v>0.46825485469104577</v>
      </c>
      <c r="AM86" s="70">
        <v>2</v>
      </c>
      <c r="AN86" s="70">
        <v>0</v>
      </c>
      <c r="AO86" s="70">
        <v>71</v>
      </c>
      <c r="AP86" s="70">
        <v>18</v>
      </c>
      <c r="AQ86" s="70">
        <v>0.19318181818181823</v>
      </c>
      <c r="AR86" s="70">
        <v>0.70967741935483875</v>
      </c>
      <c r="AS86" s="70">
        <v>0</v>
      </c>
    </row>
    <row r="87" spans="1:45" x14ac:dyDescent="0.25">
      <c r="A87">
        <v>0</v>
      </c>
      <c r="B87">
        <v>50</v>
      </c>
      <c r="C87">
        <v>4</v>
      </c>
      <c r="D87">
        <v>0</v>
      </c>
      <c r="G87">
        <v>1</v>
      </c>
      <c r="H87">
        <v>32</v>
      </c>
      <c r="I87">
        <v>9</v>
      </c>
      <c r="J87">
        <v>0</v>
      </c>
      <c r="K87">
        <v>1</v>
      </c>
      <c r="L87">
        <v>1</v>
      </c>
      <c r="M87">
        <v>0</v>
      </c>
      <c r="N87" s="59">
        <v>0.65395043117523055</v>
      </c>
      <c r="O87" s="59">
        <v>0.65395043117523055</v>
      </c>
      <c r="P87" s="59">
        <v>0.34604956882476945</v>
      </c>
      <c r="Q87" s="59">
        <v>-1.0611732516861709</v>
      </c>
      <c r="R87" s="59">
        <v>0</v>
      </c>
      <c r="S87" s="59">
        <v>1.8897594162481797</v>
      </c>
      <c r="AL87" s="70">
        <v>0.4697540516367677</v>
      </c>
      <c r="AM87" s="70">
        <v>0</v>
      </c>
      <c r="AN87" s="70">
        <v>1</v>
      </c>
      <c r="AO87" s="70">
        <v>71</v>
      </c>
      <c r="AP87" s="70">
        <v>19</v>
      </c>
      <c r="AQ87" s="70">
        <v>0.19318181818181823</v>
      </c>
      <c r="AR87" s="70">
        <v>0.69354838709677424</v>
      </c>
      <c r="AS87" s="70">
        <v>7.8812316715543233E-3</v>
      </c>
    </row>
    <row r="88" spans="1:45" x14ac:dyDescent="0.25">
      <c r="A88">
        <v>0</v>
      </c>
      <c r="B88">
        <v>44</v>
      </c>
      <c r="C88">
        <v>8</v>
      </c>
      <c r="D88">
        <v>0</v>
      </c>
      <c r="G88">
        <v>1</v>
      </c>
      <c r="H88">
        <v>32</v>
      </c>
      <c r="I88">
        <v>10</v>
      </c>
      <c r="J88">
        <v>0</v>
      </c>
      <c r="K88">
        <v>1</v>
      </c>
      <c r="L88">
        <v>1</v>
      </c>
      <c r="M88">
        <v>0</v>
      </c>
      <c r="N88" s="59">
        <v>0.73350059514302235</v>
      </c>
      <c r="O88" s="59">
        <v>0.73350059514302235</v>
      </c>
      <c r="P88" s="59">
        <v>0.26649940485697765</v>
      </c>
      <c r="Q88" s="59">
        <v>-1.3223832685608039</v>
      </c>
      <c r="R88" s="59">
        <v>0</v>
      </c>
      <c r="S88" s="59">
        <v>2.7523535954486293</v>
      </c>
      <c r="AL88" s="70">
        <v>0.49182179662713482</v>
      </c>
      <c r="AM88" s="70">
        <v>1</v>
      </c>
      <c r="AN88" s="70">
        <v>0</v>
      </c>
      <c r="AO88" s="70">
        <v>72</v>
      </c>
      <c r="AP88" s="70">
        <v>19</v>
      </c>
      <c r="AQ88" s="70">
        <v>0.18181818181818177</v>
      </c>
      <c r="AR88" s="70">
        <v>0.69354838709677424</v>
      </c>
      <c r="AS88" s="70">
        <v>0</v>
      </c>
    </row>
    <row r="89" spans="1:45" x14ac:dyDescent="0.25">
      <c r="A89">
        <v>1</v>
      </c>
      <c r="B89">
        <v>31</v>
      </c>
      <c r="C89">
        <v>10</v>
      </c>
      <c r="D89">
        <v>1</v>
      </c>
      <c r="G89">
        <v>1</v>
      </c>
      <c r="H89">
        <v>32</v>
      </c>
      <c r="I89">
        <v>15</v>
      </c>
      <c r="J89">
        <v>1</v>
      </c>
      <c r="K89">
        <v>0</v>
      </c>
      <c r="L89">
        <v>1</v>
      </c>
      <c r="M89">
        <v>1</v>
      </c>
      <c r="N89" s="59">
        <v>0.94747397713086789</v>
      </c>
      <c r="O89" s="59">
        <v>0.94747397713086789</v>
      </c>
      <c r="P89" s="59">
        <v>5.2526022869132105E-2</v>
      </c>
      <c r="Q89" s="59">
        <v>-5.3955807172251895E-2</v>
      </c>
      <c r="R89" s="59">
        <v>100</v>
      </c>
      <c r="S89" s="59">
        <v>5.5437958336534934E-2</v>
      </c>
      <c r="AL89" s="70">
        <v>0.5005116187089752</v>
      </c>
      <c r="AM89" s="70">
        <v>0</v>
      </c>
      <c r="AN89" s="70">
        <v>1</v>
      </c>
      <c r="AO89" s="70">
        <v>72</v>
      </c>
      <c r="AP89" s="70">
        <v>20</v>
      </c>
      <c r="AQ89" s="70">
        <v>0.18181818181818177</v>
      </c>
      <c r="AR89" s="70">
        <v>0.67741935483870974</v>
      </c>
      <c r="AS89" s="70">
        <v>0</v>
      </c>
    </row>
    <row r="90" spans="1:45" x14ac:dyDescent="0.25">
      <c r="A90">
        <v>0</v>
      </c>
      <c r="B90">
        <v>53</v>
      </c>
      <c r="C90">
        <v>7</v>
      </c>
      <c r="D90">
        <v>0</v>
      </c>
      <c r="G90">
        <v>1</v>
      </c>
      <c r="H90">
        <v>33</v>
      </c>
      <c r="I90">
        <v>8</v>
      </c>
      <c r="J90">
        <v>1</v>
      </c>
      <c r="K90">
        <v>0</v>
      </c>
      <c r="L90">
        <v>1</v>
      </c>
      <c r="M90">
        <v>1</v>
      </c>
      <c r="N90" s="59">
        <v>0.5327641245753062</v>
      </c>
      <c r="O90" s="59">
        <v>0.5327641245753062</v>
      </c>
      <c r="P90" s="59">
        <v>0.4672358754246938</v>
      </c>
      <c r="Q90" s="59">
        <v>-0.62967649577803264</v>
      </c>
      <c r="R90" s="59">
        <v>100</v>
      </c>
      <c r="S90" s="59">
        <v>0.87700326255479699</v>
      </c>
      <c r="AL90" s="70">
        <v>0.50340841665323399</v>
      </c>
      <c r="AM90" s="70">
        <v>0</v>
      </c>
      <c r="AN90" s="70">
        <v>1</v>
      </c>
      <c r="AO90" s="70">
        <v>72</v>
      </c>
      <c r="AP90" s="70">
        <v>21</v>
      </c>
      <c r="AQ90" s="70">
        <v>0.18181818181818177</v>
      </c>
      <c r="AR90" s="70">
        <v>0.66129032258064524</v>
      </c>
      <c r="AS90" s="70">
        <v>0</v>
      </c>
    </row>
    <row r="91" spans="1:45" x14ac:dyDescent="0.25">
      <c r="A91">
        <v>1</v>
      </c>
      <c r="B91">
        <v>37</v>
      </c>
      <c r="C91">
        <v>15</v>
      </c>
      <c r="D91">
        <v>1</v>
      </c>
      <c r="G91">
        <v>1</v>
      </c>
      <c r="H91">
        <v>33</v>
      </c>
      <c r="I91">
        <v>11</v>
      </c>
      <c r="J91">
        <v>0</v>
      </c>
      <c r="K91">
        <v>1</v>
      </c>
      <c r="L91">
        <v>1</v>
      </c>
      <c r="M91">
        <v>0</v>
      </c>
      <c r="N91" s="59">
        <v>0.77889958635601986</v>
      </c>
      <c r="O91" s="59">
        <v>0.77889958635601986</v>
      </c>
      <c r="P91" s="59">
        <v>0.22110041364398014</v>
      </c>
      <c r="Q91" s="59">
        <v>-1.5091383202748052</v>
      </c>
      <c r="R91" s="59">
        <v>0</v>
      </c>
      <c r="S91" s="59">
        <v>3.5228318822153719</v>
      </c>
      <c r="AL91" s="70">
        <v>0.5107055157852789</v>
      </c>
      <c r="AM91" s="70">
        <v>0</v>
      </c>
      <c r="AN91" s="70">
        <v>1</v>
      </c>
      <c r="AO91" s="70">
        <v>72</v>
      </c>
      <c r="AP91" s="70">
        <v>22</v>
      </c>
      <c r="AQ91" s="70">
        <v>0.18181818181818177</v>
      </c>
      <c r="AR91" s="70">
        <v>0.64516129032258063</v>
      </c>
      <c r="AS91" s="70">
        <v>0</v>
      </c>
    </row>
    <row r="92" spans="1:45" x14ac:dyDescent="0.25">
      <c r="A92">
        <v>0</v>
      </c>
      <c r="B92">
        <v>46</v>
      </c>
      <c r="C92">
        <v>1</v>
      </c>
      <c r="D92">
        <v>0</v>
      </c>
      <c r="G92">
        <v>1</v>
      </c>
      <c r="H92">
        <v>34</v>
      </c>
      <c r="I92">
        <v>8</v>
      </c>
      <c r="J92">
        <v>1</v>
      </c>
      <c r="K92">
        <v>0</v>
      </c>
      <c r="L92">
        <v>1</v>
      </c>
      <c r="M92">
        <v>1</v>
      </c>
      <c r="N92" s="59">
        <v>0.5005116187089752</v>
      </c>
      <c r="O92" s="59">
        <v>0.5005116187089752</v>
      </c>
      <c r="P92" s="59">
        <v>0.4994883812910248</v>
      </c>
      <c r="Q92" s="59">
        <v>-0.69212446629256053</v>
      </c>
      <c r="R92" s="59">
        <v>100</v>
      </c>
      <c r="S92" s="59">
        <v>0.99795561705322688</v>
      </c>
      <c r="AL92" s="70">
        <v>0.5327641245753062</v>
      </c>
      <c r="AM92" s="70">
        <v>0</v>
      </c>
      <c r="AN92" s="70">
        <v>1</v>
      </c>
      <c r="AO92" s="70">
        <v>72</v>
      </c>
      <c r="AP92" s="70">
        <v>23</v>
      </c>
      <c r="AQ92" s="70">
        <v>0.18181818181818177</v>
      </c>
      <c r="AR92" s="70">
        <v>0.62903225806451613</v>
      </c>
      <c r="AS92" s="70">
        <v>0</v>
      </c>
    </row>
    <row r="93" spans="1:45" x14ac:dyDescent="0.25">
      <c r="A93">
        <v>0</v>
      </c>
      <c r="B93">
        <v>45</v>
      </c>
      <c r="C93">
        <v>5</v>
      </c>
      <c r="D93">
        <v>0</v>
      </c>
      <c r="G93">
        <v>1</v>
      </c>
      <c r="H93">
        <v>34</v>
      </c>
      <c r="I93">
        <v>11</v>
      </c>
      <c r="J93">
        <v>1</v>
      </c>
      <c r="K93">
        <v>0</v>
      </c>
      <c r="L93">
        <v>1</v>
      </c>
      <c r="M93">
        <v>1</v>
      </c>
      <c r="N93" s="59">
        <v>0.75585127959126619</v>
      </c>
      <c r="O93" s="59">
        <v>0.75585127959126619</v>
      </c>
      <c r="P93" s="59">
        <v>0.24414872040873381</v>
      </c>
      <c r="Q93" s="59">
        <v>-0.27991064227191709</v>
      </c>
      <c r="R93" s="59">
        <v>100</v>
      </c>
      <c r="S93" s="59">
        <v>0.32301158574575617</v>
      </c>
      <c r="AL93" s="70">
        <v>0.55045410850911358</v>
      </c>
      <c r="AM93" s="70">
        <v>0</v>
      </c>
      <c r="AN93" s="70">
        <v>1</v>
      </c>
      <c r="AO93" s="70">
        <v>72</v>
      </c>
      <c r="AP93" s="70">
        <v>24</v>
      </c>
      <c r="AQ93" s="70">
        <v>0.18181818181818177</v>
      </c>
      <c r="AR93" s="70">
        <v>0.61290322580645162</v>
      </c>
      <c r="AS93" s="70">
        <v>0</v>
      </c>
    </row>
    <row r="94" spans="1:45" x14ac:dyDescent="0.25">
      <c r="A94">
        <v>0</v>
      </c>
      <c r="B94">
        <v>34</v>
      </c>
      <c r="C94">
        <v>8</v>
      </c>
      <c r="D94">
        <v>0</v>
      </c>
      <c r="G94">
        <v>1</v>
      </c>
      <c r="H94">
        <v>34</v>
      </c>
      <c r="I94">
        <v>12</v>
      </c>
      <c r="J94">
        <v>0</v>
      </c>
      <c r="K94">
        <v>1</v>
      </c>
      <c r="L94">
        <v>1</v>
      </c>
      <c r="M94">
        <v>0</v>
      </c>
      <c r="N94" s="59">
        <v>0.81847863859689007</v>
      </c>
      <c r="O94" s="59">
        <v>0.81847863859689007</v>
      </c>
      <c r="P94" s="59">
        <v>0.18152136140310993</v>
      </c>
      <c r="Q94" s="59">
        <v>-1.7063819385215431</v>
      </c>
      <c r="R94" s="59">
        <v>0</v>
      </c>
      <c r="S94" s="59">
        <v>4.5089934995544132</v>
      </c>
      <c r="AL94" s="70">
        <v>0.55904024512395156</v>
      </c>
      <c r="AM94" s="70">
        <v>0</v>
      </c>
      <c r="AN94" s="70">
        <v>1</v>
      </c>
      <c r="AO94" s="70">
        <v>72</v>
      </c>
      <c r="AP94" s="70">
        <v>25</v>
      </c>
      <c r="AQ94" s="70">
        <v>0.18181818181818177</v>
      </c>
      <c r="AR94" s="70">
        <v>0.59677419354838712</v>
      </c>
      <c r="AS94" s="70">
        <v>6.781524926686211E-3</v>
      </c>
    </row>
    <row r="95" spans="1:45" x14ac:dyDescent="0.25">
      <c r="A95">
        <v>1</v>
      </c>
      <c r="B95">
        <v>38</v>
      </c>
      <c r="C95">
        <v>13</v>
      </c>
      <c r="D95">
        <v>1</v>
      </c>
      <c r="G95">
        <v>1</v>
      </c>
      <c r="H95">
        <v>34</v>
      </c>
      <c r="I95">
        <v>19</v>
      </c>
      <c r="J95">
        <v>1</v>
      </c>
      <c r="K95">
        <v>0</v>
      </c>
      <c r="L95">
        <v>1</v>
      </c>
      <c r="M95">
        <v>1</v>
      </c>
      <c r="N95" s="59">
        <v>0.98429771326363868</v>
      </c>
      <c r="O95" s="59">
        <v>0.98429771326363868</v>
      </c>
      <c r="P95" s="59">
        <v>1.5702286736361315E-2</v>
      </c>
      <c r="Q95" s="59">
        <v>-1.582687356044048E-2</v>
      </c>
      <c r="R95" s="59">
        <v>100</v>
      </c>
      <c r="S95" s="59">
        <v>1.5952781891870091E-2</v>
      </c>
      <c r="AL95" s="70">
        <v>0.56189472014207242</v>
      </c>
      <c r="AM95" s="70">
        <v>1</v>
      </c>
      <c r="AN95" s="70">
        <v>0</v>
      </c>
      <c r="AO95" s="70">
        <v>73</v>
      </c>
      <c r="AP95" s="70">
        <v>25</v>
      </c>
      <c r="AQ95" s="70">
        <v>0.17045454545454541</v>
      </c>
      <c r="AR95" s="70">
        <v>0.59677419354838712</v>
      </c>
      <c r="AS95" s="70">
        <v>6.781524926686211E-3</v>
      </c>
    </row>
    <row r="96" spans="1:45" x14ac:dyDescent="0.25">
      <c r="A96">
        <v>0</v>
      </c>
      <c r="B96">
        <v>37</v>
      </c>
      <c r="C96">
        <v>11</v>
      </c>
      <c r="D96">
        <v>0</v>
      </c>
      <c r="G96">
        <v>1</v>
      </c>
      <c r="H96">
        <v>35</v>
      </c>
      <c r="I96">
        <v>1</v>
      </c>
      <c r="J96">
        <v>0</v>
      </c>
      <c r="K96">
        <v>1</v>
      </c>
      <c r="L96">
        <v>1</v>
      </c>
      <c r="M96">
        <v>0</v>
      </c>
      <c r="N96" s="59">
        <v>5.9569183019797328E-2</v>
      </c>
      <c r="O96" s="59">
        <v>5.9569183019797328E-2</v>
      </c>
      <c r="P96" s="59">
        <v>0.9404308169802027</v>
      </c>
      <c r="Q96" s="59">
        <v>-6.141719277637113E-2</v>
      </c>
      <c r="R96" s="59">
        <v>100</v>
      </c>
      <c r="S96" s="59">
        <v>6.3342440447749948E-2</v>
      </c>
      <c r="AL96" s="70">
        <v>0.56622426917682711</v>
      </c>
      <c r="AM96" s="70">
        <v>1</v>
      </c>
      <c r="AN96" s="70">
        <v>0</v>
      </c>
      <c r="AO96" s="70">
        <v>74</v>
      </c>
      <c r="AP96" s="70">
        <v>25</v>
      </c>
      <c r="AQ96" s="70">
        <v>0.15909090909090906</v>
      </c>
      <c r="AR96" s="70">
        <v>0.59677419354838712</v>
      </c>
      <c r="AS96" s="70">
        <v>6.781524926686211E-3</v>
      </c>
    </row>
    <row r="97" spans="1:45" x14ac:dyDescent="0.25">
      <c r="A97">
        <v>1</v>
      </c>
      <c r="B97">
        <v>39</v>
      </c>
      <c r="C97">
        <v>18</v>
      </c>
      <c r="D97">
        <v>1</v>
      </c>
      <c r="G97">
        <v>1</v>
      </c>
      <c r="H97">
        <v>35</v>
      </c>
      <c r="I97">
        <v>4</v>
      </c>
      <c r="J97">
        <v>0</v>
      </c>
      <c r="K97">
        <v>1</v>
      </c>
      <c r="L97">
        <v>1</v>
      </c>
      <c r="M97">
        <v>0</v>
      </c>
      <c r="N97" s="59">
        <v>0.16366890068992332</v>
      </c>
      <c r="O97" s="59">
        <v>0.16366890068992332</v>
      </c>
      <c r="P97" s="59">
        <v>0.83633109931007665</v>
      </c>
      <c r="Q97" s="59">
        <v>-0.17873069249893861</v>
      </c>
      <c r="R97" s="59">
        <v>100</v>
      </c>
      <c r="S97" s="59">
        <v>0.19569869017777819</v>
      </c>
      <c r="AL97" s="70">
        <v>0.56759121361335607</v>
      </c>
      <c r="AM97" s="70">
        <v>1</v>
      </c>
      <c r="AN97" s="70">
        <v>0</v>
      </c>
      <c r="AO97" s="70">
        <v>75</v>
      </c>
      <c r="AP97" s="70">
        <v>25</v>
      </c>
      <c r="AQ97" s="70">
        <v>0.14772727272727271</v>
      </c>
      <c r="AR97" s="70">
        <v>0.59677419354838712</v>
      </c>
      <c r="AS97" s="70">
        <v>1.3563049853372422E-2</v>
      </c>
    </row>
    <row r="98" spans="1:45" x14ac:dyDescent="0.25">
      <c r="A98">
        <v>1</v>
      </c>
      <c r="B98">
        <v>42</v>
      </c>
      <c r="C98">
        <v>15</v>
      </c>
      <c r="D98">
        <v>1</v>
      </c>
      <c r="G98">
        <v>1</v>
      </c>
      <c r="H98">
        <v>35</v>
      </c>
      <c r="I98">
        <v>8</v>
      </c>
      <c r="J98">
        <v>0</v>
      </c>
      <c r="K98">
        <v>2</v>
      </c>
      <c r="L98">
        <v>2</v>
      </c>
      <c r="M98">
        <v>0</v>
      </c>
      <c r="N98" s="59">
        <v>0.46825485469104577</v>
      </c>
      <c r="O98" s="59">
        <v>0.93650970938209155</v>
      </c>
      <c r="P98" s="59">
        <v>1.0634902906179085</v>
      </c>
      <c r="Q98" s="59">
        <v>-1.2631819091856467</v>
      </c>
      <c r="R98" s="59">
        <v>100</v>
      </c>
      <c r="S98" s="59">
        <v>1.7612002998879497</v>
      </c>
      <c r="AL98" s="70">
        <v>0.57652614971541982</v>
      </c>
      <c r="AM98" s="70">
        <v>2</v>
      </c>
      <c r="AN98" s="70">
        <v>0</v>
      </c>
      <c r="AO98" s="70">
        <v>77</v>
      </c>
      <c r="AP98" s="70">
        <v>25</v>
      </c>
      <c r="AQ98" s="70">
        <v>0.125</v>
      </c>
      <c r="AR98" s="70">
        <v>0.59677419354838712</v>
      </c>
      <c r="AS98" s="70">
        <v>0</v>
      </c>
    </row>
    <row r="99" spans="1:45" x14ac:dyDescent="0.25">
      <c r="A99">
        <v>0</v>
      </c>
      <c r="B99">
        <v>54</v>
      </c>
      <c r="C99">
        <v>8</v>
      </c>
      <c r="D99">
        <v>0</v>
      </c>
      <c r="G99">
        <v>1</v>
      </c>
      <c r="H99">
        <v>35</v>
      </c>
      <c r="I99">
        <v>9</v>
      </c>
      <c r="J99">
        <v>0</v>
      </c>
      <c r="K99">
        <v>1</v>
      </c>
      <c r="L99">
        <v>1</v>
      </c>
      <c r="M99">
        <v>0</v>
      </c>
      <c r="N99" s="59">
        <v>0.56189472014207242</v>
      </c>
      <c r="O99" s="59">
        <v>0.56189472014207242</v>
      </c>
      <c r="P99" s="59">
        <v>0.43810527985792758</v>
      </c>
      <c r="Q99" s="59">
        <v>-0.82529603251628525</v>
      </c>
      <c r="R99" s="59">
        <v>0</v>
      </c>
      <c r="S99" s="59">
        <v>1.2825563762305907</v>
      </c>
      <c r="AL99" s="70">
        <v>0.59619621378702792</v>
      </c>
      <c r="AM99" s="70">
        <v>0</v>
      </c>
      <c r="AN99" s="70">
        <v>1</v>
      </c>
      <c r="AO99" s="70">
        <v>77</v>
      </c>
      <c r="AP99" s="70">
        <v>26</v>
      </c>
      <c r="AQ99" s="70">
        <v>0.125</v>
      </c>
      <c r="AR99" s="70">
        <v>0.58064516129032251</v>
      </c>
      <c r="AS99" s="70">
        <v>0</v>
      </c>
    </row>
    <row r="100" spans="1:45" x14ac:dyDescent="0.25">
      <c r="A100">
        <v>1</v>
      </c>
      <c r="B100">
        <v>39</v>
      </c>
      <c r="C100">
        <v>9</v>
      </c>
      <c r="D100">
        <v>0</v>
      </c>
      <c r="G100">
        <v>1</v>
      </c>
      <c r="H100">
        <v>35</v>
      </c>
      <c r="I100">
        <v>11</v>
      </c>
      <c r="J100">
        <v>0</v>
      </c>
      <c r="K100">
        <v>1</v>
      </c>
      <c r="L100">
        <v>1</v>
      </c>
      <c r="M100">
        <v>0</v>
      </c>
      <c r="N100" s="59">
        <v>0.73122939935989939</v>
      </c>
      <c r="O100" s="59">
        <v>0.73122939935989939</v>
      </c>
      <c r="P100" s="59">
        <v>0.26877060064010061</v>
      </c>
      <c r="Q100" s="59">
        <v>-1.313897048933437</v>
      </c>
      <c r="R100" s="59">
        <v>0</v>
      </c>
      <c r="S100" s="59">
        <v>2.7206450319283912</v>
      </c>
      <c r="AL100" s="70">
        <v>0.60597464408797364</v>
      </c>
      <c r="AM100" s="70">
        <v>0</v>
      </c>
      <c r="AN100" s="70">
        <v>1</v>
      </c>
      <c r="AO100" s="70">
        <v>77</v>
      </c>
      <c r="AP100" s="70">
        <v>27</v>
      </c>
      <c r="AQ100" s="70">
        <v>0.125</v>
      </c>
      <c r="AR100" s="70">
        <v>0.56451612903225801</v>
      </c>
      <c r="AS100" s="70">
        <v>6.4149560117301987E-3</v>
      </c>
    </row>
    <row r="101" spans="1:45" x14ac:dyDescent="0.25">
      <c r="A101">
        <v>1</v>
      </c>
      <c r="B101">
        <v>35</v>
      </c>
      <c r="C101">
        <v>16</v>
      </c>
      <c r="D101">
        <v>1</v>
      </c>
      <c r="G101">
        <v>1</v>
      </c>
      <c r="H101">
        <v>35</v>
      </c>
      <c r="I101">
        <v>16</v>
      </c>
      <c r="J101">
        <v>1</v>
      </c>
      <c r="K101">
        <v>0</v>
      </c>
      <c r="L101">
        <v>1</v>
      </c>
      <c r="M101">
        <v>1</v>
      </c>
      <c r="N101" s="59">
        <v>0.94689430728440016</v>
      </c>
      <c r="O101" s="59">
        <v>0.94689430728440016</v>
      </c>
      <c r="P101" s="59">
        <v>5.3105692715599839E-2</v>
      </c>
      <c r="Q101" s="59">
        <v>-5.4567799960907437E-2</v>
      </c>
      <c r="R101" s="59">
        <v>100</v>
      </c>
      <c r="S101" s="59">
        <v>5.6084076445555735E-2</v>
      </c>
      <c r="AL101" s="70">
        <v>0.62143982354177163</v>
      </c>
      <c r="AM101" s="70">
        <v>1</v>
      </c>
      <c r="AN101" s="70">
        <v>0</v>
      </c>
      <c r="AO101" s="70">
        <v>78</v>
      </c>
      <c r="AP101" s="70">
        <v>27</v>
      </c>
      <c r="AQ101" s="70">
        <v>0.11363636363636365</v>
      </c>
      <c r="AR101" s="70">
        <v>0.56451612903225801</v>
      </c>
      <c r="AS101" s="70">
        <v>6.4149560117301987E-3</v>
      </c>
    </row>
    <row r="102" spans="1:45" x14ac:dyDescent="0.25">
      <c r="A102">
        <v>0</v>
      </c>
      <c r="B102">
        <v>33</v>
      </c>
      <c r="C102">
        <v>1</v>
      </c>
      <c r="D102">
        <v>0</v>
      </c>
      <c r="G102">
        <v>1</v>
      </c>
      <c r="H102">
        <v>36</v>
      </c>
      <c r="I102">
        <v>6</v>
      </c>
      <c r="J102">
        <v>0</v>
      </c>
      <c r="K102">
        <v>1</v>
      </c>
      <c r="L102">
        <v>1</v>
      </c>
      <c r="M102">
        <v>0</v>
      </c>
      <c r="N102" s="59">
        <v>0.267300248845179</v>
      </c>
      <c r="O102" s="59">
        <v>0.267300248845179</v>
      </c>
      <c r="P102" s="59">
        <v>0.732699751154821</v>
      </c>
      <c r="Q102" s="59">
        <v>-0.31101927744392632</v>
      </c>
      <c r="R102" s="59">
        <v>100</v>
      </c>
      <c r="S102" s="59">
        <v>0.36481553108743708</v>
      </c>
      <c r="AL102" s="70">
        <v>0.6228549866281673</v>
      </c>
      <c r="AM102" s="70">
        <v>1</v>
      </c>
      <c r="AN102" s="70">
        <v>0</v>
      </c>
      <c r="AO102" s="70">
        <v>79</v>
      </c>
      <c r="AP102" s="70">
        <v>27</v>
      </c>
      <c r="AQ102" s="70">
        <v>0.10227272727272729</v>
      </c>
      <c r="AR102" s="70">
        <v>0.56451612903225801</v>
      </c>
      <c r="AS102" s="70">
        <v>6.4149560117301987E-3</v>
      </c>
    </row>
    <row r="103" spans="1:45" x14ac:dyDescent="0.25">
      <c r="A103">
        <v>1</v>
      </c>
      <c r="B103">
        <v>36</v>
      </c>
      <c r="C103">
        <v>7</v>
      </c>
      <c r="D103">
        <v>1</v>
      </c>
      <c r="G103">
        <v>1</v>
      </c>
      <c r="H103">
        <v>36</v>
      </c>
      <c r="I103">
        <v>7</v>
      </c>
      <c r="J103">
        <v>1</v>
      </c>
      <c r="K103">
        <v>0</v>
      </c>
      <c r="L103">
        <v>1</v>
      </c>
      <c r="M103">
        <v>1</v>
      </c>
      <c r="N103" s="59">
        <v>0.34697638335209985</v>
      </c>
      <c r="O103" s="59">
        <v>0.34697638335209985</v>
      </c>
      <c r="P103" s="59">
        <v>0.65302361664790021</v>
      </c>
      <c r="Q103" s="59">
        <v>-1.058498560855466</v>
      </c>
      <c r="R103" s="59">
        <v>0</v>
      </c>
      <c r="S103" s="59">
        <v>1.8820405306525836</v>
      </c>
      <c r="AL103" s="70">
        <v>0.63636483606362515</v>
      </c>
      <c r="AM103" s="70">
        <v>1</v>
      </c>
      <c r="AN103" s="70">
        <v>0</v>
      </c>
      <c r="AO103" s="70">
        <v>80</v>
      </c>
      <c r="AP103" s="70">
        <v>27</v>
      </c>
      <c r="AQ103" s="70">
        <v>9.0909090909090939E-2</v>
      </c>
      <c r="AR103" s="70">
        <v>0.56451612903225801</v>
      </c>
      <c r="AS103" s="70">
        <v>0</v>
      </c>
    </row>
    <row r="104" spans="1:45" x14ac:dyDescent="0.25">
      <c r="A104">
        <v>0</v>
      </c>
      <c r="B104">
        <v>42</v>
      </c>
      <c r="C104">
        <v>7</v>
      </c>
      <c r="D104">
        <v>0</v>
      </c>
      <c r="G104">
        <v>1</v>
      </c>
      <c r="H104">
        <v>36</v>
      </c>
      <c r="I104">
        <v>8</v>
      </c>
      <c r="J104">
        <v>1</v>
      </c>
      <c r="K104">
        <v>1</v>
      </c>
      <c r="L104">
        <v>2</v>
      </c>
      <c r="M104">
        <v>0.5</v>
      </c>
      <c r="N104" s="59">
        <v>0.43626124200515676</v>
      </c>
      <c r="O104" s="59">
        <v>0.87252248401031351</v>
      </c>
      <c r="P104" s="59">
        <v>1.1274775159896864</v>
      </c>
      <c r="Q104" s="59">
        <v>-1.4026783659948485</v>
      </c>
      <c r="R104" s="59">
        <v>50</v>
      </c>
      <c r="S104" s="59">
        <v>3.3037917407007567E-2</v>
      </c>
      <c r="AL104" s="70">
        <v>0.64072506468062851</v>
      </c>
      <c r="AM104" s="70">
        <v>0</v>
      </c>
      <c r="AN104" s="70">
        <v>1</v>
      </c>
      <c r="AO104" s="70">
        <v>80</v>
      </c>
      <c r="AP104" s="70">
        <v>28</v>
      </c>
      <c r="AQ104" s="70">
        <v>9.0909090909090939E-2</v>
      </c>
      <c r="AR104" s="70">
        <v>0.54838709677419351</v>
      </c>
      <c r="AS104" s="70">
        <v>0</v>
      </c>
    </row>
    <row r="105" spans="1:45" x14ac:dyDescent="0.25">
      <c r="A105">
        <v>0</v>
      </c>
      <c r="B105">
        <v>29</v>
      </c>
      <c r="C105">
        <v>10</v>
      </c>
      <c r="D105">
        <v>1</v>
      </c>
      <c r="G105">
        <v>1</v>
      </c>
      <c r="H105">
        <v>36</v>
      </c>
      <c r="I105">
        <v>10</v>
      </c>
      <c r="J105">
        <v>0</v>
      </c>
      <c r="K105">
        <v>1</v>
      </c>
      <c r="L105">
        <v>1</v>
      </c>
      <c r="M105">
        <v>0</v>
      </c>
      <c r="N105" s="59">
        <v>0.62143982354177163</v>
      </c>
      <c r="O105" s="59">
        <v>0.62143982354177163</v>
      </c>
      <c r="P105" s="59">
        <v>0.37856017645822837</v>
      </c>
      <c r="Q105" s="59">
        <v>-0.97138023206207691</v>
      </c>
      <c r="R105" s="59">
        <v>0</v>
      </c>
      <c r="S105" s="59">
        <v>1.64158794872694</v>
      </c>
      <c r="AL105" s="70">
        <v>0.64868744838570414</v>
      </c>
      <c r="AM105" s="70">
        <v>0</v>
      </c>
      <c r="AN105" s="70">
        <v>1</v>
      </c>
      <c r="AO105" s="70">
        <v>80</v>
      </c>
      <c r="AP105" s="70">
        <v>29</v>
      </c>
      <c r="AQ105" s="70">
        <v>9.0909090909090939E-2</v>
      </c>
      <c r="AR105" s="70">
        <v>0.532258064516129</v>
      </c>
      <c r="AS105" s="70">
        <v>6.0483870967741882E-3</v>
      </c>
    </row>
    <row r="106" spans="1:45" x14ac:dyDescent="0.25">
      <c r="A106">
        <v>0</v>
      </c>
      <c r="B106">
        <v>38</v>
      </c>
      <c r="C106">
        <v>4</v>
      </c>
      <c r="D106">
        <v>0</v>
      </c>
      <c r="G106">
        <v>1</v>
      </c>
      <c r="H106">
        <v>36</v>
      </c>
      <c r="I106">
        <v>12</v>
      </c>
      <c r="J106">
        <v>1</v>
      </c>
      <c r="K106">
        <v>0</v>
      </c>
      <c r="L106">
        <v>1</v>
      </c>
      <c r="M106">
        <v>1</v>
      </c>
      <c r="N106" s="59">
        <v>0.77689761422043135</v>
      </c>
      <c r="O106" s="59">
        <v>0.77689761422043135</v>
      </c>
      <c r="P106" s="59">
        <v>0.22310238577956865</v>
      </c>
      <c r="Q106" s="59">
        <v>-0.2524467079270773</v>
      </c>
      <c r="R106" s="59">
        <v>100</v>
      </c>
      <c r="S106" s="59">
        <v>0.28717089832157366</v>
      </c>
      <c r="AL106" s="70">
        <v>0.65395043117523055</v>
      </c>
      <c r="AM106" s="70">
        <v>1</v>
      </c>
      <c r="AN106" s="70">
        <v>0</v>
      </c>
      <c r="AO106" s="70">
        <v>81</v>
      </c>
      <c r="AP106" s="70">
        <v>29</v>
      </c>
      <c r="AQ106" s="70">
        <v>7.9545454545454586E-2</v>
      </c>
      <c r="AR106" s="70">
        <v>0.532258064516129</v>
      </c>
      <c r="AS106" s="70">
        <v>6.0483870967741882E-3</v>
      </c>
    </row>
    <row r="107" spans="1:45" x14ac:dyDescent="0.25">
      <c r="A107">
        <v>0</v>
      </c>
      <c r="B107">
        <v>37</v>
      </c>
      <c r="C107">
        <v>9</v>
      </c>
      <c r="D107">
        <v>0</v>
      </c>
      <c r="G107">
        <v>1</v>
      </c>
      <c r="H107">
        <v>37</v>
      </c>
      <c r="I107">
        <v>6</v>
      </c>
      <c r="J107">
        <v>0</v>
      </c>
      <c r="K107">
        <v>1</v>
      </c>
      <c r="L107">
        <v>1</v>
      </c>
      <c r="M107">
        <v>0</v>
      </c>
      <c r="N107" s="59">
        <v>0.24276834675262238</v>
      </c>
      <c r="O107" s="59">
        <v>0.24276834675262238</v>
      </c>
      <c r="P107" s="59">
        <v>0.75723165324737762</v>
      </c>
      <c r="Q107" s="59">
        <v>-0.27808605749985438</v>
      </c>
      <c r="R107" s="59">
        <v>100</v>
      </c>
      <c r="S107" s="59">
        <v>0.32059983983964963</v>
      </c>
      <c r="AL107" s="70">
        <v>0.660527150831136</v>
      </c>
      <c r="AM107" s="70">
        <v>1</v>
      </c>
      <c r="AN107" s="70">
        <v>1</v>
      </c>
      <c r="AO107" s="70">
        <v>82</v>
      </c>
      <c r="AP107" s="70">
        <v>30</v>
      </c>
      <c r="AQ107" s="70">
        <v>6.8181818181818232E-2</v>
      </c>
      <c r="AR107" s="70">
        <v>0.5161290322580645</v>
      </c>
      <c r="AS107" s="70">
        <v>0</v>
      </c>
    </row>
    <row r="108" spans="1:45" x14ac:dyDescent="0.25">
      <c r="A108">
        <v>1</v>
      </c>
      <c r="B108">
        <v>29</v>
      </c>
      <c r="C108">
        <v>7</v>
      </c>
      <c r="D108">
        <v>0</v>
      </c>
      <c r="G108">
        <v>1</v>
      </c>
      <c r="H108">
        <v>37</v>
      </c>
      <c r="I108">
        <v>13</v>
      </c>
      <c r="J108">
        <v>2</v>
      </c>
      <c r="K108">
        <v>0</v>
      </c>
      <c r="L108">
        <v>2</v>
      </c>
      <c r="M108">
        <v>1</v>
      </c>
      <c r="N108" s="59">
        <v>0.81675072526895054</v>
      </c>
      <c r="O108" s="59">
        <v>1.6335014505379011</v>
      </c>
      <c r="P108" s="59">
        <v>0.36649854946209892</v>
      </c>
      <c r="Q108" s="59">
        <v>-0.40484268101506832</v>
      </c>
      <c r="R108" s="59">
        <v>100</v>
      </c>
      <c r="S108" s="59">
        <v>0.4487275470020714</v>
      </c>
      <c r="AL108" s="70">
        <v>0.66570417003229798</v>
      </c>
      <c r="AM108" s="70">
        <v>0</v>
      </c>
      <c r="AN108" s="70">
        <v>1</v>
      </c>
      <c r="AO108" s="70">
        <v>82</v>
      </c>
      <c r="AP108" s="70">
        <v>31</v>
      </c>
      <c r="AQ108" s="70">
        <v>6.8181818181818232E-2</v>
      </c>
      <c r="AR108" s="70">
        <v>0.5</v>
      </c>
      <c r="AS108" s="70">
        <v>0</v>
      </c>
    </row>
    <row r="109" spans="1:45" x14ac:dyDescent="0.25">
      <c r="A109">
        <v>1</v>
      </c>
      <c r="B109">
        <v>36</v>
      </c>
      <c r="C109">
        <v>10</v>
      </c>
      <c r="D109">
        <v>0</v>
      </c>
      <c r="G109">
        <v>1</v>
      </c>
      <c r="H109">
        <v>37</v>
      </c>
      <c r="I109">
        <v>15</v>
      </c>
      <c r="J109">
        <v>1</v>
      </c>
      <c r="K109">
        <v>0</v>
      </c>
      <c r="L109">
        <v>1</v>
      </c>
      <c r="M109">
        <v>1</v>
      </c>
      <c r="N109" s="59">
        <v>0.90434823008020915</v>
      </c>
      <c r="O109" s="59">
        <v>0.90434823008020915</v>
      </c>
      <c r="P109" s="59">
        <v>9.5651769919790852E-2</v>
      </c>
      <c r="Q109" s="59">
        <v>-0.10054078249866899</v>
      </c>
      <c r="R109" s="59">
        <v>100</v>
      </c>
      <c r="S109" s="59">
        <v>0.10576873679656257</v>
      </c>
      <c r="AL109" s="70">
        <v>0.72894600036863322</v>
      </c>
      <c r="AM109" s="70">
        <v>0</v>
      </c>
      <c r="AN109" s="70">
        <v>1</v>
      </c>
      <c r="AO109" s="70">
        <v>82</v>
      </c>
      <c r="AP109" s="70">
        <v>32</v>
      </c>
      <c r="AQ109" s="70">
        <v>6.8181818181818232E-2</v>
      </c>
      <c r="AR109" s="70">
        <v>0.4838709677419355</v>
      </c>
      <c r="AS109" s="70">
        <v>5.4985337243402248E-3</v>
      </c>
    </row>
    <row r="110" spans="1:45" x14ac:dyDescent="0.25">
      <c r="A110">
        <v>0</v>
      </c>
      <c r="B110">
        <v>61</v>
      </c>
      <c r="C110">
        <v>8</v>
      </c>
      <c r="D110">
        <v>0</v>
      </c>
      <c r="G110">
        <v>1</v>
      </c>
      <c r="H110">
        <v>38</v>
      </c>
      <c r="I110">
        <v>9</v>
      </c>
      <c r="J110">
        <v>1</v>
      </c>
      <c r="K110">
        <v>0</v>
      </c>
      <c r="L110">
        <v>1</v>
      </c>
      <c r="M110">
        <v>1</v>
      </c>
      <c r="N110" s="59">
        <v>0.46537077454304515</v>
      </c>
      <c r="O110" s="59">
        <v>0.46537077454304515</v>
      </c>
      <c r="P110" s="59">
        <v>0.5346292254569549</v>
      </c>
      <c r="Q110" s="59">
        <v>-0.76492082651235649</v>
      </c>
      <c r="R110" s="59">
        <v>0</v>
      </c>
      <c r="S110" s="59">
        <v>1.1488242380108975</v>
      </c>
      <c r="AL110" s="70">
        <v>0.73122939935989939</v>
      </c>
      <c r="AM110" s="70">
        <v>1</v>
      </c>
      <c r="AN110" s="70">
        <v>0</v>
      </c>
      <c r="AO110" s="70">
        <v>83</v>
      </c>
      <c r="AP110" s="70">
        <v>32</v>
      </c>
      <c r="AQ110" s="70">
        <v>5.6818181818181768E-2</v>
      </c>
      <c r="AR110" s="70">
        <v>0.4838709677419355</v>
      </c>
      <c r="AS110" s="70">
        <v>5.4985337243401711E-3</v>
      </c>
    </row>
    <row r="111" spans="1:45" x14ac:dyDescent="0.25">
      <c r="A111">
        <v>0</v>
      </c>
      <c r="B111">
        <v>38</v>
      </c>
      <c r="C111">
        <v>8</v>
      </c>
      <c r="D111">
        <v>0</v>
      </c>
      <c r="G111">
        <v>1</v>
      </c>
      <c r="H111">
        <v>38</v>
      </c>
      <c r="I111">
        <v>10</v>
      </c>
      <c r="J111">
        <v>1</v>
      </c>
      <c r="K111">
        <v>0</v>
      </c>
      <c r="L111">
        <v>1</v>
      </c>
      <c r="M111">
        <v>1</v>
      </c>
      <c r="N111" s="59">
        <v>0.55904024512395156</v>
      </c>
      <c r="O111" s="59">
        <v>0.55904024512395156</v>
      </c>
      <c r="P111" s="59">
        <v>0.44095975487604844</v>
      </c>
      <c r="Q111" s="59">
        <v>-0.5815338135635314</v>
      </c>
      <c r="R111" s="59">
        <v>100</v>
      </c>
      <c r="S111" s="59">
        <v>0.78877998269744953</v>
      </c>
      <c r="AL111" s="70">
        <v>0.73350059514302235</v>
      </c>
      <c r="AM111" s="70">
        <v>1</v>
      </c>
      <c r="AN111" s="70">
        <v>0</v>
      </c>
      <c r="AO111" s="70">
        <v>84</v>
      </c>
      <c r="AP111" s="70">
        <v>32</v>
      </c>
      <c r="AQ111" s="70">
        <v>4.5454545454545414E-2</v>
      </c>
      <c r="AR111" s="70">
        <v>0.4838709677419355</v>
      </c>
      <c r="AS111" s="70">
        <v>0</v>
      </c>
    </row>
    <row r="112" spans="1:45" x14ac:dyDescent="0.25">
      <c r="A112">
        <v>0</v>
      </c>
      <c r="B112">
        <v>27</v>
      </c>
      <c r="C112">
        <v>10</v>
      </c>
      <c r="D112">
        <v>1</v>
      </c>
      <c r="G112">
        <v>1</v>
      </c>
      <c r="H112">
        <v>38</v>
      </c>
      <c r="I112">
        <v>11</v>
      </c>
      <c r="J112">
        <v>1</v>
      </c>
      <c r="K112">
        <v>0</v>
      </c>
      <c r="L112">
        <v>1</v>
      </c>
      <c r="M112">
        <v>1</v>
      </c>
      <c r="N112" s="59">
        <v>0.64868744838570414</v>
      </c>
      <c r="O112" s="59">
        <v>0.64868744838570414</v>
      </c>
      <c r="P112" s="59">
        <v>0.35131255161429586</v>
      </c>
      <c r="Q112" s="59">
        <v>-0.43280426782390619</v>
      </c>
      <c r="R112" s="59">
        <v>100</v>
      </c>
      <c r="S112" s="59">
        <v>0.54157445544623573</v>
      </c>
      <c r="AL112" s="70">
        <v>0.75154928301976687</v>
      </c>
      <c r="AM112" s="70">
        <v>0</v>
      </c>
      <c r="AN112" s="70">
        <v>1</v>
      </c>
      <c r="AO112" s="70">
        <v>84</v>
      </c>
      <c r="AP112" s="70">
        <v>33</v>
      </c>
      <c r="AQ112" s="70">
        <v>4.5454545454545414E-2</v>
      </c>
      <c r="AR112" s="70">
        <v>0.467741935483871</v>
      </c>
      <c r="AS112" s="70">
        <v>0</v>
      </c>
    </row>
    <row r="113" spans="1:45" x14ac:dyDescent="0.25">
      <c r="A113">
        <v>1</v>
      </c>
      <c r="B113">
        <v>32</v>
      </c>
      <c r="C113">
        <v>10</v>
      </c>
      <c r="D113">
        <v>0</v>
      </c>
      <c r="G113">
        <v>1</v>
      </c>
      <c r="H113">
        <v>38</v>
      </c>
      <c r="I113">
        <v>12</v>
      </c>
      <c r="J113">
        <v>1</v>
      </c>
      <c r="K113">
        <v>0</v>
      </c>
      <c r="L113">
        <v>1</v>
      </c>
      <c r="M113">
        <v>1</v>
      </c>
      <c r="N113" s="59">
        <v>0.72894600036863322</v>
      </c>
      <c r="O113" s="59">
        <v>0.72894600036863322</v>
      </c>
      <c r="P113" s="59">
        <v>0.27105399963136678</v>
      </c>
      <c r="Q113" s="59">
        <v>-0.31615562328546554</v>
      </c>
      <c r="R113" s="59">
        <v>100</v>
      </c>
      <c r="S113" s="59">
        <v>0.37184372984321584</v>
      </c>
      <c r="AL113" s="70">
        <v>0.75585127959126619</v>
      </c>
      <c r="AM113" s="70">
        <v>0</v>
      </c>
      <c r="AN113" s="70">
        <v>1</v>
      </c>
      <c r="AO113" s="70">
        <v>84</v>
      </c>
      <c r="AP113" s="70">
        <v>34</v>
      </c>
      <c r="AQ113" s="70">
        <v>4.5454545454545414E-2</v>
      </c>
      <c r="AR113" s="70">
        <v>0.45161290322580649</v>
      </c>
      <c r="AS113" s="70">
        <v>0</v>
      </c>
    </row>
    <row r="114" spans="1:45" x14ac:dyDescent="0.25">
      <c r="A114">
        <v>1</v>
      </c>
      <c r="B114">
        <v>44</v>
      </c>
      <c r="C114">
        <v>16</v>
      </c>
      <c r="D114">
        <v>1</v>
      </c>
      <c r="G114">
        <v>1</v>
      </c>
      <c r="H114">
        <v>38</v>
      </c>
      <c r="I114">
        <v>13</v>
      </c>
      <c r="J114">
        <v>1</v>
      </c>
      <c r="K114">
        <v>0</v>
      </c>
      <c r="L114">
        <v>1</v>
      </c>
      <c r="M114">
        <v>1</v>
      </c>
      <c r="N114" s="59">
        <v>0.7966178675000869</v>
      </c>
      <c r="O114" s="59">
        <v>0.7966178675000869</v>
      </c>
      <c r="P114" s="59">
        <v>0.2033821324999131</v>
      </c>
      <c r="Q114" s="59">
        <v>-0.22738017878479588</v>
      </c>
      <c r="R114" s="59">
        <v>100</v>
      </c>
      <c r="S114" s="59">
        <v>0.25530701833007896</v>
      </c>
      <c r="AL114" s="70">
        <v>0.75798327574390079</v>
      </c>
      <c r="AM114" s="70">
        <v>0</v>
      </c>
      <c r="AN114" s="70">
        <v>1</v>
      </c>
      <c r="AO114" s="70">
        <v>84</v>
      </c>
      <c r="AP114" s="70">
        <v>35</v>
      </c>
      <c r="AQ114" s="70">
        <v>4.5454545454545414E-2</v>
      </c>
      <c r="AR114" s="70">
        <v>0.43548387096774188</v>
      </c>
      <c r="AS114" s="70">
        <v>0</v>
      </c>
    </row>
    <row r="115" spans="1:45" x14ac:dyDescent="0.25">
      <c r="A115">
        <v>0</v>
      </c>
      <c r="B115">
        <v>37</v>
      </c>
      <c r="C115">
        <v>6</v>
      </c>
      <c r="D115">
        <v>0</v>
      </c>
      <c r="G115">
        <v>1</v>
      </c>
      <c r="H115">
        <v>38</v>
      </c>
      <c r="I115">
        <v>15</v>
      </c>
      <c r="J115">
        <v>1</v>
      </c>
      <c r="K115">
        <v>0</v>
      </c>
      <c r="L115">
        <v>1</v>
      </c>
      <c r="M115">
        <v>1</v>
      </c>
      <c r="N115" s="59">
        <v>0.89257352256147571</v>
      </c>
      <c r="O115" s="59">
        <v>0.89257352256147571</v>
      </c>
      <c r="P115" s="59">
        <v>0.10742647743852429</v>
      </c>
      <c r="Q115" s="59">
        <v>-0.1136463905011013</v>
      </c>
      <c r="R115" s="59">
        <v>100</v>
      </c>
      <c r="S115" s="59">
        <v>0.12035588634786702</v>
      </c>
      <c r="AL115" s="70">
        <v>0.76010256343789795</v>
      </c>
      <c r="AM115" s="70">
        <v>0</v>
      </c>
      <c r="AN115" s="70">
        <v>1</v>
      </c>
      <c r="AO115" s="70">
        <v>84</v>
      </c>
      <c r="AP115" s="70">
        <v>36</v>
      </c>
      <c r="AQ115" s="70">
        <v>4.5454545454545414E-2</v>
      </c>
      <c r="AR115" s="70">
        <v>0.41935483870967738</v>
      </c>
      <c r="AS115" s="70">
        <v>0</v>
      </c>
    </row>
    <row r="116" spans="1:45" x14ac:dyDescent="0.25">
      <c r="A116">
        <v>1</v>
      </c>
      <c r="B116">
        <v>37</v>
      </c>
      <c r="C116">
        <v>13</v>
      </c>
      <c r="D116">
        <v>1</v>
      </c>
      <c r="G116">
        <v>1</v>
      </c>
      <c r="H116">
        <v>39</v>
      </c>
      <c r="I116">
        <v>7</v>
      </c>
      <c r="J116">
        <v>0</v>
      </c>
      <c r="K116">
        <v>1</v>
      </c>
      <c r="L116">
        <v>1</v>
      </c>
      <c r="M116">
        <v>0</v>
      </c>
      <c r="N116" s="59">
        <v>0.26503697452939101</v>
      </c>
      <c r="O116" s="59">
        <v>0.26503697452939101</v>
      </c>
      <c r="P116" s="59">
        <v>0.73496302547060899</v>
      </c>
      <c r="Q116" s="59">
        <v>-0.30793508651682822</v>
      </c>
      <c r="R116" s="59">
        <v>100</v>
      </c>
      <c r="S116" s="59">
        <v>0.36061266396317482</v>
      </c>
      <c r="AL116" s="70">
        <v>0.77391008049567867</v>
      </c>
      <c r="AM116" s="70">
        <v>0</v>
      </c>
      <c r="AN116" s="70">
        <v>1</v>
      </c>
      <c r="AO116" s="70">
        <v>84</v>
      </c>
      <c r="AP116" s="70">
        <v>37</v>
      </c>
      <c r="AQ116" s="70">
        <v>4.5454545454545414E-2</v>
      </c>
      <c r="AR116" s="70">
        <v>0.40322580645161288</v>
      </c>
      <c r="AS116" s="70">
        <v>0</v>
      </c>
    </row>
    <row r="117" spans="1:45" x14ac:dyDescent="0.25">
      <c r="A117">
        <v>1</v>
      </c>
      <c r="B117">
        <v>60</v>
      </c>
      <c r="C117">
        <v>9</v>
      </c>
      <c r="D117">
        <v>0</v>
      </c>
      <c r="G117">
        <v>1</v>
      </c>
      <c r="H117">
        <v>39</v>
      </c>
      <c r="I117">
        <v>8</v>
      </c>
      <c r="J117">
        <v>0</v>
      </c>
      <c r="K117">
        <v>1</v>
      </c>
      <c r="L117">
        <v>1</v>
      </c>
      <c r="M117">
        <v>0</v>
      </c>
      <c r="N117" s="59">
        <v>0.3443555424923142</v>
      </c>
      <c r="O117" s="59">
        <v>0.3443555424923142</v>
      </c>
      <c r="P117" s="59">
        <v>0.65564445750768585</v>
      </c>
      <c r="Q117" s="59">
        <v>-0.42213662247185979</v>
      </c>
      <c r="R117" s="59">
        <v>100</v>
      </c>
      <c r="S117" s="59">
        <v>0.52521688935085287</v>
      </c>
      <c r="AL117" s="70">
        <v>0.77689761422043135</v>
      </c>
      <c r="AM117" s="70">
        <v>0</v>
      </c>
      <c r="AN117" s="70">
        <v>1</v>
      </c>
      <c r="AO117" s="70">
        <v>84</v>
      </c>
      <c r="AP117" s="70">
        <v>38</v>
      </c>
      <c r="AQ117" s="70">
        <v>4.5454545454545414E-2</v>
      </c>
      <c r="AR117" s="70">
        <v>0.38709677419354838</v>
      </c>
      <c r="AS117" s="70">
        <v>4.3988269794721369E-3</v>
      </c>
    </row>
    <row r="118" spans="1:45" x14ac:dyDescent="0.25">
      <c r="A118">
        <v>0</v>
      </c>
      <c r="B118">
        <v>53</v>
      </c>
      <c r="C118">
        <v>12</v>
      </c>
      <c r="D118">
        <v>0</v>
      </c>
      <c r="G118">
        <v>1</v>
      </c>
      <c r="H118">
        <v>39</v>
      </c>
      <c r="I118">
        <v>9</v>
      </c>
      <c r="J118">
        <v>0</v>
      </c>
      <c r="K118">
        <v>1</v>
      </c>
      <c r="L118">
        <v>1</v>
      </c>
      <c r="M118">
        <v>0</v>
      </c>
      <c r="N118" s="59">
        <v>0.4334136017962304</v>
      </c>
      <c r="O118" s="59">
        <v>0.4334136017962304</v>
      </c>
      <c r="P118" s="59">
        <v>0.56658639820376955</v>
      </c>
      <c r="Q118" s="59">
        <v>-0.56812569786792244</v>
      </c>
      <c r="R118" s="59">
        <v>100</v>
      </c>
      <c r="S118" s="59">
        <v>0.7649558887581267</v>
      </c>
      <c r="AL118" s="70">
        <v>0.77889958635601986</v>
      </c>
      <c r="AM118" s="70">
        <v>1</v>
      </c>
      <c r="AN118" s="70">
        <v>0</v>
      </c>
      <c r="AO118" s="70">
        <v>85</v>
      </c>
      <c r="AP118" s="70">
        <v>38</v>
      </c>
      <c r="AQ118" s="70">
        <v>3.4090909090909061E-2</v>
      </c>
      <c r="AR118" s="70">
        <v>0.38709677419354838</v>
      </c>
      <c r="AS118" s="70">
        <v>0</v>
      </c>
    </row>
    <row r="119" spans="1:45" x14ac:dyDescent="0.25">
      <c r="A119">
        <v>0</v>
      </c>
      <c r="B119">
        <v>41</v>
      </c>
      <c r="C119">
        <v>7</v>
      </c>
      <c r="D119">
        <v>1</v>
      </c>
      <c r="G119">
        <v>1</v>
      </c>
      <c r="H119">
        <v>39</v>
      </c>
      <c r="I119">
        <v>18</v>
      </c>
      <c r="J119">
        <v>1</v>
      </c>
      <c r="K119">
        <v>0</v>
      </c>
      <c r="L119">
        <v>1</v>
      </c>
      <c r="M119">
        <v>1</v>
      </c>
      <c r="N119" s="59">
        <v>0.95755299566390673</v>
      </c>
      <c r="O119" s="59">
        <v>0.95755299566390673</v>
      </c>
      <c r="P119" s="59">
        <v>4.2447004336093275E-2</v>
      </c>
      <c r="Q119" s="59">
        <v>-4.337421150711656E-2</v>
      </c>
      <c r="R119" s="59">
        <v>100</v>
      </c>
      <c r="S119" s="59">
        <v>4.4328621526230204E-2</v>
      </c>
      <c r="AL119" s="70">
        <v>0.78088866068447926</v>
      </c>
      <c r="AM119" s="70">
        <v>0</v>
      </c>
      <c r="AN119" s="70">
        <v>2</v>
      </c>
      <c r="AO119" s="70">
        <v>85</v>
      </c>
      <c r="AP119" s="70">
        <v>40</v>
      </c>
      <c r="AQ119" s="70">
        <v>3.4090909090909061E-2</v>
      </c>
      <c r="AR119" s="70">
        <v>0.35483870967741937</v>
      </c>
      <c r="AS119" s="70">
        <v>0</v>
      </c>
    </row>
    <row r="120" spans="1:45" x14ac:dyDescent="0.25">
      <c r="A120">
        <v>0</v>
      </c>
      <c r="B120">
        <v>39</v>
      </c>
      <c r="C120">
        <v>13</v>
      </c>
      <c r="D120">
        <v>0</v>
      </c>
      <c r="G120">
        <v>1</v>
      </c>
      <c r="H120">
        <v>39</v>
      </c>
      <c r="I120">
        <v>21</v>
      </c>
      <c r="J120">
        <v>1</v>
      </c>
      <c r="K120">
        <v>0</v>
      </c>
      <c r="L120">
        <v>1</v>
      </c>
      <c r="M120">
        <v>1</v>
      </c>
      <c r="N120" s="59">
        <v>0.98585496176157761</v>
      </c>
      <c r="O120" s="59">
        <v>0.98585496176157761</v>
      </c>
      <c r="P120" s="59">
        <v>1.4145038238422392E-2</v>
      </c>
      <c r="Q120" s="59">
        <v>-1.4246032804306251E-2</v>
      </c>
      <c r="R120" s="59">
        <v>100</v>
      </c>
      <c r="S120" s="59">
        <v>1.4347991121480275E-2</v>
      </c>
      <c r="AL120" s="70">
        <v>0.7966178675000869</v>
      </c>
      <c r="AM120" s="70">
        <v>0</v>
      </c>
      <c r="AN120" s="70">
        <v>1</v>
      </c>
      <c r="AO120" s="70">
        <v>85</v>
      </c>
      <c r="AP120" s="70">
        <v>41</v>
      </c>
      <c r="AQ120" s="70">
        <v>3.4090909090909061E-2</v>
      </c>
      <c r="AR120" s="70">
        <v>0.33870967741935487</v>
      </c>
      <c r="AS120" s="70">
        <v>3.8489736070381202E-3</v>
      </c>
    </row>
    <row r="121" spans="1:45" x14ac:dyDescent="0.25">
      <c r="A121">
        <v>0</v>
      </c>
      <c r="B121">
        <v>44</v>
      </c>
      <c r="C121">
        <v>10</v>
      </c>
      <c r="D121">
        <v>0</v>
      </c>
      <c r="G121">
        <v>1</v>
      </c>
      <c r="H121">
        <v>40</v>
      </c>
      <c r="I121">
        <v>7</v>
      </c>
      <c r="J121">
        <v>1</v>
      </c>
      <c r="K121">
        <v>0</v>
      </c>
      <c r="L121">
        <v>1</v>
      </c>
      <c r="M121">
        <v>1</v>
      </c>
      <c r="N121" s="59">
        <v>0.24064456685266467</v>
      </c>
      <c r="O121" s="59">
        <v>0.24064456685266467</v>
      </c>
      <c r="P121" s="59">
        <v>0.75935543314733533</v>
      </c>
      <c r="Q121" s="59">
        <v>-1.4244342604558247</v>
      </c>
      <c r="R121" s="59">
        <v>0</v>
      </c>
      <c r="S121" s="59">
        <v>3.1555062434143917</v>
      </c>
      <c r="AL121" s="70">
        <v>0.80219192921235849</v>
      </c>
      <c r="AM121" s="70">
        <v>1</v>
      </c>
      <c r="AN121" s="70">
        <v>0</v>
      </c>
      <c r="AO121" s="70">
        <v>86</v>
      </c>
      <c r="AP121" s="70">
        <v>41</v>
      </c>
      <c r="AQ121" s="70">
        <v>2.2727272727272707E-2</v>
      </c>
      <c r="AR121" s="70">
        <v>0.33870967741935487</v>
      </c>
      <c r="AS121" s="70">
        <v>0</v>
      </c>
    </row>
    <row r="122" spans="1:45" x14ac:dyDescent="0.25">
      <c r="A122">
        <v>0</v>
      </c>
      <c r="B122">
        <v>45</v>
      </c>
      <c r="C122">
        <v>6</v>
      </c>
      <c r="D122">
        <v>0</v>
      </c>
      <c r="G122">
        <v>1</v>
      </c>
      <c r="H122">
        <v>40</v>
      </c>
      <c r="I122">
        <v>8</v>
      </c>
      <c r="J122">
        <v>1</v>
      </c>
      <c r="K122">
        <v>0</v>
      </c>
      <c r="L122">
        <v>1</v>
      </c>
      <c r="M122">
        <v>1</v>
      </c>
      <c r="N122" s="59">
        <v>0.31579980567867127</v>
      </c>
      <c r="O122" s="59">
        <v>0.31579980567867127</v>
      </c>
      <c r="P122" s="59">
        <v>0.68420019432132873</v>
      </c>
      <c r="Q122" s="59">
        <v>-1.1526467924911479</v>
      </c>
      <c r="R122" s="59">
        <v>0</v>
      </c>
      <c r="S122" s="59">
        <v>2.1665630631119122</v>
      </c>
      <c r="AL122" s="70">
        <v>0.80678371345304312</v>
      </c>
      <c r="AM122" s="70">
        <v>0</v>
      </c>
      <c r="AN122" s="70">
        <v>1</v>
      </c>
      <c r="AO122" s="70">
        <v>86</v>
      </c>
      <c r="AP122" s="70">
        <v>42</v>
      </c>
      <c r="AQ122" s="70">
        <v>2.2727272727272707E-2</v>
      </c>
      <c r="AR122" s="70">
        <v>0.32258064516129037</v>
      </c>
      <c r="AS122" s="70">
        <v>0</v>
      </c>
    </row>
    <row r="123" spans="1:45" x14ac:dyDescent="0.25">
      <c r="A123">
        <v>1</v>
      </c>
      <c r="B123">
        <v>38</v>
      </c>
      <c r="C123">
        <v>15</v>
      </c>
      <c r="D123">
        <v>1</v>
      </c>
      <c r="G123">
        <v>1</v>
      </c>
      <c r="H123">
        <v>40</v>
      </c>
      <c r="I123">
        <v>13</v>
      </c>
      <c r="J123">
        <v>1</v>
      </c>
      <c r="K123">
        <v>0</v>
      </c>
      <c r="L123">
        <v>1</v>
      </c>
      <c r="M123">
        <v>1</v>
      </c>
      <c r="N123" s="59">
        <v>0.75154928301976687</v>
      </c>
      <c r="O123" s="59">
        <v>0.75154928301976687</v>
      </c>
      <c r="P123" s="59">
        <v>0.24845071698023313</v>
      </c>
      <c r="Q123" s="59">
        <v>-0.28561849240539694</v>
      </c>
      <c r="R123" s="59">
        <v>100</v>
      </c>
      <c r="S123" s="59">
        <v>0.33058473022812862</v>
      </c>
      <c r="AL123" s="70">
        <v>0.80791975984581688</v>
      </c>
      <c r="AM123" s="70">
        <v>0</v>
      </c>
      <c r="AN123" s="70">
        <v>1</v>
      </c>
      <c r="AO123" s="70">
        <v>86</v>
      </c>
      <c r="AP123" s="70">
        <v>43</v>
      </c>
      <c r="AQ123" s="70">
        <v>2.2727272727272707E-2</v>
      </c>
      <c r="AR123" s="70">
        <v>0.30645161290322576</v>
      </c>
      <c r="AS123" s="70">
        <v>0</v>
      </c>
    </row>
    <row r="124" spans="1:45" x14ac:dyDescent="0.25">
      <c r="A124">
        <v>1</v>
      </c>
      <c r="B124">
        <v>36</v>
      </c>
      <c r="C124">
        <v>8</v>
      </c>
      <c r="D124">
        <v>1</v>
      </c>
      <c r="G124">
        <v>1</v>
      </c>
      <c r="H124">
        <v>41</v>
      </c>
      <c r="I124">
        <v>10</v>
      </c>
      <c r="J124">
        <v>1</v>
      </c>
      <c r="K124">
        <v>0</v>
      </c>
      <c r="L124">
        <v>1</v>
      </c>
      <c r="M124">
        <v>1</v>
      </c>
      <c r="N124" s="59">
        <v>0.46248900798874809</v>
      </c>
      <c r="O124" s="59">
        <v>0.46248900798874809</v>
      </c>
      <c r="P124" s="59">
        <v>0.53751099201125196</v>
      </c>
      <c r="Q124" s="59">
        <v>-0.77113248882290009</v>
      </c>
      <c r="R124" s="59">
        <v>0</v>
      </c>
      <c r="S124" s="59">
        <v>1.1622135504338931</v>
      </c>
      <c r="AL124" s="70">
        <v>0.81675072526895054</v>
      </c>
      <c r="AM124" s="70">
        <v>0</v>
      </c>
      <c r="AN124" s="70">
        <v>2</v>
      </c>
      <c r="AO124" s="70">
        <v>86</v>
      </c>
      <c r="AP124" s="70">
        <v>45</v>
      </c>
      <c r="AQ124" s="70">
        <v>2.2727272727272707E-2</v>
      </c>
      <c r="AR124" s="70">
        <v>0.27419354838709675</v>
      </c>
      <c r="AS124" s="70">
        <v>3.1158357771260965E-3</v>
      </c>
    </row>
    <row r="125" spans="1:45" x14ac:dyDescent="0.25">
      <c r="A125">
        <v>1</v>
      </c>
      <c r="B125">
        <v>30</v>
      </c>
      <c r="C125">
        <v>12</v>
      </c>
      <c r="D125">
        <v>1</v>
      </c>
      <c r="G125">
        <v>1</v>
      </c>
      <c r="H125">
        <v>42</v>
      </c>
      <c r="I125">
        <v>3</v>
      </c>
      <c r="J125">
        <v>0</v>
      </c>
      <c r="K125">
        <v>1</v>
      </c>
      <c r="L125">
        <v>1</v>
      </c>
      <c r="M125">
        <v>0</v>
      </c>
      <c r="N125" s="59">
        <v>5.1584443879169467E-2</v>
      </c>
      <c r="O125" s="59">
        <v>5.1584443879169467E-2</v>
      </c>
      <c r="P125" s="59">
        <v>0.94841555612083051</v>
      </c>
      <c r="Q125" s="59">
        <v>-5.2962522436128784E-2</v>
      </c>
      <c r="R125" s="59">
        <v>100</v>
      </c>
      <c r="S125" s="59">
        <v>5.4390128405482928E-2</v>
      </c>
      <c r="AL125" s="70">
        <v>0.81847863859689007</v>
      </c>
      <c r="AM125" s="70">
        <v>1</v>
      </c>
      <c r="AN125" s="70">
        <v>0</v>
      </c>
      <c r="AO125" s="70">
        <v>87</v>
      </c>
      <c r="AP125" s="70">
        <v>45</v>
      </c>
      <c r="AQ125" s="70">
        <v>1.1363636363636354E-2</v>
      </c>
      <c r="AR125" s="70">
        <v>0.27419354838709675</v>
      </c>
      <c r="AS125" s="70">
        <v>0</v>
      </c>
    </row>
    <row r="126" spans="1:45" x14ac:dyDescent="0.25">
      <c r="A126">
        <v>1</v>
      </c>
      <c r="B126">
        <v>34</v>
      </c>
      <c r="C126">
        <v>11</v>
      </c>
      <c r="D126">
        <v>1</v>
      </c>
      <c r="G126">
        <v>1</v>
      </c>
      <c r="H126">
        <v>42</v>
      </c>
      <c r="I126">
        <v>8</v>
      </c>
      <c r="J126">
        <v>0</v>
      </c>
      <c r="K126">
        <v>1</v>
      </c>
      <c r="L126">
        <v>1</v>
      </c>
      <c r="M126">
        <v>0</v>
      </c>
      <c r="N126" s="59">
        <v>0.26278599064552405</v>
      </c>
      <c r="O126" s="59">
        <v>0.26278599064552405</v>
      </c>
      <c r="P126" s="59">
        <v>0.7372140093544759</v>
      </c>
      <c r="Q126" s="59">
        <v>-0.30487704990192671</v>
      </c>
      <c r="R126" s="59">
        <v>100</v>
      </c>
      <c r="S126" s="59">
        <v>0.35645821608250017</v>
      </c>
      <c r="AL126" s="70">
        <v>0.83208963051804063</v>
      </c>
      <c r="AM126" s="70">
        <v>0</v>
      </c>
      <c r="AN126" s="70">
        <v>1</v>
      </c>
      <c r="AO126" s="70">
        <v>87</v>
      </c>
      <c r="AP126" s="70">
        <v>46</v>
      </c>
      <c r="AQ126" s="70">
        <v>1.1363636363636354E-2</v>
      </c>
      <c r="AR126" s="70">
        <v>0.25806451612903225</v>
      </c>
      <c r="AS126" s="70">
        <v>0</v>
      </c>
    </row>
    <row r="127" spans="1:45" x14ac:dyDescent="0.25">
      <c r="A127">
        <v>1</v>
      </c>
      <c r="B127">
        <v>47</v>
      </c>
      <c r="C127">
        <v>13</v>
      </c>
      <c r="D127">
        <v>1</v>
      </c>
      <c r="G127">
        <v>1</v>
      </c>
      <c r="H127">
        <v>42</v>
      </c>
      <c r="I127">
        <v>9</v>
      </c>
      <c r="J127">
        <v>1</v>
      </c>
      <c r="K127">
        <v>0</v>
      </c>
      <c r="L127">
        <v>1</v>
      </c>
      <c r="M127">
        <v>1</v>
      </c>
      <c r="N127" s="59">
        <v>0.34174413795966629</v>
      </c>
      <c r="O127" s="59">
        <v>0.34174413795966629</v>
      </c>
      <c r="P127" s="59">
        <v>0.65825586204033371</v>
      </c>
      <c r="Q127" s="59">
        <v>-1.0736929565327529</v>
      </c>
      <c r="R127" s="59">
        <v>0</v>
      </c>
      <c r="S127" s="59">
        <v>1.9261657741091174</v>
      </c>
      <c r="AL127" s="70">
        <v>0.84788659039539793</v>
      </c>
      <c r="AM127" s="70">
        <v>0</v>
      </c>
      <c r="AN127" s="70">
        <v>1</v>
      </c>
      <c r="AO127" s="70">
        <v>87</v>
      </c>
      <c r="AP127" s="70">
        <v>47</v>
      </c>
      <c r="AQ127" s="70">
        <v>1.1363636363636354E-2</v>
      </c>
      <c r="AR127" s="70">
        <v>0.24193548387096775</v>
      </c>
      <c r="AS127" s="70">
        <v>0</v>
      </c>
    </row>
    <row r="128" spans="1:45" x14ac:dyDescent="0.25">
      <c r="A128">
        <v>1</v>
      </c>
      <c r="B128">
        <v>33</v>
      </c>
      <c r="C128">
        <v>8</v>
      </c>
      <c r="D128">
        <v>1</v>
      </c>
      <c r="G128">
        <v>1</v>
      </c>
      <c r="H128">
        <v>42</v>
      </c>
      <c r="I128">
        <v>15</v>
      </c>
      <c r="J128">
        <v>1</v>
      </c>
      <c r="K128">
        <v>0</v>
      </c>
      <c r="L128">
        <v>1</v>
      </c>
      <c r="M128">
        <v>1</v>
      </c>
      <c r="N128" s="59">
        <v>0.83208963051804063</v>
      </c>
      <c r="O128" s="59">
        <v>0.83208963051804063</v>
      </c>
      <c r="P128" s="59">
        <v>0.16791036948195937</v>
      </c>
      <c r="Q128" s="59">
        <v>-0.18381511497524958</v>
      </c>
      <c r="R128" s="59">
        <v>100</v>
      </c>
      <c r="S128" s="59">
        <v>0.20179360891376819</v>
      </c>
      <c r="AL128" s="70">
        <v>0.86917321439923889</v>
      </c>
      <c r="AM128" s="70">
        <v>0</v>
      </c>
      <c r="AN128" s="70">
        <v>1</v>
      </c>
      <c r="AO128" s="70">
        <v>87</v>
      </c>
      <c r="AP128" s="70">
        <v>48</v>
      </c>
      <c r="AQ128" s="70">
        <v>1.1363636363636354E-2</v>
      </c>
      <c r="AR128" s="70">
        <v>0.22580645161290325</v>
      </c>
      <c r="AS128" s="70">
        <v>0</v>
      </c>
    </row>
    <row r="129" spans="1:45" x14ac:dyDescent="0.25">
      <c r="A129">
        <v>0</v>
      </c>
      <c r="B129">
        <v>37</v>
      </c>
      <c r="C129">
        <v>10</v>
      </c>
      <c r="D129">
        <v>0</v>
      </c>
      <c r="G129">
        <v>1</v>
      </c>
      <c r="H129">
        <v>43</v>
      </c>
      <c r="I129">
        <v>6</v>
      </c>
      <c r="J129">
        <v>0</v>
      </c>
      <c r="K129">
        <v>1</v>
      </c>
      <c r="L129">
        <v>1</v>
      </c>
      <c r="M129">
        <v>0</v>
      </c>
      <c r="N129" s="59">
        <v>0.12867220964591847</v>
      </c>
      <c r="O129" s="59">
        <v>0.12867220964591847</v>
      </c>
      <c r="P129" s="59">
        <v>0.87132779035408148</v>
      </c>
      <c r="Q129" s="59">
        <v>-0.13773703497742157</v>
      </c>
      <c r="R129" s="59">
        <v>100</v>
      </c>
      <c r="S129" s="59">
        <v>0.14767371254580317</v>
      </c>
      <c r="AL129" s="70">
        <v>0.88317706776770755</v>
      </c>
      <c r="AM129" s="70">
        <v>0</v>
      </c>
      <c r="AN129" s="70">
        <v>2</v>
      </c>
      <c r="AO129" s="70">
        <v>87</v>
      </c>
      <c r="AP129" s="70">
        <v>50</v>
      </c>
      <c r="AQ129" s="70">
        <v>1.1363636363636354E-2</v>
      </c>
      <c r="AR129" s="70">
        <v>0.19354838709677424</v>
      </c>
      <c r="AS129" s="70">
        <v>0</v>
      </c>
    </row>
    <row r="130" spans="1:45" x14ac:dyDescent="0.25">
      <c r="A130">
        <v>0</v>
      </c>
      <c r="B130">
        <v>28</v>
      </c>
      <c r="C130">
        <v>10</v>
      </c>
      <c r="D130">
        <v>0</v>
      </c>
      <c r="G130">
        <v>1</v>
      </c>
      <c r="H130">
        <v>43</v>
      </c>
      <c r="I130">
        <v>11</v>
      </c>
      <c r="J130">
        <v>0</v>
      </c>
      <c r="K130">
        <v>1</v>
      </c>
      <c r="L130">
        <v>1</v>
      </c>
      <c r="M130">
        <v>0</v>
      </c>
      <c r="N130" s="59">
        <v>0.49182179662713482</v>
      </c>
      <c r="O130" s="59">
        <v>0.49182179662713482</v>
      </c>
      <c r="P130" s="59">
        <v>0.50817820337286523</v>
      </c>
      <c r="Q130" s="59">
        <v>-0.6769230988764261</v>
      </c>
      <c r="R130" s="59">
        <v>100</v>
      </c>
      <c r="S130" s="59">
        <v>0.96781363970912138</v>
      </c>
      <c r="AL130" s="70">
        <v>0.89257352256147571</v>
      </c>
      <c r="AM130" s="70">
        <v>0</v>
      </c>
      <c r="AN130" s="70">
        <v>1</v>
      </c>
      <c r="AO130" s="70">
        <v>87</v>
      </c>
      <c r="AP130" s="70">
        <v>51</v>
      </c>
      <c r="AQ130" s="70">
        <v>1.1363636363636354E-2</v>
      </c>
      <c r="AR130" s="70">
        <v>0.17741935483870963</v>
      </c>
      <c r="AS130" s="70">
        <v>0</v>
      </c>
    </row>
    <row r="131" spans="1:45" x14ac:dyDescent="0.25">
      <c r="A131">
        <v>0</v>
      </c>
      <c r="B131">
        <v>42</v>
      </c>
      <c r="C131">
        <v>5</v>
      </c>
      <c r="D131">
        <v>0</v>
      </c>
      <c r="G131">
        <v>1</v>
      </c>
      <c r="H131">
        <v>44</v>
      </c>
      <c r="I131">
        <v>16</v>
      </c>
      <c r="J131">
        <v>1</v>
      </c>
      <c r="K131">
        <v>0</v>
      </c>
      <c r="L131">
        <v>1</v>
      </c>
      <c r="M131">
        <v>1</v>
      </c>
      <c r="N131" s="59">
        <v>0.84788659039539793</v>
      </c>
      <c r="O131" s="59">
        <v>0.84788659039539793</v>
      </c>
      <c r="P131" s="59">
        <v>0.15211340960460207</v>
      </c>
      <c r="Q131" s="59">
        <v>-0.16500838987519914</v>
      </c>
      <c r="R131" s="59">
        <v>100</v>
      </c>
      <c r="S131" s="59">
        <v>0.17940301371397616</v>
      </c>
      <c r="AL131" s="70">
        <v>0.89749277083495815</v>
      </c>
      <c r="AM131" s="70">
        <v>0</v>
      </c>
      <c r="AN131" s="70">
        <v>1</v>
      </c>
      <c r="AO131" s="70">
        <v>87</v>
      </c>
      <c r="AP131" s="70">
        <v>52</v>
      </c>
      <c r="AQ131" s="70">
        <v>1.1363636363636354E-2</v>
      </c>
      <c r="AR131" s="70">
        <v>0.16129032258064513</v>
      </c>
      <c r="AS131" s="70">
        <v>0</v>
      </c>
    </row>
    <row r="132" spans="1:45" x14ac:dyDescent="0.25">
      <c r="A132">
        <v>0</v>
      </c>
      <c r="B132">
        <v>49</v>
      </c>
      <c r="C132">
        <v>12</v>
      </c>
      <c r="D132">
        <v>1</v>
      </c>
      <c r="G132">
        <v>1</v>
      </c>
      <c r="H132">
        <v>45</v>
      </c>
      <c r="I132">
        <v>6</v>
      </c>
      <c r="J132">
        <v>0</v>
      </c>
      <c r="K132">
        <v>1</v>
      </c>
      <c r="L132">
        <v>1</v>
      </c>
      <c r="M132">
        <v>0</v>
      </c>
      <c r="N132" s="59">
        <v>0.10237165310880361</v>
      </c>
      <c r="O132" s="59">
        <v>0.10237165310880361</v>
      </c>
      <c r="P132" s="59">
        <v>0.89762834689119642</v>
      </c>
      <c r="Q132" s="59">
        <v>-0.10799916395123009</v>
      </c>
      <c r="R132" s="59">
        <v>100</v>
      </c>
      <c r="S132" s="59">
        <v>0.11404681398860983</v>
      </c>
      <c r="AL132" s="70">
        <v>0.90434823008020915</v>
      </c>
      <c r="AM132" s="70">
        <v>0</v>
      </c>
      <c r="AN132" s="70">
        <v>1</v>
      </c>
      <c r="AO132" s="70">
        <v>87</v>
      </c>
      <c r="AP132" s="70">
        <v>53</v>
      </c>
      <c r="AQ132" s="70">
        <v>1.1363636363636354E-2</v>
      </c>
      <c r="AR132" s="70">
        <v>0.14516129032258063</v>
      </c>
      <c r="AS132" s="70">
        <v>0</v>
      </c>
    </row>
    <row r="133" spans="1:45" x14ac:dyDescent="0.25">
      <c r="A133">
        <v>1</v>
      </c>
      <c r="B133">
        <v>42</v>
      </c>
      <c r="C133">
        <v>8</v>
      </c>
      <c r="D133">
        <v>0</v>
      </c>
      <c r="G133">
        <v>1</v>
      </c>
      <c r="H133">
        <v>45</v>
      </c>
      <c r="I133">
        <v>10</v>
      </c>
      <c r="J133">
        <v>1</v>
      </c>
      <c r="K133">
        <v>0</v>
      </c>
      <c r="L133">
        <v>1</v>
      </c>
      <c r="M133">
        <v>1</v>
      </c>
      <c r="N133" s="59">
        <v>0.339142293242714</v>
      </c>
      <c r="O133" s="59">
        <v>0.339142293242714</v>
      </c>
      <c r="P133" s="59">
        <v>0.66085770675728606</v>
      </c>
      <c r="Q133" s="59">
        <v>-1.0813355155907871</v>
      </c>
      <c r="R133" s="59">
        <v>0</v>
      </c>
      <c r="S133" s="59">
        <v>1.9486148437532973</v>
      </c>
      <c r="AL133" s="70">
        <v>0.90633420992378089</v>
      </c>
      <c r="AM133" s="70">
        <v>0</v>
      </c>
      <c r="AN133" s="70">
        <v>1</v>
      </c>
      <c r="AO133" s="70">
        <v>87</v>
      </c>
      <c r="AP133" s="70">
        <v>54</v>
      </c>
      <c r="AQ133" s="70">
        <v>1.1363636363636354E-2</v>
      </c>
      <c r="AR133" s="70">
        <v>0.12903225806451613</v>
      </c>
      <c r="AS133" s="70">
        <v>0</v>
      </c>
    </row>
    <row r="134" spans="1:45" x14ac:dyDescent="0.25">
      <c r="A134">
        <v>0</v>
      </c>
      <c r="B134">
        <v>40</v>
      </c>
      <c r="C134">
        <v>1</v>
      </c>
      <c r="D134">
        <v>0</v>
      </c>
      <c r="G134">
        <v>1</v>
      </c>
      <c r="H134">
        <v>46</v>
      </c>
      <c r="I134">
        <v>9</v>
      </c>
      <c r="J134">
        <v>0</v>
      </c>
      <c r="K134">
        <v>1</v>
      </c>
      <c r="L134">
        <v>1</v>
      </c>
      <c r="M134">
        <v>0</v>
      </c>
      <c r="N134" s="59">
        <v>0.23643521329018694</v>
      </c>
      <c r="O134" s="59">
        <v>0.23643521329018694</v>
      </c>
      <c r="P134" s="59">
        <v>0.76356478670981309</v>
      </c>
      <c r="Q134" s="59">
        <v>-0.26975730303172241</v>
      </c>
      <c r="R134" s="59">
        <v>100</v>
      </c>
      <c r="S134" s="59">
        <v>0.30964656490902626</v>
      </c>
      <c r="AL134" s="70">
        <v>0.90973940748658411</v>
      </c>
      <c r="AM134" s="70">
        <v>0</v>
      </c>
      <c r="AN134" s="70">
        <v>1</v>
      </c>
      <c r="AO134" s="70">
        <v>87</v>
      </c>
      <c r="AP134" s="70">
        <v>55</v>
      </c>
      <c r="AQ134" s="70">
        <v>1.1363636363636354E-2</v>
      </c>
      <c r="AR134" s="70">
        <v>0.11290322580645162</v>
      </c>
      <c r="AS134" s="70">
        <v>1.2829912023460401E-3</v>
      </c>
    </row>
    <row r="135" spans="1:45" x14ac:dyDescent="0.25">
      <c r="A135">
        <v>1</v>
      </c>
      <c r="B135">
        <v>32</v>
      </c>
      <c r="C135">
        <v>9</v>
      </c>
      <c r="D135">
        <v>0</v>
      </c>
      <c r="G135">
        <v>1</v>
      </c>
      <c r="H135">
        <v>47</v>
      </c>
      <c r="I135">
        <v>13</v>
      </c>
      <c r="J135">
        <v>1</v>
      </c>
      <c r="K135">
        <v>0</v>
      </c>
      <c r="L135">
        <v>1</v>
      </c>
      <c r="M135">
        <v>1</v>
      </c>
      <c r="N135" s="59">
        <v>0.55045410850911358</v>
      </c>
      <c r="O135" s="59">
        <v>0.55045410850911358</v>
      </c>
      <c r="P135" s="59">
        <v>0.44954589149088642</v>
      </c>
      <c r="Q135" s="59">
        <v>-0.59701168958384487</v>
      </c>
      <c r="R135" s="59">
        <v>100</v>
      </c>
      <c r="S135" s="59">
        <v>0.81668187146148541</v>
      </c>
      <c r="AL135" s="70">
        <v>0.91674133840169325</v>
      </c>
      <c r="AM135" s="70">
        <v>1</v>
      </c>
      <c r="AN135" s="70">
        <v>0</v>
      </c>
      <c r="AO135" s="70">
        <v>88</v>
      </c>
      <c r="AP135" s="70">
        <v>55</v>
      </c>
      <c r="AQ135" s="70">
        <v>0</v>
      </c>
      <c r="AR135" s="70">
        <v>0.11290322580645162</v>
      </c>
      <c r="AS135" s="70">
        <v>0</v>
      </c>
    </row>
    <row r="136" spans="1:45" x14ac:dyDescent="0.25">
      <c r="A136">
        <v>0</v>
      </c>
      <c r="B136">
        <v>34</v>
      </c>
      <c r="C136">
        <v>9</v>
      </c>
      <c r="D136">
        <v>0</v>
      </c>
      <c r="G136">
        <v>1</v>
      </c>
      <c r="H136">
        <v>47</v>
      </c>
      <c r="I136">
        <v>14</v>
      </c>
      <c r="J136">
        <v>1</v>
      </c>
      <c r="K136">
        <v>0</v>
      </c>
      <c r="L136">
        <v>1</v>
      </c>
      <c r="M136">
        <v>1</v>
      </c>
      <c r="N136" s="59">
        <v>0.64072506468062851</v>
      </c>
      <c r="O136" s="59">
        <v>0.64072506468062851</v>
      </c>
      <c r="P136" s="59">
        <v>0.35927493531937149</v>
      </c>
      <c r="Q136" s="59">
        <v>-0.44515483032722447</v>
      </c>
      <c r="R136" s="59">
        <v>100</v>
      </c>
      <c r="S136" s="59">
        <v>0.56073182574565461</v>
      </c>
      <c r="AL136" s="70">
        <v>0.92608644050093325</v>
      </c>
      <c r="AM136" s="70">
        <v>0</v>
      </c>
      <c r="AN136" s="70">
        <v>1</v>
      </c>
      <c r="AO136" s="70">
        <v>88</v>
      </c>
      <c r="AP136" s="70">
        <v>56</v>
      </c>
      <c r="AQ136" s="70">
        <v>0</v>
      </c>
      <c r="AR136" s="70">
        <v>9.6774193548387122E-2</v>
      </c>
      <c r="AS136" s="70">
        <v>0</v>
      </c>
    </row>
    <row r="137" spans="1:45" x14ac:dyDescent="0.25">
      <c r="A137">
        <v>1</v>
      </c>
      <c r="B137">
        <v>40</v>
      </c>
      <c r="C137">
        <v>7</v>
      </c>
      <c r="D137">
        <v>1</v>
      </c>
      <c r="G137">
        <v>1</v>
      </c>
      <c r="H137">
        <v>49</v>
      </c>
      <c r="I137">
        <v>7</v>
      </c>
      <c r="J137">
        <v>0</v>
      </c>
      <c r="K137">
        <v>1</v>
      </c>
      <c r="L137">
        <v>1</v>
      </c>
      <c r="M137">
        <v>0</v>
      </c>
      <c r="N137" s="59">
        <v>9.0139587074029831E-2</v>
      </c>
      <c r="O137" s="59">
        <v>9.0139587074029831E-2</v>
      </c>
      <c r="P137" s="59">
        <v>0.9098604129259702</v>
      </c>
      <c r="Q137" s="59">
        <v>-9.4464083626100787E-2</v>
      </c>
      <c r="R137" s="59">
        <v>100</v>
      </c>
      <c r="S137" s="59">
        <v>9.9069687826240149E-2</v>
      </c>
      <c r="AL137" s="70">
        <v>0.94099483047006438</v>
      </c>
      <c r="AM137" s="70">
        <v>0</v>
      </c>
      <c r="AN137" s="70">
        <v>1</v>
      </c>
      <c r="AO137" s="70">
        <v>88</v>
      </c>
      <c r="AP137" s="70">
        <v>57</v>
      </c>
      <c r="AQ137" s="70">
        <v>0</v>
      </c>
      <c r="AR137" s="70">
        <v>8.064516129032262E-2</v>
      </c>
      <c r="AS137" s="70">
        <v>0</v>
      </c>
    </row>
    <row r="138" spans="1:45" x14ac:dyDescent="0.25">
      <c r="A138">
        <v>0</v>
      </c>
      <c r="B138">
        <v>49</v>
      </c>
      <c r="C138">
        <v>19</v>
      </c>
      <c r="D138">
        <v>1</v>
      </c>
      <c r="G138">
        <v>1</v>
      </c>
      <c r="H138">
        <v>52</v>
      </c>
      <c r="I138">
        <v>15</v>
      </c>
      <c r="J138">
        <v>0</v>
      </c>
      <c r="K138">
        <v>2</v>
      </c>
      <c r="L138">
        <v>2</v>
      </c>
      <c r="M138">
        <v>0</v>
      </c>
      <c r="N138" s="59">
        <v>0.57652614971541982</v>
      </c>
      <c r="O138" s="59">
        <v>1.1530522994308396</v>
      </c>
      <c r="P138" s="59">
        <v>0.84694770056916036</v>
      </c>
      <c r="Q138" s="59">
        <v>-1.7185270269360513</v>
      </c>
      <c r="R138" s="59">
        <v>0</v>
      </c>
      <c r="S138" s="59">
        <v>2.72284179685705</v>
      </c>
      <c r="AL138" s="70">
        <v>0.94689430728440016</v>
      </c>
      <c r="AM138" s="70">
        <v>0</v>
      </c>
      <c r="AN138" s="70">
        <v>1</v>
      </c>
      <c r="AO138" s="70">
        <v>88</v>
      </c>
      <c r="AP138" s="70">
        <v>58</v>
      </c>
      <c r="AQ138" s="70">
        <v>0</v>
      </c>
      <c r="AR138" s="70">
        <v>6.4516129032258118E-2</v>
      </c>
      <c r="AS138" s="70">
        <v>0</v>
      </c>
    </row>
    <row r="139" spans="1:45" x14ac:dyDescent="0.25">
      <c r="A139">
        <v>0</v>
      </c>
      <c r="B139">
        <v>33</v>
      </c>
      <c r="C139">
        <v>12</v>
      </c>
      <c r="D139">
        <v>0</v>
      </c>
      <c r="G139">
        <v>1</v>
      </c>
      <c r="H139">
        <v>52</v>
      </c>
      <c r="I139">
        <v>18</v>
      </c>
      <c r="J139">
        <v>1</v>
      </c>
      <c r="K139">
        <v>0</v>
      </c>
      <c r="L139">
        <v>1</v>
      </c>
      <c r="M139">
        <v>1</v>
      </c>
      <c r="N139" s="59">
        <v>0.80791975984581688</v>
      </c>
      <c r="O139" s="59">
        <v>0.80791975984581688</v>
      </c>
      <c r="P139" s="59">
        <v>0.19208024015418312</v>
      </c>
      <c r="Q139" s="59">
        <v>-0.21329253251383412</v>
      </c>
      <c r="R139" s="59">
        <v>100</v>
      </c>
      <c r="S139" s="59">
        <v>0.23774667943613564</v>
      </c>
      <c r="AL139" s="70">
        <v>0.94747397713086789</v>
      </c>
      <c r="AM139" s="70">
        <v>0</v>
      </c>
      <c r="AN139" s="70">
        <v>1</v>
      </c>
      <c r="AO139" s="70">
        <v>88</v>
      </c>
      <c r="AP139" s="70">
        <v>59</v>
      </c>
      <c r="AQ139" s="70">
        <v>0</v>
      </c>
      <c r="AR139" s="70">
        <v>4.8387096774193505E-2</v>
      </c>
      <c r="AS139" s="70">
        <v>0</v>
      </c>
    </row>
    <row r="140" spans="1:45" x14ac:dyDescent="0.25">
      <c r="A140">
        <v>1</v>
      </c>
      <c r="B140">
        <v>40</v>
      </c>
      <c r="C140">
        <v>8</v>
      </c>
      <c r="D140">
        <v>1</v>
      </c>
      <c r="G140">
        <v>1</v>
      </c>
      <c r="H140">
        <v>53</v>
      </c>
      <c r="I140">
        <v>9</v>
      </c>
      <c r="J140">
        <v>0</v>
      </c>
      <c r="K140">
        <v>1</v>
      </c>
      <c r="L140">
        <v>1</v>
      </c>
      <c r="M140">
        <v>0</v>
      </c>
      <c r="N140" s="59">
        <v>0.11138114194591535</v>
      </c>
      <c r="O140" s="59">
        <v>0.11138114194591535</v>
      </c>
      <c r="P140" s="59">
        <v>0.88861885805408469</v>
      </c>
      <c r="Q140" s="59">
        <v>-0.11808686649745392</v>
      </c>
      <c r="R140" s="59">
        <v>100</v>
      </c>
      <c r="S140" s="59">
        <v>0.12534186162762739</v>
      </c>
      <c r="AL140" s="70">
        <v>0.95755299566390673</v>
      </c>
      <c r="AM140" s="70">
        <v>0</v>
      </c>
      <c r="AN140" s="70">
        <v>1</v>
      </c>
      <c r="AO140" s="70">
        <v>88</v>
      </c>
      <c r="AP140" s="70">
        <v>60</v>
      </c>
      <c r="AQ140" s="70">
        <v>0</v>
      </c>
      <c r="AR140" s="70">
        <v>3.2258064516129004E-2</v>
      </c>
      <c r="AS140" s="70">
        <v>0</v>
      </c>
    </row>
    <row r="141" spans="1:45" x14ac:dyDescent="0.25">
      <c r="A141">
        <v>1</v>
      </c>
      <c r="B141">
        <v>45</v>
      </c>
      <c r="C141">
        <v>6</v>
      </c>
      <c r="D141">
        <v>0</v>
      </c>
      <c r="G141">
        <v>1</v>
      </c>
      <c r="H141">
        <v>60</v>
      </c>
      <c r="I141">
        <v>9</v>
      </c>
      <c r="J141">
        <v>0</v>
      </c>
      <c r="K141">
        <v>1</v>
      </c>
      <c r="L141">
        <v>1</v>
      </c>
      <c r="M141">
        <v>0</v>
      </c>
      <c r="N141" s="59">
        <v>4.8287189668931425E-2</v>
      </c>
      <c r="O141" s="59">
        <v>4.8287189668931425E-2</v>
      </c>
      <c r="P141" s="59">
        <v>0.95171281033106858</v>
      </c>
      <c r="Q141" s="59">
        <v>-4.9491959522571287E-2</v>
      </c>
      <c r="R141" s="59">
        <v>100</v>
      </c>
      <c r="S141" s="59">
        <v>5.0737143752571691E-2</v>
      </c>
      <c r="AL141" s="70">
        <v>0.98429771326363868</v>
      </c>
      <c r="AM141" s="70">
        <v>0</v>
      </c>
      <c r="AN141" s="70">
        <v>1</v>
      </c>
      <c r="AO141" s="70">
        <v>88</v>
      </c>
      <c r="AP141" s="70">
        <v>61</v>
      </c>
      <c r="AQ141" s="70">
        <v>0</v>
      </c>
      <c r="AR141" s="70">
        <v>1.6129032258064502E-2</v>
      </c>
      <c r="AS141" s="70">
        <v>0</v>
      </c>
    </row>
    <row r="142" spans="1:45" x14ac:dyDescent="0.25">
      <c r="A142">
        <v>0</v>
      </c>
      <c r="B142">
        <v>46</v>
      </c>
      <c r="C142">
        <v>6</v>
      </c>
      <c r="D142">
        <v>0</v>
      </c>
      <c r="J142">
        <v>62</v>
      </c>
      <c r="K142">
        <v>88</v>
      </c>
      <c r="L142">
        <v>150</v>
      </c>
      <c r="N142" s="59"/>
      <c r="O142" s="59">
        <v>62.000000000000014</v>
      </c>
      <c r="P142" s="59">
        <v>87.999999999999986</v>
      </c>
      <c r="Q142" s="59">
        <v>-68.323436433496198</v>
      </c>
      <c r="R142" s="59">
        <v>76.666666666666671</v>
      </c>
      <c r="S142" s="59">
        <v>120.76884959680827</v>
      </c>
      <c r="AL142" s="70">
        <v>0.98585496176157761</v>
      </c>
      <c r="AM142" s="70">
        <v>0</v>
      </c>
      <c r="AN142" s="70">
        <v>1</v>
      </c>
      <c r="AO142" s="70">
        <v>88</v>
      </c>
      <c r="AP142" s="70">
        <v>62</v>
      </c>
      <c r="AQ142" s="70">
        <v>0</v>
      </c>
      <c r="AR142" s="70">
        <v>0</v>
      </c>
      <c r="AS142" s="70">
        <v>0</v>
      </c>
    </row>
    <row r="143" spans="1:45" x14ac:dyDescent="0.25">
      <c r="A143">
        <v>1</v>
      </c>
      <c r="B143">
        <v>30</v>
      </c>
      <c r="C143">
        <v>10</v>
      </c>
      <c r="D143">
        <v>1</v>
      </c>
      <c r="AL143" s="70"/>
      <c r="AM143" s="70"/>
      <c r="AN143" s="70"/>
      <c r="AO143" s="70"/>
      <c r="AP143" s="70"/>
      <c r="AQ143" s="70"/>
      <c r="AR143" s="70"/>
      <c r="AS143" s="70">
        <v>0.85648826979472137</v>
      </c>
    </row>
    <row r="144" spans="1:45" x14ac:dyDescent="0.25">
      <c r="A144">
        <v>1</v>
      </c>
      <c r="B144">
        <v>30</v>
      </c>
      <c r="C144">
        <v>12</v>
      </c>
      <c r="D144">
        <v>1</v>
      </c>
      <c r="G144" s="137"/>
      <c r="H144" s="137" t="s">
        <v>214</v>
      </c>
      <c r="I144" s="137" t="s">
        <v>215</v>
      </c>
      <c r="J144" s="137" t="s">
        <v>216</v>
      </c>
      <c r="K144" s="137" t="s">
        <v>205</v>
      </c>
      <c r="L144" s="137" t="s">
        <v>217</v>
      </c>
      <c r="M144" s="137" t="s">
        <v>218</v>
      </c>
      <c r="N144" s="137" t="s">
        <v>219</v>
      </c>
      <c r="O144" s="137" t="s">
        <v>225</v>
      </c>
    </row>
    <row r="145" spans="1:15" x14ac:dyDescent="0.25">
      <c r="A145">
        <v>1</v>
      </c>
      <c r="B145">
        <v>31</v>
      </c>
      <c r="C145">
        <v>8</v>
      </c>
      <c r="D145">
        <v>1</v>
      </c>
      <c r="G145" s="135" t="s">
        <v>134</v>
      </c>
      <c r="H145" s="96">
        <v>0.41709881299147911</v>
      </c>
      <c r="I145" s="96">
        <v>1.3028034058361433</v>
      </c>
      <c r="J145" s="96">
        <v>0.10249912012286497</v>
      </c>
      <c r="K145" s="96">
        <v>0.74885095700801352</v>
      </c>
      <c r="L145" s="96">
        <v>1.5175524594248744</v>
      </c>
      <c r="M145" s="96"/>
      <c r="N145" s="96"/>
      <c r="O145" s="96"/>
    </row>
    <row r="146" spans="1:15" x14ac:dyDescent="0.25">
      <c r="A146">
        <v>0</v>
      </c>
      <c r="B146">
        <v>46</v>
      </c>
      <c r="C146">
        <v>6</v>
      </c>
      <c r="D146">
        <v>0</v>
      </c>
      <c r="G146" s="135" t="s">
        <v>49</v>
      </c>
      <c r="H146" s="96">
        <v>0.96962778992212262</v>
      </c>
      <c r="I146" s="96">
        <v>0.42827144296646552</v>
      </c>
      <c r="J146" s="96">
        <v>5.1259205995332255</v>
      </c>
      <c r="K146" s="96">
        <v>2.3571064196592908E-2</v>
      </c>
      <c r="L146" s="96">
        <v>2.6369627725496945</v>
      </c>
      <c r="M146" s="96">
        <v>1.1390916950539338</v>
      </c>
      <c r="N146" s="96">
        <v>6.1044889485246703</v>
      </c>
      <c r="O146" s="96">
        <f>(L146-1)*100</f>
        <v>163.69627725496946</v>
      </c>
    </row>
    <row r="147" spans="1:15" x14ac:dyDescent="0.25">
      <c r="A147">
        <v>1</v>
      </c>
      <c r="B147">
        <v>42</v>
      </c>
      <c r="C147">
        <v>9</v>
      </c>
      <c r="D147">
        <v>1</v>
      </c>
      <c r="G147" s="135" t="s">
        <v>50</v>
      </c>
      <c r="H147" s="96">
        <v>-0.12919809093584519</v>
      </c>
      <c r="I147" s="96">
        <v>3.5365837887665112E-2</v>
      </c>
      <c r="J147" s="96">
        <v>13.345790074010418</v>
      </c>
      <c r="K147" s="96">
        <v>2.5900341538046836E-4</v>
      </c>
      <c r="L147" s="96">
        <v>0.87879986601450355</v>
      </c>
      <c r="M147" s="96">
        <v>0.81994840660413637</v>
      </c>
      <c r="N147" s="96">
        <v>0.94187536470201783</v>
      </c>
      <c r="O147" s="96">
        <f t="shared" ref="O147:O148" si="0">(L147-1)*100</f>
        <v>-12.120013398549645</v>
      </c>
    </row>
    <row r="148" spans="1:15" x14ac:dyDescent="0.25">
      <c r="A148">
        <v>0</v>
      </c>
      <c r="B148">
        <v>43</v>
      </c>
      <c r="C148">
        <v>10</v>
      </c>
      <c r="D148">
        <v>0</v>
      </c>
      <c r="G148" s="135" t="s">
        <v>51</v>
      </c>
      <c r="H148" s="96">
        <v>0.37600687055690829</v>
      </c>
      <c r="I148" s="96">
        <v>7.3805441007929476E-2</v>
      </c>
      <c r="J148" s="96">
        <v>25.954627603322109</v>
      </c>
      <c r="K148" s="96">
        <v>3.4953654798065093E-7</v>
      </c>
      <c r="L148" s="96">
        <v>1.4564571404083781</v>
      </c>
      <c r="M148" s="96">
        <v>1.2603013566594394</v>
      </c>
      <c r="N148" s="96">
        <v>1.6831429964252291</v>
      </c>
      <c r="O148" s="96">
        <f t="shared" si="0"/>
        <v>45.645714040837817</v>
      </c>
    </row>
    <row r="149" spans="1:15" x14ac:dyDescent="0.25">
      <c r="A149">
        <v>1</v>
      </c>
      <c r="B149">
        <v>39</v>
      </c>
      <c r="C149">
        <v>8</v>
      </c>
      <c r="D149">
        <v>0</v>
      </c>
    </row>
    <row r="150" spans="1:15" x14ac:dyDescent="0.25">
      <c r="A150">
        <v>0</v>
      </c>
      <c r="B150">
        <v>52</v>
      </c>
      <c r="C150">
        <v>10</v>
      </c>
      <c r="D150">
        <v>0</v>
      </c>
    </row>
    <row r="151" spans="1:15" x14ac:dyDescent="0.25">
      <c r="A151">
        <v>1</v>
      </c>
      <c r="B151">
        <v>35</v>
      </c>
      <c r="C151">
        <v>8</v>
      </c>
      <c r="D151">
        <v>0</v>
      </c>
    </row>
    <row r="152" spans="1:15" x14ac:dyDescent="0.25">
      <c r="H152" s="138" t="s">
        <v>256</v>
      </c>
      <c r="I152" s="138" t="s">
        <v>228</v>
      </c>
      <c r="J152" s="138"/>
      <c r="K152" s="138"/>
      <c r="L152" s="138"/>
      <c r="M152" s="138"/>
      <c r="N152" s="13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59"/>
  <sheetViews>
    <sheetView workbookViewId="0">
      <selection activeCell="O46" sqref="O46"/>
    </sheetView>
  </sheetViews>
  <sheetFormatPr defaultRowHeight="15" x14ac:dyDescent="0.25"/>
  <cols>
    <col min="2" max="2" width="12.140625" bestFit="1" customWidth="1"/>
    <col min="3" max="3" width="9" bestFit="1" customWidth="1"/>
    <col min="4" max="4" width="8.7109375" bestFit="1" customWidth="1"/>
    <col min="5" max="5" width="14.42578125" bestFit="1" customWidth="1"/>
    <col min="7" max="7" width="10.7109375" bestFit="1" customWidth="1"/>
    <col min="11" max="11" width="12.140625" bestFit="1" customWidth="1"/>
    <col min="12" max="12" width="9" bestFit="1" customWidth="1"/>
    <col min="13" max="13" width="8.7109375" bestFit="1" customWidth="1"/>
    <col min="14" max="14" width="14.42578125" bestFit="1" customWidth="1"/>
    <col min="15" max="15" width="6.5703125" bestFit="1" customWidth="1"/>
    <col min="16" max="16" width="10.7109375" bestFit="1" customWidth="1"/>
  </cols>
  <sheetData>
    <row r="2" spans="2:16" x14ac:dyDescent="0.25">
      <c r="B2" s="97" t="s">
        <v>49</v>
      </c>
      <c r="C2" s="97" t="s">
        <v>50</v>
      </c>
      <c r="D2" s="97" t="s">
        <v>51</v>
      </c>
      <c r="E2" s="97" t="s">
        <v>55</v>
      </c>
      <c r="F2" s="97" t="s">
        <v>226</v>
      </c>
      <c r="G2" s="97" t="s">
        <v>227</v>
      </c>
      <c r="K2" s="97" t="s">
        <v>49</v>
      </c>
      <c r="L2" s="97" t="s">
        <v>50</v>
      </c>
      <c r="M2" s="97" t="s">
        <v>51</v>
      </c>
      <c r="N2" s="97" t="s">
        <v>55</v>
      </c>
      <c r="O2" s="97" t="s">
        <v>226</v>
      </c>
      <c r="P2" s="97" t="s">
        <v>227</v>
      </c>
    </row>
    <row r="3" spans="2:16" x14ac:dyDescent="0.25">
      <c r="B3" s="70">
        <v>0</v>
      </c>
      <c r="C3" s="70">
        <v>34</v>
      </c>
      <c r="D3" s="70">
        <v>2</v>
      </c>
      <c r="E3" s="70">
        <f>0.417+(0.97*B3)-(0.129*C3)+(0.376*D3)</f>
        <v>-3.2170000000000005</v>
      </c>
      <c r="F3" s="96">
        <f>EXP(E3)</f>
        <v>4.0075103413130711E-2</v>
      </c>
      <c r="G3" s="96">
        <f>F3/(1+F3)</f>
        <v>3.8530970774725275E-2</v>
      </c>
      <c r="K3" s="70">
        <v>1</v>
      </c>
      <c r="L3" s="70">
        <v>34</v>
      </c>
      <c r="M3" s="70">
        <v>2</v>
      </c>
      <c r="N3" s="70">
        <f t="shared" ref="N3:N17" si="0">0.417+(0.97*K3)-(0.129*L3)+(0.376*M3)</f>
        <v>-2.2469999999999999</v>
      </c>
      <c r="O3" s="96">
        <f t="shared" ref="O3:O17" si="1">EXP(N3)</f>
        <v>0.10571589700671291</v>
      </c>
      <c r="P3" s="96">
        <f t="shared" ref="P3:P17" si="2">O3/(1+O3)</f>
        <v>9.5608553058608242E-2</v>
      </c>
    </row>
    <row r="4" spans="2:16" x14ac:dyDescent="0.25">
      <c r="B4" s="70">
        <v>0</v>
      </c>
      <c r="C4" s="70">
        <v>34</v>
      </c>
      <c r="D4" s="70">
        <v>3</v>
      </c>
      <c r="E4" s="70">
        <f t="shared" ref="E4:E17" si="3">0.417+(0.97*B4)-(0.129*C4)+(0.376*D4)</f>
        <v>-2.8410000000000002</v>
      </c>
      <c r="F4" s="96">
        <f t="shared" ref="F4:F17" si="4">EXP(E4)</f>
        <v>5.8367269501634116E-2</v>
      </c>
      <c r="G4" s="96">
        <f t="shared" ref="G4:G17" si="5">F4/(1+F4)</f>
        <v>5.51484075363727E-2</v>
      </c>
      <c r="K4" s="70">
        <v>1</v>
      </c>
      <c r="L4" s="70">
        <v>34</v>
      </c>
      <c r="M4" s="70">
        <v>3</v>
      </c>
      <c r="N4" s="70">
        <f t="shared" si="0"/>
        <v>-1.871</v>
      </c>
      <c r="O4" s="96">
        <f t="shared" si="1"/>
        <v>0.15396961518946634</v>
      </c>
      <c r="P4" s="96">
        <f t="shared" si="2"/>
        <v>0.13342605659871434</v>
      </c>
    </row>
    <row r="5" spans="2:16" x14ac:dyDescent="0.25">
      <c r="B5" s="70">
        <v>0</v>
      </c>
      <c r="C5" s="70">
        <v>34</v>
      </c>
      <c r="D5" s="70">
        <v>4</v>
      </c>
      <c r="E5" s="70">
        <f t="shared" si="3"/>
        <v>-2.4650000000000003</v>
      </c>
      <c r="F5" s="96">
        <f t="shared" si="4"/>
        <v>8.500884237169952E-2</v>
      </c>
      <c r="G5" s="96">
        <f t="shared" si="5"/>
        <v>7.8348524963059621E-2</v>
      </c>
      <c r="K5" s="70">
        <v>1</v>
      </c>
      <c r="L5" s="70">
        <v>34</v>
      </c>
      <c r="M5" s="70">
        <v>4</v>
      </c>
      <c r="N5" s="70">
        <f t="shared" si="0"/>
        <v>-1.4950000000000001</v>
      </c>
      <c r="O5" s="96">
        <f t="shared" si="1"/>
        <v>0.22424860473053532</v>
      </c>
      <c r="P5" s="96">
        <f t="shared" si="2"/>
        <v>0.18317244051905116</v>
      </c>
    </row>
    <row r="6" spans="2:16" x14ac:dyDescent="0.25">
      <c r="B6" s="70">
        <v>0</v>
      </c>
      <c r="C6" s="70">
        <v>34</v>
      </c>
      <c r="D6" s="70">
        <v>5</v>
      </c>
      <c r="E6" s="70">
        <f t="shared" si="3"/>
        <v>-2.0890000000000004</v>
      </c>
      <c r="F6" s="96">
        <f t="shared" si="4"/>
        <v>0.1238108848174598</v>
      </c>
      <c r="G6" s="96">
        <f t="shared" si="5"/>
        <v>0.11017056916793466</v>
      </c>
      <c r="K6" s="70">
        <v>1</v>
      </c>
      <c r="L6" s="70">
        <v>34</v>
      </c>
      <c r="M6" s="70">
        <v>5</v>
      </c>
      <c r="N6" s="70">
        <f t="shared" si="0"/>
        <v>-1.1190000000000002</v>
      </c>
      <c r="O6" s="96">
        <f t="shared" si="1"/>
        <v>0.32660623761195334</v>
      </c>
      <c r="P6" s="96">
        <f t="shared" si="2"/>
        <v>0.24619682039177113</v>
      </c>
    </row>
    <row r="7" spans="2:16" x14ac:dyDescent="0.25">
      <c r="B7" s="70">
        <v>0</v>
      </c>
      <c r="C7" s="70">
        <v>34</v>
      </c>
      <c r="D7" s="70">
        <v>6</v>
      </c>
      <c r="E7" s="70">
        <f t="shared" si="3"/>
        <v>-1.7130000000000001</v>
      </c>
      <c r="F7" s="96">
        <f t="shared" si="4"/>
        <v>0.18032400832205148</v>
      </c>
      <c r="G7" s="96">
        <f t="shared" si="5"/>
        <v>0.15277500673598945</v>
      </c>
      <c r="K7" s="70">
        <v>1</v>
      </c>
      <c r="L7" s="70">
        <v>34</v>
      </c>
      <c r="M7" s="70">
        <v>6</v>
      </c>
      <c r="N7" s="70">
        <f t="shared" si="0"/>
        <v>-0.74299999999999988</v>
      </c>
      <c r="O7" s="96">
        <f t="shared" si="1"/>
        <v>0.47568471864168788</v>
      </c>
      <c r="P7" s="96">
        <f t="shared" si="2"/>
        <v>0.32234847500456448</v>
      </c>
    </row>
    <row r="8" spans="2:16" x14ac:dyDescent="0.25">
      <c r="B8" s="70">
        <v>0</v>
      </c>
      <c r="C8" s="70">
        <v>34</v>
      </c>
      <c r="D8" s="70">
        <v>7</v>
      </c>
      <c r="E8" s="70">
        <f t="shared" si="3"/>
        <v>-1.3370000000000002</v>
      </c>
      <c r="F8" s="96">
        <f t="shared" si="4"/>
        <v>0.26263238507076531</v>
      </c>
      <c r="G8" s="96">
        <f t="shared" si="5"/>
        <v>0.20800384037040667</v>
      </c>
      <c r="K8" s="70">
        <v>1</v>
      </c>
      <c r="L8" s="70">
        <v>34</v>
      </c>
      <c r="M8" s="70">
        <v>7</v>
      </c>
      <c r="N8" s="70">
        <f t="shared" si="0"/>
        <v>-0.36699999999999999</v>
      </c>
      <c r="O8" s="96">
        <f t="shared" si="1"/>
        <v>0.69280964504439169</v>
      </c>
      <c r="P8" s="96">
        <f t="shared" si="2"/>
        <v>0.40926612574104493</v>
      </c>
    </row>
    <row r="9" spans="2:16" x14ac:dyDescent="0.25">
      <c r="B9" s="70">
        <v>0</v>
      </c>
      <c r="C9" s="70">
        <v>34</v>
      </c>
      <c r="D9" s="70">
        <v>8</v>
      </c>
      <c r="E9" s="70">
        <f t="shared" si="3"/>
        <v>-0.9610000000000003</v>
      </c>
      <c r="F9" s="96">
        <f t="shared" si="4"/>
        <v>0.38251018447178026</v>
      </c>
      <c r="G9" s="96">
        <f t="shared" si="5"/>
        <v>0.27667802289494675</v>
      </c>
      <c r="K9" s="70">
        <v>1</v>
      </c>
      <c r="L9" s="70">
        <v>34</v>
      </c>
      <c r="M9" s="70">
        <v>8</v>
      </c>
      <c r="N9" s="70">
        <f t="shared" si="0"/>
        <v>8.999999999999897E-3</v>
      </c>
      <c r="O9" s="96">
        <f t="shared" si="1"/>
        <v>1.0090406217738677</v>
      </c>
      <c r="P9" s="96">
        <f t="shared" si="2"/>
        <v>0.50224998481262295</v>
      </c>
    </row>
    <row r="10" spans="2:16" x14ac:dyDescent="0.25">
      <c r="B10" s="70">
        <v>0</v>
      </c>
      <c r="C10" s="70">
        <v>34</v>
      </c>
      <c r="D10" s="70">
        <v>9</v>
      </c>
      <c r="E10" s="70">
        <f t="shared" si="3"/>
        <v>-0.58500000000000041</v>
      </c>
      <c r="F10" s="96">
        <f t="shared" si="4"/>
        <v>0.5571058618121737</v>
      </c>
      <c r="G10" s="96">
        <f t="shared" si="5"/>
        <v>0.35778290704256227</v>
      </c>
      <c r="K10" s="70">
        <v>1</v>
      </c>
      <c r="L10" s="70">
        <v>34</v>
      </c>
      <c r="M10" s="70">
        <v>9</v>
      </c>
      <c r="N10" s="70">
        <f t="shared" si="0"/>
        <v>0.38499999999999979</v>
      </c>
      <c r="O10" s="96">
        <f t="shared" si="1"/>
        <v>1.4696143214411439</v>
      </c>
      <c r="P10" s="96">
        <f t="shared" si="2"/>
        <v>0.59507847386613399</v>
      </c>
    </row>
    <row r="11" spans="2:16" x14ac:dyDescent="0.25">
      <c r="B11" s="70">
        <v>0</v>
      </c>
      <c r="C11" s="70">
        <v>34</v>
      </c>
      <c r="D11" s="70">
        <v>10</v>
      </c>
      <c r="E11" s="70">
        <f t="shared" si="3"/>
        <v>-0.20900000000000052</v>
      </c>
      <c r="F11" s="96">
        <f t="shared" si="4"/>
        <v>0.81139523564341098</v>
      </c>
      <c r="G11" s="96">
        <f t="shared" si="5"/>
        <v>0.44793936722219646</v>
      </c>
      <c r="K11" s="70">
        <v>1</v>
      </c>
      <c r="L11" s="70">
        <v>34</v>
      </c>
      <c r="M11" s="70">
        <v>10</v>
      </c>
      <c r="N11" s="70">
        <f t="shared" si="0"/>
        <v>0.76099999999999968</v>
      </c>
      <c r="O11" s="96">
        <f t="shared" si="1"/>
        <v>2.1404155662118933</v>
      </c>
      <c r="P11" s="96">
        <f t="shared" si="2"/>
        <v>0.68157080522746105</v>
      </c>
    </row>
    <row r="12" spans="2:16" x14ac:dyDescent="0.25">
      <c r="B12" s="70">
        <v>0</v>
      </c>
      <c r="C12" s="70">
        <v>34</v>
      </c>
      <c r="D12" s="70">
        <v>11</v>
      </c>
      <c r="E12" s="70">
        <f t="shared" si="3"/>
        <v>0.16699999999999982</v>
      </c>
      <c r="F12" s="96">
        <f t="shared" si="4"/>
        <v>1.1817542653083613</v>
      </c>
      <c r="G12" s="96">
        <f t="shared" si="5"/>
        <v>0.54165323936760423</v>
      </c>
      <c r="K12" s="70">
        <v>1</v>
      </c>
      <c r="L12" s="70">
        <v>34</v>
      </c>
      <c r="M12" s="70">
        <v>11</v>
      </c>
      <c r="N12" s="70">
        <f t="shared" si="0"/>
        <v>1.137</v>
      </c>
      <c r="O12" s="96">
        <f t="shared" si="1"/>
        <v>3.1174021164883294</v>
      </c>
      <c r="P12" s="96">
        <f t="shared" si="2"/>
        <v>0.75712840968448203</v>
      </c>
    </row>
    <row r="13" spans="2:16" x14ac:dyDescent="0.25">
      <c r="B13" s="70">
        <v>0</v>
      </c>
      <c r="C13" s="70">
        <v>34</v>
      </c>
      <c r="D13" s="70">
        <v>12</v>
      </c>
      <c r="E13" s="70">
        <f t="shared" si="3"/>
        <v>0.54300000000000015</v>
      </c>
      <c r="F13" s="96">
        <f t="shared" si="4"/>
        <v>1.7211626125301189</v>
      </c>
      <c r="G13" s="96">
        <f t="shared" si="5"/>
        <v>0.63251001781543426</v>
      </c>
      <c r="K13" s="70">
        <v>1</v>
      </c>
      <c r="L13" s="70">
        <v>34</v>
      </c>
      <c r="M13" s="70">
        <v>12</v>
      </c>
      <c r="N13" s="70">
        <f t="shared" si="0"/>
        <v>1.5130000000000003</v>
      </c>
      <c r="O13" s="96">
        <f t="shared" si="1"/>
        <v>4.5403313773713467</v>
      </c>
      <c r="P13" s="96">
        <f t="shared" si="2"/>
        <v>0.81950538119716987</v>
      </c>
    </row>
    <row r="14" spans="2:16" x14ac:dyDescent="0.25">
      <c r="B14" s="70">
        <v>0</v>
      </c>
      <c r="C14" s="70">
        <v>34</v>
      </c>
      <c r="D14" s="70">
        <v>13</v>
      </c>
      <c r="E14" s="70">
        <f t="shared" si="3"/>
        <v>0.91899999999999959</v>
      </c>
      <c r="F14" s="96">
        <f t="shared" si="4"/>
        <v>2.5067823537734446</v>
      </c>
      <c r="G14" s="96">
        <f t="shared" si="5"/>
        <v>0.71483830499946532</v>
      </c>
      <c r="K14" s="70">
        <v>1</v>
      </c>
      <c r="L14" s="70">
        <v>34</v>
      </c>
      <c r="M14" s="70">
        <v>13</v>
      </c>
      <c r="N14" s="70">
        <f t="shared" si="0"/>
        <v>1.8889999999999998</v>
      </c>
      <c r="O14" s="96">
        <f t="shared" si="1"/>
        <v>6.6127526209434206</v>
      </c>
      <c r="P14" s="96">
        <f t="shared" si="2"/>
        <v>0.86864146915152574</v>
      </c>
    </row>
    <row r="15" spans="2:16" x14ac:dyDescent="0.25">
      <c r="B15" s="70">
        <v>0</v>
      </c>
      <c r="C15" s="70">
        <v>34</v>
      </c>
      <c r="D15" s="70">
        <v>14</v>
      </c>
      <c r="E15" s="70">
        <f t="shared" si="3"/>
        <v>1.2949999999999999</v>
      </c>
      <c r="F15" s="96">
        <f t="shared" si="4"/>
        <v>3.6509959741412716</v>
      </c>
      <c r="G15" s="96">
        <f t="shared" si="5"/>
        <v>0.78499228862810766</v>
      </c>
      <c r="K15" s="70">
        <v>1</v>
      </c>
      <c r="L15" s="70">
        <v>34</v>
      </c>
      <c r="M15" s="70">
        <v>14</v>
      </c>
      <c r="N15" s="70">
        <f t="shared" si="0"/>
        <v>2.2650000000000001</v>
      </c>
      <c r="O15" s="96">
        <f t="shared" si="1"/>
        <v>9.6311246011102867</v>
      </c>
      <c r="P15" s="96">
        <f t="shared" si="2"/>
        <v>0.90593657420819218</v>
      </c>
    </row>
    <row r="16" spans="2:16" x14ac:dyDescent="0.25">
      <c r="B16" s="70">
        <v>0</v>
      </c>
      <c r="C16" s="70">
        <v>34</v>
      </c>
      <c r="D16" s="70">
        <v>15</v>
      </c>
      <c r="E16" s="70">
        <f t="shared" si="3"/>
        <v>1.6709999999999994</v>
      </c>
      <c r="F16" s="96">
        <f t="shared" si="4"/>
        <v>5.3174826219478266</v>
      </c>
      <c r="G16" s="96">
        <f t="shared" si="5"/>
        <v>0.8417091015769701</v>
      </c>
      <c r="K16" s="70">
        <v>1</v>
      </c>
      <c r="L16" s="70">
        <v>34</v>
      </c>
      <c r="M16" s="70">
        <v>15</v>
      </c>
      <c r="N16" s="70">
        <f t="shared" si="0"/>
        <v>2.6409999999999996</v>
      </c>
      <c r="O16" s="96">
        <f t="shared" si="1"/>
        <v>14.027223820279263</v>
      </c>
      <c r="P16" s="96">
        <f t="shared" si="2"/>
        <v>0.93345410889198988</v>
      </c>
    </row>
    <row r="17" spans="2:16" x14ac:dyDescent="0.25">
      <c r="B17" s="70">
        <v>0</v>
      </c>
      <c r="C17" s="70">
        <v>34</v>
      </c>
      <c r="D17" s="70">
        <v>16</v>
      </c>
      <c r="E17" s="70">
        <f t="shared" si="3"/>
        <v>2.0469999999999997</v>
      </c>
      <c r="F17" s="96">
        <f t="shared" si="4"/>
        <v>7.744632323613474</v>
      </c>
      <c r="G17" s="96">
        <f t="shared" si="5"/>
        <v>0.88564413425368838</v>
      </c>
      <c r="K17" s="70">
        <v>1</v>
      </c>
      <c r="L17" s="70">
        <v>34</v>
      </c>
      <c r="M17" s="70">
        <v>16</v>
      </c>
      <c r="N17" s="70">
        <f t="shared" si="0"/>
        <v>3.0169999999999999</v>
      </c>
      <c r="O17" s="96">
        <f t="shared" si="1"/>
        <v>20.429909927811241</v>
      </c>
      <c r="P17" s="96">
        <f t="shared" si="2"/>
        <v>0.95333624810516715</v>
      </c>
    </row>
    <row r="23" spans="2:16" x14ac:dyDescent="0.25">
      <c r="B23" s="97" t="s">
        <v>49</v>
      </c>
      <c r="C23" s="97" t="s">
        <v>50</v>
      </c>
      <c r="D23" s="97" t="s">
        <v>51</v>
      </c>
      <c r="E23" s="97" t="s">
        <v>55</v>
      </c>
      <c r="F23" s="97" t="s">
        <v>226</v>
      </c>
      <c r="G23" s="97" t="s">
        <v>227</v>
      </c>
      <c r="K23" s="97" t="s">
        <v>49</v>
      </c>
      <c r="L23" s="97" t="s">
        <v>50</v>
      </c>
      <c r="M23" s="97" t="s">
        <v>51</v>
      </c>
      <c r="N23" s="97" t="s">
        <v>55</v>
      </c>
      <c r="O23" s="97" t="s">
        <v>226</v>
      </c>
      <c r="P23" s="97" t="s">
        <v>227</v>
      </c>
    </row>
    <row r="24" spans="2:16" x14ac:dyDescent="0.25">
      <c r="B24" s="70">
        <v>0</v>
      </c>
      <c r="C24" s="70">
        <v>35</v>
      </c>
      <c r="D24" s="70">
        <v>2</v>
      </c>
      <c r="E24" s="70">
        <f t="shared" ref="E24:E38" si="6">0.417+(0.97*B24)-(0.129*C24)+(0.376*D24)</f>
        <v>-3.346000000000001</v>
      </c>
      <c r="F24" s="96">
        <f>EXP(E24)</f>
        <v>3.5224972566688821E-2</v>
      </c>
      <c r="G24" s="96">
        <f>F24/(1+F24)</f>
        <v>3.4026393779270657E-2</v>
      </c>
      <c r="K24" s="70">
        <v>1</v>
      </c>
      <c r="L24" s="70">
        <v>35</v>
      </c>
      <c r="M24" s="70">
        <v>2</v>
      </c>
      <c r="N24" s="70">
        <f t="shared" ref="N24:N38" si="7">0.417+(0.97*K24)-(0.129*L24)+(0.376*M24)</f>
        <v>-2.3760000000000003</v>
      </c>
      <c r="O24" s="96">
        <f t="shared" ref="O24:O38" si="8">EXP(N24)</f>
        <v>9.2921521213198854E-2</v>
      </c>
      <c r="P24" s="96">
        <f t="shared" ref="P24:P38" si="9">O24/(1+O24)</f>
        <v>8.5021220105585632E-2</v>
      </c>
    </row>
    <row r="25" spans="2:16" x14ac:dyDescent="0.25">
      <c r="B25" s="70">
        <v>0</v>
      </c>
      <c r="C25" s="70">
        <v>35</v>
      </c>
      <c r="D25" s="70">
        <v>3</v>
      </c>
      <c r="E25" s="70">
        <f t="shared" si="6"/>
        <v>-2.9700000000000006</v>
      </c>
      <c r="F25" s="96">
        <f t="shared" ref="F25:F38" si="10">EXP(E25)</f>
        <v>5.1303310331919087E-2</v>
      </c>
      <c r="G25" s="96">
        <f t="shared" ref="G25:G38" si="11">F25/(1+F25)</f>
        <v>4.8799722998799963E-2</v>
      </c>
      <c r="K25" s="70">
        <v>1</v>
      </c>
      <c r="L25" s="70">
        <v>35</v>
      </c>
      <c r="M25" s="70">
        <v>3</v>
      </c>
      <c r="N25" s="70">
        <f t="shared" si="7"/>
        <v>-2.0000000000000004</v>
      </c>
      <c r="O25" s="96">
        <f t="shared" si="8"/>
        <v>0.13533528323661262</v>
      </c>
      <c r="P25" s="96">
        <f t="shared" si="9"/>
        <v>0.11920292202211751</v>
      </c>
    </row>
    <row r="26" spans="2:16" x14ac:dyDescent="0.25">
      <c r="B26" s="70">
        <v>0</v>
      </c>
      <c r="C26" s="70">
        <v>35</v>
      </c>
      <c r="D26" s="70">
        <v>4</v>
      </c>
      <c r="E26" s="70">
        <f t="shared" si="6"/>
        <v>-2.5940000000000007</v>
      </c>
      <c r="F26" s="96">
        <f t="shared" si="10"/>
        <v>7.4720559285892094E-2</v>
      </c>
      <c r="G26" s="96">
        <f t="shared" si="11"/>
        <v>6.9525569823974384E-2</v>
      </c>
      <c r="K26" s="70">
        <v>1</v>
      </c>
      <c r="L26" s="70">
        <v>35</v>
      </c>
      <c r="M26" s="70">
        <v>4</v>
      </c>
      <c r="N26" s="70">
        <f t="shared" si="7"/>
        <v>-1.6240000000000006</v>
      </c>
      <c r="O26" s="96">
        <f t="shared" si="8"/>
        <v>0.19710868536806256</v>
      </c>
      <c r="P26" s="96">
        <f t="shared" si="9"/>
        <v>0.16465395980938824</v>
      </c>
    </row>
    <row r="27" spans="2:16" x14ac:dyDescent="0.25">
      <c r="B27" s="70">
        <v>0</v>
      </c>
      <c r="C27" s="70">
        <v>35</v>
      </c>
      <c r="D27" s="70">
        <v>5</v>
      </c>
      <c r="E27" s="70">
        <f t="shared" si="6"/>
        <v>-2.2180000000000009</v>
      </c>
      <c r="F27" s="96">
        <f t="shared" si="10"/>
        <v>0.10882654440571003</v>
      </c>
      <c r="G27" s="96">
        <f t="shared" si="11"/>
        <v>9.8145688299730444E-2</v>
      </c>
      <c r="K27" s="70">
        <v>1</v>
      </c>
      <c r="L27" s="70">
        <v>35</v>
      </c>
      <c r="M27" s="70">
        <v>5</v>
      </c>
      <c r="N27" s="70">
        <f t="shared" si="7"/>
        <v>-1.2480000000000007</v>
      </c>
      <c r="O27" s="96">
        <f t="shared" si="8"/>
        <v>0.2870783798457015</v>
      </c>
      <c r="P27" s="96">
        <f t="shared" si="9"/>
        <v>0.22304654039804261</v>
      </c>
    </row>
    <row r="28" spans="2:16" x14ac:dyDescent="0.25">
      <c r="B28" s="70">
        <v>0</v>
      </c>
      <c r="C28" s="70">
        <v>35</v>
      </c>
      <c r="D28" s="70">
        <v>6</v>
      </c>
      <c r="E28" s="70">
        <f t="shared" si="6"/>
        <v>-1.8420000000000005</v>
      </c>
      <c r="F28" s="96">
        <f t="shared" si="10"/>
        <v>0.15850010867790826</v>
      </c>
      <c r="G28" s="96">
        <f t="shared" si="11"/>
        <v>0.13681492775929915</v>
      </c>
      <c r="K28" s="70">
        <v>1</v>
      </c>
      <c r="L28" s="70">
        <v>35</v>
      </c>
      <c r="M28" s="70">
        <v>6</v>
      </c>
      <c r="N28" s="70">
        <f t="shared" si="7"/>
        <v>-0.87200000000000033</v>
      </c>
      <c r="O28" s="96">
        <f t="shared" si="8"/>
        <v>0.41811448349391916</v>
      </c>
      <c r="P28" s="96">
        <f t="shared" si="9"/>
        <v>0.29483831408574146</v>
      </c>
    </row>
    <row r="29" spans="2:16" x14ac:dyDescent="0.25">
      <c r="B29" s="70">
        <v>0</v>
      </c>
      <c r="C29" s="70">
        <v>35</v>
      </c>
      <c r="D29" s="70">
        <v>7</v>
      </c>
      <c r="E29" s="70">
        <f t="shared" si="6"/>
        <v>-1.4660000000000006</v>
      </c>
      <c r="F29" s="96">
        <f t="shared" si="10"/>
        <v>0.2308470289863451</v>
      </c>
      <c r="G29" s="96">
        <f t="shared" si="11"/>
        <v>0.18755135573301701</v>
      </c>
      <c r="K29" s="70">
        <v>1</v>
      </c>
      <c r="L29" s="70">
        <v>35</v>
      </c>
      <c r="M29" s="70">
        <v>7</v>
      </c>
      <c r="N29" s="70">
        <f t="shared" si="7"/>
        <v>-0.49600000000000044</v>
      </c>
      <c r="O29" s="96">
        <f t="shared" si="8"/>
        <v>0.60896164107289663</v>
      </c>
      <c r="P29" s="96">
        <f t="shared" si="9"/>
        <v>0.37848114307238889</v>
      </c>
    </row>
    <row r="30" spans="2:16" x14ac:dyDescent="0.25">
      <c r="B30" s="70">
        <v>0</v>
      </c>
      <c r="C30" s="70">
        <v>35</v>
      </c>
      <c r="D30" s="70">
        <v>8</v>
      </c>
      <c r="E30" s="70">
        <f t="shared" si="6"/>
        <v>-1.0900000000000007</v>
      </c>
      <c r="F30" s="96">
        <f t="shared" si="10"/>
        <v>0.33621649370673307</v>
      </c>
      <c r="G30" s="96">
        <f t="shared" si="11"/>
        <v>0.2516182783929356</v>
      </c>
      <c r="K30" s="70">
        <v>1</v>
      </c>
      <c r="L30" s="70">
        <v>35</v>
      </c>
      <c r="M30" s="70">
        <v>8</v>
      </c>
      <c r="N30" s="70">
        <f t="shared" si="7"/>
        <v>-0.12000000000000055</v>
      </c>
      <c r="O30" s="96">
        <f t="shared" si="8"/>
        <v>0.88692043671715703</v>
      </c>
      <c r="P30" s="96">
        <f t="shared" si="9"/>
        <v>0.4700359482354281</v>
      </c>
    </row>
    <row r="31" spans="2:16" x14ac:dyDescent="0.25">
      <c r="B31" s="70">
        <v>0</v>
      </c>
      <c r="C31" s="70">
        <v>35</v>
      </c>
      <c r="D31" s="70">
        <v>9</v>
      </c>
      <c r="E31" s="70">
        <f t="shared" si="6"/>
        <v>-0.71400000000000086</v>
      </c>
      <c r="F31" s="96">
        <f t="shared" si="10"/>
        <v>0.48968154858573576</v>
      </c>
      <c r="G31" s="96">
        <f t="shared" si="11"/>
        <v>0.32871558961754371</v>
      </c>
      <c r="K31" s="70">
        <v>1</v>
      </c>
      <c r="L31" s="70">
        <v>35</v>
      </c>
      <c r="M31" s="70">
        <v>9</v>
      </c>
      <c r="N31" s="70">
        <f t="shared" si="7"/>
        <v>0.25599999999999934</v>
      </c>
      <c r="O31" s="96">
        <f t="shared" si="8"/>
        <v>1.2917527279397032</v>
      </c>
      <c r="P31" s="96">
        <f t="shared" si="9"/>
        <v>0.56365275022536798</v>
      </c>
    </row>
    <row r="32" spans="2:16" x14ac:dyDescent="0.25">
      <c r="B32" s="70">
        <v>0</v>
      </c>
      <c r="C32" s="70">
        <v>35</v>
      </c>
      <c r="D32" s="70">
        <v>10</v>
      </c>
      <c r="E32" s="70">
        <f t="shared" si="6"/>
        <v>-0.33800000000000097</v>
      </c>
      <c r="F32" s="96">
        <f t="shared" si="10"/>
        <v>0.71319528789828157</v>
      </c>
      <c r="G32" s="96">
        <f t="shared" si="11"/>
        <v>0.4162953826316072</v>
      </c>
      <c r="K32" s="70">
        <v>1</v>
      </c>
      <c r="L32" s="70">
        <v>35</v>
      </c>
      <c r="M32" s="70">
        <v>10</v>
      </c>
      <c r="N32" s="70">
        <f t="shared" si="7"/>
        <v>0.63199999999999923</v>
      </c>
      <c r="O32" s="96">
        <f t="shared" si="8"/>
        <v>1.8813695581487619</v>
      </c>
      <c r="P32" s="96">
        <f t="shared" si="9"/>
        <v>0.65294281770558937</v>
      </c>
    </row>
    <row r="33" spans="2:16" x14ac:dyDescent="0.25">
      <c r="B33" s="70">
        <v>0</v>
      </c>
      <c r="C33" s="70">
        <v>35</v>
      </c>
      <c r="D33" s="70">
        <v>11</v>
      </c>
      <c r="E33" s="70">
        <f t="shared" si="6"/>
        <v>3.7999999999999368E-2</v>
      </c>
      <c r="F33" s="96">
        <f t="shared" si="10"/>
        <v>1.038731232878497</v>
      </c>
      <c r="G33" s="96">
        <f t="shared" si="11"/>
        <v>0.50949885699838227</v>
      </c>
      <c r="K33" s="70">
        <v>1</v>
      </c>
      <c r="L33" s="70">
        <v>35</v>
      </c>
      <c r="M33" s="70">
        <v>11</v>
      </c>
      <c r="N33" s="70">
        <f t="shared" si="7"/>
        <v>1.0079999999999996</v>
      </c>
      <c r="O33" s="96">
        <f t="shared" si="8"/>
        <v>2.7401153005299399</v>
      </c>
      <c r="P33" s="96">
        <f t="shared" si="9"/>
        <v>0.73262856365462603</v>
      </c>
    </row>
    <row r="34" spans="2:16" x14ac:dyDescent="0.25">
      <c r="B34" s="70">
        <v>0</v>
      </c>
      <c r="C34" s="70">
        <v>35</v>
      </c>
      <c r="D34" s="70">
        <v>12</v>
      </c>
      <c r="E34" s="70">
        <f t="shared" si="6"/>
        <v>0.4139999999999997</v>
      </c>
      <c r="F34" s="96">
        <f t="shared" si="10"/>
        <v>1.512857126884394</v>
      </c>
      <c r="G34" s="96">
        <f t="shared" si="11"/>
        <v>0.6020466148666932</v>
      </c>
      <c r="K34" s="70">
        <v>1</v>
      </c>
      <c r="L34" s="70">
        <v>35</v>
      </c>
      <c r="M34" s="70">
        <v>12</v>
      </c>
      <c r="N34" s="70">
        <f t="shared" si="7"/>
        <v>1.3839999999999999</v>
      </c>
      <c r="O34" s="96">
        <f t="shared" si="8"/>
        <v>3.9908330756591304</v>
      </c>
      <c r="P34" s="96">
        <f t="shared" si="9"/>
        <v>0.79963264953157498</v>
      </c>
    </row>
    <row r="35" spans="2:16" x14ac:dyDescent="0.25">
      <c r="B35" s="70">
        <v>0</v>
      </c>
      <c r="C35" s="70">
        <v>35</v>
      </c>
      <c r="D35" s="70">
        <v>13</v>
      </c>
      <c r="E35" s="70">
        <f t="shared" si="6"/>
        <v>0.78999999999999915</v>
      </c>
      <c r="F35" s="96">
        <f t="shared" si="10"/>
        <v>2.2033964262559347</v>
      </c>
      <c r="G35" s="96">
        <f t="shared" si="11"/>
        <v>0.68783133058284018</v>
      </c>
      <c r="K35" s="70">
        <v>1</v>
      </c>
      <c r="L35" s="70">
        <v>35</v>
      </c>
      <c r="M35" s="70">
        <v>13</v>
      </c>
      <c r="N35" s="70">
        <f t="shared" si="7"/>
        <v>1.7599999999999993</v>
      </c>
      <c r="O35" s="96">
        <f t="shared" si="8"/>
        <v>5.8124373944025844</v>
      </c>
      <c r="P35" s="96">
        <f t="shared" si="9"/>
        <v>0.85320966019861755</v>
      </c>
    </row>
    <row r="36" spans="2:16" x14ac:dyDescent="0.25">
      <c r="B36" s="70">
        <v>0</v>
      </c>
      <c r="C36" s="70">
        <v>35</v>
      </c>
      <c r="D36" s="70">
        <v>14</v>
      </c>
      <c r="E36" s="70">
        <f t="shared" si="6"/>
        <v>1.1659999999999995</v>
      </c>
      <c r="F36" s="96">
        <f t="shared" si="10"/>
        <v>3.2091304095819115</v>
      </c>
      <c r="G36" s="96">
        <f t="shared" si="11"/>
        <v>0.76242123605304757</v>
      </c>
      <c r="K36" s="70">
        <v>1</v>
      </c>
      <c r="L36" s="70">
        <v>35</v>
      </c>
      <c r="M36" s="70">
        <v>14</v>
      </c>
      <c r="N36" s="70">
        <f t="shared" si="7"/>
        <v>2.1359999999999997</v>
      </c>
      <c r="O36" s="96">
        <f t="shared" si="8"/>
        <v>8.4655077833015273</v>
      </c>
      <c r="P36" s="96">
        <f t="shared" si="9"/>
        <v>0.89435326419950345</v>
      </c>
    </row>
    <row r="37" spans="2:16" x14ac:dyDescent="0.25">
      <c r="B37" s="70">
        <v>0</v>
      </c>
      <c r="C37" s="70">
        <v>35</v>
      </c>
      <c r="D37" s="70">
        <v>15</v>
      </c>
      <c r="E37" s="70">
        <f t="shared" si="6"/>
        <v>1.5419999999999989</v>
      </c>
      <c r="F37" s="96">
        <f t="shared" si="10"/>
        <v>4.673928786933204</v>
      </c>
      <c r="G37" s="96">
        <f t="shared" si="11"/>
        <v>0.82375527829976403</v>
      </c>
      <c r="K37" s="70">
        <v>1</v>
      </c>
      <c r="L37" s="70">
        <v>35</v>
      </c>
      <c r="M37" s="70">
        <v>15</v>
      </c>
      <c r="N37" s="70">
        <f t="shared" si="7"/>
        <v>2.5119999999999991</v>
      </c>
      <c r="O37" s="96">
        <f t="shared" si="8"/>
        <v>12.329564546906322</v>
      </c>
      <c r="P37" s="96">
        <f t="shared" si="9"/>
        <v>0.92497879458244636</v>
      </c>
    </row>
    <row r="38" spans="2:16" x14ac:dyDescent="0.25">
      <c r="B38" s="70">
        <v>0</v>
      </c>
      <c r="C38" s="70">
        <v>35</v>
      </c>
      <c r="D38" s="70">
        <v>16</v>
      </c>
      <c r="E38" s="70">
        <f t="shared" si="6"/>
        <v>1.9179999999999993</v>
      </c>
      <c r="F38" s="96">
        <f t="shared" si="10"/>
        <v>6.807330185179036</v>
      </c>
      <c r="G38" s="96">
        <f t="shared" si="11"/>
        <v>0.87191524166630741</v>
      </c>
      <c r="K38" s="70">
        <v>1</v>
      </c>
      <c r="L38" s="70">
        <v>35</v>
      </c>
      <c r="M38" s="70">
        <v>16</v>
      </c>
      <c r="N38" s="70">
        <f t="shared" si="7"/>
        <v>2.8879999999999995</v>
      </c>
      <c r="O38" s="96">
        <f t="shared" si="8"/>
        <v>17.95735894498732</v>
      </c>
      <c r="P38" s="96">
        <f t="shared" si="9"/>
        <v>0.94725003609933656</v>
      </c>
    </row>
    <row r="44" spans="2:16" x14ac:dyDescent="0.25">
      <c r="B44" s="97" t="s">
        <v>49</v>
      </c>
      <c r="C44" s="97" t="s">
        <v>50</v>
      </c>
      <c r="D44" s="97" t="s">
        <v>51</v>
      </c>
      <c r="E44" s="97" t="s">
        <v>55</v>
      </c>
      <c r="F44" s="97" t="s">
        <v>226</v>
      </c>
      <c r="G44" s="97" t="s">
        <v>227</v>
      </c>
      <c r="K44" s="97" t="s">
        <v>49</v>
      </c>
      <c r="L44" s="97" t="s">
        <v>50</v>
      </c>
      <c r="M44" s="97" t="s">
        <v>51</v>
      </c>
      <c r="N44" s="97" t="s">
        <v>55</v>
      </c>
      <c r="O44" s="97" t="s">
        <v>226</v>
      </c>
      <c r="P44" s="97" t="s">
        <v>227</v>
      </c>
    </row>
    <row r="45" spans="2:16" x14ac:dyDescent="0.25">
      <c r="B45" s="70">
        <v>0</v>
      </c>
      <c r="C45" s="70">
        <v>36</v>
      </c>
      <c r="D45" s="70">
        <v>2</v>
      </c>
      <c r="E45" s="70">
        <f>0.417+(0.97*B45)-(0.129*C45)+(0.376*D45)</f>
        <v>-3.4750000000000005</v>
      </c>
      <c r="F45" s="96">
        <f t="shared" ref="F45:F59" si="12">EXP(E45)</f>
        <v>3.0961833823176868E-2</v>
      </c>
      <c r="G45" s="96">
        <f t="shared" ref="G45:G59" si="13">F45/(1+F45)</f>
        <v>3.0031988389288149E-2</v>
      </c>
      <c r="K45" s="70">
        <v>1</v>
      </c>
      <c r="L45" s="70">
        <v>36</v>
      </c>
      <c r="M45" s="70">
        <v>2</v>
      </c>
      <c r="N45" s="70">
        <f t="shared" ref="N45:N59" si="14">0.417+(0.97*K45)-(0.129*L45)+(0.376*M45)</f>
        <v>-2.5049999999999999</v>
      </c>
      <c r="O45" s="96">
        <f t="shared" ref="O45:O59" si="15">EXP(N45)</f>
        <v>8.167559798529346E-2</v>
      </c>
      <c r="P45" s="96">
        <f t="shared" ref="P45:P59" si="16">O45/(1+O45)</f>
        <v>7.5508403940535165E-2</v>
      </c>
    </row>
    <row r="46" spans="2:16" x14ac:dyDescent="0.25">
      <c r="B46" s="70">
        <v>0</v>
      </c>
      <c r="C46" s="70">
        <v>36</v>
      </c>
      <c r="D46" s="70">
        <v>3</v>
      </c>
      <c r="E46" s="70">
        <f t="shared" ref="E46:E59" si="17">0.417+(0.97*B46)-(0.129*C46)+(0.376*D46)</f>
        <v>-3.0990000000000002</v>
      </c>
      <c r="F46" s="96">
        <f t="shared" si="12"/>
        <v>4.5094274128062627E-2</v>
      </c>
      <c r="G46" s="96">
        <f t="shared" si="13"/>
        <v>4.3148522812150543E-2</v>
      </c>
      <c r="K46" s="70">
        <v>1</v>
      </c>
      <c r="L46" s="70">
        <v>36</v>
      </c>
      <c r="M46" s="70">
        <v>3</v>
      </c>
      <c r="N46" s="70">
        <f t="shared" si="14"/>
        <v>-2.129</v>
      </c>
      <c r="O46" s="96">
        <f t="shared" si="15"/>
        <v>0.11895619058472015</v>
      </c>
      <c r="P46" s="96">
        <f t="shared" si="16"/>
        <v>0.10630996243254044</v>
      </c>
    </row>
    <row r="47" spans="2:16" x14ac:dyDescent="0.25">
      <c r="B47" s="70">
        <v>0</v>
      </c>
      <c r="C47" s="70">
        <v>36</v>
      </c>
      <c r="D47" s="70">
        <v>4</v>
      </c>
      <c r="E47" s="70">
        <f t="shared" si="17"/>
        <v>-2.7230000000000003</v>
      </c>
      <c r="F47" s="96">
        <f t="shared" si="12"/>
        <v>6.5677426303304448E-2</v>
      </c>
      <c r="G47" s="96">
        <f t="shared" si="13"/>
        <v>6.1629743374719728E-2</v>
      </c>
      <c r="K47" s="70">
        <v>1</v>
      </c>
      <c r="L47" s="70">
        <v>36</v>
      </c>
      <c r="M47" s="70">
        <v>4</v>
      </c>
      <c r="N47" s="70">
        <f t="shared" si="14"/>
        <v>-1.7530000000000001</v>
      </c>
      <c r="O47" s="96">
        <f t="shared" si="15"/>
        <v>0.17325340282144269</v>
      </c>
      <c r="P47" s="96">
        <f t="shared" si="16"/>
        <v>0.14766920974173395</v>
      </c>
    </row>
    <row r="48" spans="2:16" x14ac:dyDescent="0.25">
      <c r="B48" s="70">
        <v>0</v>
      </c>
      <c r="C48" s="70">
        <v>36</v>
      </c>
      <c r="D48" s="70">
        <v>5</v>
      </c>
      <c r="E48" s="70">
        <f t="shared" si="17"/>
        <v>-2.3470000000000004</v>
      </c>
      <c r="F48" s="96">
        <f t="shared" si="12"/>
        <v>9.5655699292909485E-2</v>
      </c>
      <c r="G48" s="96">
        <f t="shared" si="13"/>
        <v>8.7304523998407255E-2</v>
      </c>
      <c r="K48" s="70">
        <v>1</v>
      </c>
      <c r="L48" s="70">
        <v>36</v>
      </c>
      <c r="M48" s="70">
        <v>5</v>
      </c>
      <c r="N48" s="70">
        <f t="shared" si="14"/>
        <v>-1.3770000000000002</v>
      </c>
      <c r="O48" s="96">
        <f t="shared" si="15"/>
        <v>0.25233442195537759</v>
      </c>
      <c r="P48" s="96">
        <f t="shared" si="16"/>
        <v>0.20149124509520877</v>
      </c>
    </row>
    <row r="49" spans="2:16" x14ac:dyDescent="0.25">
      <c r="B49" s="70">
        <v>0</v>
      </c>
      <c r="C49" s="70">
        <v>36</v>
      </c>
      <c r="D49" s="70">
        <v>6</v>
      </c>
      <c r="E49" s="70">
        <f t="shared" si="17"/>
        <v>-1.9710000000000001</v>
      </c>
      <c r="F49" s="96">
        <f t="shared" si="12"/>
        <v>0.13931746906402698</v>
      </c>
      <c r="G49" s="96">
        <f t="shared" si="13"/>
        <v>0.12228151752862983</v>
      </c>
      <c r="K49" s="70">
        <v>1</v>
      </c>
      <c r="L49" s="70">
        <v>36</v>
      </c>
      <c r="M49" s="70">
        <v>6</v>
      </c>
      <c r="N49" s="70">
        <f t="shared" si="14"/>
        <v>-1.0009999999999999</v>
      </c>
      <c r="O49" s="96">
        <f t="shared" si="15"/>
        <v>0.3675117456086936</v>
      </c>
      <c r="P49" s="96">
        <f t="shared" si="16"/>
        <v>0.26874485487150995</v>
      </c>
    </row>
    <row r="50" spans="2:16" x14ac:dyDescent="0.25">
      <c r="B50" s="70">
        <v>0</v>
      </c>
      <c r="C50" s="70">
        <v>36</v>
      </c>
      <c r="D50" s="70">
        <v>7</v>
      </c>
      <c r="E50" s="70">
        <f t="shared" si="17"/>
        <v>-1.5950000000000002</v>
      </c>
      <c r="F50" s="96">
        <f t="shared" si="12"/>
        <v>0.20290852850254401</v>
      </c>
      <c r="G50" s="96">
        <f t="shared" si="13"/>
        <v>0.16868159439781949</v>
      </c>
      <c r="K50" s="70">
        <v>1</v>
      </c>
      <c r="L50" s="70">
        <v>36</v>
      </c>
      <c r="M50" s="70">
        <v>7</v>
      </c>
      <c r="N50" s="70">
        <f t="shared" si="14"/>
        <v>-0.625</v>
      </c>
      <c r="O50" s="96">
        <f t="shared" si="15"/>
        <v>0.53526142851899028</v>
      </c>
      <c r="P50" s="96">
        <f t="shared" si="16"/>
        <v>0.34864513533394575</v>
      </c>
    </row>
    <row r="51" spans="2:16" x14ac:dyDescent="0.25">
      <c r="B51" s="70">
        <v>0</v>
      </c>
      <c r="C51" s="70">
        <v>36</v>
      </c>
      <c r="D51" s="70">
        <v>8</v>
      </c>
      <c r="E51" s="70">
        <f t="shared" si="17"/>
        <v>-1.2190000000000003</v>
      </c>
      <c r="F51" s="96">
        <f t="shared" si="12"/>
        <v>0.2955255447552389</v>
      </c>
      <c r="G51" s="96">
        <f t="shared" si="13"/>
        <v>0.22811247987477695</v>
      </c>
      <c r="K51" s="70">
        <v>1</v>
      </c>
      <c r="L51" s="70">
        <v>36</v>
      </c>
      <c r="M51" s="70">
        <v>8</v>
      </c>
      <c r="N51" s="70">
        <f t="shared" si="14"/>
        <v>-0.24900000000000011</v>
      </c>
      <c r="O51" s="96">
        <f t="shared" si="15"/>
        <v>0.77957997338470031</v>
      </c>
      <c r="P51" s="96">
        <f t="shared" si="16"/>
        <v>0.43806964848113333</v>
      </c>
    </row>
    <row r="52" spans="2:16" x14ac:dyDescent="0.25">
      <c r="B52" s="70">
        <v>0</v>
      </c>
      <c r="C52" s="70">
        <v>36</v>
      </c>
      <c r="D52" s="70">
        <v>9</v>
      </c>
      <c r="E52" s="70">
        <f t="shared" si="17"/>
        <v>-0.84300000000000042</v>
      </c>
      <c r="F52" s="96">
        <f t="shared" si="12"/>
        <v>0.4304173326149065</v>
      </c>
      <c r="G52" s="96">
        <f t="shared" si="13"/>
        <v>0.30090332576442735</v>
      </c>
      <c r="K52" s="70">
        <v>1</v>
      </c>
      <c r="L52" s="70">
        <v>36</v>
      </c>
      <c r="M52" s="70">
        <v>9</v>
      </c>
      <c r="N52" s="70">
        <f t="shared" si="14"/>
        <v>0.12699999999999978</v>
      </c>
      <c r="O52" s="96">
        <f t="shared" si="15"/>
        <v>1.1354170177814862</v>
      </c>
      <c r="P52" s="96">
        <f t="shared" si="16"/>
        <v>0.53170739407194878</v>
      </c>
    </row>
    <row r="53" spans="2:16" x14ac:dyDescent="0.25">
      <c r="B53" s="70">
        <v>0</v>
      </c>
      <c r="C53" s="70">
        <v>36</v>
      </c>
      <c r="D53" s="70">
        <v>10</v>
      </c>
      <c r="E53" s="70">
        <f t="shared" si="17"/>
        <v>-0.46700000000000053</v>
      </c>
      <c r="F53" s="96">
        <f t="shared" si="12"/>
        <v>0.62688009041237669</v>
      </c>
      <c r="G53" s="96">
        <f t="shared" si="13"/>
        <v>0.3853265487153863</v>
      </c>
      <c r="K53" s="70">
        <v>1</v>
      </c>
      <c r="L53" s="70">
        <v>36</v>
      </c>
      <c r="M53" s="70">
        <v>10</v>
      </c>
      <c r="N53" s="70">
        <f t="shared" si="14"/>
        <v>0.50299999999999967</v>
      </c>
      <c r="O53" s="96">
        <f t="shared" si="15"/>
        <v>1.6536748611827596</v>
      </c>
      <c r="P53" s="96">
        <f t="shared" si="16"/>
        <v>0.62316408289963088</v>
      </c>
    </row>
    <row r="54" spans="2:16" x14ac:dyDescent="0.25">
      <c r="B54" s="70">
        <v>0</v>
      </c>
      <c r="C54" s="70">
        <v>36</v>
      </c>
      <c r="D54" s="70">
        <v>11</v>
      </c>
      <c r="E54" s="70">
        <f t="shared" si="17"/>
        <v>-9.1000000000000192E-2</v>
      </c>
      <c r="F54" s="96">
        <f t="shared" si="12"/>
        <v>0.91301771089926564</v>
      </c>
      <c r="G54" s="96">
        <f t="shared" si="13"/>
        <v>0.47726568640604849</v>
      </c>
      <c r="K54" s="70">
        <v>1</v>
      </c>
      <c r="L54" s="70">
        <v>36</v>
      </c>
      <c r="M54" s="70">
        <v>11</v>
      </c>
      <c r="N54" s="70">
        <f t="shared" si="14"/>
        <v>0.879</v>
      </c>
      <c r="O54" s="96">
        <f t="shared" si="15"/>
        <v>2.4084900117589298</v>
      </c>
      <c r="P54" s="96">
        <f t="shared" si="16"/>
        <v>0.70661495367447003</v>
      </c>
    </row>
    <row r="55" spans="2:16" x14ac:dyDescent="0.25">
      <c r="B55" s="70">
        <v>0</v>
      </c>
      <c r="C55" s="70">
        <v>36</v>
      </c>
      <c r="D55" s="70">
        <v>12</v>
      </c>
      <c r="E55" s="70">
        <f t="shared" si="17"/>
        <v>0.28500000000000014</v>
      </c>
      <c r="F55" s="96">
        <f t="shared" si="12"/>
        <v>1.3297620281214739</v>
      </c>
      <c r="G55" s="96">
        <f t="shared" si="13"/>
        <v>0.57077161189449177</v>
      </c>
      <c r="K55" s="70">
        <v>1</v>
      </c>
      <c r="L55" s="70">
        <v>36</v>
      </c>
      <c r="M55" s="70">
        <v>12</v>
      </c>
      <c r="N55" s="70">
        <f t="shared" si="14"/>
        <v>1.2550000000000003</v>
      </c>
      <c r="O55" s="96">
        <f t="shared" si="15"/>
        <v>3.5078383743425836</v>
      </c>
      <c r="P55" s="96">
        <f t="shared" si="16"/>
        <v>0.77816418492470063</v>
      </c>
    </row>
    <row r="56" spans="2:16" x14ac:dyDescent="0.25">
      <c r="B56" s="70">
        <v>0</v>
      </c>
      <c r="C56" s="70">
        <v>36</v>
      </c>
      <c r="D56" s="70">
        <v>13</v>
      </c>
      <c r="E56" s="70">
        <f t="shared" si="17"/>
        <v>0.66099999999999959</v>
      </c>
      <c r="F56" s="96">
        <f t="shared" si="12"/>
        <v>1.9367280944551459</v>
      </c>
      <c r="G56" s="96">
        <f t="shared" si="13"/>
        <v>0.65948498879140149</v>
      </c>
      <c r="K56" s="70">
        <v>1</v>
      </c>
      <c r="L56" s="70">
        <v>36</v>
      </c>
      <c r="M56" s="70">
        <v>13</v>
      </c>
      <c r="N56" s="70">
        <f t="shared" si="14"/>
        <v>1.6309999999999998</v>
      </c>
      <c r="O56" s="96">
        <f t="shared" si="15"/>
        <v>5.1089811460434795</v>
      </c>
      <c r="P56" s="96">
        <f t="shared" si="16"/>
        <v>0.83630658270280367</v>
      </c>
    </row>
    <row r="57" spans="2:16" x14ac:dyDescent="0.25">
      <c r="B57" s="70">
        <v>0</v>
      </c>
      <c r="C57" s="70">
        <v>36</v>
      </c>
      <c r="D57" s="70">
        <v>14</v>
      </c>
      <c r="E57" s="70">
        <f t="shared" si="17"/>
        <v>1.0369999999999999</v>
      </c>
      <c r="F57" s="96">
        <f t="shared" si="12"/>
        <v>2.8207420820631355</v>
      </c>
      <c r="G57" s="96">
        <f t="shared" si="13"/>
        <v>0.73827073942138044</v>
      </c>
      <c r="K57" s="70">
        <v>1</v>
      </c>
      <c r="L57" s="70">
        <v>36</v>
      </c>
      <c r="M57" s="70">
        <v>14</v>
      </c>
      <c r="N57" s="70">
        <f t="shared" si="14"/>
        <v>2.0070000000000001</v>
      </c>
      <c r="O57" s="96">
        <f t="shared" si="15"/>
        <v>7.4409609466455464</v>
      </c>
      <c r="P57" s="96">
        <f t="shared" si="16"/>
        <v>0.88153007621751855</v>
      </c>
    </row>
    <row r="58" spans="2:16" x14ac:dyDescent="0.25">
      <c r="B58" s="70">
        <v>0</v>
      </c>
      <c r="C58" s="70">
        <v>36</v>
      </c>
      <c r="D58" s="70">
        <v>15</v>
      </c>
      <c r="E58" s="70">
        <f t="shared" si="17"/>
        <v>1.4129999999999994</v>
      </c>
      <c r="F58" s="96">
        <f t="shared" si="12"/>
        <v>4.1082617205283372</v>
      </c>
      <c r="G58" s="96">
        <f t="shared" si="13"/>
        <v>0.80423869122027447</v>
      </c>
      <c r="K58" s="70">
        <v>1</v>
      </c>
      <c r="L58" s="70">
        <v>36</v>
      </c>
      <c r="M58" s="70">
        <v>15</v>
      </c>
      <c r="N58" s="70">
        <f t="shared" si="14"/>
        <v>2.3829999999999996</v>
      </c>
      <c r="O58" s="96">
        <f t="shared" si="15"/>
        <v>10.837366243244487</v>
      </c>
      <c r="P58" s="96">
        <f t="shared" si="16"/>
        <v>0.91552174871917191</v>
      </c>
    </row>
    <row r="59" spans="2:16" x14ac:dyDescent="0.25">
      <c r="B59" s="70">
        <v>0</v>
      </c>
      <c r="C59" s="70">
        <v>36</v>
      </c>
      <c r="D59" s="70">
        <v>16</v>
      </c>
      <c r="E59" s="70">
        <f t="shared" si="17"/>
        <v>1.7889999999999997</v>
      </c>
      <c r="F59" s="96">
        <f t="shared" si="12"/>
        <v>5.9834660076449691</v>
      </c>
      <c r="G59" s="96">
        <f t="shared" si="13"/>
        <v>0.85680462983491634</v>
      </c>
      <c r="K59" s="70">
        <v>1</v>
      </c>
      <c r="L59" s="70">
        <v>36</v>
      </c>
      <c r="M59" s="70">
        <v>16</v>
      </c>
      <c r="N59" s="70">
        <f t="shared" si="14"/>
        <v>2.7589999999999999</v>
      </c>
      <c r="O59" s="96">
        <f t="shared" si="15"/>
        <v>15.784051002600961</v>
      </c>
      <c r="P59" s="96">
        <f t="shared" si="16"/>
        <v>0.94041962814310842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1"/>
  <sheetViews>
    <sheetView zoomScale="96" zoomScaleNormal="96" workbookViewId="0">
      <selection activeCell="Q1" activeCellId="3" sqref="K1:K1048576 L1:L1048576 M1:M1048576 Q1:Q1048576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1" bestFit="1" customWidth="1"/>
    <col min="4" max="5" width="9.5703125" bestFit="1" customWidth="1"/>
    <col min="6" max="6" width="15.5703125" bestFit="1" customWidth="1"/>
    <col min="7" max="7" width="10.5703125" bestFit="1" customWidth="1"/>
    <col min="8" max="8" width="13.140625" bestFit="1" customWidth="1"/>
    <col min="9" max="9" width="11.5703125" bestFit="1" customWidth="1"/>
    <col min="10" max="10" width="9.140625" bestFit="1" customWidth="1"/>
    <col min="11" max="11" width="13.42578125" bestFit="1" customWidth="1"/>
    <col min="12" max="12" width="9.85546875" bestFit="1" customWidth="1"/>
    <col min="13" max="13" width="9.5703125" bestFit="1" customWidth="1"/>
    <col min="14" max="14" width="11.140625" bestFit="1" customWidth="1"/>
    <col min="15" max="15" width="8.5703125" bestFit="1" customWidth="1"/>
    <col min="16" max="16" width="10.7109375" bestFit="1" customWidth="1"/>
    <col min="17" max="17" width="15.42578125" bestFit="1" customWidth="1"/>
    <col min="18" max="19" width="12.5703125" bestFit="1" customWidth="1"/>
    <col min="20" max="20" width="16.42578125" bestFit="1" customWidth="1"/>
  </cols>
  <sheetData>
    <row r="1" spans="1:20" ht="15.75" x14ac:dyDescent="0.25">
      <c r="A1" s="26" t="s">
        <v>39</v>
      </c>
      <c r="B1" s="26" t="s">
        <v>40</v>
      </c>
      <c r="C1" s="26" t="s">
        <v>41</v>
      </c>
      <c r="D1" s="27" t="s">
        <v>42</v>
      </c>
      <c r="E1" s="26" t="s">
        <v>43</v>
      </c>
      <c r="F1" s="26" t="s">
        <v>44</v>
      </c>
      <c r="G1" s="26" t="s">
        <v>45</v>
      </c>
      <c r="H1" s="26" t="s">
        <v>46</v>
      </c>
      <c r="I1" s="26" t="s">
        <v>47</v>
      </c>
      <c r="J1" s="28" t="s">
        <v>48</v>
      </c>
      <c r="K1" s="28" t="s">
        <v>49</v>
      </c>
      <c r="L1" s="26" t="s">
        <v>50</v>
      </c>
      <c r="M1" s="26" t="s">
        <v>51</v>
      </c>
      <c r="N1" s="26" t="s">
        <v>52</v>
      </c>
      <c r="O1" s="29" t="s">
        <v>53</v>
      </c>
      <c r="P1" s="29" t="s">
        <v>54</v>
      </c>
      <c r="Q1" s="30" t="s">
        <v>55</v>
      </c>
      <c r="R1" s="29" t="s">
        <v>35</v>
      </c>
      <c r="S1" s="29" t="s">
        <v>57</v>
      </c>
      <c r="T1" s="29" t="s">
        <v>56</v>
      </c>
    </row>
    <row r="2" spans="1:20" ht="15.75" x14ac:dyDescent="0.25">
      <c r="A2" s="26">
        <v>1</v>
      </c>
      <c r="B2" s="18">
        <v>12.5</v>
      </c>
      <c r="C2" s="18">
        <v>2.2999999999999998</v>
      </c>
      <c r="D2" s="31">
        <v>60</v>
      </c>
      <c r="E2" s="14">
        <v>10</v>
      </c>
      <c r="F2" s="20">
        <v>0.71199999999999997</v>
      </c>
      <c r="G2" s="14">
        <v>171</v>
      </c>
      <c r="H2" s="14">
        <v>3</v>
      </c>
      <c r="I2" s="14">
        <v>110</v>
      </c>
      <c r="J2" s="14">
        <v>1</v>
      </c>
      <c r="K2" s="32">
        <v>0</v>
      </c>
      <c r="L2" s="14">
        <v>33</v>
      </c>
      <c r="M2" s="14">
        <v>12</v>
      </c>
      <c r="N2" s="14">
        <v>2</v>
      </c>
      <c r="O2" s="21">
        <v>38</v>
      </c>
      <c r="P2" s="17">
        <v>46</v>
      </c>
      <c r="Q2">
        <v>1</v>
      </c>
      <c r="R2" s="33">
        <v>171</v>
      </c>
      <c r="S2" s="33">
        <v>178</v>
      </c>
      <c r="T2" s="34">
        <v>4.0935672514619881E-2</v>
      </c>
    </row>
    <row r="3" spans="1:20" ht="15.75" x14ac:dyDescent="0.25">
      <c r="A3" s="26">
        <v>2</v>
      </c>
      <c r="B3" s="18">
        <v>14.5</v>
      </c>
      <c r="C3" s="18">
        <v>2.7</v>
      </c>
      <c r="D3" s="31">
        <v>69</v>
      </c>
      <c r="E3" s="14">
        <v>8</v>
      </c>
      <c r="F3" s="20">
        <v>9.0999999999999998E-2</v>
      </c>
      <c r="G3" s="14">
        <v>213</v>
      </c>
      <c r="H3" s="14">
        <v>3</v>
      </c>
      <c r="I3" s="14">
        <v>134</v>
      </c>
      <c r="J3" s="14">
        <v>1</v>
      </c>
      <c r="K3" s="32">
        <v>0</v>
      </c>
      <c r="L3" s="14">
        <v>33</v>
      </c>
      <c r="M3" s="14">
        <v>16</v>
      </c>
      <c r="N3" s="14">
        <v>1</v>
      </c>
      <c r="O3" s="21">
        <v>36</v>
      </c>
      <c r="P3" s="17">
        <v>73</v>
      </c>
      <c r="Q3">
        <v>1</v>
      </c>
      <c r="R3" s="33">
        <v>168</v>
      </c>
      <c r="S3" s="33">
        <v>178</v>
      </c>
      <c r="T3" s="34">
        <v>5.9523809523809521E-2</v>
      </c>
    </row>
    <row r="4" spans="1:20" ht="15.75" x14ac:dyDescent="0.25">
      <c r="A4" s="26">
        <v>3</v>
      </c>
      <c r="B4" s="18">
        <v>19</v>
      </c>
      <c r="C4" s="18">
        <v>3.1</v>
      </c>
      <c r="D4" s="31">
        <v>79</v>
      </c>
      <c r="E4" s="14">
        <v>7</v>
      </c>
      <c r="F4" s="20">
        <v>1.72</v>
      </c>
      <c r="G4" s="14">
        <v>255</v>
      </c>
      <c r="H4" s="14">
        <v>1</v>
      </c>
      <c r="I4" s="14">
        <v>98</v>
      </c>
      <c r="J4" s="14">
        <v>1</v>
      </c>
      <c r="K4" s="32">
        <v>1</v>
      </c>
      <c r="L4" s="14">
        <v>40</v>
      </c>
      <c r="M4" s="14">
        <v>13</v>
      </c>
      <c r="N4" s="14">
        <v>2</v>
      </c>
      <c r="O4" s="21">
        <v>39</v>
      </c>
      <c r="P4" s="17">
        <v>64</v>
      </c>
      <c r="Q4">
        <v>1</v>
      </c>
      <c r="R4" s="33">
        <v>180</v>
      </c>
      <c r="S4" s="33">
        <v>188</v>
      </c>
      <c r="T4" s="34">
        <v>4.4444444444444446E-2</v>
      </c>
    </row>
    <row r="5" spans="1:20" ht="15.75" x14ac:dyDescent="0.25">
      <c r="A5" s="26">
        <v>4</v>
      </c>
      <c r="B5" s="18">
        <v>18.2</v>
      </c>
      <c r="C5" s="18">
        <v>2.6</v>
      </c>
      <c r="D5" s="31">
        <v>66</v>
      </c>
      <c r="E5" s="14">
        <v>7</v>
      </c>
      <c r="F5" s="20">
        <v>1.3720000000000001</v>
      </c>
      <c r="G5" s="14">
        <v>287</v>
      </c>
      <c r="H5" s="14">
        <v>1</v>
      </c>
      <c r="I5" s="14">
        <v>85</v>
      </c>
      <c r="J5" s="14">
        <v>1</v>
      </c>
      <c r="K5" s="32">
        <v>1</v>
      </c>
      <c r="L5" s="14">
        <v>29</v>
      </c>
      <c r="M5" s="14">
        <v>10</v>
      </c>
      <c r="N5" s="14">
        <v>2</v>
      </c>
      <c r="O5" s="21">
        <v>38</v>
      </c>
      <c r="P5" s="17">
        <v>66</v>
      </c>
      <c r="Q5">
        <v>0</v>
      </c>
      <c r="R5" s="33">
        <v>173</v>
      </c>
      <c r="S5" s="33">
        <v>180</v>
      </c>
      <c r="T5" s="34">
        <v>4.046242774566474E-2</v>
      </c>
    </row>
    <row r="6" spans="1:20" ht="15.75" x14ac:dyDescent="0.25">
      <c r="A6" s="26">
        <v>5</v>
      </c>
      <c r="B6" s="18">
        <v>7.6</v>
      </c>
      <c r="C6" s="18">
        <v>2</v>
      </c>
      <c r="D6" s="31">
        <v>51</v>
      </c>
      <c r="E6" s="14">
        <v>15</v>
      </c>
      <c r="F6" s="20">
        <v>0.93500000000000005</v>
      </c>
      <c r="G6" s="14">
        <v>112</v>
      </c>
      <c r="H6" s="14">
        <v>4</v>
      </c>
      <c r="I6" s="14">
        <v>72</v>
      </c>
      <c r="J6" s="14">
        <v>1</v>
      </c>
      <c r="K6" s="32">
        <v>0</v>
      </c>
      <c r="L6" s="14">
        <v>36</v>
      </c>
      <c r="M6" s="14">
        <v>4</v>
      </c>
      <c r="N6" s="14">
        <v>3</v>
      </c>
      <c r="O6" s="21">
        <v>40</v>
      </c>
      <c r="P6" s="17">
        <v>29</v>
      </c>
      <c r="Q6">
        <v>0</v>
      </c>
      <c r="R6" s="33">
        <v>166</v>
      </c>
      <c r="S6" s="33">
        <v>171</v>
      </c>
      <c r="T6" s="34">
        <v>3.0120481927710843E-2</v>
      </c>
    </row>
    <row r="7" spans="1:20" ht="15.75" x14ac:dyDescent="0.25">
      <c r="A7" s="26">
        <v>6</v>
      </c>
      <c r="B7" s="18">
        <v>18.5</v>
      </c>
      <c r="C7" s="18">
        <v>2.7</v>
      </c>
      <c r="D7" s="31">
        <v>62</v>
      </c>
      <c r="E7" s="14">
        <v>6</v>
      </c>
      <c r="F7" s="20">
        <v>2.0190000000000001</v>
      </c>
      <c r="G7" s="14">
        <v>238</v>
      </c>
      <c r="H7" s="14">
        <v>0</v>
      </c>
      <c r="I7" s="14">
        <v>77</v>
      </c>
      <c r="J7" s="14">
        <v>1</v>
      </c>
      <c r="K7" s="32">
        <v>1</v>
      </c>
      <c r="L7" s="14">
        <v>32</v>
      </c>
      <c r="M7" s="14">
        <v>15</v>
      </c>
      <c r="N7" s="14">
        <v>4</v>
      </c>
      <c r="O7" s="21">
        <v>37</v>
      </c>
      <c r="P7" s="17">
        <v>40</v>
      </c>
      <c r="Q7">
        <v>1</v>
      </c>
      <c r="R7" s="33">
        <v>183</v>
      </c>
      <c r="S7" s="33">
        <v>192</v>
      </c>
      <c r="T7" s="34">
        <v>4.9180327868852458E-2</v>
      </c>
    </row>
    <row r="8" spans="1:20" ht="15.75" x14ac:dyDescent="0.25">
      <c r="A8" s="26">
        <v>7</v>
      </c>
      <c r="B8" s="18">
        <v>13.1</v>
      </c>
      <c r="C8" s="18">
        <v>2.4</v>
      </c>
      <c r="D8" s="31">
        <v>61</v>
      </c>
      <c r="E8" s="14">
        <v>7</v>
      </c>
      <c r="F8" s="20">
        <v>0.66200000000000003</v>
      </c>
      <c r="G8" s="14">
        <v>124</v>
      </c>
      <c r="H8" s="14">
        <v>2</v>
      </c>
      <c r="I8" s="14">
        <v>100</v>
      </c>
      <c r="J8" s="14">
        <v>1</v>
      </c>
      <c r="K8" s="32">
        <v>1</v>
      </c>
      <c r="L8" s="14">
        <v>52</v>
      </c>
      <c r="M8" s="14">
        <v>15</v>
      </c>
      <c r="N8" s="14">
        <v>3</v>
      </c>
      <c r="O8" s="21">
        <v>37</v>
      </c>
      <c r="P8" s="17">
        <v>69</v>
      </c>
      <c r="Q8">
        <v>0</v>
      </c>
      <c r="R8" s="33">
        <v>182</v>
      </c>
      <c r="S8" s="33">
        <v>191</v>
      </c>
      <c r="T8" s="34">
        <v>4.9450549450549448E-2</v>
      </c>
    </row>
    <row r="9" spans="1:20" ht="15.75" x14ac:dyDescent="0.25">
      <c r="A9" s="26">
        <v>8</v>
      </c>
      <c r="B9" s="18">
        <v>14.9</v>
      </c>
      <c r="C9" s="18">
        <v>2.5</v>
      </c>
      <c r="D9" s="31">
        <v>59</v>
      </c>
      <c r="E9" s="14">
        <v>6</v>
      </c>
      <c r="F9" s="20">
        <v>0.7</v>
      </c>
      <c r="G9" s="14">
        <v>214</v>
      </c>
      <c r="H9" s="14">
        <v>2</v>
      </c>
      <c r="I9" s="14">
        <v>95</v>
      </c>
      <c r="J9" s="14">
        <v>1</v>
      </c>
      <c r="K9" s="32">
        <v>0</v>
      </c>
      <c r="L9" s="14">
        <v>41</v>
      </c>
      <c r="M9" s="14">
        <v>4</v>
      </c>
      <c r="N9" s="14">
        <v>3</v>
      </c>
      <c r="O9" s="21">
        <v>36</v>
      </c>
      <c r="P9" s="17">
        <v>45</v>
      </c>
      <c r="Q9">
        <v>0</v>
      </c>
      <c r="R9" s="33">
        <v>173</v>
      </c>
      <c r="S9" s="33">
        <v>182</v>
      </c>
      <c r="T9" s="34">
        <v>5.2023121387283239E-2</v>
      </c>
    </row>
    <row r="10" spans="1:20" ht="15.75" x14ac:dyDescent="0.25">
      <c r="A10" s="26">
        <v>9</v>
      </c>
      <c r="B10" s="18">
        <v>17.100000000000001</v>
      </c>
      <c r="C10" s="18">
        <v>2.7</v>
      </c>
      <c r="D10" s="31">
        <v>65</v>
      </c>
      <c r="E10" s="14">
        <v>8</v>
      </c>
      <c r="F10" s="20">
        <v>0.93700000000000006</v>
      </c>
      <c r="G10" s="14">
        <v>215</v>
      </c>
      <c r="H10" s="14">
        <v>4</v>
      </c>
      <c r="I10" s="14">
        <v>112</v>
      </c>
      <c r="J10" s="14">
        <v>0</v>
      </c>
      <c r="K10" s="32">
        <v>1</v>
      </c>
      <c r="L10" s="14">
        <v>31</v>
      </c>
      <c r="M10" s="14">
        <v>12</v>
      </c>
      <c r="N10" s="14">
        <v>5</v>
      </c>
      <c r="O10" s="21">
        <v>40</v>
      </c>
      <c r="P10" s="17">
        <v>42</v>
      </c>
      <c r="Q10">
        <v>1</v>
      </c>
      <c r="R10" s="33">
        <v>183</v>
      </c>
      <c r="S10" s="33">
        <v>192</v>
      </c>
      <c r="T10" s="34">
        <v>4.9180327868852458E-2</v>
      </c>
    </row>
    <row r="11" spans="1:20" ht="15.75" x14ac:dyDescent="0.25">
      <c r="A11" s="26">
        <v>10</v>
      </c>
      <c r="B11" s="18">
        <v>9.1999999999999993</v>
      </c>
      <c r="C11" s="18">
        <v>2.1</v>
      </c>
      <c r="D11" s="31">
        <v>55</v>
      </c>
      <c r="E11" s="14">
        <v>16</v>
      </c>
      <c r="F11" s="20">
        <v>6.5000000000000002E-2</v>
      </c>
      <c r="G11" s="14">
        <v>154</v>
      </c>
      <c r="H11" s="14">
        <v>3</v>
      </c>
      <c r="I11" s="31">
        <v>75</v>
      </c>
      <c r="J11" s="14">
        <v>0</v>
      </c>
      <c r="K11" s="32">
        <v>0</v>
      </c>
      <c r="L11" s="14">
        <v>42</v>
      </c>
      <c r="M11" s="14">
        <v>13</v>
      </c>
      <c r="N11" s="14">
        <v>2</v>
      </c>
      <c r="O11" s="21">
        <v>34</v>
      </c>
      <c r="P11" s="17">
        <v>34</v>
      </c>
      <c r="Q11">
        <v>1</v>
      </c>
      <c r="R11" s="33">
        <v>158</v>
      </c>
      <c r="S11" s="33">
        <v>165</v>
      </c>
      <c r="T11" s="34">
        <v>4.4303797468354431E-2</v>
      </c>
    </row>
    <row r="12" spans="1:20" ht="15.75" x14ac:dyDescent="0.25">
      <c r="A12" s="26">
        <v>11</v>
      </c>
      <c r="B12" s="18">
        <v>10.3</v>
      </c>
      <c r="C12" s="18">
        <v>2.2000000000000002</v>
      </c>
      <c r="D12" s="31">
        <v>65</v>
      </c>
      <c r="E12" s="14">
        <v>10</v>
      </c>
      <c r="F12" s="20">
        <v>2.1440000000000001</v>
      </c>
      <c r="G12" s="14">
        <v>97</v>
      </c>
      <c r="H12" s="14">
        <v>2</v>
      </c>
      <c r="I12" s="14">
        <v>100</v>
      </c>
      <c r="J12" s="14">
        <v>1</v>
      </c>
      <c r="K12" s="32">
        <v>0</v>
      </c>
      <c r="L12" s="14">
        <v>32</v>
      </c>
      <c r="M12" s="14">
        <v>8</v>
      </c>
      <c r="N12" s="14">
        <v>2</v>
      </c>
      <c r="O12" s="21">
        <v>40</v>
      </c>
      <c r="P12" s="17">
        <v>51</v>
      </c>
      <c r="Q12">
        <v>1</v>
      </c>
      <c r="R12" s="33">
        <v>174</v>
      </c>
      <c r="S12" s="33">
        <v>180</v>
      </c>
      <c r="T12" s="34">
        <v>3.4482758620689655E-2</v>
      </c>
    </row>
    <row r="13" spans="1:20" ht="15.75" x14ac:dyDescent="0.25">
      <c r="A13" s="26">
        <v>12</v>
      </c>
      <c r="B13" s="18">
        <v>19.3</v>
      </c>
      <c r="C13" s="18">
        <v>3.1</v>
      </c>
      <c r="D13" s="31">
        <v>74</v>
      </c>
      <c r="E13" s="14">
        <v>7</v>
      </c>
      <c r="F13" s="20">
        <v>0.248</v>
      </c>
      <c r="G13" s="14">
        <v>301</v>
      </c>
      <c r="H13" s="14">
        <v>1</v>
      </c>
      <c r="I13" s="14">
        <v>96</v>
      </c>
      <c r="J13" s="14">
        <v>1</v>
      </c>
      <c r="K13" s="32">
        <v>1</v>
      </c>
      <c r="L13" s="14">
        <v>39</v>
      </c>
      <c r="M13" s="14">
        <v>21</v>
      </c>
      <c r="N13" s="14">
        <v>5</v>
      </c>
      <c r="O13" s="21">
        <v>40</v>
      </c>
      <c r="P13" s="17">
        <v>86</v>
      </c>
      <c r="Q13">
        <v>1</v>
      </c>
      <c r="R13" s="33">
        <v>174</v>
      </c>
      <c r="S13" s="33">
        <v>187</v>
      </c>
      <c r="T13" s="34">
        <v>7.4712643678160925E-2</v>
      </c>
    </row>
    <row r="14" spans="1:20" ht="15.75" x14ac:dyDescent="0.25">
      <c r="A14" s="26">
        <v>13</v>
      </c>
      <c r="B14" s="18">
        <v>8.1</v>
      </c>
      <c r="C14" s="18">
        <v>1.8</v>
      </c>
      <c r="D14" s="31">
        <v>43</v>
      </c>
      <c r="E14" s="14">
        <v>23</v>
      </c>
      <c r="F14" s="20">
        <v>1.607</v>
      </c>
      <c r="G14" s="14">
        <v>123</v>
      </c>
      <c r="H14" s="14">
        <v>1</v>
      </c>
      <c r="I14" s="14">
        <v>72</v>
      </c>
      <c r="J14" s="14">
        <v>0</v>
      </c>
      <c r="K14" s="32">
        <v>0</v>
      </c>
      <c r="L14" s="14">
        <v>45</v>
      </c>
      <c r="M14" s="14">
        <v>8</v>
      </c>
      <c r="N14" s="14">
        <v>3</v>
      </c>
      <c r="O14" s="21">
        <v>44</v>
      </c>
      <c r="P14" s="17">
        <v>19</v>
      </c>
      <c r="Q14">
        <v>0</v>
      </c>
      <c r="R14" s="33">
        <v>163</v>
      </c>
      <c r="S14" s="33">
        <v>170</v>
      </c>
      <c r="T14" s="34">
        <v>4.2944785276073622E-2</v>
      </c>
    </row>
    <row r="15" spans="1:20" ht="15.75" x14ac:dyDescent="0.25">
      <c r="A15" s="26">
        <v>14</v>
      </c>
      <c r="B15" s="18">
        <v>9.1</v>
      </c>
      <c r="C15" s="18">
        <v>3.3</v>
      </c>
      <c r="D15" s="31">
        <v>78</v>
      </c>
      <c r="E15" s="14">
        <v>3</v>
      </c>
      <c r="F15" s="20">
        <v>1.6240000000000001</v>
      </c>
      <c r="G15" s="14">
        <v>148</v>
      </c>
      <c r="H15" s="14">
        <v>5</v>
      </c>
      <c r="I15" s="14">
        <v>73</v>
      </c>
      <c r="J15" s="14">
        <v>1</v>
      </c>
      <c r="K15" s="32">
        <v>0</v>
      </c>
      <c r="L15" s="14">
        <v>39</v>
      </c>
      <c r="M15" s="14">
        <v>11</v>
      </c>
      <c r="N15" s="14">
        <v>4</v>
      </c>
      <c r="O15" s="21">
        <v>36</v>
      </c>
      <c r="P15" s="17">
        <v>59</v>
      </c>
      <c r="Q15">
        <v>0</v>
      </c>
      <c r="R15" s="33">
        <v>168</v>
      </c>
      <c r="S15" s="33">
        <v>175</v>
      </c>
      <c r="T15" s="34">
        <v>4.1666666666666664E-2</v>
      </c>
    </row>
    <row r="16" spans="1:20" ht="15.75" x14ac:dyDescent="0.25">
      <c r="A16" s="26">
        <v>15</v>
      </c>
      <c r="B16" s="18">
        <v>15.7</v>
      </c>
      <c r="C16" s="18">
        <v>2.8</v>
      </c>
      <c r="D16" s="31">
        <v>67</v>
      </c>
      <c r="E16" s="14">
        <v>9</v>
      </c>
      <c r="F16" s="20">
        <v>0.05</v>
      </c>
      <c r="G16" s="14">
        <v>228</v>
      </c>
      <c r="H16" s="14">
        <v>4</v>
      </c>
      <c r="I16" s="14">
        <v>86</v>
      </c>
      <c r="J16" s="14">
        <v>0</v>
      </c>
      <c r="K16" s="32">
        <v>1</v>
      </c>
      <c r="L16" s="14">
        <v>31</v>
      </c>
      <c r="M16" s="14">
        <v>13</v>
      </c>
      <c r="N16" s="14">
        <v>1</v>
      </c>
      <c r="O16" s="21">
        <v>38</v>
      </c>
      <c r="P16" s="17">
        <v>70</v>
      </c>
      <c r="Q16">
        <v>1</v>
      </c>
      <c r="R16" s="33">
        <v>173</v>
      </c>
      <c r="S16" s="33">
        <v>181</v>
      </c>
      <c r="T16" s="34">
        <v>4.6242774566473986E-2</v>
      </c>
    </row>
    <row r="17" spans="1:20" ht="15.75" x14ac:dyDescent="0.25">
      <c r="A17" s="26">
        <v>16</v>
      </c>
      <c r="B17" s="18">
        <v>9.8000000000000007</v>
      </c>
      <c r="C17" s="18">
        <v>2.1</v>
      </c>
      <c r="D17" s="31">
        <v>62</v>
      </c>
      <c r="E17" s="14">
        <v>16</v>
      </c>
      <c r="F17" s="20">
        <v>0.58799999999999997</v>
      </c>
      <c r="G17" s="14">
        <v>136</v>
      </c>
      <c r="H17" s="14">
        <v>4</v>
      </c>
      <c r="I17" s="14">
        <v>121</v>
      </c>
      <c r="J17" s="14">
        <v>1</v>
      </c>
      <c r="K17" s="32">
        <v>1</v>
      </c>
      <c r="L17" s="14">
        <v>41</v>
      </c>
      <c r="M17" s="14">
        <v>10</v>
      </c>
      <c r="N17" s="14">
        <v>3</v>
      </c>
      <c r="O17" s="21">
        <v>41</v>
      </c>
      <c r="P17" s="17">
        <v>44</v>
      </c>
      <c r="Q17">
        <v>1</v>
      </c>
      <c r="R17" s="33">
        <v>159</v>
      </c>
      <c r="S17" s="33">
        <v>167</v>
      </c>
      <c r="T17" s="34">
        <v>5.0314465408805034E-2</v>
      </c>
    </row>
    <row r="18" spans="1:20" ht="15.75" x14ac:dyDescent="0.25">
      <c r="A18" s="26">
        <v>17</v>
      </c>
      <c r="B18" s="18">
        <v>19.5</v>
      </c>
      <c r="C18" s="18">
        <v>3.8</v>
      </c>
      <c r="D18" s="31">
        <v>99</v>
      </c>
      <c r="E18" s="14">
        <v>9</v>
      </c>
      <c r="F18" s="20">
        <v>1.76</v>
      </c>
      <c r="G18" s="31">
        <v>369</v>
      </c>
      <c r="H18" s="14">
        <v>4</v>
      </c>
      <c r="I18" s="14">
        <v>85</v>
      </c>
      <c r="J18" s="14">
        <v>0</v>
      </c>
      <c r="K18" s="32">
        <v>1</v>
      </c>
      <c r="L18" s="14">
        <v>38</v>
      </c>
      <c r="M18" s="14">
        <v>12</v>
      </c>
      <c r="N18" s="14">
        <v>2</v>
      </c>
      <c r="O18" s="21">
        <v>38</v>
      </c>
      <c r="P18" s="17">
        <v>68</v>
      </c>
      <c r="Q18">
        <v>1</v>
      </c>
      <c r="R18" s="33">
        <v>163</v>
      </c>
      <c r="S18" s="33">
        <v>170</v>
      </c>
      <c r="T18" s="34">
        <v>4.2944785276073622E-2</v>
      </c>
    </row>
    <row r="19" spans="1:20" ht="15.75" x14ac:dyDescent="0.25">
      <c r="A19" s="26">
        <v>18</v>
      </c>
      <c r="B19" s="18">
        <v>16.2</v>
      </c>
      <c r="C19" s="18">
        <v>2.6</v>
      </c>
      <c r="D19" s="31">
        <v>67</v>
      </c>
      <c r="E19" s="14">
        <v>8</v>
      </c>
      <c r="F19" s="20">
        <v>4.4999999999999998E-2</v>
      </c>
      <c r="G19" s="14">
        <v>187</v>
      </c>
      <c r="H19" s="14">
        <v>0</v>
      </c>
      <c r="I19" s="14">
        <v>73</v>
      </c>
      <c r="J19" s="14">
        <v>1</v>
      </c>
      <c r="K19" s="32">
        <v>1</v>
      </c>
      <c r="L19" s="14">
        <v>29</v>
      </c>
      <c r="M19" s="14">
        <v>13</v>
      </c>
      <c r="N19" s="14">
        <v>1</v>
      </c>
      <c r="O19" s="21">
        <v>41</v>
      </c>
      <c r="P19" s="17">
        <v>45</v>
      </c>
      <c r="Q19">
        <v>1</v>
      </c>
      <c r="R19" s="33">
        <v>182</v>
      </c>
      <c r="S19" s="33">
        <v>192</v>
      </c>
      <c r="T19" s="34">
        <v>5.4945054945054944E-2</v>
      </c>
    </row>
    <row r="20" spans="1:20" ht="15.75" x14ac:dyDescent="0.25">
      <c r="A20" s="26">
        <v>19</v>
      </c>
      <c r="B20" s="18">
        <v>8</v>
      </c>
      <c r="C20" s="18">
        <v>1.9</v>
      </c>
      <c r="D20" s="31">
        <v>51</v>
      </c>
      <c r="E20" s="14">
        <v>12</v>
      </c>
      <c r="F20" s="20">
        <v>1</v>
      </c>
      <c r="G20" s="14">
        <v>66</v>
      </c>
      <c r="H20" s="14">
        <v>3</v>
      </c>
      <c r="I20" s="14">
        <v>90</v>
      </c>
      <c r="J20" s="14">
        <v>1</v>
      </c>
      <c r="K20" s="32">
        <v>0</v>
      </c>
      <c r="L20" s="14">
        <v>34</v>
      </c>
      <c r="M20" s="14">
        <v>6</v>
      </c>
      <c r="N20" s="14">
        <v>2</v>
      </c>
      <c r="O20" s="21">
        <v>40</v>
      </c>
      <c r="P20" s="17">
        <v>25</v>
      </c>
      <c r="Q20">
        <v>0</v>
      </c>
      <c r="R20" s="33">
        <v>178</v>
      </c>
      <c r="S20" s="33">
        <v>184</v>
      </c>
      <c r="T20" s="34">
        <v>3.3707865168539325E-2</v>
      </c>
    </row>
    <row r="21" spans="1:20" ht="15.75" x14ac:dyDescent="0.25">
      <c r="A21" s="26">
        <v>20</v>
      </c>
      <c r="B21" s="18">
        <v>12.2</v>
      </c>
      <c r="C21" s="18">
        <v>2.6</v>
      </c>
      <c r="D21" s="31">
        <v>71</v>
      </c>
      <c r="E21" s="14">
        <v>13</v>
      </c>
      <c r="F21" s="20">
        <v>0.121</v>
      </c>
      <c r="G21" s="14">
        <v>116</v>
      </c>
      <c r="H21" s="14">
        <v>0</v>
      </c>
      <c r="I21" s="14">
        <v>82</v>
      </c>
      <c r="J21" s="14">
        <v>0</v>
      </c>
      <c r="K21" s="32">
        <v>1</v>
      </c>
      <c r="L21" s="14">
        <v>34</v>
      </c>
      <c r="M21" s="14">
        <v>8</v>
      </c>
      <c r="N21" s="14">
        <v>2</v>
      </c>
      <c r="O21" s="21">
        <v>47</v>
      </c>
      <c r="P21" s="17">
        <v>51</v>
      </c>
      <c r="Q21">
        <v>1</v>
      </c>
      <c r="R21" s="33">
        <v>185</v>
      </c>
      <c r="S21" s="33">
        <v>193</v>
      </c>
      <c r="T21" s="34">
        <v>4.3243243243243246E-2</v>
      </c>
    </row>
    <row r="22" spans="1:20" ht="15.75" x14ac:dyDescent="0.25">
      <c r="A22" s="26">
        <v>21</v>
      </c>
      <c r="B22" s="18">
        <v>11.1</v>
      </c>
      <c r="C22" s="18">
        <v>2.4</v>
      </c>
      <c r="D22" s="31">
        <v>65</v>
      </c>
      <c r="E22" s="14">
        <v>3</v>
      </c>
      <c r="F22" s="20">
        <v>0.159</v>
      </c>
      <c r="G22" s="14">
        <v>144</v>
      </c>
      <c r="H22" s="14">
        <v>2</v>
      </c>
      <c r="I22" s="31">
        <v>85</v>
      </c>
      <c r="J22" s="14">
        <v>0</v>
      </c>
      <c r="K22" s="32">
        <v>1</v>
      </c>
      <c r="L22" s="14">
        <v>47</v>
      </c>
      <c r="M22" s="14">
        <v>14</v>
      </c>
      <c r="N22" s="14">
        <v>3</v>
      </c>
      <c r="O22" s="21">
        <v>27</v>
      </c>
      <c r="P22" s="17">
        <v>59</v>
      </c>
      <c r="Q22">
        <v>1</v>
      </c>
      <c r="R22" s="33">
        <v>168</v>
      </c>
      <c r="S22" s="33">
        <v>174</v>
      </c>
      <c r="T22" s="34">
        <v>3.5714285714285712E-2</v>
      </c>
    </row>
    <row r="23" spans="1:20" ht="15.75" x14ac:dyDescent="0.25">
      <c r="A23" s="26">
        <v>22</v>
      </c>
      <c r="B23" s="18">
        <v>16.8</v>
      </c>
      <c r="C23" s="18">
        <v>3</v>
      </c>
      <c r="D23" s="31">
        <v>86</v>
      </c>
      <c r="E23" s="14">
        <v>8</v>
      </c>
      <c r="F23" s="20">
        <v>2.2839999999999998</v>
      </c>
      <c r="G23" s="14">
        <v>201</v>
      </c>
      <c r="H23" s="14">
        <v>0</v>
      </c>
      <c r="I23" s="14">
        <v>80</v>
      </c>
      <c r="J23" s="14">
        <v>1</v>
      </c>
      <c r="K23" s="32">
        <v>1</v>
      </c>
      <c r="L23" s="14">
        <v>38</v>
      </c>
      <c r="M23" s="14">
        <v>10</v>
      </c>
      <c r="N23" s="14">
        <v>2</v>
      </c>
      <c r="O23" s="21">
        <v>32</v>
      </c>
      <c r="P23" s="17">
        <v>78</v>
      </c>
      <c r="Q23">
        <v>1</v>
      </c>
      <c r="R23" s="33">
        <v>183</v>
      </c>
      <c r="S23" s="33">
        <v>192</v>
      </c>
      <c r="T23" s="34">
        <v>4.9180327868852458E-2</v>
      </c>
    </row>
    <row r="24" spans="1:20" ht="15.75" x14ac:dyDescent="0.25">
      <c r="A24" s="26">
        <v>23</v>
      </c>
      <c r="B24" s="18">
        <v>11.8</v>
      </c>
      <c r="C24" s="18">
        <v>2</v>
      </c>
      <c r="D24" s="31">
        <v>51</v>
      </c>
      <c r="E24" s="14">
        <v>8</v>
      </c>
      <c r="F24" s="20">
        <v>0.79900000000000004</v>
      </c>
      <c r="G24" s="14">
        <v>96</v>
      </c>
      <c r="H24" s="14">
        <v>6</v>
      </c>
      <c r="I24" s="14">
        <v>145</v>
      </c>
      <c r="J24" s="14">
        <v>1</v>
      </c>
      <c r="K24" s="32">
        <v>1</v>
      </c>
      <c r="L24" s="14">
        <v>34</v>
      </c>
      <c r="M24" s="14">
        <v>12</v>
      </c>
      <c r="N24" s="14">
        <v>2</v>
      </c>
      <c r="O24" s="21">
        <v>40</v>
      </c>
      <c r="P24" s="17">
        <v>22</v>
      </c>
      <c r="Q24">
        <v>0</v>
      </c>
      <c r="R24" s="33">
        <v>181</v>
      </c>
      <c r="S24" s="33">
        <v>189</v>
      </c>
      <c r="T24" s="34">
        <v>4.4198895027624308E-2</v>
      </c>
    </row>
    <row r="25" spans="1:20" ht="15.75" x14ac:dyDescent="0.25">
      <c r="A25" s="26">
        <v>24</v>
      </c>
      <c r="B25" s="18">
        <v>14</v>
      </c>
      <c r="C25" s="18">
        <v>2.2999999999999998</v>
      </c>
      <c r="D25" s="31">
        <v>56</v>
      </c>
      <c r="E25" s="14">
        <v>7</v>
      </c>
      <c r="F25" s="20">
        <v>0.91100000000000003</v>
      </c>
      <c r="G25" s="14">
        <v>134</v>
      </c>
      <c r="H25" s="14">
        <v>2</v>
      </c>
      <c r="I25" s="14">
        <v>112</v>
      </c>
      <c r="J25" s="14">
        <v>1</v>
      </c>
      <c r="K25" s="32">
        <v>0</v>
      </c>
      <c r="L25" s="14">
        <v>30</v>
      </c>
      <c r="M25" s="14">
        <v>13</v>
      </c>
      <c r="N25" s="14">
        <v>1</v>
      </c>
      <c r="O25" s="21">
        <v>38</v>
      </c>
      <c r="P25" s="17">
        <v>34</v>
      </c>
      <c r="Q25">
        <v>1</v>
      </c>
      <c r="R25" s="33">
        <v>178</v>
      </c>
      <c r="S25" s="33">
        <v>185</v>
      </c>
      <c r="T25" s="34">
        <v>3.9325842696629212E-2</v>
      </c>
    </row>
    <row r="26" spans="1:20" ht="15.75" x14ac:dyDescent="0.25">
      <c r="A26" s="26">
        <v>25</v>
      </c>
      <c r="B26" s="18">
        <v>10.5</v>
      </c>
      <c r="C26" s="18">
        <v>2.2999999999999998</v>
      </c>
      <c r="D26" s="31">
        <v>60</v>
      </c>
      <c r="E26" s="14">
        <v>3</v>
      </c>
      <c r="F26" s="20">
        <v>0.81299999999999994</v>
      </c>
      <c r="G26" s="14">
        <v>101</v>
      </c>
      <c r="H26" s="14">
        <v>3</v>
      </c>
      <c r="I26" s="14">
        <v>106</v>
      </c>
      <c r="J26" s="14">
        <v>1</v>
      </c>
      <c r="K26" s="32">
        <v>0</v>
      </c>
      <c r="L26" s="14">
        <v>44</v>
      </c>
      <c r="M26" s="14">
        <v>8</v>
      </c>
      <c r="N26" s="14">
        <v>3</v>
      </c>
      <c r="O26" s="21">
        <v>33</v>
      </c>
      <c r="P26" s="17">
        <v>45</v>
      </c>
      <c r="Q26">
        <v>0</v>
      </c>
      <c r="R26" s="33">
        <v>170</v>
      </c>
      <c r="S26" s="33">
        <v>177</v>
      </c>
      <c r="T26" s="34">
        <v>4.1176470588235294E-2</v>
      </c>
    </row>
    <row r="27" spans="1:20" ht="15.75" x14ac:dyDescent="0.25">
      <c r="A27" s="26">
        <v>26</v>
      </c>
      <c r="B27" s="18">
        <v>6.2</v>
      </c>
      <c r="C27" s="18">
        <v>1.6</v>
      </c>
      <c r="D27" s="31">
        <v>40</v>
      </c>
      <c r="E27" s="14">
        <v>14</v>
      </c>
      <c r="F27" s="20">
        <v>0.97599999999999998</v>
      </c>
      <c r="G27" s="14">
        <v>82</v>
      </c>
      <c r="H27" s="14">
        <v>2</v>
      </c>
      <c r="I27" s="14">
        <v>101</v>
      </c>
      <c r="J27" s="14">
        <v>0</v>
      </c>
      <c r="K27" s="32">
        <v>0</v>
      </c>
      <c r="L27" s="14">
        <v>37</v>
      </c>
      <c r="M27" s="14">
        <v>5</v>
      </c>
      <c r="N27" s="14">
        <v>3</v>
      </c>
      <c r="O27" s="21">
        <v>40</v>
      </c>
      <c r="P27" s="17">
        <v>9</v>
      </c>
      <c r="Q27">
        <v>0</v>
      </c>
      <c r="R27" s="33">
        <v>163</v>
      </c>
      <c r="S27" s="33">
        <v>168</v>
      </c>
      <c r="T27" s="34">
        <v>3.0674846625766871E-2</v>
      </c>
    </row>
    <row r="28" spans="1:20" ht="15.75" x14ac:dyDescent="0.25">
      <c r="A28" s="26">
        <v>27</v>
      </c>
      <c r="B28" s="18">
        <v>16.899999999999999</v>
      </c>
      <c r="C28" s="18">
        <v>3.4</v>
      </c>
      <c r="D28" s="31">
        <v>85</v>
      </c>
      <c r="E28" s="14">
        <v>12</v>
      </c>
      <c r="F28" s="20">
        <v>1.86</v>
      </c>
      <c r="G28" s="14">
        <v>311</v>
      </c>
      <c r="H28" s="14">
        <v>2</v>
      </c>
      <c r="I28" s="14">
        <v>124</v>
      </c>
      <c r="J28" s="14">
        <v>1</v>
      </c>
      <c r="K28" s="32">
        <v>1</v>
      </c>
      <c r="L28" s="14">
        <v>37</v>
      </c>
      <c r="M28" s="14">
        <v>13</v>
      </c>
      <c r="N28" s="14">
        <v>2</v>
      </c>
      <c r="O28" s="21">
        <v>42</v>
      </c>
      <c r="P28" s="17">
        <v>62</v>
      </c>
      <c r="Q28">
        <v>1</v>
      </c>
      <c r="R28" s="33">
        <v>164</v>
      </c>
      <c r="S28" s="33">
        <v>172</v>
      </c>
      <c r="T28" s="34">
        <v>4.878048780487805E-2</v>
      </c>
    </row>
    <row r="29" spans="1:20" ht="15.75" x14ac:dyDescent="0.25">
      <c r="A29" s="26">
        <v>28</v>
      </c>
      <c r="B29" s="18">
        <v>7.9</v>
      </c>
      <c r="C29" s="18">
        <v>1.5</v>
      </c>
      <c r="D29" s="31">
        <v>35</v>
      </c>
      <c r="E29" s="14">
        <v>6</v>
      </c>
      <c r="F29" s="20">
        <v>4.7E-2</v>
      </c>
      <c r="G29" s="14">
        <v>65</v>
      </c>
      <c r="H29" s="14">
        <v>4</v>
      </c>
      <c r="I29" s="14">
        <v>88</v>
      </c>
      <c r="J29" s="14">
        <v>1</v>
      </c>
      <c r="K29" s="32">
        <v>0</v>
      </c>
      <c r="L29" s="14">
        <v>27</v>
      </c>
      <c r="M29" s="14">
        <v>5</v>
      </c>
      <c r="N29" s="14">
        <v>6</v>
      </c>
      <c r="O29" s="21">
        <v>37</v>
      </c>
      <c r="P29" s="17">
        <v>16</v>
      </c>
      <c r="Q29">
        <v>0</v>
      </c>
      <c r="R29" s="33">
        <v>180</v>
      </c>
      <c r="S29" s="33">
        <v>186</v>
      </c>
      <c r="T29" s="34">
        <v>3.3333333333333333E-2</v>
      </c>
    </row>
    <row r="30" spans="1:20" ht="15.75" x14ac:dyDescent="0.25">
      <c r="A30" s="26">
        <v>29</v>
      </c>
      <c r="B30" s="18">
        <v>9.6</v>
      </c>
      <c r="C30" s="18">
        <v>1.9</v>
      </c>
      <c r="D30" s="31">
        <v>51</v>
      </c>
      <c r="E30" s="14">
        <v>6</v>
      </c>
      <c r="F30" s="20">
        <v>0.498</v>
      </c>
      <c r="G30" s="14">
        <v>31</v>
      </c>
      <c r="H30" s="14">
        <v>4</v>
      </c>
      <c r="I30" s="14">
        <v>117</v>
      </c>
      <c r="J30" s="14">
        <v>1</v>
      </c>
      <c r="K30" s="32">
        <v>0</v>
      </c>
      <c r="L30" s="14">
        <v>30</v>
      </c>
      <c r="M30" s="14">
        <v>5</v>
      </c>
      <c r="N30" s="14">
        <v>2</v>
      </c>
      <c r="O30" s="21">
        <v>36</v>
      </c>
      <c r="P30" s="17">
        <v>20</v>
      </c>
      <c r="Q30">
        <v>0</v>
      </c>
      <c r="R30" s="33">
        <v>179</v>
      </c>
      <c r="S30" s="33">
        <v>187</v>
      </c>
      <c r="T30" s="34">
        <v>4.4692737430167599E-2</v>
      </c>
    </row>
    <row r="31" spans="1:20" ht="15.75" x14ac:dyDescent="0.25">
      <c r="A31" s="26">
        <v>30</v>
      </c>
      <c r="B31" s="18">
        <v>16.3</v>
      </c>
      <c r="C31" s="18">
        <v>3.7</v>
      </c>
      <c r="D31" s="31">
        <v>102</v>
      </c>
      <c r="E31" s="14">
        <v>12</v>
      </c>
      <c r="F31" s="20">
        <v>8.4000000000000005E-2</v>
      </c>
      <c r="G31" s="14">
        <v>249</v>
      </c>
      <c r="H31" s="14">
        <v>2</v>
      </c>
      <c r="I31" s="31">
        <v>86</v>
      </c>
      <c r="J31" s="14">
        <v>1</v>
      </c>
      <c r="K31" s="32">
        <v>1</v>
      </c>
      <c r="L31" s="14">
        <v>38</v>
      </c>
      <c r="M31" s="14">
        <v>11</v>
      </c>
      <c r="N31" s="14">
        <v>2</v>
      </c>
      <c r="O31" s="21">
        <v>32</v>
      </c>
      <c r="P31" s="17">
        <v>114</v>
      </c>
      <c r="Q31">
        <v>1</v>
      </c>
      <c r="R31" s="33">
        <v>170</v>
      </c>
      <c r="S31" s="33">
        <v>177</v>
      </c>
      <c r="T31" s="34">
        <v>4.1176470588235294E-2</v>
      </c>
    </row>
    <row r="32" spans="1:20" ht="15.75" x14ac:dyDescent="0.25">
      <c r="A32" s="26">
        <v>31</v>
      </c>
      <c r="B32" s="18">
        <v>11.2</v>
      </c>
      <c r="C32" s="18">
        <v>2.6</v>
      </c>
      <c r="D32" s="31">
        <v>70</v>
      </c>
      <c r="E32" s="14">
        <v>14</v>
      </c>
      <c r="F32" s="20">
        <v>4.8000000000000001E-2</v>
      </c>
      <c r="G32" s="14">
        <v>197</v>
      </c>
      <c r="H32" s="14">
        <v>4</v>
      </c>
      <c r="I32" s="14">
        <v>72</v>
      </c>
      <c r="J32" s="14">
        <v>1</v>
      </c>
      <c r="K32" s="32">
        <v>1</v>
      </c>
      <c r="L32" s="14">
        <v>35</v>
      </c>
      <c r="M32" s="14">
        <v>11</v>
      </c>
      <c r="N32" s="14">
        <v>3</v>
      </c>
      <c r="O32" s="21">
        <v>42</v>
      </c>
      <c r="P32" s="17">
        <v>56</v>
      </c>
      <c r="Q32">
        <v>0</v>
      </c>
      <c r="R32" s="33">
        <v>166</v>
      </c>
      <c r="S32" s="33">
        <v>172</v>
      </c>
      <c r="T32" s="34">
        <v>3.614457831325301E-2</v>
      </c>
    </row>
    <row r="33" spans="1:20" ht="15.75" x14ac:dyDescent="0.25">
      <c r="A33" s="26">
        <v>32</v>
      </c>
      <c r="B33" s="18">
        <v>13.1</v>
      </c>
      <c r="C33" s="18">
        <v>2.5</v>
      </c>
      <c r="D33" s="31">
        <v>61</v>
      </c>
      <c r="E33" s="14">
        <v>7</v>
      </c>
      <c r="F33" s="20">
        <v>0.96</v>
      </c>
      <c r="G33" s="14">
        <v>213</v>
      </c>
      <c r="H33" s="14">
        <v>2</v>
      </c>
      <c r="I33" s="14">
        <v>101</v>
      </c>
      <c r="J33" s="14">
        <v>1</v>
      </c>
      <c r="K33" s="32">
        <v>1</v>
      </c>
      <c r="L33" s="14">
        <v>30</v>
      </c>
      <c r="M33" s="14">
        <v>10</v>
      </c>
      <c r="N33" s="14">
        <v>5</v>
      </c>
      <c r="O33" s="21">
        <v>39</v>
      </c>
      <c r="P33" s="17">
        <v>43</v>
      </c>
      <c r="Q33">
        <v>1</v>
      </c>
      <c r="R33" s="33">
        <v>168</v>
      </c>
      <c r="S33" s="33">
        <v>173</v>
      </c>
      <c r="T33" s="34">
        <v>2.976190476190476E-2</v>
      </c>
    </row>
    <row r="34" spans="1:20" ht="15.75" x14ac:dyDescent="0.25">
      <c r="A34" s="26">
        <v>33</v>
      </c>
      <c r="B34" s="18">
        <v>8</v>
      </c>
      <c r="C34" s="18">
        <v>1.8</v>
      </c>
      <c r="D34" s="31">
        <v>44</v>
      </c>
      <c r="E34" s="14">
        <v>3</v>
      </c>
      <c r="F34" s="20">
        <v>1.18</v>
      </c>
      <c r="G34" s="14">
        <v>69</v>
      </c>
      <c r="H34" s="14">
        <v>2</v>
      </c>
      <c r="I34" s="14">
        <v>72</v>
      </c>
      <c r="J34" s="14">
        <v>0</v>
      </c>
      <c r="K34" s="32">
        <v>0</v>
      </c>
      <c r="L34" s="14">
        <v>34</v>
      </c>
      <c r="M34" s="14">
        <v>6</v>
      </c>
      <c r="N34" s="14">
        <v>2</v>
      </c>
      <c r="O34" s="21">
        <v>47</v>
      </c>
      <c r="P34" s="17">
        <v>20</v>
      </c>
      <c r="Q34">
        <v>0</v>
      </c>
      <c r="R34" s="33">
        <v>178</v>
      </c>
      <c r="S34" s="33">
        <v>183</v>
      </c>
      <c r="T34" s="34">
        <v>2.8089887640449437E-2</v>
      </c>
    </row>
    <row r="35" spans="1:20" ht="15.75" x14ac:dyDescent="0.25">
      <c r="A35" s="26">
        <v>34</v>
      </c>
      <c r="B35" s="18">
        <v>16.100000000000001</v>
      </c>
      <c r="C35" s="18">
        <v>3.9</v>
      </c>
      <c r="D35" s="31">
        <v>98</v>
      </c>
      <c r="E35" s="14">
        <v>3</v>
      </c>
      <c r="F35" s="20">
        <v>0.97399999999999998</v>
      </c>
      <c r="G35" s="14">
        <v>201</v>
      </c>
      <c r="H35" s="14">
        <v>1</v>
      </c>
      <c r="I35" s="14">
        <v>91</v>
      </c>
      <c r="J35" s="14">
        <v>1</v>
      </c>
      <c r="K35" s="32">
        <v>1</v>
      </c>
      <c r="L35" s="14">
        <v>37</v>
      </c>
      <c r="M35" s="14">
        <v>6</v>
      </c>
      <c r="N35" s="14">
        <v>3</v>
      </c>
      <c r="O35" s="21">
        <v>32</v>
      </c>
      <c r="P35" s="17">
        <v>106</v>
      </c>
      <c r="Q35">
        <v>0</v>
      </c>
      <c r="R35" s="33">
        <v>186</v>
      </c>
      <c r="S35" s="33">
        <v>194</v>
      </c>
      <c r="T35" s="34">
        <v>4.3010752688172046E-2</v>
      </c>
    </row>
    <row r="36" spans="1:20" ht="15.75" x14ac:dyDescent="0.25">
      <c r="A36" s="26">
        <v>35</v>
      </c>
      <c r="B36" s="18">
        <v>10.4</v>
      </c>
      <c r="C36" s="18">
        <v>2</v>
      </c>
      <c r="D36" s="31">
        <v>53</v>
      </c>
      <c r="E36" s="14">
        <v>4</v>
      </c>
      <c r="F36" s="20">
        <v>1.3149999999999999</v>
      </c>
      <c r="G36" s="14">
        <v>69</v>
      </c>
      <c r="H36" s="14">
        <v>1</v>
      </c>
      <c r="I36" s="14">
        <v>78</v>
      </c>
      <c r="J36" s="14">
        <v>1</v>
      </c>
      <c r="K36" s="32">
        <v>1</v>
      </c>
      <c r="L36" s="14">
        <v>35</v>
      </c>
      <c r="M36" s="14">
        <v>9</v>
      </c>
      <c r="N36" s="14">
        <v>2</v>
      </c>
      <c r="O36" s="21">
        <v>47</v>
      </c>
      <c r="P36" s="17">
        <v>25</v>
      </c>
      <c r="Q36">
        <v>0</v>
      </c>
      <c r="R36" s="33">
        <v>181</v>
      </c>
      <c r="S36" s="33">
        <v>189</v>
      </c>
      <c r="T36" s="34">
        <v>4.4198895027624308E-2</v>
      </c>
    </row>
    <row r="37" spans="1:20" ht="15.75" x14ac:dyDescent="0.25">
      <c r="A37" s="26">
        <v>36</v>
      </c>
      <c r="B37" s="18">
        <v>7.4</v>
      </c>
      <c r="C37" s="18">
        <v>1.8</v>
      </c>
      <c r="D37" s="31">
        <v>44</v>
      </c>
      <c r="E37" s="14">
        <v>12</v>
      </c>
      <c r="F37" s="20">
        <v>0.97399999999999998</v>
      </c>
      <c r="G37" s="14">
        <v>117</v>
      </c>
      <c r="H37" s="14">
        <v>3</v>
      </c>
      <c r="I37" s="14">
        <v>96</v>
      </c>
      <c r="J37" s="14">
        <v>0</v>
      </c>
      <c r="K37" s="32">
        <v>0</v>
      </c>
      <c r="L37" s="14">
        <v>33</v>
      </c>
      <c r="M37" s="14">
        <v>6</v>
      </c>
      <c r="N37" s="14">
        <v>2</v>
      </c>
      <c r="O37" s="21">
        <v>40</v>
      </c>
      <c r="P37" s="17">
        <v>22</v>
      </c>
      <c r="Q37">
        <v>1</v>
      </c>
      <c r="R37" s="33">
        <v>165</v>
      </c>
      <c r="S37" s="33">
        <v>170</v>
      </c>
      <c r="T37" s="34">
        <v>3.0303030303030304E-2</v>
      </c>
    </row>
    <row r="38" spans="1:20" ht="15.75" x14ac:dyDescent="0.25">
      <c r="A38" s="26">
        <v>37</v>
      </c>
      <c r="B38" s="18">
        <v>10.5</v>
      </c>
      <c r="C38" s="18">
        <v>2.2999999999999998</v>
      </c>
      <c r="D38" s="31">
        <v>58</v>
      </c>
      <c r="E38" s="14">
        <v>15</v>
      </c>
      <c r="F38" s="20">
        <v>0.16700000000000001</v>
      </c>
      <c r="G38" s="14">
        <v>81</v>
      </c>
      <c r="H38" s="14">
        <v>1</v>
      </c>
      <c r="I38" s="14">
        <v>120</v>
      </c>
      <c r="J38" s="14">
        <v>0</v>
      </c>
      <c r="K38" s="32">
        <v>0</v>
      </c>
      <c r="L38" s="14">
        <v>39</v>
      </c>
      <c r="M38" s="14">
        <v>10</v>
      </c>
      <c r="N38" s="14">
        <v>2</v>
      </c>
      <c r="O38" s="21">
        <v>47</v>
      </c>
      <c r="P38" s="17">
        <v>35</v>
      </c>
      <c r="Q38">
        <v>0</v>
      </c>
      <c r="R38" s="33">
        <v>181</v>
      </c>
      <c r="S38" s="33">
        <v>188</v>
      </c>
      <c r="T38" s="34">
        <v>3.8674033149171269E-2</v>
      </c>
    </row>
    <row r="39" spans="1:20" ht="15.75" x14ac:dyDescent="0.25">
      <c r="A39" s="26">
        <v>38</v>
      </c>
      <c r="B39" s="18">
        <v>12</v>
      </c>
      <c r="C39" s="18">
        <v>2.2999999999999998</v>
      </c>
      <c r="D39" s="31">
        <v>60</v>
      </c>
      <c r="E39" s="14">
        <v>5</v>
      </c>
      <c r="F39" s="20">
        <v>0.93700000000000006</v>
      </c>
      <c r="G39" s="14">
        <v>211</v>
      </c>
      <c r="H39" s="14">
        <v>3</v>
      </c>
      <c r="I39" s="14">
        <v>112</v>
      </c>
      <c r="J39" s="14">
        <v>1</v>
      </c>
      <c r="K39" s="32">
        <v>0</v>
      </c>
      <c r="L39" s="14">
        <v>59</v>
      </c>
      <c r="M39" s="14">
        <v>15</v>
      </c>
      <c r="N39" s="14">
        <v>4</v>
      </c>
      <c r="O39" s="21">
        <v>37</v>
      </c>
      <c r="P39" s="17">
        <v>39</v>
      </c>
      <c r="Q39">
        <v>0</v>
      </c>
      <c r="R39" s="33">
        <v>166</v>
      </c>
      <c r="S39" s="33">
        <v>171</v>
      </c>
      <c r="T39" s="34">
        <v>3.0120481927710843E-2</v>
      </c>
    </row>
    <row r="40" spans="1:20" ht="15.75" x14ac:dyDescent="0.25">
      <c r="A40" s="26">
        <v>39</v>
      </c>
      <c r="B40" s="18">
        <v>14.5</v>
      </c>
      <c r="C40" s="18">
        <v>2.4</v>
      </c>
      <c r="D40" s="31">
        <v>54</v>
      </c>
      <c r="E40" s="14">
        <v>9</v>
      </c>
      <c r="F40" s="20">
        <v>4.5999999999999999E-2</v>
      </c>
      <c r="G40" s="14">
        <v>151</v>
      </c>
      <c r="H40" s="14">
        <v>0</v>
      </c>
      <c r="I40" s="14">
        <v>72</v>
      </c>
      <c r="J40" s="14">
        <v>1</v>
      </c>
      <c r="K40" s="32">
        <v>1</v>
      </c>
      <c r="L40" s="14">
        <v>30</v>
      </c>
      <c r="M40" s="14">
        <v>13</v>
      </c>
      <c r="N40" s="14">
        <v>5</v>
      </c>
      <c r="O40" s="21">
        <v>39</v>
      </c>
      <c r="P40" s="17">
        <v>26</v>
      </c>
      <c r="Q40">
        <v>0</v>
      </c>
      <c r="R40" s="33">
        <v>201</v>
      </c>
      <c r="S40" s="33">
        <v>204</v>
      </c>
      <c r="T40" s="34">
        <v>1.4925373134328358E-2</v>
      </c>
    </row>
    <row r="41" spans="1:20" ht="15.75" x14ac:dyDescent="0.25">
      <c r="A41" s="26">
        <v>40</v>
      </c>
      <c r="B41" s="23">
        <v>5.9</v>
      </c>
      <c r="C41" s="23">
        <v>1.9</v>
      </c>
      <c r="D41" s="31">
        <v>48</v>
      </c>
      <c r="E41" s="12">
        <v>2</v>
      </c>
      <c r="F41" s="25">
        <v>1.7999999999999999E-2</v>
      </c>
      <c r="G41" s="12">
        <v>77</v>
      </c>
      <c r="H41" s="12">
        <v>2</v>
      </c>
      <c r="I41" s="12">
        <v>150</v>
      </c>
      <c r="J41" s="14">
        <v>0</v>
      </c>
      <c r="K41" s="32">
        <v>0</v>
      </c>
      <c r="L41" s="14">
        <v>28</v>
      </c>
      <c r="M41" s="14">
        <v>1</v>
      </c>
      <c r="N41" s="14">
        <v>6</v>
      </c>
      <c r="O41" s="21">
        <v>30</v>
      </c>
      <c r="P41" s="17">
        <v>24</v>
      </c>
      <c r="Q41">
        <v>0</v>
      </c>
      <c r="R41" s="33">
        <v>157</v>
      </c>
      <c r="S41" s="33">
        <v>160</v>
      </c>
      <c r="T41" s="34">
        <v>1.9108280254777069E-2</v>
      </c>
    </row>
    <row r="42" spans="1:20" ht="15.75" x14ac:dyDescent="0.25">
      <c r="A42" s="26">
        <v>41</v>
      </c>
      <c r="B42" s="18">
        <v>9</v>
      </c>
      <c r="C42" s="18">
        <v>1.9</v>
      </c>
      <c r="D42" s="31">
        <v>53</v>
      </c>
      <c r="E42" s="14">
        <v>13</v>
      </c>
      <c r="F42" s="20">
        <v>0.84</v>
      </c>
      <c r="G42" s="14">
        <v>99</v>
      </c>
      <c r="H42" s="14">
        <v>3</v>
      </c>
      <c r="I42" s="14">
        <v>110</v>
      </c>
      <c r="J42" s="14">
        <v>1</v>
      </c>
      <c r="K42" s="32">
        <v>0</v>
      </c>
      <c r="L42" s="14">
        <v>36</v>
      </c>
      <c r="M42" s="14">
        <v>9</v>
      </c>
      <c r="N42" s="14">
        <v>2</v>
      </c>
      <c r="O42" s="21">
        <v>41</v>
      </c>
      <c r="P42" s="17">
        <v>30</v>
      </c>
      <c r="Q42">
        <v>1</v>
      </c>
      <c r="R42" s="33">
        <v>171</v>
      </c>
      <c r="S42" s="33">
        <v>176</v>
      </c>
      <c r="T42" s="34">
        <v>2.9239766081871343E-2</v>
      </c>
    </row>
    <row r="43" spans="1:20" ht="15.75" x14ac:dyDescent="0.25">
      <c r="A43" s="26">
        <v>42</v>
      </c>
      <c r="B43" s="18">
        <v>15.8</v>
      </c>
      <c r="C43" s="18">
        <v>3.5</v>
      </c>
      <c r="D43" s="31">
        <v>88</v>
      </c>
      <c r="E43" s="14">
        <v>18</v>
      </c>
      <c r="F43" s="20">
        <v>1</v>
      </c>
      <c r="G43" s="14">
        <v>283</v>
      </c>
      <c r="H43" s="14">
        <v>2</v>
      </c>
      <c r="I43" s="14">
        <v>104</v>
      </c>
      <c r="J43" s="14">
        <v>1</v>
      </c>
      <c r="K43" s="32">
        <v>0</v>
      </c>
      <c r="L43" s="14">
        <v>40</v>
      </c>
      <c r="M43" s="14">
        <v>8</v>
      </c>
      <c r="N43" s="14">
        <v>3</v>
      </c>
      <c r="O43" s="21">
        <v>43</v>
      </c>
      <c r="P43" s="17">
        <v>64</v>
      </c>
      <c r="Q43">
        <v>0</v>
      </c>
      <c r="R43" s="33">
        <v>167</v>
      </c>
      <c r="S43" s="33">
        <v>177</v>
      </c>
      <c r="T43" s="34">
        <v>5.9880239520958084E-2</v>
      </c>
    </row>
    <row r="44" spans="1:20" ht="15.75" x14ac:dyDescent="0.25">
      <c r="A44" s="26">
        <v>43</v>
      </c>
      <c r="B44" s="18">
        <v>14</v>
      </c>
      <c r="C44" s="18">
        <v>2.5</v>
      </c>
      <c r="D44" s="31">
        <v>59</v>
      </c>
      <c r="E44" s="14">
        <v>5</v>
      </c>
      <c r="F44" s="20">
        <v>1.159</v>
      </c>
      <c r="G44" s="14">
        <v>196</v>
      </c>
      <c r="H44" s="14">
        <v>1</v>
      </c>
      <c r="I44" s="14">
        <v>99</v>
      </c>
      <c r="J44" s="14">
        <v>1</v>
      </c>
      <c r="K44" s="32">
        <v>0</v>
      </c>
      <c r="L44" s="14">
        <v>43</v>
      </c>
      <c r="M44" s="14">
        <v>15</v>
      </c>
      <c r="N44" s="14">
        <v>5</v>
      </c>
      <c r="O44" s="21">
        <v>35</v>
      </c>
      <c r="P44" s="17">
        <v>45</v>
      </c>
      <c r="Q44">
        <v>0</v>
      </c>
      <c r="R44" s="33">
        <v>176</v>
      </c>
      <c r="S44" s="33">
        <v>184</v>
      </c>
      <c r="T44" s="34">
        <v>4.5454545454545456E-2</v>
      </c>
    </row>
    <row r="45" spans="1:20" ht="15.75" x14ac:dyDescent="0.25">
      <c r="A45" s="26">
        <v>44</v>
      </c>
      <c r="B45" s="18">
        <v>15.3</v>
      </c>
      <c r="C45" s="18">
        <v>3.4</v>
      </c>
      <c r="D45" s="31">
        <v>117</v>
      </c>
      <c r="E45" s="14">
        <v>2</v>
      </c>
      <c r="F45" s="20">
        <v>0.104</v>
      </c>
      <c r="G45" s="14">
        <v>253</v>
      </c>
      <c r="H45" s="14">
        <v>2</v>
      </c>
      <c r="I45" s="14">
        <v>145</v>
      </c>
      <c r="J45" s="14">
        <v>1</v>
      </c>
      <c r="K45" s="32">
        <v>1</v>
      </c>
      <c r="L45" s="14">
        <v>52</v>
      </c>
      <c r="M45" s="14">
        <v>15</v>
      </c>
      <c r="N45" s="14">
        <v>3</v>
      </c>
      <c r="O45" s="21">
        <v>30</v>
      </c>
      <c r="P45" s="17">
        <v>59</v>
      </c>
      <c r="Q45">
        <v>0</v>
      </c>
      <c r="R45" s="33">
        <v>163</v>
      </c>
      <c r="S45" s="33">
        <v>169</v>
      </c>
      <c r="T45" s="34">
        <v>3.6809815950920248E-2</v>
      </c>
    </row>
    <row r="46" spans="1:20" ht="15.75" x14ac:dyDescent="0.25">
      <c r="A46" s="26">
        <v>45</v>
      </c>
      <c r="B46" s="18">
        <v>14.4</v>
      </c>
      <c r="C46" s="18">
        <v>3.1</v>
      </c>
      <c r="D46" s="31">
        <v>83</v>
      </c>
      <c r="E46" s="14">
        <v>22</v>
      </c>
      <c r="F46" s="20">
        <v>0.93600000000000005</v>
      </c>
      <c r="G46" s="14">
        <v>203</v>
      </c>
      <c r="H46" s="14">
        <v>2</v>
      </c>
      <c r="I46" s="14">
        <v>111</v>
      </c>
      <c r="J46" s="14">
        <v>1</v>
      </c>
      <c r="K46" s="32">
        <v>0</v>
      </c>
      <c r="L46" s="14">
        <v>45</v>
      </c>
      <c r="M46" s="14">
        <v>9</v>
      </c>
      <c r="N46" s="14">
        <v>3</v>
      </c>
      <c r="O46" s="21">
        <v>50</v>
      </c>
      <c r="P46" s="17">
        <v>87</v>
      </c>
      <c r="Q46">
        <v>0</v>
      </c>
      <c r="R46" s="33">
        <v>173</v>
      </c>
      <c r="S46" s="33">
        <v>178</v>
      </c>
      <c r="T46" s="34">
        <v>2.8901734104046242E-2</v>
      </c>
    </row>
    <row r="47" spans="1:20" ht="15.75" x14ac:dyDescent="0.25">
      <c r="A47" s="26">
        <v>46</v>
      </c>
      <c r="B47" s="18">
        <v>14.8</v>
      </c>
      <c r="C47" s="18">
        <v>3.6</v>
      </c>
      <c r="D47" s="31">
        <v>91</v>
      </c>
      <c r="E47" s="14">
        <v>2</v>
      </c>
      <c r="F47" s="20">
        <v>1.968</v>
      </c>
      <c r="G47" s="14">
        <v>164</v>
      </c>
      <c r="H47" s="14">
        <v>1</v>
      </c>
      <c r="I47" s="14">
        <v>86</v>
      </c>
      <c r="J47" s="14">
        <v>1</v>
      </c>
      <c r="K47" s="32">
        <v>0</v>
      </c>
      <c r="L47" s="14">
        <v>33</v>
      </c>
      <c r="M47" s="14">
        <v>5</v>
      </c>
      <c r="N47" s="14">
        <v>2</v>
      </c>
      <c r="O47" s="21">
        <v>37</v>
      </c>
      <c r="P47" s="17">
        <v>98</v>
      </c>
      <c r="Q47">
        <v>0</v>
      </c>
      <c r="R47" s="33">
        <v>183</v>
      </c>
      <c r="S47" s="33">
        <v>194</v>
      </c>
      <c r="T47" s="34">
        <v>6.0109289617486336E-2</v>
      </c>
    </row>
    <row r="48" spans="1:20" ht="15.75" x14ac:dyDescent="0.25">
      <c r="A48" s="26">
        <v>47</v>
      </c>
      <c r="B48" s="18">
        <v>12.1</v>
      </c>
      <c r="C48" s="18">
        <v>2.5</v>
      </c>
      <c r="D48" s="31">
        <v>56</v>
      </c>
      <c r="E48" s="14">
        <v>4</v>
      </c>
      <c r="F48" s="20">
        <v>2.536</v>
      </c>
      <c r="G48" s="14">
        <v>146</v>
      </c>
      <c r="H48" s="14">
        <v>1</v>
      </c>
      <c r="I48" s="14">
        <v>84</v>
      </c>
      <c r="J48" s="14">
        <v>1</v>
      </c>
      <c r="K48" s="32">
        <v>1</v>
      </c>
      <c r="L48" s="14">
        <v>36</v>
      </c>
      <c r="M48" s="14">
        <v>8</v>
      </c>
      <c r="N48" s="14">
        <v>2</v>
      </c>
      <c r="O48" s="21">
        <v>50</v>
      </c>
      <c r="P48" s="17">
        <v>40</v>
      </c>
      <c r="Q48">
        <v>0</v>
      </c>
      <c r="R48" s="33">
        <v>173</v>
      </c>
      <c r="S48" s="33">
        <v>179</v>
      </c>
      <c r="T48" s="34">
        <v>3.4682080924855488E-2</v>
      </c>
    </row>
    <row r="49" spans="1:20" ht="15.75" x14ac:dyDescent="0.25">
      <c r="A49" s="26">
        <v>48</v>
      </c>
      <c r="B49" s="18">
        <v>8</v>
      </c>
      <c r="C49" s="18">
        <v>1.9</v>
      </c>
      <c r="D49" s="31">
        <v>51</v>
      </c>
      <c r="E49" s="14">
        <v>2</v>
      </c>
      <c r="F49" s="20">
        <v>0.41699999999999998</v>
      </c>
      <c r="G49" s="14">
        <v>121</v>
      </c>
      <c r="H49" s="14">
        <v>3</v>
      </c>
      <c r="I49" s="14">
        <v>123</v>
      </c>
      <c r="J49" s="14">
        <v>0</v>
      </c>
      <c r="K49" s="32">
        <v>0</v>
      </c>
      <c r="L49" s="14">
        <v>36</v>
      </c>
      <c r="M49" s="14">
        <v>8</v>
      </c>
      <c r="N49" s="14">
        <v>2</v>
      </c>
      <c r="O49" s="21">
        <v>33</v>
      </c>
      <c r="P49" s="17">
        <v>32</v>
      </c>
      <c r="Q49">
        <v>1</v>
      </c>
      <c r="R49" s="33">
        <v>161</v>
      </c>
      <c r="S49" s="33">
        <v>167</v>
      </c>
      <c r="T49" s="34">
        <v>3.7267080745341616E-2</v>
      </c>
    </row>
    <row r="50" spans="1:20" ht="15.75" x14ac:dyDescent="0.25">
      <c r="A50" s="26">
        <v>49</v>
      </c>
      <c r="B50" s="18">
        <v>8.4</v>
      </c>
      <c r="C50" s="18">
        <v>2</v>
      </c>
      <c r="D50" s="31">
        <v>56</v>
      </c>
      <c r="E50" s="14">
        <v>14</v>
      </c>
      <c r="F50" s="20">
        <v>3.9E-2</v>
      </c>
      <c r="G50" s="14">
        <v>128</v>
      </c>
      <c r="H50" s="14">
        <v>1</v>
      </c>
      <c r="I50" s="14">
        <v>97</v>
      </c>
      <c r="J50" s="14">
        <v>0</v>
      </c>
      <c r="K50" s="32">
        <v>1</v>
      </c>
      <c r="L50" s="14">
        <v>43</v>
      </c>
      <c r="M50" s="14">
        <v>6</v>
      </c>
      <c r="N50" s="14">
        <v>3</v>
      </c>
      <c r="O50" s="21">
        <v>41</v>
      </c>
      <c r="P50" s="17">
        <v>37</v>
      </c>
      <c r="Q50">
        <v>0</v>
      </c>
      <c r="R50" s="33">
        <v>165</v>
      </c>
      <c r="S50" s="33">
        <v>172</v>
      </c>
      <c r="T50" s="34">
        <v>4.2424242424242427E-2</v>
      </c>
    </row>
    <row r="51" spans="1:20" ht="15.75" x14ac:dyDescent="0.25">
      <c r="A51" s="26">
        <v>50</v>
      </c>
      <c r="B51" s="18">
        <v>10.6</v>
      </c>
      <c r="C51" s="18">
        <v>2</v>
      </c>
      <c r="D51" s="31">
        <v>51</v>
      </c>
      <c r="E51" s="14">
        <v>3</v>
      </c>
      <c r="F51" s="20">
        <v>1.155</v>
      </c>
      <c r="G51" s="14">
        <v>132</v>
      </c>
      <c r="H51" s="14">
        <v>2</v>
      </c>
      <c r="I51" s="14">
        <v>98</v>
      </c>
      <c r="J51" s="14">
        <v>0</v>
      </c>
      <c r="K51" s="32">
        <v>1</v>
      </c>
      <c r="L51" s="14">
        <v>35</v>
      </c>
      <c r="M51" s="14">
        <v>1</v>
      </c>
      <c r="N51" s="14">
        <v>3</v>
      </c>
      <c r="O51" s="21">
        <v>35</v>
      </c>
      <c r="P51" s="17">
        <v>26</v>
      </c>
      <c r="Q51">
        <v>0</v>
      </c>
      <c r="R51" s="33">
        <v>173</v>
      </c>
      <c r="S51" s="33">
        <v>181</v>
      </c>
      <c r="T51" s="34">
        <v>4.6242774566473986E-2</v>
      </c>
    </row>
    <row r="52" spans="1:20" ht="15.75" x14ac:dyDescent="0.25">
      <c r="A52" s="26">
        <v>51</v>
      </c>
      <c r="B52" s="18">
        <v>10.9</v>
      </c>
      <c r="C52" s="18">
        <v>2.2999999999999998</v>
      </c>
      <c r="D52" s="31">
        <v>56</v>
      </c>
      <c r="E52" s="14">
        <v>9</v>
      </c>
      <c r="F52" s="20">
        <v>1.9990000000000001</v>
      </c>
      <c r="G52" s="14">
        <v>75</v>
      </c>
      <c r="H52" s="14">
        <v>0</v>
      </c>
      <c r="I52" s="14">
        <v>72</v>
      </c>
      <c r="J52" s="14">
        <v>0</v>
      </c>
      <c r="K52" s="32">
        <v>1</v>
      </c>
      <c r="L52" s="14">
        <v>49</v>
      </c>
      <c r="M52" s="14">
        <v>7</v>
      </c>
      <c r="N52" s="14">
        <v>4</v>
      </c>
      <c r="O52" s="21">
        <v>41</v>
      </c>
      <c r="P52" s="17">
        <v>33</v>
      </c>
      <c r="Q52">
        <v>0</v>
      </c>
      <c r="R52" s="33">
        <v>182</v>
      </c>
      <c r="S52" s="33">
        <v>189</v>
      </c>
      <c r="T52" s="34">
        <v>3.8461538461538464E-2</v>
      </c>
    </row>
    <row r="53" spans="1:20" ht="15.75" x14ac:dyDescent="0.25">
      <c r="A53" s="26">
        <v>52</v>
      </c>
      <c r="B53" s="18">
        <v>8.6999999999999993</v>
      </c>
      <c r="C53" s="18">
        <v>2.1</v>
      </c>
      <c r="D53" s="31">
        <v>53</v>
      </c>
      <c r="E53" s="14">
        <v>2</v>
      </c>
      <c r="F53" s="20">
        <v>2.8719999999999999</v>
      </c>
      <c r="G53" s="14">
        <v>144</v>
      </c>
      <c r="H53" s="14">
        <v>6</v>
      </c>
      <c r="I53" s="14">
        <v>73</v>
      </c>
      <c r="J53" s="14">
        <v>1</v>
      </c>
      <c r="K53" s="32">
        <v>1</v>
      </c>
      <c r="L53" s="14">
        <v>35</v>
      </c>
      <c r="M53" s="14">
        <v>4</v>
      </c>
      <c r="N53" s="14">
        <v>3</v>
      </c>
      <c r="O53" s="21">
        <v>50</v>
      </c>
      <c r="P53" s="17">
        <v>34</v>
      </c>
      <c r="Q53">
        <v>0</v>
      </c>
      <c r="R53" s="33">
        <v>165</v>
      </c>
      <c r="S53" s="33">
        <v>171</v>
      </c>
      <c r="T53" s="34">
        <v>3.6363636363636362E-2</v>
      </c>
    </row>
    <row r="54" spans="1:20" ht="15.75" x14ac:dyDescent="0.25">
      <c r="A54" s="26">
        <v>53</v>
      </c>
      <c r="B54" s="18">
        <v>9.5</v>
      </c>
      <c r="C54" s="18">
        <v>2.5</v>
      </c>
      <c r="D54" s="31">
        <v>62</v>
      </c>
      <c r="E54" s="14">
        <v>21</v>
      </c>
      <c r="F54" s="20">
        <v>0.73399999999999999</v>
      </c>
      <c r="G54" s="14">
        <v>152</v>
      </c>
      <c r="H54" s="14">
        <v>3</v>
      </c>
      <c r="I54" s="14">
        <v>111</v>
      </c>
      <c r="J54" s="14">
        <v>1</v>
      </c>
      <c r="K54" s="32">
        <v>0</v>
      </c>
      <c r="L54" s="14">
        <v>44</v>
      </c>
      <c r="M54" s="14">
        <v>5</v>
      </c>
      <c r="N54" s="14">
        <v>3</v>
      </c>
      <c r="O54" s="21">
        <v>47</v>
      </c>
      <c r="P54" s="17">
        <v>43</v>
      </c>
      <c r="Q54">
        <v>0</v>
      </c>
      <c r="R54" s="33">
        <v>164</v>
      </c>
      <c r="S54" s="33">
        <v>169</v>
      </c>
      <c r="T54" s="34">
        <v>3.048780487804878E-2</v>
      </c>
    </row>
    <row r="55" spans="1:20" ht="15.75" x14ac:dyDescent="0.25">
      <c r="A55" s="26">
        <v>54</v>
      </c>
      <c r="B55" s="18">
        <v>6.8</v>
      </c>
      <c r="C55" s="18">
        <v>1.7</v>
      </c>
      <c r="D55" s="31">
        <v>44</v>
      </c>
      <c r="E55" s="14">
        <v>4</v>
      </c>
      <c r="F55" s="20">
        <v>4.5900000000000003E-2</v>
      </c>
      <c r="G55" s="14">
        <v>104</v>
      </c>
      <c r="H55" s="14">
        <v>6</v>
      </c>
      <c r="I55" s="14">
        <v>86</v>
      </c>
      <c r="J55" s="14">
        <v>1</v>
      </c>
      <c r="K55" s="32">
        <v>0</v>
      </c>
      <c r="L55" s="14">
        <v>29</v>
      </c>
      <c r="M55" s="14">
        <v>2</v>
      </c>
      <c r="N55" s="14">
        <v>2</v>
      </c>
      <c r="O55" s="21">
        <v>36</v>
      </c>
      <c r="P55" s="17">
        <v>21</v>
      </c>
      <c r="Q55">
        <v>0</v>
      </c>
      <c r="R55" s="33">
        <v>164</v>
      </c>
      <c r="S55" s="33">
        <v>168</v>
      </c>
      <c r="T55" s="34">
        <v>2.4390243902439025E-2</v>
      </c>
    </row>
    <row r="56" spans="1:20" ht="15.75" x14ac:dyDescent="0.25">
      <c r="A56" s="26">
        <v>55</v>
      </c>
      <c r="B56" s="18">
        <v>7.2</v>
      </c>
      <c r="C56" s="18">
        <v>1.6</v>
      </c>
      <c r="D56" s="31">
        <v>41</v>
      </c>
      <c r="E56" s="14">
        <v>12</v>
      </c>
      <c r="F56" s="20">
        <v>0.879</v>
      </c>
      <c r="G56" s="14">
        <v>112</v>
      </c>
      <c r="H56" s="14">
        <v>2</v>
      </c>
      <c r="I56" s="14">
        <v>120</v>
      </c>
      <c r="J56" s="14">
        <v>0</v>
      </c>
      <c r="K56" s="32">
        <v>0</v>
      </c>
      <c r="L56" s="14">
        <v>39</v>
      </c>
      <c r="M56" s="14">
        <v>5</v>
      </c>
      <c r="N56" s="14">
        <v>3</v>
      </c>
      <c r="O56" s="21">
        <v>40</v>
      </c>
      <c r="P56" s="17">
        <v>14</v>
      </c>
      <c r="Q56">
        <v>0</v>
      </c>
      <c r="R56" s="33">
        <v>162</v>
      </c>
      <c r="S56" s="33">
        <v>167</v>
      </c>
      <c r="T56" s="34">
        <v>3.0864197530864196E-2</v>
      </c>
    </row>
    <row r="57" spans="1:20" ht="15.75" x14ac:dyDescent="0.25">
      <c r="A57" s="26">
        <v>56</v>
      </c>
      <c r="B57" s="18">
        <v>11.3</v>
      </c>
      <c r="C57" s="18">
        <v>2.6</v>
      </c>
      <c r="D57" s="31">
        <v>72</v>
      </c>
      <c r="E57" s="14">
        <v>4</v>
      </c>
      <c r="F57" s="20">
        <v>1.496</v>
      </c>
      <c r="G57" s="14">
        <v>139</v>
      </c>
      <c r="H57" s="14">
        <v>2</v>
      </c>
      <c r="I57" s="14">
        <v>84</v>
      </c>
      <c r="J57" s="14">
        <v>1</v>
      </c>
      <c r="K57" s="32">
        <v>1</v>
      </c>
      <c r="L57" s="14">
        <v>36</v>
      </c>
      <c r="M57" s="14">
        <v>6</v>
      </c>
      <c r="N57" s="14">
        <v>3</v>
      </c>
      <c r="O57" s="21">
        <v>34</v>
      </c>
      <c r="P57" s="17">
        <v>77</v>
      </c>
      <c r="Q57">
        <v>0</v>
      </c>
      <c r="R57" s="33">
        <v>177</v>
      </c>
      <c r="S57" s="33">
        <v>184</v>
      </c>
      <c r="T57" s="34">
        <v>3.954802259887006E-2</v>
      </c>
    </row>
    <row r="58" spans="1:20" ht="15.75" x14ac:dyDescent="0.25">
      <c r="A58" s="26">
        <v>57</v>
      </c>
      <c r="B58" s="18">
        <v>9.4</v>
      </c>
      <c r="C58" s="18">
        <v>2</v>
      </c>
      <c r="D58" s="31">
        <v>55</v>
      </c>
      <c r="E58" s="14">
        <v>14</v>
      </c>
      <c r="F58" s="20">
        <v>0.65500000000000003</v>
      </c>
      <c r="G58" s="14">
        <v>150</v>
      </c>
      <c r="H58" s="14">
        <v>3</v>
      </c>
      <c r="I58" s="14">
        <v>108</v>
      </c>
      <c r="J58" s="14">
        <v>1</v>
      </c>
      <c r="K58" s="32">
        <v>0</v>
      </c>
      <c r="L58" s="14">
        <v>37</v>
      </c>
      <c r="M58" s="14">
        <v>9</v>
      </c>
      <c r="N58" s="14">
        <v>2</v>
      </c>
      <c r="O58" s="21">
        <v>40</v>
      </c>
      <c r="P58" s="17">
        <v>35</v>
      </c>
      <c r="Q58">
        <v>0</v>
      </c>
      <c r="R58" s="33">
        <v>163</v>
      </c>
      <c r="S58" s="33">
        <v>168</v>
      </c>
      <c r="T58" s="34">
        <v>3.0674846625766871E-2</v>
      </c>
    </row>
    <row r="59" spans="1:20" ht="15.75" x14ac:dyDescent="0.25">
      <c r="A59" s="26">
        <v>58</v>
      </c>
      <c r="B59" s="18">
        <v>8.6</v>
      </c>
      <c r="C59" s="18">
        <v>1.8</v>
      </c>
      <c r="D59" s="31">
        <v>48</v>
      </c>
      <c r="E59" s="14">
        <v>10</v>
      </c>
      <c r="F59" s="20">
        <v>1.6439999999999999</v>
      </c>
      <c r="G59" s="14">
        <v>60</v>
      </c>
      <c r="H59" s="14">
        <v>3</v>
      </c>
      <c r="I59" s="14">
        <v>118</v>
      </c>
      <c r="J59" s="14">
        <v>0</v>
      </c>
      <c r="K59" s="32">
        <v>1</v>
      </c>
      <c r="L59" s="14">
        <v>34</v>
      </c>
      <c r="M59" s="14">
        <v>19</v>
      </c>
      <c r="N59" s="14">
        <v>1</v>
      </c>
      <c r="O59" s="21">
        <v>39</v>
      </c>
      <c r="P59" s="17">
        <v>22</v>
      </c>
      <c r="Q59">
        <v>1</v>
      </c>
      <c r="R59" s="33">
        <v>172</v>
      </c>
      <c r="S59" s="33">
        <v>180</v>
      </c>
      <c r="T59" s="34">
        <v>4.6511627906976744E-2</v>
      </c>
    </row>
    <row r="60" spans="1:20" ht="15.75" x14ac:dyDescent="0.25">
      <c r="A60" s="26">
        <v>59</v>
      </c>
      <c r="B60" s="18">
        <v>17.100000000000001</v>
      </c>
      <c r="C60" s="18">
        <v>2.9</v>
      </c>
      <c r="D60" s="31">
        <v>76</v>
      </c>
      <c r="E60" s="14">
        <v>5</v>
      </c>
      <c r="F60" s="20">
        <v>0.81899999999999995</v>
      </c>
      <c r="G60" s="14">
        <v>266</v>
      </c>
      <c r="H60" s="14">
        <v>4</v>
      </c>
      <c r="I60" s="14">
        <v>92</v>
      </c>
      <c r="J60" s="14">
        <v>0</v>
      </c>
      <c r="K60" s="32">
        <v>1</v>
      </c>
      <c r="L60" s="14">
        <v>52</v>
      </c>
      <c r="M60" s="14">
        <v>18</v>
      </c>
      <c r="N60" s="14">
        <v>5</v>
      </c>
      <c r="O60" s="21">
        <v>34</v>
      </c>
      <c r="P60" s="17">
        <v>87</v>
      </c>
      <c r="Q60">
        <v>1</v>
      </c>
      <c r="R60" s="33">
        <v>178</v>
      </c>
      <c r="S60" s="33">
        <v>186</v>
      </c>
      <c r="T60" s="34">
        <v>4.49438202247191E-2</v>
      </c>
    </row>
    <row r="61" spans="1:20" ht="15.75" x14ac:dyDescent="0.25">
      <c r="A61" s="26">
        <v>60</v>
      </c>
      <c r="B61" s="18">
        <v>15.4</v>
      </c>
      <c r="C61" s="18">
        <v>2.4</v>
      </c>
      <c r="D61" s="31">
        <v>58</v>
      </c>
      <c r="E61" s="14">
        <v>6</v>
      </c>
      <c r="F61" s="20">
        <v>1.623</v>
      </c>
      <c r="G61" s="14">
        <v>209</v>
      </c>
      <c r="H61" s="14">
        <v>1</v>
      </c>
      <c r="I61" s="14">
        <v>88</v>
      </c>
      <c r="J61" s="14">
        <v>0</v>
      </c>
      <c r="K61" s="32">
        <v>1</v>
      </c>
      <c r="L61" s="14">
        <v>45</v>
      </c>
      <c r="M61" s="14">
        <v>10</v>
      </c>
      <c r="N61" s="14">
        <v>3</v>
      </c>
      <c r="O61" s="21">
        <v>38</v>
      </c>
      <c r="P61" s="17">
        <v>45</v>
      </c>
      <c r="Q61">
        <v>1</v>
      </c>
      <c r="R61" s="33">
        <v>179</v>
      </c>
      <c r="S61" s="33">
        <v>187</v>
      </c>
      <c r="T61" s="34">
        <v>4.4692737430167599E-2</v>
      </c>
    </row>
    <row r="62" spans="1:20" ht="15.75" x14ac:dyDescent="0.25">
      <c r="A62" s="26">
        <v>61</v>
      </c>
      <c r="B62" s="18">
        <v>11</v>
      </c>
      <c r="C62" s="18">
        <v>2.2000000000000002</v>
      </c>
      <c r="D62" s="31">
        <v>51</v>
      </c>
      <c r="E62" s="14">
        <v>6</v>
      </c>
      <c r="F62" s="20">
        <v>1.0840000000000001</v>
      </c>
      <c r="G62" s="14">
        <v>181</v>
      </c>
      <c r="H62" s="14">
        <v>2</v>
      </c>
      <c r="I62" s="14">
        <v>101</v>
      </c>
      <c r="J62" s="14">
        <v>0</v>
      </c>
      <c r="K62" s="32">
        <v>1</v>
      </c>
      <c r="L62" s="14">
        <v>53</v>
      </c>
      <c r="M62" s="14">
        <v>9</v>
      </c>
      <c r="N62" s="14">
        <v>4</v>
      </c>
      <c r="O62" s="21">
        <v>37</v>
      </c>
      <c r="P62" s="17">
        <v>33</v>
      </c>
      <c r="Q62">
        <v>0</v>
      </c>
      <c r="R62" s="33">
        <v>164</v>
      </c>
      <c r="S62" s="33">
        <v>170</v>
      </c>
      <c r="T62" s="34">
        <v>3.6585365853658534E-2</v>
      </c>
    </row>
    <row r="63" spans="1:20" ht="15.75" x14ac:dyDescent="0.25">
      <c r="A63" s="26">
        <v>62</v>
      </c>
      <c r="B63" s="18">
        <v>15.6</v>
      </c>
      <c r="C63" s="18">
        <v>3</v>
      </c>
      <c r="D63" s="31">
        <v>67</v>
      </c>
      <c r="E63" s="14">
        <v>13</v>
      </c>
      <c r="F63" s="20">
        <v>1.4610000000000001</v>
      </c>
      <c r="G63" s="14">
        <v>180</v>
      </c>
      <c r="H63" s="14">
        <v>4</v>
      </c>
      <c r="I63" s="14">
        <v>91</v>
      </c>
      <c r="J63" s="14">
        <v>0</v>
      </c>
      <c r="K63" s="32">
        <v>0</v>
      </c>
      <c r="L63" s="14">
        <v>44</v>
      </c>
      <c r="M63" s="14">
        <v>10</v>
      </c>
      <c r="N63" s="14">
        <v>3</v>
      </c>
      <c r="O63" s="21">
        <v>40</v>
      </c>
      <c r="P63" s="17">
        <v>44</v>
      </c>
      <c r="Q63">
        <v>0</v>
      </c>
      <c r="R63" s="33">
        <v>181</v>
      </c>
      <c r="S63" s="33">
        <v>187</v>
      </c>
      <c r="T63" s="34">
        <v>3.3149171270718231E-2</v>
      </c>
    </row>
    <row r="64" spans="1:20" ht="15.75" x14ac:dyDescent="0.25">
      <c r="A64" s="26">
        <v>63</v>
      </c>
      <c r="B64" s="18">
        <v>7.6</v>
      </c>
      <c r="C64" s="18">
        <v>1.8</v>
      </c>
      <c r="D64" s="31">
        <v>50</v>
      </c>
      <c r="E64" s="14">
        <v>3</v>
      </c>
      <c r="F64" s="20">
        <v>0.53200000000000003</v>
      </c>
      <c r="G64" s="14">
        <v>111</v>
      </c>
      <c r="H64" s="14">
        <v>2</v>
      </c>
      <c r="I64" s="14">
        <v>120</v>
      </c>
      <c r="J64" s="14">
        <v>0</v>
      </c>
      <c r="K64" s="32">
        <v>0</v>
      </c>
      <c r="L64" s="14">
        <v>46</v>
      </c>
      <c r="M64" s="14">
        <v>3</v>
      </c>
      <c r="N64" s="14">
        <v>4</v>
      </c>
      <c r="O64" s="21">
        <v>32</v>
      </c>
      <c r="P64" s="17">
        <v>26</v>
      </c>
      <c r="Q64">
        <v>0</v>
      </c>
      <c r="R64" s="33">
        <v>164</v>
      </c>
      <c r="S64" s="33">
        <v>172</v>
      </c>
      <c r="T64" s="34">
        <v>4.878048780487805E-2</v>
      </c>
    </row>
    <row r="65" spans="1:20" ht="15.75" x14ac:dyDescent="0.25">
      <c r="A65" s="26">
        <v>64</v>
      </c>
      <c r="B65" s="18">
        <v>11.4</v>
      </c>
      <c r="C65" s="18">
        <v>2.4</v>
      </c>
      <c r="D65" s="31">
        <v>58</v>
      </c>
      <c r="E65" s="14">
        <v>2</v>
      </c>
      <c r="F65" s="20">
        <v>1.3360000000000001</v>
      </c>
      <c r="G65" s="14">
        <v>150</v>
      </c>
      <c r="H65" s="14">
        <v>2</v>
      </c>
      <c r="I65" s="14">
        <v>98</v>
      </c>
      <c r="J65" s="14">
        <v>0</v>
      </c>
      <c r="K65" s="32">
        <v>1</v>
      </c>
      <c r="L65" s="14">
        <v>38</v>
      </c>
      <c r="M65" s="14">
        <v>9</v>
      </c>
      <c r="N65" s="14">
        <v>2</v>
      </c>
      <c r="O65" s="21">
        <v>47</v>
      </c>
      <c r="P65" s="17">
        <v>41</v>
      </c>
      <c r="Q65">
        <v>1</v>
      </c>
      <c r="R65" s="33">
        <v>177</v>
      </c>
      <c r="S65" s="33">
        <v>183</v>
      </c>
      <c r="T65" s="34">
        <v>3.3898305084745763E-2</v>
      </c>
    </row>
    <row r="66" spans="1:20" ht="15.75" x14ac:dyDescent="0.25">
      <c r="A66" s="26">
        <v>65</v>
      </c>
      <c r="B66" s="18">
        <v>23.5</v>
      </c>
      <c r="C66" s="18">
        <v>3.6</v>
      </c>
      <c r="D66" s="31">
        <v>89</v>
      </c>
      <c r="E66" s="14">
        <v>8</v>
      </c>
      <c r="F66" s="20">
        <v>1.018</v>
      </c>
      <c r="G66" s="14">
        <v>348</v>
      </c>
      <c r="H66" s="14">
        <v>0</v>
      </c>
      <c r="I66" s="14">
        <v>98</v>
      </c>
      <c r="J66" s="14">
        <v>1</v>
      </c>
      <c r="K66" s="32">
        <v>1</v>
      </c>
      <c r="L66" s="14">
        <v>36</v>
      </c>
      <c r="M66" s="14">
        <v>12</v>
      </c>
      <c r="N66" s="14">
        <v>1</v>
      </c>
      <c r="O66" s="21">
        <v>40</v>
      </c>
      <c r="P66" s="17">
        <v>57</v>
      </c>
      <c r="Q66">
        <v>1</v>
      </c>
      <c r="R66" s="33">
        <v>184</v>
      </c>
      <c r="S66" s="33">
        <v>195</v>
      </c>
      <c r="T66" s="34">
        <v>5.9782608695652176E-2</v>
      </c>
    </row>
    <row r="67" spans="1:20" ht="15.75" x14ac:dyDescent="0.25">
      <c r="A67" s="26">
        <v>66</v>
      </c>
      <c r="B67" s="18">
        <v>12.4</v>
      </c>
      <c r="C67" s="18">
        <v>3.2</v>
      </c>
      <c r="D67" s="31">
        <v>76</v>
      </c>
      <c r="E67" s="14">
        <v>19</v>
      </c>
      <c r="F67" s="20">
        <v>4.2999999999999997E-2</v>
      </c>
      <c r="G67" s="14">
        <v>214</v>
      </c>
      <c r="H67" s="14">
        <v>2</v>
      </c>
      <c r="I67" s="14">
        <v>98</v>
      </c>
      <c r="J67" s="14">
        <v>1</v>
      </c>
      <c r="K67" s="32">
        <v>1</v>
      </c>
      <c r="L67" s="14">
        <v>42</v>
      </c>
      <c r="M67" s="14">
        <v>3</v>
      </c>
      <c r="N67" s="14">
        <v>3</v>
      </c>
      <c r="O67" s="21">
        <v>43</v>
      </c>
      <c r="P67" s="17">
        <v>59</v>
      </c>
      <c r="Q67">
        <v>0</v>
      </c>
      <c r="R67" s="33">
        <v>160</v>
      </c>
      <c r="S67" s="33">
        <v>166</v>
      </c>
      <c r="T67" s="34">
        <v>3.7499999999999999E-2</v>
      </c>
    </row>
    <row r="68" spans="1:20" ht="15.75" x14ac:dyDescent="0.25">
      <c r="A68" s="26">
        <v>67</v>
      </c>
      <c r="B68" s="18">
        <v>13.4</v>
      </c>
      <c r="C68" s="18">
        <v>2.7</v>
      </c>
      <c r="D68" s="31">
        <v>71</v>
      </c>
      <c r="E68" s="14">
        <v>5</v>
      </c>
      <c r="F68" s="20">
        <v>1.28</v>
      </c>
      <c r="G68" s="14">
        <v>141</v>
      </c>
      <c r="H68" s="14">
        <v>2</v>
      </c>
      <c r="I68" s="14">
        <v>96</v>
      </c>
      <c r="J68" s="14">
        <v>0</v>
      </c>
      <c r="K68" s="32">
        <v>1</v>
      </c>
      <c r="L68" s="14">
        <v>28</v>
      </c>
      <c r="M68" s="14">
        <v>9</v>
      </c>
      <c r="N68" s="14">
        <v>1</v>
      </c>
      <c r="O68" s="21">
        <v>37</v>
      </c>
      <c r="P68" s="17">
        <v>54</v>
      </c>
      <c r="Q68">
        <v>1</v>
      </c>
      <c r="R68" s="33">
        <v>180</v>
      </c>
      <c r="S68" s="33">
        <v>186</v>
      </c>
      <c r="T68" s="34">
        <v>3.3333333333333333E-2</v>
      </c>
    </row>
    <row r="69" spans="1:20" ht="15.75" x14ac:dyDescent="0.25">
      <c r="A69" s="26">
        <v>68</v>
      </c>
      <c r="B69" s="18">
        <v>13.8</v>
      </c>
      <c r="C69" s="18">
        <v>2.5</v>
      </c>
      <c r="D69" s="31">
        <v>63</v>
      </c>
      <c r="E69" s="14">
        <v>12</v>
      </c>
      <c r="F69" s="20">
        <v>0.61199999999999999</v>
      </c>
      <c r="G69" s="14">
        <v>148</v>
      </c>
      <c r="H69" s="14">
        <v>3</v>
      </c>
      <c r="I69" s="14">
        <v>116</v>
      </c>
      <c r="J69" s="14">
        <v>1</v>
      </c>
      <c r="K69" s="32">
        <v>0</v>
      </c>
      <c r="L69" s="14">
        <v>35</v>
      </c>
      <c r="M69" s="14">
        <v>10</v>
      </c>
      <c r="N69" s="14">
        <v>2</v>
      </c>
      <c r="O69" s="21">
        <v>39</v>
      </c>
      <c r="P69" s="17">
        <v>42</v>
      </c>
      <c r="Q69">
        <v>0</v>
      </c>
      <c r="R69" s="33">
        <v>178</v>
      </c>
      <c r="S69" s="33">
        <v>185</v>
      </c>
      <c r="T69" s="34">
        <v>3.9325842696629212E-2</v>
      </c>
    </row>
    <row r="70" spans="1:20" ht="15.75" x14ac:dyDescent="0.25">
      <c r="A70" s="26">
        <v>69</v>
      </c>
      <c r="B70" s="18">
        <v>11.6</v>
      </c>
      <c r="C70" s="18">
        <v>2.2999999999999998</v>
      </c>
      <c r="D70" s="31">
        <v>55</v>
      </c>
      <c r="E70" s="14">
        <v>3</v>
      </c>
      <c r="F70" s="20">
        <v>0.73899999999999999</v>
      </c>
      <c r="G70" s="14">
        <v>146</v>
      </c>
      <c r="H70" s="14">
        <v>3</v>
      </c>
      <c r="I70" s="14">
        <v>114</v>
      </c>
      <c r="J70" s="14">
        <v>1</v>
      </c>
      <c r="K70" s="32">
        <v>1</v>
      </c>
      <c r="L70" s="14">
        <v>43</v>
      </c>
      <c r="M70" s="14">
        <v>11</v>
      </c>
      <c r="N70" s="14">
        <v>3</v>
      </c>
      <c r="O70" s="21">
        <v>28</v>
      </c>
      <c r="P70" s="17">
        <v>35</v>
      </c>
      <c r="Q70">
        <v>0</v>
      </c>
      <c r="R70" s="33">
        <v>170</v>
      </c>
      <c r="S70" s="33">
        <v>175</v>
      </c>
      <c r="T70" s="34">
        <v>2.9411764705882353E-2</v>
      </c>
    </row>
    <row r="71" spans="1:20" ht="15.75" x14ac:dyDescent="0.25">
      <c r="A71" s="26">
        <v>70</v>
      </c>
      <c r="B71" s="18">
        <v>11.8</v>
      </c>
      <c r="C71" s="18">
        <v>2.6</v>
      </c>
      <c r="D71" s="31">
        <v>56</v>
      </c>
      <c r="E71" s="14">
        <v>2</v>
      </c>
      <c r="F71" s="20">
        <v>1.1419999999999999</v>
      </c>
      <c r="G71" s="14">
        <v>199</v>
      </c>
      <c r="H71" s="14">
        <v>2</v>
      </c>
      <c r="I71" s="14">
        <v>98</v>
      </c>
      <c r="J71" s="14">
        <v>1</v>
      </c>
      <c r="K71" s="32">
        <v>1</v>
      </c>
      <c r="L71" s="14">
        <v>35</v>
      </c>
      <c r="M71" s="14">
        <v>8</v>
      </c>
      <c r="N71" s="14">
        <v>2</v>
      </c>
      <c r="O71" s="21">
        <v>30</v>
      </c>
      <c r="P71" s="17">
        <v>37</v>
      </c>
      <c r="Q71">
        <v>0</v>
      </c>
      <c r="R71" s="33">
        <v>164</v>
      </c>
      <c r="S71" s="33">
        <v>170</v>
      </c>
      <c r="T71" s="34">
        <v>3.6585365853658534E-2</v>
      </c>
    </row>
    <row r="72" spans="1:20" ht="15.75" x14ac:dyDescent="0.25">
      <c r="A72" s="26">
        <v>71</v>
      </c>
      <c r="B72" s="18">
        <v>12.4</v>
      </c>
      <c r="C72" s="18">
        <v>2.6</v>
      </c>
      <c r="D72" s="31">
        <v>57</v>
      </c>
      <c r="E72" s="14">
        <v>7</v>
      </c>
      <c r="F72" s="20">
        <v>1.476</v>
      </c>
      <c r="G72" s="14">
        <v>171</v>
      </c>
      <c r="H72" s="14">
        <v>1</v>
      </c>
      <c r="I72" s="14">
        <v>91</v>
      </c>
      <c r="J72" s="14">
        <v>1</v>
      </c>
      <c r="K72" s="32">
        <v>0</v>
      </c>
      <c r="L72" s="14">
        <v>28</v>
      </c>
      <c r="M72" s="14">
        <v>8</v>
      </c>
      <c r="N72" s="14">
        <v>2</v>
      </c>
      <c r="O72" s="21">
        <v>47</v>
      </c>
      <c r="P72" s="17">
        <v>41</v>
      </c>
      <c r="Q72">
        <v>1</v>
      </c>
      <c r="R72" s="33">
        <v>174</v>
      </c>
      <c r="S72" s="33">
        <v>181</v>
      </c>
      <c r="T72" s="34">
        <v>4.0229885057471264E-2</v>
      </c>
    </row>
    <row r="73" spans="1:20" ht="15.75" x14ac:dyDescent="0.25">
      <c r="A73" s="26">
        <v>72</v>
      </c>
      <c r="B73" s="18">
        <v>8.1</v>
      </c>
      <c r="C73" s="18">
        <v>3.3</v>
      </c>
      <c r="D73" s="31">
        <v>79</v>
      </c>
      <c r="E73" s="14">
        <v>2</v>
      </c>
      <c r="F73" s="20">
        <v>0.54600000000000004</v>
      </c>
      <c r="G73" s="14">
        <v>122</v>
      </c>
      <c r="H73" s="14">
        <v>4</v>
      </c>
      <c r="I73" s="14">
        <v>129</v>
      </c>
      <c r="J73" s="14">
        <v>1</v>
      </c>
      <c r="K73" s="32">
        <v>0</v>
      </c>
      <c r="L73" s="14">
        <v>56</v>
      </c>
      <c r="M73" s="14">
        <v>3</v>
      </c>
      <c r="N73" s="14">
        <v>5</v>
      </c>
      <c r="O73" s="21">
        <v>33</v>
      </c>
      <c r="P73" s="17">
        <v>74</v>
      </c>
      <c r="Q73">
        <v>0</v>
      </c>
      <c r="R73" s="33">
        <v>163</v>
      </c>
      <c r="S73" s="33">
        <v>170</v>
      </c>
      <c r="T73" s="34">
        <v>4.2944785276073622E-2</v>
      </c>
    </row>
    <row r="74" spans="1:20" ht="15.75" x14ac:dyDescent="0.25">
      <c r="A74" s="26">
        <v>73</v>
      </c>
      <c r="B74" s="18">
        <v>9.5</v>
      </c>
      <c r="C74" s="18">
        <v>2</v>
      </c>
      <c r="D74" s="31">
        <v>53</v>
      </c>
      <c r="E74" s="14">
        <v>19</v>
      </c>
      <c r="F74" s="20">
        <v>1.2949999999999999</v>
      </c>
      <c r="G74" s="14">
        <v>110</v>
      </c>
      <c r="H74" s="14">
        <v>1</v>
      </c>
      <c r="I74" s="14">
        <v>88</v>
      </c>
      <c r="J74" s="14">
        <v>1</v>
      </c>
      <c r="K74" s="32">
        <v>0</v>
      </c>
      <c r="L74" s="14">
        <v>40</v>
      </c>
      <c r="M74" s="14">
        <v>8</v>
      </c>
      <c r="N74" s="14">
        <v>3</v>
      </c>
      <c r="O74" s="21">
        <v>49</v>
      </c>
      <c r="P74" s="17">
        <v>31</v>
      </c>
      <c r="Q74">
        <v>1</v>
      </c>
      <c r="R74" s="33">
        <v>175</v>
      </c>
      <c r="S74" s="33">
        <v>182</v>
      </c>
      <c r="T74" s="34">
        <v>0.04</v>
      </c>
    </row>
    <row r="75" spans="1:20" ht="15.75" x14ac:dyDescent="0.25">
      <c r="A75" s="26">
        <v>74</v>
      </c>
      <c r="B75" s="18">
        <v>8.4</v>
      </c>
      <c r="C75" s="18">
        <v>1.8</v>
      </c>
      <c r="D75" s="31">
        <v>47</v>
      </c>
      <c r="E75" s="14">
        <v>10</v>
      </c>
      <c r="F75" s="20">
        <v>1.512</v>
      </c>
      <c r="G75" s="14">
        <v>73</v>
      </c>
      <c r="H75" s="14">
        <v>0</v>
      </c>
      <c r="I75" s="14">
        <v>82</v>
      </c>
      <c r="J75" s="14">
        <v>0</v>
      </c>
      <c r="K75" s="32">
        <v>1</v>
      </c>
      <c r="L75" s="14">
        <v>31</v>
      </c>
      <c r="M75" s="14">
        <v>7</v>
      </c>
      <c r="N75" s="14">
        <v>2</v>
      </c>
      <c r="O75" s="21">
        <v>41</v>
      </c>
      <c r="P75" s="17">
        <v>22</v>
      </c>
      <c r="Q75">
        <v>1</v>
      </c>
      <c r="R75" s="33">
        <v>174</v>
      </c>
      <c r="S75" s="33">
        <v>180</v>
      </c>
      <c r="T75" s="34">
        <v>3.4482758620689655E-2</v>
      </c>
    </row>
    <row r="76" spans="1:20" ht="15.75" x14ac:dyDescent="0.25">
      <c r="A76" s="26">
        <v>75</v>
      </c>
      <c r="B76" s="18">
        <v>9</v>
      </c>
      <c r="C76" s="18">
        <v>1.8</v>
      </c>
      <c r="D76" s="31">
        <v>39</v>
      </c>
      <c r="E76" s="14">
        <v>9</v>
      </c>
      <c r="F76" s="20">
        <v>0.10299999999999999</v>
      </c>
      <c r="G76" s="14">
        <v>89</v>
      </c>
      <c r="H76" s="14">
        <v>5</v>
      </c>
      <c r="I76" s="14">
        <v>135</v>
      </c>
      <c r="J76" s="14">
        <v>1</v>
      </c>
      <c r="K76" s="32">
        <v>0</v>
      </c>
      <c r="L76" s="14">
        <v>40</v>
      </c>
      <c r="M76" s="14">
        <v>20</v>
      </c>
      <c r="N76" s="14">
        <v>2</v>
      </c>
      <c r="O76" s="21">
        <v>47</v>
      </c>
      <c r="P76" s="17">
        <v>16</v>
      </c>
      <c r="Q76">
        <v>1</v>
      </c>
      <c r="R76" s="33">
        <v>170</v>
      </c>
      <c r="S76" s="33">
        <v>176</v>
      </c>
      <c r="T76" s="34">
        <v>3.5294117647058823E-2</v>
      </c>
    </row>
    <row r="77" spans="1:20" ht="15.75" x14ac:dyDescent="0.25">
      <c r="A77" s="26">
        <v>76</v>
      </c>
      <c r="B77" s="18">
        <v>15.5</v>
      </c>
      <c r="C77" s="18">
        <v>3.1</v>
      </c>
      <c r="D77" s="31">
        <v>75</v>
      </c>
      <c r="E77" s="14">
        <v>4</v>
      </c>
      <c r="F77" s="20">
        <v>0.185</v>
      </c>
      <c r="G77" s="14">
        <v>166</v>
      </c>
      <c r="H77" s="14">
        <v>5</v>
      </c>
      <c r="I77" s="14">
        <v>133</v>
      </c>
      <c r="J77" s="14">
        <v>0</v>
      </c>
      <c r="K77" s="32">
        <v>0</v>
      </c>
      <c r="L77" s="14">
        <v>29</v>
      </c>
      <c r="M77" s="14">
        <v>15</v>
      </c>
      <c r="N77" s="14">
        <v>1</v>
      </c>
      <c r="O77" s="21">
        <v>32</v>
      </c>
      <c r="P77" s="17">
        <v>97</v>
      </c>
      <c r="Q77">
        <v>1</v>
      </c>
      <c r="R77" s="33">
        <v>178</v>
      </c>
      <c r="S77" s="33">
        <v>187</v>
      </c>
      <c r="T77" s="34">
        <v>5.0561797752808987E-2</v>
      </c>
    </row>
    <row r="78" spans="1:20" ht="15.75" x14ac:dyDescent="0.25">
      <c r="A78" s="26">
        <v>77</v>
      </c>
      <c r="B78" s="18">
        <v>10.4</v>
      </c>
      <c r="C78" s="18">
        <v>2.1</v>
      </c>
      <c r="D78" s="31">
        <v>51</v>
      </c>
      <c r="E78" s="14">
        <v>5</v>
      </c>
      <c r="F78" s="20">
        <v>0.63600000000000001</v>
      </c>
      <c r="G78" s="14">
        <v>118</v>
      </c>
      <c r="H78" s="14">
        <v>3</v>
      </c>
      <c r="I78" s="14">
        <v>112</v>
      </c>
      <c r="J78" s="14">
        <v>1</v>
      </c>
      <c r="K78" s="32">
        <v>0</v>
      </c>
      <c r="L78" s="14">
        <v>32</v>
      </c>
      <c r="M78" s="14">
        <v>10</v>
      </c>
      <c r="N78" s="14">
        <v>2</v>
      </c>
      <c r="O78" s="21">
        <v>35</v>
      </c>
      <c r="P78" s="17">
        <v>26</v>
      </c>
      <c r="Q78">
        <v>1</v>
      </c>
      <c r="R78" s="33">
        <v>173</v>
      </c>
      <c r="S78" s="33">
        <v>180</v>
      </c>
      <c r="T78" s="34">
        <v>4.046242774566474E-2</v>
      </c>
    </row>
    <row r="79" spans="1:20" ht="15.75" x14ac:dyDescent="0.25">
      <c r="A79" s="26">
        <v>78</v>
      </c>
      <c r="B79" s="18">
        <v>12.7</v>
      </c>
      <c r="C79" s="18">
        <v>2.2000000000000002</v>
      </c>
      <c r="D79" s="31">
        <v>51</v>
      </c>
      <c r="E79" s="14">
        <v>7</v>
      </c>
      <c r="F79" s="20">
        <v>0.17199999999999999</v>
      </c>
      <c r="G79" s="14">
        <v>117</v>
      </c>
      <c r="H79" s="14">
        <v>5</v>
      </c>
      <c r="I79" s="14">
        <v>168</v>
      </c>
      <c r="J79" s="14">
        <v>1</v>
      </c>
      <c r="K79" s="32">
        <v>1</v>
      </c>
      <c r="L79" s="14">
        <v>33</v>
      </c>
      <c r="M79" s="14">
        <v>11</v>
      </c>
      <c r="N79" s="14">
        <v>5</v>
      </c>
      <c r="O79" s="21">
        <v>36</v>
      </c>
      <c r="P79" s="17">
        <v>23</v>
      </c>
      <c r="Q79">
        <v>0</v>
      </c>
      <c r="R79" s="33">
        <v>176</v>
      </c>
      <c r="S79" s="33">
        <v>184</v>
      </c>
      <c r="T79" s="34">
        <v>4.5454545454545456E-2</v>
      </c>
    </row>
    <row r="80" spans="1:20" ht="15.75" x14ac:dyDescent="0.25">
      <c r="A80" s="26">
        <v>79</v>
      </c>
      <c r="B80" s="18">
        <v>14</v>
      </c>
      <c r="C80" s="18">
        <v>3</v>
      </c>
      <c r="D80" s="31">
        <v>74</v>
      </c>
      <c r="E80" s="14">
        <v>18</v>
      </c>
      <c r="F80" s="20">
        <v>4.3999999999999997E-2</v>
      </c>
      <c r="G80" s="14">
        <v>175</v>
      </c>
      <c r="H80" s="14">
        <v>3</v>
      </c>
      <c r="I80" s="14">
        <v>78</v>
      </c>
      <c r="J80" s="14">
        <v>1</v>
      </c>
      <c r="K80" s="32">
        <v>1</v>
      </c>
      <c r="L80" s="14">
        <v>39</v>
      </c>
      <c r="M80" s="14">
        <v>7</v>
      </c>
      <c r="N80" s="14">
        <v>3</v>
      </c>
      <c r="O80" s="21">
        <v>45</v>
      </c>
      <c r="P80" s="17">
        <v>84</v>
      </c>
      <c r="Q80">
        <v>0</v>
      </c>
      <c r="R80" s="33">
        <v>179</v>
      </c>
      <c r="S80" s="33">
        <v>187</v>
      </c>
      <c r="T80" s="34">
        <v>4.4692737430167599E-2</v>
      </c>
    </row>
    <row r="81" spans="1:20" ht="15.75" x14ac:dyDescent="0.25">
      <c r="A81" s="26">
        <v>80</v>
      </c>
      <c r="B81" s="18">
        <v>9.4</v>
      </c>
      <c r="C81" s="18">
        <v>2</v>
      </c>
      <c r="D81" s="31">
        <v>50</v>
      </c>
      <c r="E81" s="14">
        <v>11</v>
      </c>
      <c r="F81" s="20">
        <v>1.5449999999999999</v>
      </c>
      <c r="G81" s="14">
        <v>102</v>
      </c>
      <c r="H81" s="14">
        <v>3</v>
      </c>
      <c r="I81" s="14">
        <v>110</v>
      </c>
      <c r="J81" s="14">
        <v>1</v>
      </c>
      <c r="K81" s="32">
        <v>0</v>
      </c>
      <c r="L81" s="14">
        <v>41</v>
      </c>
      <c r="M81" s="14">
        <v>10</v>
      </c>
      <c r="N81" s="14">
        <v>3</v>
      </c>
      <c r="O81" s="21">
        <v>41</v>
      </c>
      <c r="P81" s="17">
        <v>28</v>
      </c>
      <c r="Q81">
        <v>1</v>
      </c>
      <c r="R81" s="33">
        <v>162</v>
      </c>
      <c r="S81" s="33">
        <v>169</v>
      </c>
      <c r="T81" s="34">
        <v>4.3209876543209874E-2</v>
      </c>
    </row>
    <row r="82" spans="1:20" ht="15.75" x14ac:dyDescent="0.25">
      <c r="A82" s="26">
        <v>81</v>
      </c>
      <c r="B82" s="18">
        <v>14</v>
      </c>
      <c r="C82" s="18">
        <v>2.5</v>
      </c>
      <c r="D82" s="31">
        <v>70</v>
      </c>
      <c r="E82" s="14">
        <v>5</v>
      </c>
      <c r="F82" s="20">
        <v>0.29099999999999998</v>
      </c>
      <c r="G82" s="14">
        <v>182</v>
      </c>
      <c r="H82" s="14">
        <v>3</v>
      </c>
      <c r="I82" s="14">
        <v>132</v>
      </c>
      <c r="J82" s="14">
        <v>1</v>
      </c>
      <c r="K82" s="32">
        <v>1</v>
      </c>
      <c r="L82" s="14">
        <v>31</v>
      </c>
      <c r="M82" s="14">
        <v>6</v>
      </c>
      <c r="N82" s="14">
        <v>2</v>
      </c>
      <c r="O82" s="21">
        <v>35</v>
      </c>
      <c r="P82" s="17">
        <v>74</v>
      </c>
      <c r="Q82">
        <v>1</v>
      </c>
      <c r="R82" s="33">
        <v>168</v>
      </c>
      <c r="S82" s="33">
        <v>173</v>
      </c>
      <c r="T82" s="34">
        <v>2.976190476190476E-2</v>
      </c>
    </row>
    <row r="83" spans="1:20" ht="15.75" x14ac:dyDescent="0.25">
      <c r="A83" s="26">
        <v>82</v>
      </c>
      <c r="B83" s="18">
        <v>15.9</v>
      </c>
      <c r="C83" s="18">
        <v>2.5</v>
      </c>
      <c r="D83" s="31">
        <v>66</v>
      </c>
      <c r="E83" s="14">
        <v>9</v>
      </c>
      <c r="F83" s="20">
        <v>9.1999999999999998E-2</v>
      </c>
      <c r="G83" s="14">
        <v>230</v>
      </c>
      <c r="H83" s="14">
        <v>4</v>
      </c>
      <c r="I83" s="14">
        <v>137</v>
      </c>
      <c r="J83" s="14">
        <v>0</v>
      </c>
      <c r="K83" s="32">
        <v>0</v>
      </c>
      <c r="L83" s="14">
        <v>43</v>
      </c>
      <c r="M83" s="14">
        <v>12</v>
      </c>
      <c r="N83" s="14">
        <v>3</v>
      </c>
      <c r="O83" s="21">
        <v>36</v>
      </c>
      <c r="P83" s="17">
        <v>65</v>
      </c>
      <c r="Q83">
        <v>0</v>
      </c>
      <c r="R83" s="33">
        <v>165</v>
      </c>
      <c r="S83" s="33">
        <v>174</v>
      </c>
      <c r="T83" s="34">
        <v>5.4545454545454543E-2</v>
      </c>
    </row>
    <row r="84" spans="1:20" ht="15.75" x14ac:dyDescent="0.25">
      <c r="A84" s="26">
        <v>83</v>
      </c>
      <c r="B84" s="18">
        <v>7.5</v>
      </c>
      <c r="C84" s="18">
        <v>1.6</v>
      </c>
      <c r="D84" s="31">
        <v>43</v>
      </c>
      <c r="E84" s="14">
        <v>5</v>
      </c>
      <c r="F84" s="20">
        <v>0.48</v>
      </c>
      <c r="G84" s="14">
        <v>59</v>
      </c>
      <c r="H84" s="14">
        <v>3</v>
      </c>
      <c r="I84" s="14">
        <v>127</v>
      </c>
      <c r="J84" s="14">
        <v>0</v>
      </c>
      <c r="K84" s="32">
        <v>0</v>
      </c>
      <c r="L84" s="14">
        <v>30</v>
      </c>
      <c r="M84" s="14">
        <v>4</v>
      </c>
      <c r="N84" s="14">
        <v>2</v>
      </c>
      <c r="O84" s="21">
        <v>35</v>
      </c>
      <c r="P84" s="17">
        <v>17</v>
      </c>
      <c r="Q84">
        <v>0</v>
      </c>
      <c r="R84" s="33">
        <v>170</v>
      </c>
      <c r="S84" s="33">
        <v>175</v>
      </c>
      <c r="T84" s="34">
        <v>2.9411764705882353E-2</v>
      </c>
    </row>
    <row r="85" spans="1:20" ht="15.75" x14ac:dyDescent="0.25">
      <c r="A85" s="26">
        <v>84</v>
      </c>
      <c r="B85" s="18">
        <v>8.1</v>
      </c>
      <c r="C85" s="18">
        <v>1.9</v>
      </c>
      <c r="D85" s="31">
        <v>49</v>
      </c>
      <c r="E85" s="14">
        <v>16</v>
      </c>
      <c r="F85" s="20">
        <v>0.98299999999999998</v>
      </c>
      <c r="G85" s="14">
        <v>71</v>
      </c>
      <c r="H85" s="14">
        <v>4</v>
      </c>
      <c r="I85" s="14">
        <v>112</v>
      </c>
      <c r="J85" s="14">
        <v>1</v>
      </c>
      <c r="K85" s="32">
        <v>0</v>
      </c>
      <c r="L85" s="14">
        <v>39</v>
      </c>
      <c r="M85" s="14">
        <v>7</v>
      </c>
      <c r="N85" s="14">
        <v>3</v>
      </c>
      <c r="O85" s="21">
        <v>45</v>
      </c>
      <c r="P85" s="17">
        <v>23</v>
      </c>
      <c r="Q85">
        <v>0</v>
      </c>
      <c r="R85" s="33">
        <v>175</v>
      </c>
      <c r="S85" s="33">
        <v>180</v>
      </c>
      <c r="T85" s="34">
        <v>2.8571428571428571E-2</v>
      </c>
    </row>
    <row r="86" spans="1:20" ht="15.75" x14ac:dyDescent="0.25">
      <c r="A86" s="26">
        <v>85</v>
      </c>
      <c r="B86" s="18">
        <v>10.3</v>
      </c>
      <c r="C86" s="18">
        <v>2.1</v>
      </c>
      <c r="D86" s="31">
        <v>49</v>
      </c>
      <c r="E86" s="14">
        <v>3</v>
      </c>
      <c r="F86" s="20">
        <v>1.881</v>
      </c>
      <c r="G86" s="14">
        <v>46</v>
      </c>
      <c r="H86" s="14">
        <v>1</v>
      </c>
      <c r="I86" s="14">
        <v>85</v>
      </c>
      <c r="J86" s="14">
        <v>0</v>
      </c>
      <c r="K86" s="32">
        <v>1</v>
      </c>
      <c r="L86" s="14">
        <v>46</v>
      </c>
      <c r="M86" s="14">
        <v>9</v>
      </c>
      <c r="N86" s="14">
        <v>3</v>
      </c>
      <c r="O86" s="21">
        <v>36</v>
      </c>
      <c r="P86" s="17">
        <v>17</v>
      </c>
      <c r="Q86">
        <v>0</v>
      </c>
      <c r="R86" s="33">
        <v>184</v>
      </c>
      <c r="S86" s="33">
        <v>194</v>
      </c>
      <c r="T86" s="34">
        <v>5.434782608695652E-2</v>
      </c>
    </row>
    <row r="87" spans="1:20" ht="15.75" x14ac:dyDescent="0.25">
      <c r="A87" s="26">
        <v>86</v>
      </c>
      <c r="B87" s="18">
        <v>7.7</v>
      </c>
      <c r="C87" s="18">
        <v>1.9</v>
      </c>
      <c r="D87" s="31">
        <v>46</v>
      </c>
      <c r="E87" s="14">
        <v>3</v>
      </c>
      <c r="F87" s="20">
        <v>2.6259999999999999</v>
      </c>
      <c r="G87" s="14">
        <v>43</v>
      </c>
      <c r="H87" s="14">
        <v>2</v>
      </c>
      <c r="I87" s="14">
        <v>74</v>
      </c>
      <c r="J87" s="14">
        <v>0</v>
      </c>
      <c r="K87" s="32">
        <v>0</v>
      </c>
      <c r="L87" s="14">
        <v>50</v>
      </c>
      <c r="M87" s="14">
        <v>4</v>
      </c>
      <c r="N87" s="14">
        <v>4</v>
      </c>
      <c r="O87" s="21">
        <v>50</v>
      </c>
      <c r="P87" s="17">
        <v>21</v>
      </c>
      <c r="Q87">
        <v>0</v>
      </c>
      <c r="R87" s="33">
        <v>176</v>
      </c>
      <c r="S87" s="33">
        <v>180</v>
      </c>
      <c r="T87" s="34">
        <v>2.2727272727272728E-2</v>
      </c>
    </row>
    <row r="88" spans="1:20" ht="15.75" x14ac:dyDescent="0.25">
      <c r="A88" s="26">
        <v>87</v>
      </c>
      <c r="B88" s="18">
        <v>8.5</v>
      </c>
      <c r="C88" s="18">
        <v>1.9</v>
      </c>
      <c r="D88" s="31">
        <v>53</v>
      </c>
      <c r="E88" s="14">
        <v>21</v>
      </c>
      <c r="F88" s="20">
        <v>0.56799999999999995</v>
      </c>
      <c r="G88" s="14">
        <v>125</v>
      </c>
      <c r="H88" s="14">
        <v>3</v>
      </c>
      <c r="I88" s="14">
        <v>109</v>
      </c>
      <c r="J88" s="14">
        <v>0</v>
      </c>
      <c r="K88" s="32">
        <v>0</v>
      </c>
      <c r="L88" s="14">
        <v>44</v>
      </c>
      <c r="M88" s="14">
        <v>8</v>
      </c>
      <c r="N88" s="14">
        <v>3</v>
      </c>
      <c r="O88" s="21">
        <v>45</v>
      </c>
      <c r="P88" s="17">
        <v>34</v>
      </c>
      <c r="Q88">
        <v>0</v>
      </c>
      <c r="R88" s="33">
        <v>160</v>
      </c>
      <c r="S88" s="33">
        <v>167</v>
      </c>
      <c r="T88" s="34">
        <v>4.3749999999999997E-2</v>
      </c>
    </row>
    <row r="89" spans="1:20" ht="15.75" x14ac:dyDescent="0.25">
      <c r="A89" s="26">
        <v>88</v>
      </c>
      <c r="B89" s="18">
        <v>10.7</v>
      </c>
      <c r="C89" s="18">
        <v>2.2000000000000002</v>
      </c>
      <c r="D89" s="31">
        <v>62</v>
      </c>
      <c r="E89" s="14">
        <v>8</v>
      </c>
      <c r="F89" s="20">
        <v>0.879</v>
      </c>
      <c r="G89" s="14">
        <v>118</v>
      </c>
      <c r="H89" s="14">
        <v>3</v>
      </c>
      <c r="I89" s="14">
        <v>108</v>
      </c>
      <c r="J89" s="14">
        <v>0</v>
      </c>
      <c r="K89" s="32">
        <v>1</v>
      </c>
      <c r="L89" s="14">
        <v>31</v>
      </c>
      <c r="M89" s="14">
        <v>10</v>
      </c>
      <c r="N89" s="14">
        <v>2</v>
      </c>
      <c r="O89" s="21">
        <v>37</v>
      </c>
      <c r="P89" s="17">
        <v>50</v>
      </c>
      <c r="Q89">
        <v>1</v>
      </c>
      <c r="R89" s="33">
        <v>173</v>
      </c>
      <c r="S89" s="33">
        <v>180</v>
      </c>
      <c r="T89" s="34">
        <v>4.046242774566474E-2</v>
      </c>
    </row>
    <row r="90" spans="1:20" ht="15.75" x14ac:dyDescent="0.25">
      <c r="A90" s="26">
        <v>89</v>
      </c>
      <c r="B90" s="18">
        <v>7.4</v>
      </c>
      <c r="C90" s="18">
        <v>1.8</v>
      </c>
      <c r="D90" s="31">
        <v>51</v>
      </c>
      <c r="E90" s="14">
        <v>4</v>
      </c>
      <c r="F90" s="20">
        <v>1.083</v>
      </c>
      <c r="G90" s="14">
        <v>101</v>
      </c>
      <c r="H90" s="14">
        <v>2</v>
      </c>
      <c r="I90" s="14">
        <v>100</v>
      </c>
      <c r="J90" s="14">
        <v>0</v>
      </c>
      <c r="K90" s="32">
        <v>0</v>
      </c>
      <c r="L90" s="14">
        <v>53</v>
      </c>
      <c r="M90" s="14">
        <v>7</v>
      </c>
      <c r="N90" s="14">
        <v>4</v>
      </c>
      <c r="O90" s="21">
        <v>34</v>
      </c>
      <c r="P90" s="17">
        <v>28</v>
      </c>
      <c r="Q90">
        <v>0</v>
      </c>
      <c r="R90" s="33">
        <v>163</v>
      </c>
      <c r="S90" s="33">
        <v>167</v>
      </c>
      <c r="T90" s="34">
        <v>2.4539877300613498E-2</v>
      </c>
    </row>
    <row r="91" spans="1:20" ht="15.75" x14ac:dyDescent="0.25">
      <c r="A91" s="26">
        <v>90</v>
      </c>
      <c r="B91" s="18">
        <v>14.8</v>
      </c>
      <c r="C91" s="18">
        <v>2.6</v>
      </c>
      <c r="D91" s="31">
        <v>70</v>
      </c>
      <c r="E91" s="14">
        <v>6</v>
      </c>
      <c r="F91" s="20">
        <v>0.82799999999999996</v>
      </c>
      <c r="G91" s="14">
        <v>213</v>
      </c>
      <c r="H91" s="14">
        <v>3</v>
      </c>
      <c r="I91" s="14">
        <v>105</v>
      </c>
      <c r="J91" s="14">
        <v>1</v>
      </c>
      <c r="K91" s="32">
        <v>1</v>
      </c>
      <c r="L91" s="14">
        <v>37</v>
      </c>
      <c r="M91" s="14">
        <v>15</v>
      </c>
      <c r="N91" s="14">
        <v>2</v>
      </c>
      <c r="O91" s="21">
        <v>37</v>
      </c>
      <c r="P91" s="17">
        <v>75</v>
      </c>
      <c r="Q91">
        <v>1</v>
      </c>
      <c r="R91" s="33">
        <v>168</v>
      </c>
      <c r="S91" s="33">
        <v>176</v>
      </c>
      <c r="T91" s="34">
        <v>4.7619047619047616E-2</v>
      </c>
    </row>
    <row r="92" spans="1:20" ht="15.75" x14ac:dyDescent="0.25">
      <c r="A92" s="26">
        <v>91</v>
      </c>
      <c r="B92" s="18">
        <v>7.3</v>
      </c>
      <c r="C92" s="18">
        <v>1.9</v>
      </c>
      <c r="D92" s="31">
        <v>56</v>
      </c>
      <c r="E92" s="14">
        <v>24</v>
      </c>
      <c r="F92" s="20">
        <v>1.56</v>
      </c>
      <c r="G92" s="14">
        <v>115</v>
      </c>
      <c r="H92" s="14">
        <v>5</v>
      </c>
      <c r="I92" s="14">
        <v>87</v>
      </c>
      <c r="J92" s="14">
        <v>1</v>
      </c>
      <c r="K92" s="32">
        <v>0</v>
      </c>
      <c r="L92" s="14">
        <v>46</v>
      </c>
      <c r="M92" s="14">
        <v>1</v>
      </c>
      <c r="N92" s="14">
        <v>4</v>
      </c>
      <c r="O92" s="21">
        <v>45</v>
      </c>
      <c r="P92" s="17">
        <v>37</v>
      </c>
      <c r="Q92">
        <v>0</v>
      </c>
      <c r="R92" s="33">
        <v>162</v>
      </c>
      <c r="S92" s="33">
        <v>166</v>
      </c>
      <c r="T92" s="34">
        <v>2.4691358024691357E-2</v>
      </c>
    </row>
    <row r="93" spans="1:20" ht="15.75" x14ac:dyDescent="0.25">
      <c r="A93" s="26">
        <v>92</v>
      </c>
      <c r="B93" s="18">
        <v>7.6</v>
      </c>
      <c r="C93" s="18">
        <v>1.8</v>
      </c>
      <c r="D93" s="31">
        <v>42</v>
      </c>
      <c r="E93" s="14">
        <v>1</v>
      </c>
      <c r="F93" s="20">
        <v>1.4279999999999999</v>
      </c>
      <c r="G93" s="14">
        <v>121</v>
      </c>
      <c r="H93" s="14">
        <v>4</v>
      </c>
      <c r="I93" s="14">
        <v>84</v>
      </c>
      <c r="J93" s="14">
        <v>1</v>
      </c>
      <c r="K93" s="32">
        <v>0</v>
      </c>
      <c r="L93" s="14">
        <v>45</v>
      </c>
      <c r="M93" s="14">
        <v>5</v>
      </c>
      <c r="N93" s="14">
        <v>4</v>
      </c>
      <c r="O93" s="21">
        <v>24</v>
      </c>
      <c r="P93" s="17">
        <v>14</v>
      </c>
      <c r="Q93">
        <v>0</v>
      </c>
      <c r="R93" s="33">
        <v>160</v>
      </c>
      <c r="S93" s="33">
        <v>165</v>
      </c>
      <c r="T93" s="34">
        <v>3.125E-2</v>
      </c>
    </row>
    <row r="94" spans="1:20" ht="15.75" x14ac:dyDescent="0.25">
      <c r="A94" s="26">
        <v>93</v>
      </c>
      <c r="B94" s="18">
        <v>9</v>
      </c>
      <c r="C94" s="18">
        <v>1.9</v>
      </c>
      <c r="D94" s="31">
        <v>56</v>
      </c>
      <c r="E94" s="14">
        <v>3</v>
      </c>
      <c r="F94" s="20">
        <v>1.4039999999999999</v>
      </c>
      <c r="G94" s="14">
        <v>69</v>
      </c>
      <c r="H94" s="14">
        <v>1</v>
      </c>
      <c r="I94" s="14">
        <v>87</v>
      </c>
      <c r="J94" s="14">
        <v>1</v>
      </c>
      <c r="K94" s="32">
        <v>0</v>
      </c>
      <c r="L94" s="14">
        <v>34</v>
      </c>
      <c r="M94" s="14">
        <v>8</v>
      </c>
      <c r="N94" s="14">
        <v>2</v>
      </c>
      <c r="O94" s="21">
        <v>32</v>
      </c>
      <c r="P94" s="17">
        <v>38</v>
      </c>
      <c r="Q94">
        <v>0</v>
      </c>
      <c r="R94" s="33">
        <v>174</v>
      </c>
      <c r="S94" s="33">
        <v>181</v>
      </c>
      <c r="T94" s="34">
        <v>4.0229885057471264E-2</v>
      </c>
    </row>
    <row r="95" spans="1:20" ht="15.75" x14ac:dyDescent="0.25">
      <c r="A95" s="26">
        <v>94</v>
      </c>
      <c r="B95" s="18">
        <v>12.9</v>
      </c>
      <c r="C95" s="18">
        <v>2.1</v>
      </c>
      <c r="D95" s="31">
        <v>60</v>
      </c>
      <c r="E95" s="14">
        <v>5</v>
      </c>
      <c r="F95" s="20">
        <v>1.0720000000000001</v>
      </c>
      <c r="G95" s="14">
        <v>178</v>
      </c>
      <c r="H95" s="14">
        <v>2</v>
      </c>
      <c r="I95" s="14">
        <v>101</v>
      </c>
      <c r="J95" s="14">
        <v>1</v>
      </c>
      <c r="K95" s="32">
        <v>1</v>
      </c>
      <c r="L95" s="14">
        <v>38</v>
      </c>
      <c r="M95" s="14">
        <v>13</v>
      </c>
      <c r="N95" s="14">
        <v>2</v>
      </c>
      <c r="O95" s="21">
        <v>36</v>
      </c>
      <c r="P95" s="17">
        <v>49</v>
      </c>
      <c r="Q95">
        <v>1</v>
      </c>
      <c r="R95" s="33">
        <v>175</v>
      </c>
      <c r="S95" s="33">
        <v>183</v>
      </c>
      <c r="T95" s="34">
        <v>4.5714285714285714E-2</v>
      </c>
    </row>
    <row r="96" spans="1:20" ht="15.75" x14ac:dyDescent="0.25">
      <c r="A96" s="26">
        <v>95</v>
      </c>
      <c r="B96" s="18">
        <v>9</v>
      </c>
      <c r="C96" s="18">
        <v>1.9</v>
      </c>
      <c r="D96" s="31">
        <v>48</v>
      </c>
      <c r="E96" s="14">
        <v>12</v>
      </c>
      <c r="F96" s="20">
        <v>0.183</v>
      </c>
      <c r="G96" s="14">
        <v>85</v>
      </c>
      <c r="H96" s="14">
        <v>4</v>
      </c>
      <c r="I96" s="14">
        <v>130</v>
      </c>
      <c r="J96" s="14">
        <v>1</v>
      </c>
      <c r="K96" s="32">
        <v>0</v>
      </c>
      <c r="L96" s="14">
        <v>37</v>
      </c>
      <c r="M96" s="14">
        <v>11</v>
      </c>
      <c r="N96" s="14">
        <v>2</v>
      </c>
      <c r="O96" s="21">
        <v>38</v>
      </c>
      <c r="P96" s="17">
        <v>22</v>
      </c>
      <c r="Q96">
        <v>0</v>
      </c>
      <c r="R96" s="33">
        <v>171</v>
      </c>
      <c r="S96" s="33">
        <v>178</v>
      </c>
      <c r="T96" s="34">
        <v>4.0935672514619881E-2</v>
      </c>
    </row>
    <row r="97" spans="1:20" ht="15.75" x14ac:dyDescent="0.25">
      <c r="A97" s="26">
        <v>96</v>
      </c>
      <c r="B97" s="18">
        <v>18.2</v>
      </c>
      <c r="C97" s="18">
        <v>3.6</v>
      </c>
      <c r="D97" s="31">
        <v>88</v>
      </c>
      <c r="E97" s="14">
        <v>12</v>
      </c>
      <c r="F97" s="20">
        <v>1.6</v>
      </c>
      <c r="G97" s="14">
        <v>282</v>
      </c>
      <c r="H97" s="14">
        <v>0</v>
      </c>
      <c r="I97" s="14">
        <v>72</v>
      </c>
      <c r="J97" s="14">
        <v>1</v>
      </c>
      <c r="K97" s="32">
        <v>1</v>
      </c>
      <c r="L97" s="14">
        <v>39</v>
      </c>
      <c r="M97" s="14">
        <v>18</v>
      </c>
      <c r="N97" s="14">
        <v>1</v>
      </c>
      <c r="O97" s="21">
        <v>41</v>
      </c>
      <c r="P97" s="17">
        <v>29</v>
      </c>
      <c r="Q97">
        <v>1</v>
      </c>
      <c r="R97" s="33">
        <v>175</v>
      </c>
      <c r="S97" s="33">
        <v>185</v>
      </c>
      <c r="T97" s="34">
        <v>5.7142857142857141E-2</v>
      </c>
    </row>
    <row r="98" spans="1:20" ht="15.75" x14ac:dyDescent="0.25">
      <c r="A98" s="26">
        <v>97</v>
      </c>
      <c r="B98" s="18">
        <v>14.4</v>
      </c>
      <c r="C98" s="18">
        <v>3</v>
      </c>
      <c r="D98" s="31">
        <v>75</v>
      </c>
      <c r="E98" s="14">
        <v>5</v>
      </c>
      <c r="F98" s="20">
        <v>0.61199999999999999</v>
      </c>
      <c r="G98" s="14">
        <v>156</v>
      </c>
      <c r="H98" s="14">
        <v>5</v>
      </c>
      <c r="I98" s="14">
        <v>129</v>
      </c>
      <c r="J98" s="14">
        <v>0</v>
      </c>
      <c r="K98" s="32">
        <v>1</v>
      </c>
      <c r="L98" s="14">
        <v>42</v>
      </c>
      <c r="M98" s="14">
        <v>15</v>
      </c>
      <c r="N98" s="14">
        <v>4</v>
      </c>
      <c r="O98" s="21">
        <v>36</v>
      </c>
      <c r="P98" s="17">
        <v>55</v>
      </c>
      <c r="Q98">
        <v>1</v>
      </c>
      <c r="R98" s="33">
        <v>186</v>
      </c>
      <c r="S98" s="33">
        <v>193</v>
      </c>
      <c r="T98" s="34">
        <v>3.7634408602150539E-2</v>
      </c>
    </row>
    <row r="99" spans="1:20" ht="15.75" x14ac:dyDescent="0.25">
      <c r="A99" s="26">
        <v>98</v>
      </c>
      <c r="B99" s="18">
        <v>8.8000000000000007</v>
      </c>
      <c r="C99" s="18">
        <v>2</v>
      </c>
      <c r="D99" s="31">
        <v>56</v>
      </c>
      <c r="E99" s="14">
        <v>3</v>
      </c>
      <c r="F99" s="20">
        <v>0.496</v>
      </c>
      <c r="G99" s="14">
        <v>86</v>
      </c>
      <c r="H99" s="14">
        <v>3</v>
      </c>
      <c r="I99" s="14">
        <v>100</v>
      </c>
      <c r="J99" s="14">
        <v>0</v>
      </c>
      <c r="K99" s="32">
        <v>0</v>
      </c>
      <c r="L99" s="14">
        <v>54</v>
      </c>
      <c r="M99" s="14">
        <v>8</v>
      </c>
      <c r="N99" s="14">
        <v>4</v>
      </c>
      <c r="O99" s="21">
        <v>31</v>
      </c>
      <c r="P99" s="17">
        <v>37</v>
      </c>
      <c r="Q99">
        <v>0</v>
      </c>
      <c r="R99" s="33">
        <v>172</v>
      </c>
      <c r="S99" s="33">
        <v>179</v>
      </c>
      <c r="T99" s="34">
        <v>4.0697674418604654E-2</v>
      </c>
    </row>
    <row r="100" spans="1:20" ht="15.75" x14ac:dyDescent="0.25">
      <c r="A100" s="26">
        <v>99</v>
      </c>
      <c r="B100" s="18">
        <v>12.5</v>
      </c>
      <c r="C100" s="18">
        <v>2.5</v>
      </c>
      <c r="D100" s="31">
        <v>60</v>
      </c>
      <c r="E100" s="14">
        <v>17</v>
      </c>
      <c r="F100" s="20">
        <v>1.8</v>
      </c>
      <c r="G100" s="14">
        <v>212</v>
      </c>
      <c r="H100" s="14">
        <v>2</v>
      </c>
      <c r="I100" s="14">
        <v>86</v>
      </c>
      <c r="J100" s="14">
        <v>1</v>
      </c>
      <c r="K100" s="32">
        <v>1</v>
      </c>
      <c r="L100" s="14">
        <v>39</v>
      </c>
      <c r="M100" s="14">
        <v>9</v>
      </c>
      <c r="N100" s="14">
        <v>3</v>
      </c>
      <c r="O100" s="21">
        <v>44</v>
      </c>
      <c r="P100" s="17">
        <v>40</v>
      </c>
      <c r="Q100">
        <v>0</v>
      </c>
      <c r="R100" s="33">
        <v>165</v>
      </c>
      <c r="S100" s="33">
        <v>171</v>
      </c>
      <c r="T100" s="34">
        <v>3.6363636363636362E-2</v>
      </c>
    </row>
    <row r="101" spans="1:20" ht="15.75" x14ac:dyDescent="0.25">
      <c r="A101" s="26">
        <v>100</v>
      </c>
      <c r="B101" s="18">
        <v>13.3</v>
      </c>
      <c r="C101" s="18">
        <v>2.2000000000000002</v>
      </c>
      <c r="D101" s="31">
        <v>58</v>
      </c>
      <c r="E101" s="14">
        <v>6</v>
      </c>
      <c r="F101" s="20">
        <v>0.40300000000000002</v>
      </c>
      <c r="G101" s="14">
        <v>157</v>
      </c>
      <c r="H101" s="14">
        <v>2</v>
      </c>
      <c r="I101" s="14">
        <v>98</v>
      </c>
      <c r="J101" s="14">
        <v>0</v>
      </c>
      <c r="K101" s="32">
        <v>1</v>
      </c>
      <c r="L101" s="14">
        <v>35</v>
      </c>
      <c r="M101" s="14">
        <v>16</v>
      </c>
      <c r="N101" s="14">
        <v>1</v>
      </c>
      <c r="O101" s="21">
        <v>36</v>
      </c>
      <c r="P101" s="17">
        <v>45</v>
      </c>
      <c r="Q101">
        <v>1</v>
      </c>
      <c r="R101" s="33">
        <v>174</v>
      </c>
      <c r="S101" s="33">
        <v>180</v>
      </c>
      <c r="T101" s="34">
        <v>3.4482758620689655E-2</v>
      </c>
    </row>
    <row r="102" spans="1:20" ht="15.75" x14ac:dyDescent="0.25">
      <c r="A102" s="26">
        <v>101</v>
      </c>
      <c r="B102" s="18">
        <v>12.5</v>
      </c>
      <c r="C102" s="18">
        <v>2.4</v>
      </c>
      <c r="D102" s="31">
        <v>67</v>
      </c>
      <c r="E102" s="14">
        <v>10</v>
      </c>
      <c r="F102" s="20">
        <v>0.85599999999999998</v>
      </c>
      <c r="G102" s="14">
        <v>91</v>
      </c>
      <c r="H102" s="14">
        <v>3</v>
      </c>
      <c r="I102" s="14">
        <v>112</v>
      </c>
      <c r="J102" s="14">
        <v>1</v>
      </c>
      <c r="K102" s="32">
        <v>0</v>
      </c>
      <c r="L102" s="14">
        <v>33</v>
      </c>
      <c r="M102" s="14">
        <v>1</v>
      </c>
      <c r="N102" s="14">
        <v>3</v>
      </c>
      <c r="O102" s="21">
        <v>38</v>
      </c>
      <c r="P102" s="17">
        <v>43</v>
      </c>
      <c r="Q102">
        <v>0</v>
      </c>
      <c r="R102" s="33">
        <v>178</v>
      </c>
      <c r="S102" s="33">
        <v>188</v>
      </c>
      <c r="T102" s="34">
        <v>5.6179775280898875E-2</v>
      </c>
    </row>
    <row r="103" spans="1:20" ht="15.75" x14ac:dyDescent="0.25">
      <c r="A103" s="26">
        <v>102</v>
      </c>
      <c r="B103" s="18">
        <v>13.2</v>
      </c>
      <c r="C103" s="18">
        <v>2.8</v>
      </c>
      <c r="D103" s="31">
        <v>73</v>
      </c>
      <c r="E103" s="14">
        <v>15</v>
      </c>
      <c r="F103" s="20">
        <v>1.8360000000000001</v>
      </c>
      <c r="G103" s="14">
        <v>169</v>
      </c>
      <c r="H103" s="14">
        <v>0</v>
      </c>
      <c r="I103" s="14">
        <v>85</v>
      </c>
      <c r="J103" s="14">
        <v>0</v>
      </c>
      <c r="K103" s="32">
        <v>1</v>
      </c>
      <c r="L103" s="14">
        <v>36</v>
      </c>
      <c r="M103" s="14">
        <v>7</v>
      </c>
      <c r="N103" s="14">
        <v>2</v>
      </c>
      <c r="O103" s="21">
        <v>42</v>
      </c>
      <c r="P103" s="17">
        <v>83</v>
      </c>
      <c r="Q103">
        <v>1</v>
      </c>
      <c r="R103" s="33">
        <v>179</v>
      </c>
      <c r="S103" s="33">
        <v>187</v>
      </c>
      <c r="T103" s="34">
        <v>4.4692737430167599E-2</v>
      </c>
    </row>
    <row r="104" spans="1:20" ht="15.75" x14ac:dyDescent="0.25">
      <c r="A104" s="26">
        <v>103</v>
      </c>
      <c r="B104" s="18">
        <v>11.1</v>
      </c>
      <c r="C104" s="18">
        <v>2.5</v>
      </c>
      <c r="D104" s="31">
        <v>70</v>
      </c>
      <c r="E104" s="14">
        <v>20</v>
      </c>
      <c r="F104" s="20">
        <v>0.40799999999999997</v>
      </c>
      <c r="G104" s="14">
        <v>175</v>
      </c>
      <c r="H104" s="14">
        <v>2</v>
      </c>
      <c r="I104" s="14">
        <v>96</v>
      </c>
      <c r="J104" s="14">
        <v>0</v>
      </c>
      <c r="K104" s="32">
        <v>0</v>
      </c>
      <c r="L104" s="14">
        <v>42</v>
      </c>
      <c r="M104" s="14">
        <v>7</v>
      </c>
      <c r="N104" s="14">
        <v>6</v>
      </c>
      <c r="O104" s="21">
        <v>47</v>
      </c>
      <c r="P104" s="17">
        <v>49</v>
      </c>
      <c r="Q104">
        <v>0</v>
      </c>
      <c r="R104" s="33">
        <v>161</v>
      </c>
      <c r="S104" s="33">
        <v>168</v>
      </c>
      <c r="T104" s="34">
        <v>4.3478260869565216E-2</v>
      </c>
    </row>
    <row r="105" spans="1:20" ht="15.75" x14ac:dyDescent="0.25">
      <c r="A105" s="26">
        <v>104</v>
      </c>
      <c r="B105" s="18">
        <v>8.3000000000000007</v>
      </c>
      <c r="C105" s="18">
        <v>1.9</v>
      </c>
      <c r="D105" s="31">
        <v>49</v>
      </c>
      <c r="E105" s="14">
        <v>4</v>
      </c>
      <c r="F105" s="20">
        <v>0.124</v>
      </c>
      <c r="G105" s="14">
        <v>77</v>
      </c>
      <c r="H105" s="14">
        <v>3</v>
      </c>
      <c r="I105" s="14">
        <v>150</v>
      </c>
      <c r="J105" s="14">
        <v>0</v>
      </c>
      <c r="K105" s="32">
        <v>0</v>
      </c>
      <c r="L105" s="14">
        <v>29</v>
      </c>
      <c r="M105" s="14">
        <v>10</v>
      </c>
      <c r="N105" s="14">
        <v>1</v>
      </c>
      <c r="O105" s="21">
        <v>32</v>
      </c>
      <c r="P105" s="17">
        <v>24</v>
      </c>
      <c r="Q105">
        <v>1</v>
      </c>
      <c r="R105" s="33">
        <v>168</v>
      </c>
      <c r="S105" s="33">
        <v>175</v>
      </c>
      <c r="T105" s="34">
        <v>4.1666666666666664E-2</v>
      </c>
    </row>
    <row r="106" spans="1:20" ht="15.75" x14ac:dyDescent="0.25">
      <c r="A106" s="26">
        <v>105</v>
      </c>
      <c r="B106" s="18">
        <v>9.3000000000000007</v>
      </c>
      <c r="C106" s="18">
        <v>1.9</v>
      </c>
      <c r="D106" s="31">
        <v>55</v>
      </c>
      <c r="E106" s="14">
        <v>11</v>
      </c>
      <c r="F106" s="20">
        <v>8.5000000000000006E-2</v>
      </c>
      <c r="G106" s="14">
        <v>125</v>
      </c>
      <c r="H106" s="14">
        <v>7</v>
      </c>
      <c r="I106" s="14">
        <v>107</v>
      </c>
      <c r="J106" s="14">
        <v>1</v>
      </c>
      <c r="K106" s="32">
        <v>0</v>
      </c>
      <c r="L106" s="14">
        <v>38</v>
      </c>
      <c r="M106" s="14">
        <v>4</v>
      </c>
      <c r="N106" s="14">
        <v>5</v>
      </c>
      <c r="O106" s="21">
        <v>32</v>
      </c>
      <c r="P106" s="17">
        <v>35</v>
      </c>
      <c r="Q106">
        <v>0</v>
      </c>
      <c r="R106" s="33">
        <v>162</v>
      </c>
      <c r="S106" s="33">
        <v>169</v>
      </c>
      <c r="T106" s="34">
        <v>4.3209876543209874E-2</v>
      </c>
    </row>
    <row r="107" spans="1:20" ht="15.75" x14ac:dyDescent="0.25">
      <c r="A107" s="26">
        <v>106</v>
      </c>
      <c r="B107" s="18">
        <v>8.1999999999999993</v>
      </c>
      <c r="C107" s="18">
        <v>1.7</v>
      </c>
      <c r="D107" s="31">
        <v>49</v>
      </c>
      <c r="E107" s="14">
        <v>13</v>
      </c>
      <c r="F107" s="20">
        <v>0.85199999999999998</v>
      </c>
      <c r="G107" s="14">
        <v>102</v>
      </c>
      <c r="H107" s="14">
        <v>3</v>
      </c>
      <c r="I107" s="14">
        <v>108</v>
      </c>
      <c r="J107" s="14">
        <v>1</v>
      </c>
      <c r="K107" s="32">
        <v>0</v>
      </c>
      <c r="L107" s="14">
        <v>37</v>
      </c>
      <c r="M107" s="14">
        <v>9</v>
      </c>
      <c r="N107" s="14">
        <v>4</v>
      </c>
      <c r="O107" s="21">
        <v>41</v>
      </c>
      <c r="P107" s="17">
        <v>25</v>
      </c>
      <c r="Q107">
        <v>0</v>
      </c>
      <c r="R107" s="33">
        <v>162</v>
      </c>
      <c r="S107" s="33">
        <v>168</v>
      </c>
      <c r="T107" s="34">
        <v>3.7037037037037035E-2</v>
      </c>
    </row>
    <row r="108" spans="1:20" ht="15.75" x14ac:dyDescent="0.25">
      <c r="A108" s="26">
        <v>107</v>
      </c>
      <c r="B108" s="18">
        <v>14.8</v>
      </c>
      <c r="C108" s="18">
        <v>3.3</v>
      </c>
      <c r="D108" s="31">
        <v>74</v>
      </c>
      <c r="E108" s="14">
        <v>6</v>
      </c>
      <c r="F108" s="20">
        <v>1.927</v>
      </c>
      <c r="G108" s="14">
        <v>249</v>
      </c>
      <c r="H108" s="14">
        <v>2</v>
      </c>
      <c r="I108" s="14">
        <v>78</v>
      </c>
      <c r="J108" s="14">
        <v>1</v>
      </c>
      <c r="K108" s="32">
        <v>1</v>
      </c>
      <c r="L108" s="14">
        <v>29</v>
      </c>
      <c r="M108" s="14">
        <v>7</v>
      </c>
      <c r="N108" s="14">
        <v>2</v>
      </c>
      <c r="O108" s="21">
        <v>38</v>
      </c>
      <c r="P108" s="17">
        <v>58</v>
      </c>
      <c r="Q108">
        <v>0</v>
      </c>
      <c r="R108" s="33">
        <v>164</v>
      </c>
      <c r="S108" s="33">
        <v>171</v>
      </c>
      <c r="T108" s="34">
        <v>4.2682926829268296E-2</v>
      </c>
    </row>
    <row r="109" spans="1:20" ht="15.75" x14ac:dyDescent="0.25">
      <c r="A109" s="26">
        <v>108</v>
      </c>
      <c r="B109" s="18">
        <v>10.7</v>
      </c>
      <c r="C109" s="18">
        <v>2</v>
      </c>
      <c r="D109" s="31">
        <v>53</v>
      </c>
      <c r="E109" s="14">
        <v>4</v>
      </c>
      <c r="F109" s="20">
        <v>1.018</v>
      </c>
      <c r="G109" s="14">
        <v>134</v>
      </c>
      <c r="H109" s="14">
        <v>1</v>
      </c>
      <c r="I109" s="14">
        <v>86</v>
      </c>
      <c r="J109" s="14">
        <v>0</v>
      </c>
      <c r="K109" s="32">
        <v>1</v>
      </c>
      <c r="L109" s="14">
        <v>36</v>
      </c>
      <c r="M109" s="14">
        <v>10</v>
      </c>
      <c r="N109" s="14">
        <v>4</v>
      </c>
      <c r="O109" s="21">
        <v>35</v>
      </c>
      <c r="P109" s="17">
        <v>31</v>
      </c>
      <c r="Q109">
        <v>0</v>
      </c>
      <c r="R109" s="33">
        <v>176</v>
      </c>
      <c r="S109" s="33">
        <v>182</v>
      </c>
      <c r="T109" s="34">
        <v>3.4090909090909088E-2</v>
      </c>
    </row>
    <row r="110" spans="1:20" ht="15.75" x14ac:dyDescent="0.25">
      <c r="A110" s="26">
        <v>109</v>
      </c>
      <c r="B110" s="18">
        <v>8.8000000000000007</v>
      </c>
      <c r="C110" s="18">
        <v>2.1</v>
      </c>
      <c r="D110" s="31">
        <v>58</v>
      </c>
      <c r="E110" s="14">
        <v>13</v>
      </c>
      <c r="F110" s="20">
        <v>0.86399999999999999</v>
      </c>
      <c r="G110" s="14">
        <v>129</v>
      </c>
      <c r="H110" s="14">
        <v>4</v>
      </c>
      <c r="I110" s="14">
        <v>133</v>
      </c>
      <c r="J110" s="14">
        <v>1</v>
      </c>
      <c r="K110" s="32">
        <v>0</v>
      </c>
      <c r="L110" s="14">
        <v>61</v>
      </c>
      <c r="M110" s="14">
        <v>8</v>
      </c>
      <c r="N110" s="14">
        <v>5</v>
      </c>
      <c r="O110" s="21">
        <v>44</v>
      </c>
      <c r="P110" s="17">
        <v>39</v>
      </c>
      <c r="Q110">
        <v>0</v>
      </c>
      <c r="R110" s="33">
        <v>162</v>
      </c>
      <c r="S110" s="33">
        <v>168</v>
      </c>
      <c r="T110" s="34">
        <v>3.7037037037037035E-2</v>
      </c>
    </row>
    <row r="111" spans="1:20" ht="15.75" x14ac:dyDescent="0.25">
      <c r="A111" s="26">
        <v>110</v>
      </c>
      <c r="B111" s="18">
        <v>9.6999999999999993</v>
      </c>
      <c r="C111" s="18">
        <v>2</v>
      </c>
      <c r="D111" s="31">
        <v>54</v>
      </c>
      <c r="E111" s="14">
        <v>2</v>
      </c>
      <c r="F111" s="20">
        <v>0.626</v>
      </c>
      <c r="G111" s="14">
        <v>51</v>
      </c>
      <c r="H111" s="14">
        <v>2</v>
      </c>
      <c r="I111" s="14">
        <v>107</v>
      </c>
      <c r="J111" s="14">
        <v>1</v>
      </c>
      <c r="K111" s="32">
        <v>0</v>
      </c>
      <c r="L111" s="14">
        <v>38</v>
      </c>
      <c r="M111" s="14">
        <v>8</v>
      </c>
      <c r="N111" s="14">
        <v>3</v>
      </c>
      <c r="O111" s="21">
        <v>28</v>
      </c>
      <c r="P111" s="17">
        <v>26</v>
      </c>
      <c r="Q111">
        <v>0</v>
      </c>
      <c r="R111" s="33">
        <v>185</v>
      </c>
      <c r="S111" s="33">
        <v>193</v>
      </c>
      <c r="T111" s="34">
        <v>4.3243243243243246E-2</v>
      </c>
    </row>
    <row r="112" spans="1:20" ht="15.75" x14ac:dyDescent="0.25">
      <c r="A112" s="26">
        <v>111</v>
      </c>
      <c r="B112" s="18">
        <v>9.6999999999999993</v>
      </c>
      <c r="C112" s="18">
        <v>1.9</v>
      </c>
      <c r="D112" s="31">
        <v>55</v>
      </c>
      <c r="E112" s="14">
        <v>4</v>
      </c>
      <c r="F112" s="20">
        <v>1.3839999999999999</v>
      </c>
      <c r="G112" s="14">
        <v>33</v>
      </c>
      <c r="H112" s="14">
        <v>2</v>
      </c>
      <c r="I112" s="14">
        <v>100</v>
      </c>
      <c r="J112" s="14">
        <v>1</v>
      </c>
      <c r="K112" s="32">
        <v>0</v>
      </c>
      <c r="L112" s="14">
        <v>27</v>
      </c>
      <c r="M112" s="14">
        <v>10</v>
      </c>
      <c r="N112" s="14">
        <v>1</v>
      </c>
      <c r="O112" s="21">
        <v>34</v>
      </c>
      <c r="P112" s="17">
        <v>94</v>
      </c>
      <c r="Q112">
        <v>1</v>
      </c>
      <c r="R112" s="33">
        <v>182</v>
      </c>
      <c r="S112" s="33">
        <v>192</v>
      </c>
      <c r="T112" s="34">
        <v>5.4945054945054944E-2</v>
      </c>
    </row>
    <row r="113" spans="1:20" ht="15.75" x14ac:dyDescent="0.25">
      <c r="A113" s="26">
        <v>112</v>
      </c>
      <c r="B113" s="18">
        <v>10.5</v>
      </c>
      <c r="C113" s="18">
        <v>2.2000000000000002</v>
      </c>
      <c r="D113" s="31">
        <v>65</v>
      </c>
      <c r="E113" s="14">
        <v>3</v>
      </c>
      <c r="F113" s="20">
        <v>0.59</v>
      </c>
      <c r="G113" s="14">
        <v>121</v>
      </c>
      <c r="H113" s="14">
        <v>3</v>
      </c>
      <c r="I113" s="14">
        <v>108</v>
      </c>
      <c r="J113" s="14">
        <v>1</v>
      </c>
      <c r="K113" s="32">
        <v>1</v>
      </c>
      <c r="L113" s="14">
        <v>32</v>
      </c>
      <c r="M113" s="14">
        <v>10</v>
      </c>
      <c r="N113" s="14">
        <v>2</v>
      </c>
      <c r="O113" s="21">
        <v>29</v>
      </c>
      <c r="P113" s="17">
        <v>54</v>
      </c>
      <c r="Q113">
        <v>0</v>
      </c>
      <c r="R113" s="33">
        <v>173</v>
      </c>
      <c r="S113" s="33">
        <v>181</v>
      </c>
      <c r="T113" s="34">
        <v>4.6242774566473986E-2</v>
      </c>
    </row>
    <row r="114" spans="1:20" ht="15.75" x14ac:dyDescent="0.25">
      <c r="A114" s="26">
        <v>113</v>
      </c>
      <c r="B114" s="18">
        <v>8.9</v>
      </c>
      <c r="C114" s="18">
        <v>1.7</v>
      </c>
      <c r="D114" s="31">
        <v>39</v>
      </c>
      <c r="E114" s="14">
        <v>7</v>
      </c>
      <c r="F114" s="20">
        <v>7.1999999999999995E-2</v>
      </c>
      <c r="G114" s="14">
        <v>116</v>
      </c>
      <c r="H114" s="14">
        <v>7</v>
      </c>
      <c r="I114" s="14">
        <v>155</v>
      </c>
      <c r="J114" s="14">
        <v>1</v>
      </c>
      <c r="K114" s="32">
        <v>1</v>
      </c>
      <c r="L114" s="14">
        <v>44</v>
      </c>
      <c r="M114" s="14">
        <v>16</v>
      </c>
      <c r="N114" s="14">
        <v>2</v>
      </c>
      <c r="O114" s="21">
        <v>35</v>
      </c>
      <c r="P114" s="17">
        <v>8</v>
      </c>
      <c r="Q114">
        <v>1</v>
      </c>
      <c r="R114" s="33">
        <v>164</v>
      </c>
      <c r="S114" s="33">
        <v>170</v>
      </c>
      <c r="T114" s="34">
        <v>3.6585365853658534E-2</v>
      </c>
    </row>
    <row r="115" spans="1:20" ht="15.75" x14ac:dyDescent="0.25">
      <c r="A115" s="26">
        <v>114</v>
      </c>
      <c r="B115" s="18">
        <v>7.9</v>
      </c>
      <c r="C115" s="18">
        <v>1.8</v>
      </c>
      <c r="D115" s="31">
        <v>42</v>
      </c>
      <c r="E115" s="14">
        <v>4</v>
      </c>
      <c r="F115" s="20">
        <v>1.2829999999999999</v>
      </c>
      <c r="G115" s="14">
        <v>68</v>
      </c>
      <c r="H115" s="14">
        <v>4</v>
      </c>
      <c r="I115" s="14">
        <v>90</v>
      </c>
      <c r="J115" s="14">
        <v>1</v>
      </c>
      <c r="K115" s="32">
        <v>0</v>
      </c>
      <c r="L115" s="14">
        <v>37</v>
      </c>
      <c r="M115" s="14">
        <v>6</v>
      </c>
      <c r="N115" s="14">
        <v>3</v>
      </c>
      <c r="O115" s="21">
        <v>36</v>
      </c>
      <c r="P115" s="17">
        <v>17</v>
      </c>
      <c r="Q115">
        <v>0</v>
      </c>
      <c r="R115" s="33">
        <v>170</v>
      </c>
      <c r="S115" s="33">
        <v>175</v>
      </c>
      <c r="T115" s="34">
        <v>2.9411764705882353E-2</v>
      </c>
    </row>
    <row r="116" spans="1:20" ht="15.75" x14ac:dyDescent="0.25">
      <c r="A116" s="26">
        <v>115</v>
      </c>
      <c r="B116" s="18">
        <v>21</v>
      </c>
      <c r="C116" s="18">
        <v>3.3</v>
      </c>
      <c r="D116" s="31">
        <v>89</v>
      </c>
      <c r="E116" s="14">
        <v>6</v>
      </c>
      <c r="F116" s="20">
        <v>7.4999999999999997E-2</v>
      </c>
      <c r="G116" s="14">
        <v>296</v>
      </c>
      <c r="H116" s="14">
        <v>0</v>
      </c>
      <c r="I116" s="14">
        <v>137</v>
      </c>
      <c r="J116" s="14">
        <v>1</v>
      </c>
      <c r="K116" s="32">
        <v>1</v>
      </c>
      <c r="L116" s="14">
        <v>37</v>
      </c>
      <c r="M116" s="14">
        <v>13</v>
      </c>
      <c r="N116" s="14">
        <v>1</v>
      </c>
      <c r="O116" s="21">
        <v>36</v>
      </c>
      <c r="P116" s="17">
        <v>27</v>
      </c>
      <c r="Q116">
        <v>1</v>
      </c>
      <c r="R116" s="33">
        <v>184</v>
      </c>
      <c r="S116" s="33">
        <v>196</v>
      </c>
      <c r="T116" s="34">
        <v>6.5217391304347824E-2</v>
      </c>
    </row>
    <row r="117" spans="1:20" ht="15.75" x14ac:dyDescent="0.25">
      <c r="A117" s="26">
        <v>116</v>
      </c>
      <c r="B117" s="18">
        <v>12.7</v>
      </c>
      <c r="C117" s="18">
        <v>2.2000000000000002</v>
      </c>
      <c r="D117" s="31">
        <v>65</v>
      </c>
      <c r="E117" s="14">
        <v>6</v>
      </c>
      <c r="F117" s="20">
        <v>0.89900000000000002</v>
      </c>
      <c r="G117" s="14">
        <v>165</v>
      </c>
      <c r="H117" s="14">
        <v>1</v>
      </c>
      <c r="I117" s="14">
        <v>140</v>
      </c>
      <c r="J117" s="14">
        <v>0</v>
      </c>
      <c r="K117" s="32">
        <v>1</v>
      </c>
      <c r="L117" s="14">
        <v>60</v>
      </c>
      <c r="M117" s="14">
        <v>9</v>
      </c>
      <c r="N117" s="14">
        <v>5</v>
      </c>
      <c r="O117" s="21">
        <v>35</v>
      </c>
      <c r="P117" s="17">
        <v>62</v>
      </c>
      <c r="Q117">
        <v>0</v>
      </c>
      <c r="R117" s="33">
        <v>169</v>
      </c>
      <c r="S117" s="33">
        <v>174</v>
      </c>
      <c r="T117" s="34">
        <v>2.9585798816568046E-2</v>
      </c>
    </row>
    <row r="118" spans="1:20" ht="15.75" x14ac:dyDescent="0.25">
      <c r="A118" s="26">
        <v>117</v>
      </c>
      <c r="B118" s="18">
        <v>9.4</v>
      </c>
      <c r="C118" s="18">
        <v>1.9</v>
      </c>
      <c r="D118" s="31">
        <v>49</v>
      </c>
      <c r="E118" s="14">
        <v>10</v>
      </c>
      <c r="F118" s="20">
        <v>1.248</v>
      </c>
      <c r="G118" s="14">
        <v>92</v>
      </c>
      <c r="H118" s="14">
        <v>2</v>
      </c>
      <c r="I118" s="14">
        <v>98</v>
      </c>
      <c r="J118" s="14">
        <v>0</v>
      </c>
      <c r="K118" s="32">
        <v>0</v>
      </c>
      <c r="L118" s="14">
        <v>53</v>
      </c>
      <c r="M118" s="14">
        <v>12</v>
      </c>
      <c r="N118" s="14">
        <v>4</v>
      </c>
      <c r="O118" s="21">
        <v>42</v>
      </c>
      <c r="P118" s="17">
        <v>25</v>
      </c>
      <c r="Q118">
        <v>0</v>
      </c>
      <c r="R118" s="33">
        <v>175</v>
      </c>
      <c r="S118" s="33">
        <v>182</v>
      </c>
      <c r="T118" s="34">
        <v>0.04</v>
      </c>
    </row>
    <row r="119" spans="1:20" ht="15.75" x14ac:dyDescent="0.25">
      <c r="A119" s="26">
        <v>118</v>
      </c>
      <c r="B119" s="18">
        <v>7.5</v>
      </c>
      <c r="C119" s="18">
        <v>1.8</v>
      </c>
      <c r="D119" s="31">
        <v>51</v>
      </c>
      <c r="E119" s="14">
        <v>18</v>
      </c>
      <c r="F119" s="20">
        <v>0.23100000000000001</v>
      </c>
      <c r="G119" s="14">
        <v>109</v>
      </c>
      <c r="H119" s="14">
        <v>5</v>
      </c>
      <c r="I119" s="14">
        <v>111</v>
      </c>
      <c r="J119" s="14">
        <v>1</v>
      </c>
      <c r="K119" s="32">
        <v>0</v>
      </c>
      <c r="L119" s="14">
        <v>41</v>
      </c>
      <c r="M119" s="14">
        <v>7</v>
      </c>
      <c r="N119" s="14">
        <v>3</v>
      </c>
      <c r="O119" s="21">
        <v>49</v>
      </c>
      <c r="P119" s="17">
        <v>29</v>
      </c>
      <c r="Q119">
        <v>1</v>
      </c>
      <c r="R119" s="33">
        <v>162</v>
      </c>
      <c r="S119" s="33">
        <v>165</v>
      </c>
      <c r="T119" s="34">
        <v>1.8518518518518517E-2</v>
      </c>
    </row>
    <row r="120" spans="1:20" ht="15.75" x14ac:dyDescent="0.25">
      <c r="A120" s="26">
        <v>119</v>
      </c>
      <c r="B120" s="18">
        <v>11.8</v>
      </c>
      <c r="C120" s="18">
        <v>1.8</v>
      </c>
      <c r="D120" s="31">
        <v>53</v>
      </c>
      <c r="E120" s="14">
        <v>7</v>
      </c>
      <c r="F120" s="20">
        <v>1.512</v>
      </c>
      <c r="G120" s="14">
        <v>125</v>
      </c>
      <c r="H120" s="14">
        <v>2</v>
      </c>
      <c r="I120" s="14">
        <v>101</v>
      </c>
      <c r="J120" s="14">
        <v>1</v>
      </c>
      <c r="K120" s="32">
        <v>0</v>
      </c>
      <c r="L120" s="14">
        <v>39</v>
      </c>
      <c r="M120" s="14">
        <v>13</v>
      </c>
      <c r="N120" s="14">
        <v>2</v>
      </c>
      <c r="O120" s="21">
        <v>36</v>
      </c>
      <c r="P120" s="17">
        <v>32</v>
      </c>
      <c r="Q120">
        <v>0</v>
      </c>
      <c r="R120" s="33">
        <v>172</v>
      </c>
      <c r="S120" s="33">
        <v>179</v>
      </c>
      <c r="T120" s="34">
        <v>4.0697674418604654E-2</v>
      </c>
    </row>
    <row r="121" spans="1:20" ht="15.75" x14ac:dyDescent="0.25">
      <c r="A121" s="26">
        <v>120</v>
      </c>
      <c r="B121" s="18">
        <v>11.4</v>
      </c>
      <c r="C121" s="18">
        <v>3.6</v>
      </c>
      <c r="D121" s="31">
        <v>96</v>
      </c>
      <c r="E121" s="14">
        <v>1</v>
      </c>
      <c r="F121" s="20">
        <v>0.83099999999999996</v>
      </c>
      <c r="G121" s="14">
        <v>199</v>
      </c>
      <c r="H121" s="14">
        <v>3</v>
      </c>
      <c r="I121" s="14">
        <v>109</v>
      </c>
      <c r="J121" s="14">
        <v>1</v>
      </c>
      <c r="K121" s="32">
        <v>0</v>
      </c>
      <c r="L121" s="14">
        <v>44</v>
      </c>
      <c r="M121" s="14">
        <v>10</v>
      </c>
      <c r="N121" s="14">
        <v>4</v>
      </c>
      <c r="O121" s="21">
        <v>24</v>
      </c>
      <c r="P121" s="17">
        <v>65</v>
      </c>
      <c r="Q121">
        <v>0</v>
      </c>
      <c r="R121" s="33">
        <v>162</v>
      </c>
      <c r="S121" s="33">
        <v>168</v>
      </c>
      <c r="T121" s="34">
        <v>3.7037037037037035E-2</v>
      </c>
    </row>
    <row r="122" spans="1:20" ht="15.75" x14ac:dyDescent="0.25">
      <c r="A122" s="26">
        <v>121</v>
      </c>
      <c r="B122" s="18">
        <v>7.2</v>
      </c>
      <c r="C122" s="18">
        <v>1.9</v>
      </c>
      <c r="D122" s="31">
        <v>56</v>
      </c>
      <c r="E122" s="14">
        <v>4</v>
      </c>
      <c r="F122" s="20">
        <v>0.123</v>
      </c>
      <c r="G122" s="14">
        <v>113</v>
      </c>
      <c r="H122" s="14">
        <v>3</v>
      </c>
      <c r="I122" s="14">
        <v>132</v>
      </c>
      <c r="J122" s="14">
        <v>0</v>
      </c>
      <c r="K122" s="32">
        <v>0</v>
      </c>
      <c r="L122" s="14">
        <v>45</v>
      </c>
      <c r="M122" s="14">
        <v>6</v>
      </c>
      <c r="N122" s="14">
        <v>3</v>
      </c>
      <c r="O122" s="21">
        <v>31</v>
      </c>
      <c r="P122" s="17">
        <v>36</v>
      </c>
      <c r="Q122">
        <v>0</v>
      </c>
      <c r="R122" s="33">
        <v>161</v>
      </c>
      <c r="S122" s="33">
        <v>167</v>
      </c>
      <c r="T122" s="34">
        <v>3.7267080745341616E-2</v>
      </c>
    </row>
    <row r="123" spans="1:20" ht="15.75" x14ac:dyDescent="0.25">
      <c r="A123" s="26">
        <v>122</v>
      </c>
      <c r="B123" s="18">
        <v>20.399999999999999</v>
      </c>
      <c r="C123" s="18">
        <v>3.3</v>
      </c>
      <c r="D123" s="31">
        <v>79</v>
      </c>
      <c r="E123" s="14">
        <v>7</v>
      </c>
      <c r="F123" s="20">
        <v>0.13100000000000001</v>
      </c>
      <c r="G123" s="14">
        <v>284</v>
      </c>
      <c r="H123" s="14">
        <v>4</v>
      </c>
      <c r="I123" s="14">
        <v>137</v>
      </c>
      <c r="J123" s="14">
        <v>0</v>
      </c>
      <c r="K123" s="32">
        <v>1</v>
      </c>
      <c r="L123" s="14">
        <v>38</v>
      </c>
      <c r="M123" s="14">
        <v>15</v>
      </c>
      <c r="N123" s="14">
        <v>5</v>
      </c>
      <c r="O123" s="21">
        <v>39</v>
      </c>
      <c r="P123" s="17">
        <v>39</v>
      </c>
      <c r="Q123">
        <v>1</v>
      </c>
      <c r="R123" s="33">
        <v>175</v>
      </c>
      <c r="S123" s="33">
        <v>185</v>
      </c>
      <c r="T123" s="34">
        <v>5.7142857142857141E-2</v>
      </c>
    </row>
    <row r="124" spans="1:20" ht="15.75" x14ac:dyDescent="0.25">
      <c r="A124" s="26">
        <v>123</v>
      </c>
      <c r="B124" s="18">
        <v>9.8000000000000007</v>
      </c>
      <c r="C124" s="18">
        <v>1.9</v>
      </c>
      <c r="D124" s="31">
        <v>64</v>
      </c>
      <c r="E124" s="14">
        <v>5</v>
      </c>
      <c r="F124" s="20">
        <v>1.5389999999999999</v>
      </c>
      <c r="G124" s="14">
        <v>115</v>
      </c>
      <c r="H124" s="14">
        <v>4</v>
      </c>
      <c r="I124" s="14">
        <v>72</v>
      </c>
      <c r="J124" s="14">
        <v>1</v>
      </c>
      <c r="K124" s="32">
        <v>1</v>
      </c>
      <c r="L124" s="14">
        <v>36</v>
      </c>
      <c r="M124" s="14">
        <v>8</v>
      </c>
      <c r="N124" s="14">
        <v>2</v>
      </c>
      <c r="O124" s="21">
        <v>35</v>
      </c>
      <c r="P124" s="17">
        <v>50</v>
      </c>
      <c r="Q124">
        <v>1</v>
      </c>
      <c r="R124" s="33">
        <v>175</v>
      </c>
      <c r="S124" s="33">
        <v>183</v>
      </c>
      <c r="T124" s="34">
        <v>4.5714285714285714E-2</v>
      </c>
    </row>
    <row r="125" spans="1:20" ht="15.75" x14ac:dyDescent="0.25">
      <c r="A125" s="26">
        <v>124</v>
      </c>
      <c r="B125" s="18">
        <v>16.2</v>
      </c>
      <c r="C125" s="18">
        <v>2.9</v>
      </c>
      <c r="D125" s="31">
        <v>67</v>
      </c>
      <c r="E125" s="14">
        <v>9</v>
      </c>
      <c r="F125" s="20">
        <v>0.63700000000000001</v>
      </c>
      <c r="G125" s="14">
        <v>188</v>
      </c>
      <c r="H125" s="14">
        <v>4</v>
      </c>
      <c r="I125" s="14">
        <v>76</v>
      </c>
      <c r="J125" s="14">
        <v>0</v>
      </c>
      <c r="K125" s="32">
        <v>1</v>
      </c>
      <c r="L125" s="14">
        <v>30</v>
      </c>
      <c r="M125" s="14">
        <v>12</v>
      </c>
      <c r="N125" s="14">
        <v>1</v>
      </c>
      <c r="O125" s="21">
        <v>37</v>
      </c>
      <c r="P125" s="17">
        <v>49</v>
      </c>
      <c r="Q125">
        <v>1</v>
      </c>
      <c r="R125" s="33">
        <v>181</v>
      </c>
      <c r="S125" s="33">
        <v>190</v>
      </c>
      <c r="T125" s="34">
        <v>4.9723756906077346E-2</v>
      </c>
    </row>
    <row r="126" spans="1:20" ht="15.75" x14ac:dyDescent="0.25">
      <c r="A126" s="26">
        <v>125</v>
      </c>
      <c r="B126" s="18">
        <v>11.4</v>
      </c>
      <c r="C126" s="18">
        <v>2.2999999999999998</v>
      </c>
      <c r="D126" s="31">
        <v>65</v>
      </c>
      <c r="E126" s="14">
        <v>9</v>
      </c>
      <c r="F126" s="20">
        <v>0.27500000000000002</v>
      </c>
      <c r="G126" s="14">
        <v>139</v>
      </c>
      <c r="H126" s="14">
        <v>1</v>
      </c>
      <c r="I126" s="14">
        <v>124</v>
      </c>
      <c r="J126" s="14">
        <v>0</v>
      </c>
      <c r="K126" s="32">
        <v>1</v>
      </c>
      <c r="L126" s="14">
        <v>34</v>
      </c>
      <c r="M126" s="14">
        <v>11</v>
      </c>
      <c r="N126" s="14">
        <v>2</v>
      </c>
      <c r="O126" s="21">
        <v>40</v>
      </c>
      <c r="P126" s="17">
        <v>59</v>
      </c>
      <c r="Q126">
        <v>1</v>
      </c>
      <c r="R126" s="33">
        <v>169</v>
      </c>
      <c r="S126" s="33">
        <v>174</v>
      </c>
      <c r="T126" s="34">
        <v>2.9585798816568046E-2</v>
      </c>
    </row>
    <row r="127" spans="1:20" ht="15.75" x14ac:dyDescent="0.25">
      <c r="A127" s="26">
        <v>126</v>
      </c>
      <c r="B127" s="18">
        <v>18.3</v>
      </c>
      <c r="C127" s="18">
        <v>3.2</v>
      </c>
      <c r="D127" s="31">
        <v>89</v>
      </c>
      <c r="E127" s="14">
        <v>6</v>
      </c>
      <c r="F127" s="20">
        <v>0.71099999999999997</v>
      </c>
      <c r="G127" s="14">
        <v>232</v>
      </c>
      <c r="H127" s="14">
        <v>4</v>
      </c>
      <c r="I127" s="14">
        <v>99</v>
      </c>
      <c r="J127" s="14">
        <v>0</v>
      </c>
      <c r="K127" s="32">
        <v>1</v>
      </c>
      <c r="L127" s="14">
        <v>47</v>
      </c>
      <c r="M127" s="14">
        <v>13</v>
      </c>
      <c r="N127" s="14">
        <v>3</v>
      </c>
      <c r="O127" s="21">
        <v>37</v>
      </c>
      <c r="P127" s="17">
        <v>89</v>
      </c>
      <c r="Q127">
        <v>1</v>
      </c>
      <c r="R127" s="33">
        <v>183</v>
      </c>
      <c r="S127" s="33">
        <v>193</v>
      </c>
      <c r="T127" s="34">
        <v>5.4644808743169397E-2</v>
      </c>
    </row>
    <row r="128" spans="1:20" ht="15.75" x14ac:dyDescent="0.25">
      <c r="A128" s="26">
        <v>127</v>
      </c>
      <c r="B128" s="18">
        <v>8.6999999999999993</v>
      </c>
      <c r="C128" s="18">
        <v>1.8</v>
      </c>
      <c r="D128" s="31">
        <v>53</v>
      </c>
      <c r="E128" s="14">
        <v>10</v>
      </c>
      <c r="F128" s="20">
        <v>1.2</v>
      </c>
      <c r="G128" s="14">
        <v>83</v>
      </c>
      <c r="H128" s="14">
        <v>2</v>
      </c>
      <c r="I128" s="14">
        <v>90</v>
      </c>
      <c r="J128" s="14">
        <v>1</v>
      </c>
      <c r="K128" s="32">
        <v>1</v>
      </c>
      <c r="L128" s="14">
        <v>33</v>
      </c>
      <c r="M128" s="14">
        <v>8</v>
      </c>
      <c r="N128" s="14">
        <v>2</v>
      </c>
      <c r="O128" s="21">
        <v>39</v>
      </c>
      <c r="P128" s="17">
        <v>109</v>
      </c>
      <c r="Q128">
        <v>1</v>
      </c>
      <c r="R128" s="33">
        <v>172</v>
      </c>
      <c r="S128" s="33">
        <v>179</v>
      </c>
      <c r="T128" s="34">
        <v>4.0697674418604654E-2</v>
      </c>
    </row>
    <row r="129" spans="1:20" ht="15.75" x14ac:dyDescent="0.25">
      <c r="A129" s="26">
        <v>128</v>
      </c>
      <c r="B129" s="18">
        <v>9.1</v>
      </c>
      <c r="C129" s="18">
        <v>1.8</v>
      </c>
      <c r="D129" s="31">
        <v>44</v>
      </c>
      <c r="E129" s="14">
        <v>14</v>
      </c>
      <c r="F129" s="20">
        <v>1.2270000000000001</v>
      </c>
      <c r="G129" s="14">
        <v>100</v>
      </c>
      <c r="H129" s="14">
        <v>5</v>
      </c>
      <c r="I129" s="14">
        <v>98</v>
      </c>
      <c r="J129" s="14">
        <v>1</v>
      </c>
      <c r="K129" s="32">
        <v>0</v>
      </c>
      <c r="L129" s="14">
        <v>37</v>
      </c>
      <c r="M129" s="14">
        <v>10</v>
      </c>
      <c r="N129" s="14">
        <v>4</v>
      </c>
      <c r="O129" s="21">
        <v>41</v>
      </c>
      <c r="P129" s="17">
        <v>20</v>
      </c>
      <c r="Q129">
        <v>0</v>
      </c>
      <c r="R129" s="33">
        <v>173</v>
      </c>
      <c r="S129" s="33">
        <v>180</v>
      </c>
      <c r="T129" s="34">
        <v>4.046242774566474E-2</v>
      </c>
    </row>
    <row r="130" spans="1:20" ht="15.75" x14ac:dyDescent="0.25">
      <c r="A130" s="26">
        <v>129</v>
      </c>
      <c r="B130" s="18">
        <v>9.6999999999999993</v>
      </c>
      <c r="C130" s="18">
        <v>1.8</v>
      </c>
      <c r="D130" s="31">
        <v>46</v>
      </c>
      <c r="E130" s="14">
        <v>7</v>
      </c>
      <c r="F130" s="20">
        <v>1.9630000000000001</v>
      </c>
      <c r="G130" s="14">
        <v>113</v>
      </c>
      <c r="H130" s="14">
        <v>4</v>
      </c>
      <c r="I130" s="14">
        <v>85</v>
      </c>
      <c r="J130" s="14">
        <v>1</v>
      </c>
      <c r="K130" s="32">
        <v>0</v>
      </c>
      <c r="L130" s="14">
        <v>28</v>
      </c>
      <c r="M130" s="14">
        <v>10</v>
      </c>
      <c r="N130" s="14">
        <v>1</v>
      </c>
      <c r="O130" s="21">
        <v>39</v>
      </c>
      <c r="P130" s="17">
        <v>22</v>
      </c>
      <c r="Q130">
        <v>0</v>
      </c>
      <c r="R130" s="33">
        <v>176</v>
      </c>
      <c r="S130" s="33">
        <v>181</v>
      </c>
      <c r="T130" s="34">
        <v>2.8409090909090908E-2</v>
      </c>
    </row>
    <row r="131" spans="1:20" ht="15.75" x14ac:dyDescent="0.25">
      <c r="A131" s="26">
        <v>130</v>
      </c>
      <c r="B131" s="18">
        <v>6.6</v>
      </c>
      <c r="C131" s="18">
        <v>1.6</v>
      </c>
      <c r="D131" s="31">
        <v>58</v>
      </c>
      <c r="E131" s="14">
        <v>17</v>
      </c>
      <c r="F131" s="20">
        <v>0.496</v>
      </c>
      <c r="G131" s="14">
        <v>100</v>
      </c>
      <c r="H131" s="14">
        <v>2</v>
      </c>
      <c r="I131" s="14">
        <v>136</v>
      </c>
      <c r="J131" s="14">
        <v>0</v>
      </c>
      <c r="K131" s="32">
        <v>0</v>
      </c>
      <c r="L131" s="14">
        <v>42</v>
      </c>
      <c r="M131" s="14">
        <v>5</v>
      </c>
      <c r="N131" s="14">
        <v>3</v>
      </c>
      <c r="O131" s="21">
        <v>43</v>
      </c>
      <c r="P131" s="17">
        <v>39</v>
      </c>
      <c r="Q131">
        <v>0</v>
      </c>
      <c r="R131" s="33">
        <v>161</v>
      </c>
      <c r="S131" s="33">
        <v>165</v>
      </c>
      <c r="T131" s="34">
        <v>2.4844720496894408E-2</v>
      </c>
    </row>
    <row r="132" spans="1:20" ht="15.75" x14ac:dyDescent="0.25">
      <c r="A132" s="26">
        <v>131</v>
      </c>
      <c r="B132" s="18">
        <v>9.1</v>
      </c>
      <c r="C132" s="18">
        <v>2.2000000000000002</v>
      </c>
      <c r="D132" s="31">
        <v>62</v>
      </c>
      <c r="E132" s="14">
        <v>23</v>
      </c>
      <c r="F132" s="20">
        <v>0.42399999999999999</v>
      </c>
      <c r="G132" s="14">
        <v>123</v>
      </c>
      <c r="H132" s="14">
        <v>2</v>
      </c>
      <c r="I132" s="14">
        <v>75</v>
      </c>
      <c r="J132" s="14">
        <v>0</v>
      </c>
      <c r="K132" s="32">
        <v>0</v>
      </c>
      <c r="L132" s="14">
        <v>49</v>
      </c>
      <c r="M132" s="14">
        <v>12</v>
      </c>
      <c r="N132" s="14">
        <v>3</v>
      </c>
      <c r="O132" s="21">
        <v>48</v>
      </c>
      <c r="P132" s="17">
        <v>43</v>
      </c>
      <c r="Q132">
        <v>1</v>
      </c>
      <c r="R132" s="33">
        <v>157</v>
      </c>
      <c r="S132" s="33">
        <v>162</v>
      </c>
      <c r="T132" s="34">
        <v>3.1847133757961783E-2</v>
      </c>
    </row>
    <row r="133" spans="1:20" ht="15.75" x14ac:dyDescent="0.25">
      <c r="A133" s="26">
        <v>132</v>
      </c>
      <c r="B133" s="18">
        <v>9.6999999999999993</v>
      </c>
      <c r="C133" s="18">
        <v>2.1</v>
      </c>
      <c r="D133" s="31">
        <v>62</v>
      </c>
      <c r="E133" s="14">
        <v>11</v>
      </c>
      <c r="F133" s="20">
        <v>1.1519999999999999</v>
      </c>
      <c r="G133" s="14">
        <v>106</v>
      </c>
      <c r="H133" s="14">
        <v>2</v>
      </c>
      <c r="I133" s="14">
        <v>96</v>
      </c>
      <c r="J133" s="14">
        <v>1</v>
      </c>
      <c r="K133" s="32">
        <v>1</v>
      </c>
      <c r="L133" s="14">
        <v>42</v>
      </c>
      <c r="M133" s="14">
        <v>8</v>
      </c>
      <c r="N133" s="14">
        <v>3</v>
      </c>
      <c r="O133" s="21">
        <v>42</v>
      </c>
      <c r="P133" s="17">
        <v>49</v>
      </c>
      <c r="Q133">
        <v>0</v>
      </c>
      <c r="R133" s="33">
        <v>171</v>
      </c>
      <c r="S133" s="33">
        <v>178</v>
      </c>
      <c r="T133" s="34">
        <v>4.0935672514619881E-2</v>
      </c>
    </row>
    <row r="134" spans="1:20" ht="15.75" x14ac:dyDescent="0.25">
      <c r="A134" s="26">
        <v>133</v>
      </c>
      <c r="B134" s="18">
        <v>7.8</v>
      </c>
      <c r="C134" s="18">
        <v>2.1</v>
      </c>
      <c r="D134" s="31">
        <v>46</v>
      </c>
      <c r="E134" s="14">
        <v>17</v>
      </c>
      <c r="F134" s="20">
        <v>1.4810000000000001</v>
      </c>
      <c r="G134" s="14">
        <v>126</v>
      </c>
      <c r="H134" s="14">
        <v>3</v>
      </c>
      <c r="I134" s="14">
        <v>97</v>
      </c>
      <c r="J134" s="14">
        <v>0</v>
      </c>
      <c r="K134" s="32">
        <v>0</v>
      </c>
      <c r="L134" s="14">
        <v>40</v>
      </c>
      <c r="M134" s="14">
        <v>1</v>
      </c>
      <c r="N134" s="14">
        <v>6</v>
      </c>
      <c r="O134" s="21">
        <v>47</v>
      </c>
      <c r="P134" s="17">
        <v>24</v>
      </c>
      <c r="Q134">
        <v>0</v>
      </c>
      <c r="R134" s="33">
        <v>160</v>
      </c>
      <c r="S134" s="33">
        <v>165</v>
      </c>
      <c r="T134" s="34">
        <v>3.125E-2</v>
      </c>
    </row>
    <row r="135" spans="1:20" ht="15.75" x14ac:dyDescent="0.25">
      <c r="A135" s="26">
        <v>134</v>
      </c>
      <c r="B135" s="18">
        <v>13.9</v>
      </c>
      <c r="C135" s="18">
        <v>2.4</v>
      </c>
      <c r="D135" s="31">
        <v>66</v>
      </c>
      <c r="E135" s="14">
        <v>7</v>
      </c>
      <c r="F135" s="20">
        <v>2.2850000000000001</v>
      </c>
      <c r="G135" s="14">
        <v>200</v>
      </c>
      <c r="H135" s="14">
        <v>3</v>
      </c>
      <c r="I135" s="14">
        <v>124</v>
      </c>
      <c r="J135" s="14">
        <v>1</v>
      </c>
      <c r="K135" s="32">
        <v>1</v>
      </c>
      <c r="L135" s="14">
        <v>32</v>
      </c>
      <c r="M135" s="14">
        <v>9</v>
      </c>
      <c r="N135" s="14">
        <v>2</v>
      </c>
      <c r="O135" s="21">
        <v>32</v>
      </c>
      <c r="P135" s="17">
        <v>62</v>
      </c>
      <c r="Q135">
        <v>0</v>
      </c>
      <c r="R135" s="33">
        <v>171</v>
      </c>
      <c r="S135" s="33">
        <v>177</v>
      </c>
      <c r="T135" s="34">
        <v>3.5087719298245612E-2</v>
      </c>
    </row>
    <row r="136" spans="1:20" ht="15.75" x14ac:dyDescent="0.25">
      <c r="A136" s="26">
        <v>135</v>
      </c>
      <c r="B136" s="18">
        <v>10.3</v>
      </c>
      <c r="C136" s="18">
        <v>2.2000000000000002</v>
      </c>
      <c r="D136" s="31">
        <v>56</v>
      </c>
      <c r="E136" s="14">
        <v>11</v>
      </c>
      <c r="F136" s="20">
        <v>0.29199999999999998</v>
      </c>
      <c r="G136" s="14">
        <v>47</v>
      </c>
      <c r="H136" s="14">
        <v>3</v>
      </c>
      <c r="I136" s="14">
        <v>111</v>
      </c>
      <c r="J136" s="14">
        <v>1</v>
      </c>
      <c r="K136" s="32">
        <v>0</v>
      </c>
      <c r="L136" s="14">
        <v>34</v>
      </c>
      <c r="M136" s="14">
        <v>9</v>
      </c>
      <c r="N136" s="14">
        <v>2</v>
      </c>
      <c r="O136" s="21">
        <v>38</v>
      </c>
      <c r="P136" s="17">
        <v>30</v>
      </c>
      <c r="Q136">
        <v>0</v>
      </c>
      <c r="R136" s="33">
        <v>179</v>
      </c>
      <c r="S136" s="33">
        <v>186</v>
      </c>
      <c r="T136" s="34">
        <v>3.9106145251396648E-2</v>
      </c>
    </row>
    <row r="137" spans="1:20" ht="15.75" x14ac:dyDescent="0.25">
      <c r="A137" s="26">
        <v>136</v>
      </c>
      <c r="B137" s="18">
        <v>11.7</v>
      </c>
      <c r="C137" s="18">
        <v>3</v>
      </c>
      <c r="D137" s="31">
        <v>82</v>
      </c>
      <c r="E137" s="14">
        <v>15</v>
      </c>
      <c r="F137" s="20">
        <v>0.88800000000000001</v>
      </c>
      <c r="G137" s="14">
        <v>202</v>
      </c>
      <c r="H137" s="14">
        <v>5</v>
      </c>
      <c r="I137" s="14">
        <v>147</v>
      </c>
      <c r="J137" s="14">
        <v>1</v>
      </c>
      <c r="K137" s="32">
        <v>1</v>
      </c>
      <c r="L137" s="14">
        <v>40</v>
      </c>
      <c r="M137" s="14">
        <v>7</v>
      </c>
      <c r="N137" s="14">
        <v>3</v>
      </c>
      <c r="O137" s="21">
        <v>42</v>
      </c>
      <c r="P137" s="17">
        <v>61</v>
      </c>
      <c r="Q137">
        <v>1</v>
      </c>
      <c r="R137" s="33">
        <v>156</v>
      </c>
      <c r="S137" s="33">
        <v>163</v>
      </c>
      <c r="T137" s="34">
        <v>4.4871794871794872E-2</v>
      </c>
    </row>
    <row r="138" spans="1:20" ht="15.75" x14ac:dyDescent="0.25">
      <c r="A138" s="26">
        <v>137</v>
      </c>
      <c r="B138" s="18">
        <v>9.4</v>
      </c>
      <c r="C138" s="18">
        <v>1.8</v>
      </c>
      <c r="D138" s="31">
        <v>44</v>
      </c>
      <c r="E138" s="14">
        <v>12</v>
      </c>
      <c r="F138" s="20">
        <v>2.3239999999999998</v>
      </c>
      <c r="G138" s="14">
        <v>97</v>
      </c>
      <c r="H138" s="14">
        <v>2</v>
      </c>
      <c r="I138" s="14">
        <v>101</v>
      </c>
      <c r="J138" s="14">
        <v>1</v>
      </c>
      <c r="K138" s="32">
        <v>0</v>
      </c>
      <c r="L138" s="14">
        <v>49</v>
      </c>
      <c r="M138" s="14">
        <v>19</v>
      </c>
      <c r="N138" s="14">
        <v>3</v>
      </c>
      <c r="O138" s="21">
        <v>32</v>
      </c>
      <c r="P138" s="17">
        <v>21</v>
      </c>
      <c r="Q138">
        <v>1</v>
      </c>
      <c r="R138" s="33">
        <v>172</v>
      </c>
      <c r="S138" s="33">
        <v>179</v>
      </c>
      <c r="T138" s="34">
        <v>4.0697674418604654E-2</v>
      </c>
    </row>
    <row r="139" spans="1:20" ht="15.75" x14ac:dyDescent="0.25">
      <c r="A139" s="26">
        <v>138</v>
      </c>
      <c r="B139" s="18">
        <v>9.5</v>
      </c>
      <c r="C139" s="18">
        <v>1.9</v>
      </c>
      <c r="D139" s="31">
        <v>44</v>
      </c>
      <c r="E139" s="14">
        <v>10</v>
      </c>
      <c r="F139" s="20">
        <v>0.19600000000000001</v>
      </c>
      <c r="G139" s="14">
        <v>49</v>
      </c>
      <c r="H139" s="14">
        <v>3</v>
      </c>
      <c r="I139" s="14">
        <v>111</v>
      </c>
      <c r="J139" s="14">
        <v>1</v>
      </c>
      <c r="K139" s="32">
        <v>0</v>
      </c>
      <c r="L139" s="14">
        <v>33</v>
      </c>
      <c r="M139" s="14">
        <v>12</v>
      </c>
      <c r="N139" s="14">
        <v>2</v>
      </c>
      <c r="O139" s="21">
        <v>40</v>
      </c>
      <c r="P139" s="17">
        <v>15</v>
      </c>
      <c r="Q139">
        <v>0</v>
      </c>
      <c r="R139" s="33">
        <v>181</v>
      </c>
      <c r="S139" s="33">
        <v>189</v>
      </c>
      <c r="T139" s="34">
        <v>4.4198895027624308E-2</v>
      </c>
    </row>
    <row r="140" spans="1:20" ht="15.75" x14ac:dyDescent="0.25">
      <c r="A140" s="26">
        <v>139</v>
      </c>
      <c r="B140" s="18">
        <v>8.6999999999999993</v>
      </c>
      <c r="C140" s="18">
        <v>2.1</v>
      </c>
      <c r="D140" s="31">
        <v>51</v>
      </c>
      <c r="E140" s="14">
        <v>15</v>
      </c>
      <c r="F140" s="20">
        <v>0.18</v>
      </c>
      <c r="G140" s="14">
        <v>84</v>
      </c>
      <c r="H140" s="14">
        <v>4</v>
      </c>
      <c r="I140" s="14">
        <v>122</v>
      </c>
      <c r="J140" s="14">
        <v>1</v>
      </c>
      <c r="K140" s="32">
        <v>1</v>
      </c>
      <c r="L140" s="14">
        <v>40</v>
      </c>
      <c r="M140" s="14">
        <v>8</v>
      </c>
      <c r="N140" s="14">
        <v>3</v>
      </c>
      <c r="O140" s="21">
        <v>43</v>
      </c>
      <c r="P140" s="17">
        <v>26</v>
      </c>
      <c r="Q140">
        <v>1</v>
      </c>
      <c r="R140" s="33">
        <v>171</v>
      </c>
      <c r="S140" s="33">
        <v>180</v>
      </c>
      <c r="T140" s="34">
        <v>5.2631578947368418E-2</v>
      </c>
    </row>
    <row r="141" spans="1:20" ht="15.75" x14ac:dyDescent="0.25">
      <c r="A141" s="26">
        <v>140</v>
      </c>
      <c r="B141" s="18">
        <v>12.8</v>
      </c>
      <c r="C141" s="18">
        <v>2.9</v>
      </c>
      <c r="D141" s="31">
        <v>70</v>
      </c>
      <c r="E141" s="14">
        <v>13</v>
      </c>
      <c r="F141" s="20">
        <v>1.4159999999999999</v>
      </c>
      <c r="G141" s="14">
        <v>209</v>
      </c>
      <c r="H141" s="14">
        <v>2</v>
      </c>
      <c r="I141" s="14">
        <v>85</v>
      </c>
      <c r="J141" s="14">
        <v>1</v>
      </c>
      <c r="K141" s="32">
        <v>1</v>
      </c>
      <c r="L141" s="14">
        <v>45</v>
      </c>
      <c r="M141" s="14">
        <v>6</v>
      </c>
      <c r="N141" s="14">
        <v>3</v>
      </c>
      <c r="O141" s="21">
        <v>40</v>
      </c>
      <c r="P141" s="17">
        <v>57</v>
      </c>
      <c r="Q141">
        <v>0</v>
      </c>
      <c r="R141" s="33">
        <v>169</v>
      </c>
      <c r="S141" s="33">
        <v>175</v>
      </c>
      <c r="T141" s="34">
        <v>3.5502958579881658E-2</v>
      </c>
    </row>
    <row r="142" spans="1:20" ht="15.75" x14ac:dyDescent="0.25">
      <c r="A142" s="26">
        <v>141</v>
      </c>
      <c r="B142" s="18">
        <v>6.6</v>
      </c>
      <c r="C142" s="18">
        <v>1.7</v>
      </c>
      <c r="D142" s="31">
        <v>44</v>
      </c>
      <c r="E142" s="14">
        <v>2</v>
      </c>
      <c r="F142" s="20">
        <v>0.115</v>
      </c>
      <c r="G142" s="14">
        <v>70</v>
      </c>
      <c r="H142" s="14">
        <v>3</v>
      </c>
      <c r="I142" s="14">
        <v>137</v>
      </c>
      <c r="J142" s="14">
        <v>0</v>
      </c>
      <c r="K142" s="32">
        <v>0</v>
      </c>
      <c r="L142" s="14">
        <v>46</v>
      </c>
      <c r="M142" s="14">
        <v>6</v>
      </c>
      <c r="N142" s="14">
        <v>3</v>
      </c>
      <c r="O142" s="21">
        <v>29</v>
      </c>
      <c r="P142" s="17">
        <v>19</v>
      </c>
      <c r="Q142">
        <v>0</v>
      </c>
      <c r="R142" s="33">
        <v>161</v>
      </c>
      <c r="S142" s="33">
        <v>167</v>
      </c>
      <c r="T142" s="34">
        <v>3.7267080745341616E-2</v>
      </c>
    </row>
    <row r="143" spans="1:20" ht="15.75" x14ac:dyDescent="0.25">
      <c r="A143" s="26">
        <v>142</v>
      </c>
      <c r="B143" s="18">
        <v>17</v>
      </c>
      <c r="C143" s="18">
        <v>3</v>
      </c>
      <c r="D143" s="31">
        <v>75</v>
      </c>
      <c r="E143" s="14">
        <v>7</v>
      </c>
      <c r="F143" s="20">
        <v>0.995</v>
      </c>
      <c r="G143" s="14">
        <v>185</v>
      </c>
      <c r="H143" s="14">
        <v>2</v>
      </c>
      <c r="I143" s="14">
        <v>99</v>
      </c>
      <c r="J143" s="14">
        <v>1</v>
      </c>
      <c r="K143" s="32">
        <v>1</v>
      </c>
      <c r="L143" s="14">
        <v>30</v>
      </c>
      <c r="M143" s="14">
        <v>10</v>
      </c>
      <c r="N143" s="14">
        <v>2</v>
      </c>
      <c r="O143" s="21">
        <v>39</v>
      </c>
      <c r="P143" s="17">
        <v>58</v>
      </c>
      <c r="Q143">
        <v>1</v>
      </c>
      <c r="R143" s="33">
        <v>180</v>
      </c>
      <c r="S143" s="33">
        <v>189</v>
      </c>
      <c r="T143" s="34">
        <v>0.05</v>
      </c>
    </row>
    <row r="144" spans="1:20" ht="15.75" x14ac:dyDescent="0.25">
      <c r="A144" s="26">
        <v>143</v>
      </c>
      <c r="B144" s="18">
        <v>16.7</v>
      </c>
      <c r="C144" s="18">
        <v>3</v>
      </c>
      <c r="D144" s="31">
        <v>68</v>
      </c>
      <c r="E144" s="14">
        <v>4</v>
      </c>
      <c r="F144" s="20">
        <v>2.3519999999999999</v>
      </c>
      <c r="G144" s="14">
        <v>209</v>
      </c>
      <c r="H144" s="14">
        <v>0</v>
      </c>
      <c r="I144" s="14">
        <v>85</v>
      </c>
      <c r="J144" s="14">
        <v>1</v>
      </c>
      <c r="K144" s="32">
        <v>1</v>
      </c>
      <c r="L144" s="14">
        <v>30</v>
      </c>
      <c r="M144" s="14">
        <v>12</v>
      </c>
      <c r="N144" s="14">
        <v>2</v>
      </c>
      <c r="O144" s="21">
        <v>50</v>
      </c>
      <c r="P144" s="17">
        <v>51</v>
      </c>
      <c r="Q144">
        <v>1</v>
      </c>
      <c r="R144" s="33">
        <v>182</v>
      </c>
      <c r="S144" s="33">
        <v>189</v>
      </c>
      <c r="T144" s="34">
        <v>3.8461538461538464E-2</v>
      </c>
    </row>
    <row r="145" spans="1:20" ht="15.75" x14ac:dyDescent="0.25">
      <c r="A145" s="26">
        <v>144</v>
      </c>
      <c r="B145" s="18">
        <v>15.9</v>
      </c>
      <c r="C145" s="18">
        <v>3.4</v>
      </c>
      <c r="D145" s="31">
        <v>84</v>
      </c>
      <c r="E145" s="14">
        <v>9</v>
      </c>
      <c r="F145" s="20">
        <v>1.2589999999999999</v>
      </c>
      <c r="G145" s="14">
        <v>175</v>
      </c>
      <c r="H145" s="14">
        <v>1</v>
      </c>
      <c r="I145" s="14">
        <v>84</v>
      </c>
      <c r="J145" s="14">
        <v>1</v>
      </c>
      <c r="K145" s="32">
        <v>1</v>
      </c>
      <c r="L145" s="14">
        <v>31</v>
      </c>
      <c r="M145" s="14">
        <v>8</v>
      </c>
      <c r="N145" s="14">
        <v>2</v>
      </c>
      <c r="O145" s="21">
        <v>37</v>
      </c>
      <c r="P145" s="17">
        <v>76</v>
      </c>
      <c r="Q145">
        <v>1</v>
      </c>
      <c r="R145" s="33">
        <v>183</v>
      </c>
      <c r="S145" s="33">
        <v>190</v>
      </c>
      <c r="T145" s="34">
        <v>3.825136612021858E-2</v>
      </c>
    </row>
    <row r="146" spans="1:20" ht="15.75" x14ac:dyDescent="0.25">
      <c r="A146" s="26">
        <v>145</v>
      </c>
      <c r="B146" s="18">
        <v>7.9</v>
      </c>
      <c r="C146" s="18">
        <v>2</v>
      </c>
      <c r="D146" s="31">
        <v>51</v>
      </c>
      <c r="E146" s="14">
        <v>3</v>
      </c>
      <c r="F146" s="20">
        <v>1.464</v>
      </c>
      <c r="G146" s="14">
        <v>118</v>
      </c>
      <c r="H146" s="14">
        <v>4</v>
      </c>
      <c r="I146" s="14">
        <v>115</v>
      </c>
      <c r="J146" s="14">
        <v>1</v>
      </c>
      <c r="K146" s="32">
        <v>0</v>
      </c>
      <c r="L146" s="14">
        <v>46</v>
      </c>
      <c r="M146" s="14">
        <v>6</v>
      </c>
      <c r="N146" s="14">
        <v>4</v>
      </c>
      <c r="O146" s="21">
        <v>33</v>
      </c>
      <c r="P146" s="17">
        <v>31</v>
      </c>
      <c r="Q146">
        <v>0</v>
      </c>
      <c r="R146" s="33">
        <v>162</v>
      </c>
      <c r="S146" s="33">
        <v>167</v>
      </c>
      <c r="T146" s="34">
        <v>3.0864197530864196E-2</v>
      </c>
    </row>
    <row r="147" spans="1:20" ht="15.75" x14ac:dyDescent="0.25">
      <c r="A147" s="26">
        <v>146</v>
      </c>
      <c r="B147" s="18">
        <v>14.1</v>
      </c>
      <c r="C147" s="18">
        <v>3.3</v>
      </c>
      <c r="D147" s="31">
        <v>88</v>
      </c>
      <c r="E147" s="14">
        <v>5</v>
      </c>
      <c r="F147" s="20">
        <v>0.504</v>
      </c>
      <c r="G147" s="14">
        <v>253</v>
      </c>
      <c r="H147" s="14">
        <v>3</v>
      </c>
      <c r="I147" s="14">
        <v>124</v>
      </c>
      <c r="J147" s="14">
        <v>0</v>
      </c>
      <c r="K147" s="32">
        <v>1</v>
      </c>
      <c r="L147" s="14">
        <v>42</v>
      </c>
      <c r="M147" s="14">
        <v>9</v>
      </c>
      <c r="N147" s="14">
        <v>3</v>
      </c>
      <c r="O147" s="21">
        <v>35</v>
      </c>
      <c r="P147" s="17">
        <v>63</v>
      </c>
      <c r="Q147">
        <v>1</v>
      </c>
      <c r="R147" s="33">
        <v>163</v>
      </c>
      <c r="S147" s="33">
        <v>172</v>
      </c>
      <c r="T147" s="34">
        <v>5.5214723926380369E-2</v>
      </c>
    </row>
    <row r="148" spans="1:20" ht="15.75" x14ac:dyDescent="0.25">
      <c r="A148" s="26">
        <v>147</v>
      </c>
      <c r="B148" s="18">
        <v>8.1</v>
      </c>
      <c r="C148" s="18">
        <v>1.7</v>
      </c>
      <c r="D148" s="31">
        <v>58</v>
      </c>
      <c r="E148" s="14">
        <v>19</v>
      </c>
      <c r="F148" s="20">
        <v>0.44700000000000001</v>
      </c>
      <c r="G148" s="14">
        <v>20</v>
      </c>
      <c r="H148" s="14">
        <v>4</v>
      </c>
      <c r="I148" s="14">
        <v>129</v>
      </c>
      <c r="J148" s="14">
        <v>1</v>
      </c>
      <c r="K148" s="32">
        <v>0</v>
      </c>
      <c r="L148" s="14">
        <v>43</v>
      </c>
      <c r="M148" s="14">
        <v>10</v>
      </c>
      <c r="N148" s="14">
        <v>3</v>
      </c>
      <c r="O148" s="21">
        <v>42</v>
      </c>
      <c r="P148" s="17">
        <v>35</v>
      </c>
      <c r="Q148">
        <v>0</v>
      </c>
      <c r="R148" s="33">
        <v>178</v>
      </c>
      <c r="S148" s="33">
        <v>184</v>
      </c>
      <c r="T148" s="34">
        <v>3.3707865168539325E-2</v>
      </c>
    </row>
    <row r="149" spans="1:20" ht="15.75" x14ac:dyDescent="0.25">
      <c r="A149" s="26">
        <v>148</v>
      </c>
      <c r="B149" s="18">
        <v>13.6</v>
      </c>
      <c r="C149" s="18">
        <v>2.9</v>
      </c>
      <c r="D149" s="31">
        <v>66</v>
      </c>
      <c r="E149" s="14">
        <v>17</v>
      </c>
      <c r="F149" s="20">
        <v>2.62</v>
      </c>
      <c r="G149" s="14">
        <v>103</v>
      </c>
      <c r="H149" s="14">
        <v>2</v>
      </c>
      <c r="I149" s="14">
        <v>102</v>
      </c>
      <c r="J149" s="14">
        <v>0</v>
      </c>
      <c r="K149" s="32">
        <v>1</v>
      </c>
      <c r="L149" s="14">
        <v>39</v>
      </c>
      <c r="M149" s="14">
        <v>8</v>
      </c>
      <c r="N149" s="14">
        <v>3</v>
      </c>
      <c r="O149" s="21">
        <v>50</v>
      </c>
      <c r="P149" s="17">
        <v>48</v>
      </c>
      <c r="Q149">
        <v>0</v>
      </c>
      <c r="R149" s="33">
        <v>166</v>
      </c>
      <c r="S149" s="33">
        <v>172</v>
      </c>
      <c r="T149" s="34">
        <v>3.614457831325301E-2</v>
      </c>
    </row>
    <row r="150" spans="1:20" ht="15.75" x14ac:dyDescent="0.25">
      <c r="A150" s="26">
        <v>149</v>
      </c>
      <c r="B150" s="18">
        <v>10</v>
      </c>
      <c r="C150" s="18">
        <v>2</v>
      </c>
      <c r="D150" s="31">
        <v>55</v>
      </c>
      <c r="E150" s="14">
        <v>8</v>
      </c>
      <c r="F150" s="20">
        <v>1.1679999999999999</v>
      </c>
      <c r="G150" s="14">
        <v>120</v>
      </c>
      <c r="H150" s="14">
        <v>3</v>
      </c>
      <c r="I150" s="14">
        <v>114</v>
      </c>
      <c r="J150" s="14">
        <v>1</v>
      </c>
      <c r="K150" s="32">
        <v>0</v>
      </c>
      <c r="L150" s="14">
        <v>52</v>
      </c>
      <c r="M150" s="14">
        <v>10</v>
      </c>
      <c r="N150" s="14">
        <v>3</v>
      </c>
      <c r="O150" s="21">
        <v>40</v>
      </c>
      <c r="P150" s="17">
        <v>34</v>
      </c>
      <c r="Q150">
        <v>0</v>
      </c>
      <c r="R150" s="33">
        <v>174</v>
      </c>
      <c r="S150" s="33">
        <v>182</v>
      </c>
      <c r="T150" s="34">
        <v>4.5977011494252873E-2</v>
      </c>
    </row>
    <row r="151" spans="1:20" ht="15.75" x14ac:dyDescent="0.25">
      <c r="A151" s="26">
        <v>150</v>
      </c>
      <c r="B151" s="18">
        <v>11.6</v>
      </c>
      <c r="C151" s="18">
        <v>2.2000000000000002</v>
      </c>
      <c r="D151" s="31">
        <v>60</v>
      </c>
      <c r="E151" s="14">
        <v>9</v>
      </c>
      <c r="F151" s="20">
        <v>3.2000000000000001E-2</v>
      </c>
      <c r="G151" s="14">
        <v>102</v>
      </c>
      <c r="H151" s="14">
        <v>5</v>
      </c>
      <c r="I151" s="14">
        <v>135</v>
      </c>
      <c r="J151" s="14">
        <v>1</v>
      </c>
      <c r="K151" s="32">
        <v>1</v>
      </c>
      <c r="L151" s="14">
        <v>35</v>
      </c>
      <c r="M151" s="14">
        <v>8</v>
      </c>
      <c r="N151" s="14">
        <v>2</v>
      </c>
      <c r="O151" s="21">
        <v>32</v>
      </c>
      <c r="P151" s="17">
        <v>37</v>
      </c>
      <c r="Q151">
        <v>0</v>
      </c>
      <c r="R151" s="33">
        <v>178</v>
      </c>
      <c r="S151" s="33">
        <v>185</v>
      </c>
      <c r="T151" s="34">
        <v>3.9325842696629212E-2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topLeftCell="A3" workbookViewId="0">
      <selection activeCell="C9" sqref="C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Y29"/>
  <sheetViews>
    <sheetView tabSelected="1" workbookViewId="0">
      <selection activeCell="Q24" sqref="Q24:Q28"/>
    </sheetView>
  </sheetViews>
  <sheetFormatPr defaultRowHeight="15" x14ac:dyDescent="0.25"/>
  <cols>
    <col min="1" max="1" width="12.7109375" bestFit="1" customWidth="1"/>
    <col min="3" max="3" width="16.5703125" bestFit="1" customWidth="1"/>
    <col min="7" max="7" width="7.85546875" bestFit="1" customWidth="1"/>
    <col min="8" max="8" width="16.140625" bestFit="1" customWidth="1"/>
    <col min="9" max="9" width="9.140625" customWidth="1"/>
    <col min="10" max="10" width="14.42578125" bestFit="1" customWidth="1"/>
    <col min="11" max="11" width="15" bestFit="1" customWidth="1"/>
    <col min="12" max="12" width="11.28515625" customWidth="1"/>
    <col min="13" max="13" width="15" bestFit="1" customWidth="1"/>
    <col min="14" max="14" width="11" customWidth="1"/>
    <col min="15" max="15" width="8.42578125" bestFit="1" customWidth="1"/>
    <col min="17" max="17" width="7.140625" bestFit="1" customWidth="1"/>
  </cols>
  <sheetData>
    <row r="3" spans="1:25" ht="15.75" x14ac:dyDescent="0.25">
      <c r="A3" s="36" t="s">
        <v>62</v>
      </c>
      <c r="B3" s="36" t="s">
        <v>63</v>
      </c>
      <c r="C3" s="36" t="s">
        <v>64</v>
      </c>
      <c r="I3" s="150"/>
      <c r="J3" s="150"/>
      <c r="K3" s="150"/>
    </row>
    <row r="4" spans="1:25" ht="15.75" x14ac:dyDescent="0.25">
      <c r="A4" s="35">
        <v>1</v>
      </c>
      <c r="B4" s="35" t="s">
        <v>65</v>
      </c>
      <c r="C4" s="35">
        <v>55.4</v>
      </c>
      <c r="I4" s="150"/>
      <c r="J4" s="150"/>
      <c r="K4" s="150"/>
      <c r="T4" s="105" t="s">
        <v>63</v>
      </c>
      <c r="U4" s="107">
        <v>1</v>
      </c>
      <c r="V4" s="107">
        <v>2</v>
      </c>
      <c r="W4" s="107">
        <v>3</v>
      </c>
      <c r="X4" s="107">
        <v>4</v>
      </c>
    </row>
    <row r="5" spans="1:25" ht="15.75" x14ac:dyDescent="0.25">
      <c r="A5" s="35">
        <v>2</v>
      </c>
      <c r="B5" s="35" t="s">
        <v>66</v>
      </c>
      <c r="C5" s="35">
        <v>58.9</v>
      </c>
      <c r="U5" s="108"/>
      <c r="V5" s="108"/>
      <c r="W5" s="108"/>
      <c r="X5" s="108">
        <v>1.1231945624468989</v>
      </c>
      <c r="Y5" s="102"/>
    </row>
    <row r="6" spans="1:25" ht="18" x14ac:dyDescent="0.25">
      <c r="A6" s="35">
        <v>3</v>
      </c>
      <c r="B6" s="35" t="s">
        <v>67</v>
      </c>
      <c r="C6" s="35">
        <v>66.099999999999994</v>
      </c>
      <c r="H6" s="98" t="s">
        <v>229</v>
      </c>
      <c r="J6" s="98" t="s">
        <v>230</v>
      </c>
      <c r="K6" s="98" t="s">
        <v>231</v>
      </c>
      <c r="L6" s="98" t="s">
        <v>232</v>
      </c>
      <c r="M6" s="98" t="s">
        <v>233</v>
      </c>
      <c r="N6" s="98" t="s">
        <v>234</v>
      </c>
      <c r="O6" s="98" t="s">
        <v>235</v>
      </c>
      <c r="U6" s="108">
        <v>0.85661538461538467</v>
      </c>
      <c r="V6" s="108">
        <v>0.94299516908212555</v>
      </c>
      <c r="W6" s="108">
        <v>1.0305483989694517</v>
      </c>
      <c r="X6" s="108">
        <v>1.2005649717514124</v>
      </c>
      <c r="Y6" s="102"/>
    </row>
    <row r="7" spans="1:25" ht="16.5" thickBot="1" x14ac:dyDescent="0.3">
      <c r="A7" s="35">
        <v>4</v>
      </c>
      <c r="B7" s="35" t="s">
        <v>68</v>
      </c>
      <c r="C7" s="35">
        <v>52.2</v>
      </c>
      <c r="E7" s="36" t="s">
        <v>62</v>
      </c>
      <c r="F7" s="99" t="s">
        <v>236</v>
      </c>
      <c r="G7" s="99" t="s">
        <v>63</v>
      </c>
      <c r="H7" s="99" t="s">
        <v>237</v>
      </c>
      <c r="I7" s="99" t="s">
        <v>238</v>
      </c>
      <c r="J7" s="99" t="s">
        <v>239</v>
      </c>
      <c r="K7" s="99" t="s">
        <v>240</v>
      </c>
      <c r="L7" s="99" t="s">
        <v>241</v>
      </c>
      <c r="M7" s="99" t="s">
        <v>242</v>
      </c>
      <c r="N7" s="99" t="s">
        <v>243</v>
      </c>
      <c r="O7" s="99" t="s">
        <v>244</v>
      </c>
      <c r="P7" s="99" t="s">
        <v>245</v>
      </c>
      <c r="Q7" s="99" t="s">
        <v>246</v>
      </c>
      <c r="U7" s="108">
        <v>0.78880746169220528</v>
      </c>
      <c r="V7" s="108">
        <v>0.95890410958904115</v>
      </c>
      <c r="W7" s="108">
        <v>1.0357510666470502</v>
      </c>
      <c r="X7" s="108">
        <v>1.2295544275239705</v>
      </c>
      <c r="Y7" s="102"/>
    </row>
    <row r="8" spans="1:25" ht="16.5" thickTop="1" x14ac:dyDescent="0.25">
      <c r="A8" s="35">
        <v>5</v>
      </c>
      <c r="B8" s="35" t="s">
        <v>69</v>
      </c>
      <c r="C8" s="35">
        <v>61</v>
      </c>
      <c r="E8" s="35">
        <v>1</v>
      </c>
      <c r="F8" s="100">
        <v>2014</v>
      </c>
      <c r="G8" s="100">
        <v>2</v>
      </c>
      <c r="H8" s="35">
        <v>55.4</v>
      </c>
      <c r="I8" s="100"/>
      <c r="J8" s="100"/>
      <c r="K8" s="100"/>
      <c r="L8" s="100">
        <v>0.94699999999999995</v>
      </c>
      <c r="M8" s="101">
        <f>H8/L8</f>
        <v>58.50052798310454</v>
      </c>
      <c r="N8" s="101">
        <f>45.308+(4.1671*E8)</f>
        <v>49.475099999999998</v>
      </c>
      <c r="P8" s="100"/>
      <c r="Q8" s="100">
        <f>ABS(H8-R8)/H8</f>
        <v>0.15427942779783402</v>
      </c>
      <c r="R8" s="101">
        <f t="shared" ref="R8:R23" si="0">N8*L8</f>
        <v>46.852919699999994</v>
      </c>
      <c r="U8" s="108">
        <v>0.77086656034024459</v>
      </c>
      <c r="V8" s="108">
        <v>0.92805576300721937</v>
      </c>
      <c r="W8" s="108">
        <v>1.0837554482271174</v>
      </c>
      <c r="X8" s="108"/>
      <c r="Y8" s="102" t="s">
        <v>248</v>
      </c>
    </row>
    <row r="9" spans="1:25" ht="15.75" x14ac:dyDescent="0.25">
      <c r="A9" s="35">
        <v>6</v>
      </c>
      <c r="B9" s="35" t="s">
        <v>70</v>
      </c>
      <c r="C9" s="35">
        <v>70</v>
      </c>
      <c r="E9" s="35">
        <v>2</v>
      </c>
      <c r="F9" s="100"/>
      <c r="G9" s="100">
        <v>3</v>
      </c>
      <c r="H9" s="35">
        <v>58.9</v>
      </c>
      <c r="I9" s="100"/>
      <c r="J9" s="100"/>
      <c r="K9" s="100"/>
      <c r="L9" s="101">
        <v>1.054</v>
      </c>
      <c r="M9" s="101">
        <f t="shared" ref="M9:M23" si="1">H9/L9</f>
        <v>55.882352941176464</v>
      </c>
      <c r="N9" s="101">
        <f t="shared" ref="N9:N27" si="2">45.308+(4.1671*E9)</f>
        <v>53.642200000000003</v>
      </c>
      <c r="P9" s="100"/>
      <c r="Q9" s="100">
        <f t="shared" ref="Q9:Q23" si="3">ABS(H9-R9)/H9</f>
        <v>4.0086947368420923E-2</v>
      </c>
      <c r="R9" s="101">
        <f t="shared" si="0"/>
        <v>56.538878800000006</v>
      </c>
      <c r="T9" s="109" t="s">
        <v>249</v>
      </c>
      <c r="U9" s="110">
        <f>AVERAGE(U5:U8)</f>
        <v>0.80542980221594485</v>
      </c>
      <c r="V9" s="110">
        <f t="shared" ref="V9:X9" si="4">AVERAGE(V5:V8)</f>
        <v>0.94331834722612873</v>
      </c>
      <c r="W9" s="110">
        <f t="shared" si="4"/>
        <v>1.0500183046145397</v>
      </c>
      <c r="X9" s="110">
        <f t="shared" si="4"/>
        <v>1.1844379872407604</v>
      </c>
      <c r="Y9" s="110">
        <f>SUM(U9:X9)</f>
        <v>3.9832044412973735</v>
      </c>
    </row>
    <row r="10" spans="1:25" ht="15.75" x14ac:dyDescent="0.25">
      <c r="A10" s="35">
        <v>7</v>
      </c>
      <c r="B10" s="35" t="s">
        <v>71</v>
      </c>
      <c r="C10" s="35">
        <v>85</v>
      </c>
      <c r="E10" s="35">
        <v>3</v>
      </c>
      <c r="F10" s="100"/>
      <c r="G10" s="100">
        <v>4</v>
      </c>
      <c r="H10" s="35">
        <v>66.099999999999994</v>
      </c>
      <c r="I10" s="101">
        <f>AVERAGE(H8:H11)</f>
        <v>58.149999999999991</v>
      </c>
      <c r="J10" s="101">
        <f>AVERAGE(I10:I11)</f>
        <v>58.849999999999994</v>
      </c>
      <c r="K10" s="101">
        <f>(H10/J10)</f>
        <v>1.1231945624468989</v>
      </c>
      <c r="L10" s="101">
        <v>1.1890000000000001</v>
      </c>
      <c r="M10" s="101">
        <f t="shared" si="1"/>
        <v>55.592935239697219</v>
      </c>
      <c r="N10" s="101">
        <f t="shared" si="2"/>
        <v>57.8093</v>
      </c>
      <c r="P10" s="100"/>
      <c r="Q10" s="100">
        <f t="shared" si="3"/>
        <v>3.9867741301059169E-2</v>
      </c>
      <c r="R10" s="101">
        <f t="shared" si="0"/>
        <v>68.735257700000005</v>
      </c>
      <c r="T10" s="111" t="s">
        <v>250</v>
      </c>
      <c r="U10" s="112">
        <f>(U9/$Y$9)*4</f>
        <v>0.80882597324440364</v>
      </c>
      <c r="V10" s="112">
        <f t="shared" ref="V10:X10" si="5">(V9/$Y$9)*4</f>
        <v>0.94729593836150627</v>
      </c>
      <c r="W10" s="112">
        <f t="shared" si="5"/>
        <v>1.0544458062238324</v>
      </c>
      <c r="X10" s="112">
        <f t="shared" si="5"/>
        <v>1.1894322821702579</v>
      </c>
      <c r="Y10" s="113">
        <f>SUM(U10:X10)</f>
        <v>4</v>
      </c>
    </row>
    <row r="11" spans="1:25" ht="15.75" x14ac:dyDescent="0.25">
      <c r="A11" s="35">
        <v>8</v>
      </c>
      <c r="B11" s="35" t="s">
        <v>72</v>
      </c>
      <c r="C11" s="35">
        <v>59.2</v>
      </c>
      <c r="E11" s="35">
        <v>4</v>
      </c>
      <c r="F11" s="100">
        <v>2015</v>
      </c>
      <c r="G11" s="100">
        <v>1</v>
      </c>
      <c r="H11" s="35">
        <v>52.2</v>
      </c>
      <c r="I11" s="101">
        <f t="shared" ref="I11:I20" si="6">AVERAGE(H9:H12)</f>
        <v>59.55</v>
      </c>
      <c r="J11" s="101">
        <f t="shared" ref="J11:J19" si="7">AVERAGE(I11:I12)</f>
        <v>60.9375</v>
      </c>
      <c r="K11" s="101">
        <f t="shared" ref="K11:K21" si="8">(H11/J11)</f>
        <v>0.85661538461538467</v>
      </c>
      <c r="L11" s="101">
        <v>0.80900000000000005</v>
      </c>
      <c r="M11" s="101">
        <f t="shared" si="1"/>
        <v>64.524103831891225</v>
      </c>
      <c r="N11" s="101">
        <f t="shared" si="2"/>
        <v>61.976399999999998</v>
      </c>
      <c r="P11" s="100"/>
      <c r="Q11" s="100">
        <f t="shared" si="3"/>
        <v>3.9484528735632178E-2</v>
      </c>
      <c r="R11" s="101">
        <f t="shared" si="0"/>
        <v>50.138907600000003</v>
      </c>
    </row>
    <row r="12" spans="1:25" ht="15.75" x14ac:dyDescent="0.25">
      <c r="A12" s="35">
        <v>9</v>
      </c>
      <c r="B12" s="35" t="s">
        <v>73</v>
      </c>
      <c r="C12" s="35">
        <v>77</v>
      </c>
      <c r="E12" s="35">
        <v>5</v>
      </c>
      <c r="F12" s="100"/>
      <c r="G12" s="100">
        <v>2</v>
      </c>
      <c r="H12" s="35">
        <v>61</v>
      </c>
      <c r="I12" s="101">
        <f t="shared" si="6"/>
        <v>62.325000000000003</v>
      </c>
      <c r="J12" s="101">
        <f t="shared" si="7"/>
        <v>64.6875</v>
      </c>
      <c r="K12" s="101">
        <f t="shared" si="8"/>
        <v>0.94299516908212555</v>
      </c>
      <c r="L12" s="101">
        <v>0.94699999999999995</v>
      </c>
      <c r="M12" s="101">
        <f t="shared" si="1"/>
        <v>64.413938753959883</v>
      </c>
      <c r="N12" s="101">
        <f t="shared" si="2"/>
        <v>66.143499999999989</v>
      </c>
      <c r="P12" s="100"/>
      <c r="Q12" s="100">
        <f t="shared" si="3"/>
        <v>2.6850729508196513E-2</v>
      </c>
      <c r="R12" s="101">
        <f t="shared" si="0"/>
        <v>62.637894499999987</v>
      </c>
      <c r="U12" s="75"/>
    </row>
    <row r="13" spans="1:25" ht="15.75" x14ac:dyDescent="0.25">
      <c r="A13" s="35">
        <v>10</v>
      </c>
      <c r="B13" s="35" t="s">
        <v>74</v>
      </c>
      <c r="C13" s="35">
        <v>88</v>
      </c>
      <c r="E13" s="35">
        <v>6</v>
      </c>
      <c r="F13" s="100"/>
      <c r="G13" s="100">
        <v>3</v>
      </c>
      <c r="H13" s="35">
        <v>70</v>
      </c>
      <c r="I13" s="101">
        <f t="shared" si="6"/>
        <v>67.05</v>
      </c>
      <c r="J13" s="101">
        <f t="shared" si="7"/>
        <v>67.924999999999997</v>
      </c>
      <c r="K13" s="101">
        <f t="shared" si="8"/>
        <v>1.0305483989694517</v>
      </c>
      <c r="L13" s="101">
        <v>1.054</v>
      </c>
      <c r="M13" s="101">
        <f t="shared" si="1"/>
        <v>66.413662239089177</v>
      </c>
      <c r="N13" s="101">
        <f t="shared" si="2"/>
        <v>70.310599999999994</v>
      </c>
      <c r="P13" s="100"/>
      <c r="Q13" s="100">
        <f t="shared" si="3"/>
        <v>5.8676748571428607E-2</v>
      </c>
      <c r="R13" s="101">
        <f t="shared" si="0"/>
        <v>74.107372400000003</v>
      </c>
    </row>
    <row r="14" spans="1:25" ht="15.75" x14ac:dyDescent="0.25">
      <c r="A14" s="35">
        <v>11</v>
      </c>
      <c r="B14" s="35" t="s">
        <v>75</v>
      </c>
      <c r="C14" s="35">
        <v>109</v>
      </c>
      <c r="E14" s="35">
        <v>7</v>
      </c>
      <c r="F14" s="100"/>
      <c r="G14" s="100">
        <v>4</v>
      </c>
      <c r="H14" s="35">
        <v>85</v>
      </c>
      <c r="I14" s="101">
        <f t="shared" si="6"/>
        <v>68.8</v>
      </c>
      <c r="J14" s="101">
        <f t="shared" si="7"/>
        <v>70.8</v>
      </c>
      <c r="K14" s="101">
        <f t="shared" si="8"/>
        <v>1.2005649717514124</v>
      </c>
      <c r="L14" s="101">
        <v>1.1890000000000001</v>
      </c>
      <c r="M14" s="101">
        <f t="shared" si="1"/>
        <v>71.488645920941963</v>
      </c>
      <c r="N14" s="101">
        <f t="shared" si="2"/>
        <v>74.477699999999999</v>
      </c>
      <c r="P14" s="100"/>
      <c r="Q14" s="100">
        <f t="shared" si="3"/>
        <v>4.1811591764705974E-2</v>
      </c>
      <c r="R14" s="101">
        <f t="shared" si="0"/>
        <v>88.553985300000008</v>
      </c>
    </row>
    <row r="15" spans="1:25" ht="15.75" x14ac:dyDescent="0.25">
      <c r="A15" s="35">
        <v>12</v>
      </c>
      <c r="B15" s="35" t="s">
        <v>76</v>
      </c>
      <c r="C15" s="35">
        <v>72.5</v>
      </c>
      <c r="E15" s="35">
        <v>8</v>
      </c>
      <c r="F15" s="100">
        <v>2016</v>
      </c>
      <c r="G15" s="100">
        <v>1</v>
      </c>
      <c r="H15" s="35">
        <v>59.2</v>
      </c>
      <c r="I15" s="101">
        <f t="shared" si="6"/>
        <v>72.8</v>
      </c>
      <c r="J15" s="101">
        <f t="shared" si="7"/>
        <v>75.05</v>
      </c>
      <c r="K15" s="101">
        <f t="shared" si="8"/>
        <v>0.78880746169220528</v>
      </c>
      <c r="L15" s="101">
        <v>0.80900000000000005</v>
      </c>
      <c r="M15" s="101">
        <f t="shared" si="1"/>
        <v>73.176761433868975</v>
      </c>
      <c r="N15" s="101">
        <f t="shared" si="2"/>
        <v>78.644800000000004</v>
      </c>
      <c r="P15" s="100"/>
      <c r="Q15" s="100">
        <f t="shared" si="3"/>
        <v>7.4723702702702718E-2</v>
      </c>
      <c r="R15" s="101">
        <f t="shared" si="0"/>
        <v>63.623643200000004</v>
      </c>
    </row>
    <row r="16" spans="1:25" ht="15.75" x14ac:dyDescent="0.25">
      <c r="A16" s="35">
        <v>13</v>
      </c>
      <c r="B16" s="35" t="s">
        <v>77</v>
      </c>
      <c r="C16" s="35">
        <v>93.2</v>
      </c>
      <c r="E16" s="35">
        <v>9</v>
      </c>
      <c r="F16" s="100"/>
      <c r="G16" s="100">
        <v>2</v>
      </c>
      <c r="H16" s="35">
        <v>77</v>
      </c>
      <c r="I16" s="101">
        <f t="shared" si="6"/>
        <v>77.3</v>
      </c>
      <c r="J16" s="101">
        <f t="shared" si="7"/>
        <v>80.3</v>
      </c>
      <c r="K16" s="101">
        <f t="shared" si="8"/>
        <v>0.95890410958904115</v>
      </c>
      <c r="L16" s="101">
        <v>0.94699999999999995</v>
      </c>
      <c r="M16" s="101">
        <f t="shared" si="1"/>
        <v>81.309398099260832</v>
      </c>
      <c r="N16" s="101">
        <f t="shared" si="2"/>
        <v>82.811899999999994</v>
      </c>
      <c r="P16" s="100"/>
      <c r="Q16" s="100">
        <f t="shared" si="3"/>
        <v>1.8478822077921921E-2</v>
      </c>
      <c r="R16" s="101">
        <f t="shared" si="0"/>
        <v>78.422869299999988</v>
      </c>
    </row>
    <row r="17" spans="1:18" ht="15.75" x14ac:dyDescent="0.25">
      <c r="A17" s="35">
        <v>14</v>
      </c>
      <c r="B17" s="35" t="s">
        <v>78</v>
      </c>
      <c r="C17" s="35">
        <v>115</v>
      </c>
      <c r="E17" s="35">
        <v>10</v>
      </c>
      <c r="F17" s="100"/>
      <c r="G17" s="100">
        <v>3</v>
      </c>
      <c r="H17" s="35">
        <v>88</v>
      </c>
      <c r="I17" s="101">
        <f t="shared" si="6"/>
        <v>83.3</v>
      </c>
      <c r="J17" s="101">
        <f t="shared" si="7"/>
        <v>84.962500000000006</v>
      </c>
      <c r="K17" s="101">
        <f t="shared" si="8"/>
        <v>1.0357510666470502</v>
      </c>
      <c r="L17" s="101">
        <v>1.054</v>
      </c>
      <c r="M17" s="101">
        <f t="shared" si="1"/>
        <v>83.491461100569254</v>
      </c>
      <c r="N17" s="101">
        <f t="shared" si="2"/>
        <v>86.978999999999985</v>
      </c>
      <c r="P17" s="100"/>
      <c r="Q17" s="100">
        <f t="shared" si="3"/>
        <v>4.1771204545454375E-2</v>
      </c>
      <c r="R17" s="101">
        <f t="shared" si="0"/>
        <v>91.675865999999985</v>
      </c>
    </row>
    <row r="18" spans="1:18" ht="15.75" x14ac:dyDescent="0.25">
      <c r="A18" s="35">
        <v>15</v>
      </c>
      <c r="B18" s="35" t="s">
        <v>79</v>
      </c>
      <c r="C18" s="35">
        <v>133</v>
      </c>
      <c r="E18" s="35">
        <v>11</v>
      </c>
      <c r="F18" s="100"/>
      <c r="G18" s="100">
        <v>4</v>
      </c>
      <c r="H18" s="35">
        <v>109</v>
      </c>
      <c r="I18" s="101">
        <f t="shared" si="6"/>
        <v>86.625</v>
      </c>
      <c r="J18" s="101">
        <f t="shared" si="7"/>
        <v>88.65</v>
      </c>
      <c r="K18" s="101">
        <f t="shared" si="8"/>
        <v>1.2295544275239705</v>
      </c>
      <c r="L18" s="101">
        <v>1.1890000000000001</v>
      </c>
      <c r="M18" s="101">
        <f t="shared" si="1"/>
        <v>91.67367535744323</v>
      </c>
      <c r="N18" s="101">
        <f t="shared" si="2"/>
        <v>91.14609999999999</v>
      </c>
      <c r="P18" s="100"/>
      <c r="Q18" s="100">
        <f t="shared" si="3"/>
        <v>5.7549275229358144E-3</v>
      </c>
      <c r="R18" s="101">
        <f t="shared" si="0"/>
        <v>108.3727129</v>
      </c>
    </row>
    <row r="19" spans="1:18" ht="15.75" x14ac:dyDescent="0.25">
      <c r="A19" s="35">
        <v>16</v>
      </c>
      <c r="B19" s="35" t="s">
        <v>80</v>
      </c>
      <c r="C19" s="35">
        <v>94</v>
      </c>
      <c r="E19" s="35">
        <v>12</v>
      </c>
      <c r="F19" s="100">
        <v>2017</v>
      </c>
      <c r="G19" s="100">
        <v>1</v>
      </c>
      <c r="H19" s="35">
        <v>72.5</v>
      </c>
      <c r="I19" s="101">
        <f t="shared" si="6"/>
        <v>90.674999999999997</v>
      </c>
      <c r="J19" s="101">
        <f t="shared" si="7"/>
        <v>94.05</v>
      </c>
      <c r="K19" s="101">
        <f t="shared" si="8"/>
        <v>0.77086656034024459</v>
      </c>
      <c r="L19" s="101">
        <v>0.80900000000000005</v>
      </c>
      <c r="M19" s="101">
        <f t="shared" si="1"/>
        <v>89.616810877626691</v>
      </c>
      <c r="N19" s="101">
        <f t="shared" si="2"/>
        <v>95.313199999999995</v>
      </c>
      <c r="P19" s="100"/>
      <c r="Q19" s="100">
        <f t="shared" si="3"/>
        <v>6.3563845517241341E-2</v>
      </c>
      <c r="R19" s="101">
        <f t="shared" si="0"/>
        <v>77.108378799999997</v>
      </c>
    </row>
    <row r="20" spans="1:18" ht="15.75" x14ac:dyDescent="0.25">
      <c r="E20" s="35">
        <v>13</v>
      </c>
      <c r="F20" s="100"/>
      <c r="G20" s="100">
        <v>2</v>
      </c>
      <c r="H20" s="35">
        <v>93.2</v>
      </c>
      <c r="I20" s="101">
        <f t="shared" si="6"/>
        <v>97.424999999999997</v>
      </c>
      <c r="J20" s="101">
        <f>AVERAGE(I20:I21)</f>
        <v>100.425</v>
      </c>
      <c r="K20" s="101">
        <f t="shared" si="8"/>
        <v>0.92805576300721937</v>
      </c>
      <c r="L20" s="101">
        <v>0.94699999999999995</v>
      </c>
      <c r="M20" s="101">
        <f t="shared" si="1"/>
        <v>98.416050686378043</v>
      </c>
      <c r="N20" s="101">
        <f t="shared" si="2"/>
        <v>99.4803</v>
      </c>
      <c r="P20" s="100"/>
      <c r="Q20" s="100">
        <f t="shared" si="3"/>
        <v>1.0813777896995553E-2</v>
      </c>
      <c r="R20" s="101">
        <f t="shared" si="0"/>
        <v>94.207844099999988</v>
      </c>
    </row>
    <row r="21" spans="1:18" ht="15.75" x14ac:dyDescent="0.25">
      <c r="E21" s="35">
        <v>14</v>
      </c>
      <c r="F21" s="100"/>
      <c r="G21" s="100">
        <v>3</v>
      </c>
      <c r="H21" s="35">
        <v>115</v>
      </c>
      <c r="I21" s="101">
        <f>AVERAGE(H19:H22)</f>
        <v>103.425</v>
      </c>
      <c r="J21" s="101">
        <f>AVERAGE(I21:I22)</f>
        <v>106.1125</v>
      </c>
      <c r="K21" s="101">
        <f t="shared" si="8"/>
        <v>1.0837554482271174</v>
      </c>
      <c r="L21" s="101">
        <v>1.054</v>
      </c>
      <c r="M21" s="101">
        <f t="shared" si="1"/>
        <v>109.10815939278937</v>
      </c>
      <c r="N21" s="101">
        <f t="shared" si="2"/>
        <v>103.6474</v>
      </c>
      <c r="P21" s="100"/>
      <c r="Q21" s="100">
        <f t="shared" si="3"/>
        <v>5.0049046956521653E-2</v>
      </c>
      <c r="R21" s="101">
        <f t="shared" si="0"/>
        <v>109.24435960000001</v>
      </c>
    </row>
    <row r="22" spans="1:18" ht="15.75" x14ac:dyDescent="0.25">
      <c r="E22" s="35">
        <v>15</v>
      </c>
      <c r="F22" s="100"/>
      <c r="G22" s="100">
        <v>4</v>
      </c>
      <c r="H22" s="35">
        <v>133</v>
      </c>
      <c r="I22" s="101">
        <f>AVERAGE(H20:H23)</f>
        <v>108.8</v>
      </c>
      <c r="J22" s="101"/>
      <c r="K22" s="101"/>
      <c r="L22" s="101">
        <v>1.1890000000000001</v>
      </c>
      <c r="M22" s="101">
        <f t="shared" si="1"/>
        <v>111.85870479394448</v>
      </c>
      <c r="N22" s="101">
        <f t="shared" si="2"/>
        <v>107.8145</v>
      </c>
      <c r="P22" s="100"/>
      <c r="Q22" s="100">
        <f t="shared" si="3"/>
        <v>3.6154582706766927E-2</v>
      </c>
      <c r="R22" s="101">
        <f t="shared" si="0"/>
        <v>128.1914405</v>
      </c>
    </row>
    <row r="23" spans="1:18" ht="15.75" x14ac:dyDescent="0.25">
      <c r="E23" s="35">
        <v>16</v>
      </c>
      <c r="F23" s="100">
        <v>2018</v>
      </c>
      <c r="G23" s="100">
        <v>1</v>
      </c>
      <c r="H23" s="35">
        <v>94</v>
      </c>
      <c r="I23" s="101"/>
      <c r="J23" s="101"/>
      <c r="K23" s="101"/>
      <c r="L23" s="101">
        <v>0.80900000000000005</v>
      </c>
      <c r="M23" s="101">
        <f t="shared" si="1"/>
        <v>116.19283065512978</v>
      </c>
      <c r="N23" s="101">
        <f t="shared" si="2"/>
        <v>111.98159999999999</v>
      </c>
      <c r="O23" s="35">
        <v>94</v>
      </c>
      <c r="P23" s="100"/>
      <c r="Q23" s="100">
        <f t="shared" si="3"/>
        <v>3.624346382978734E-2</v>
      </c>
      <c r="R23" s="101">
        <f t="shared" si="0"/>
        <v>90.59311439999999</v>
      </c>
    </row>
    <row r="24" spans="1:18" ht="15.75" x14ac:dyDescent="0.25">
      <c r="E24" s="35">
        <v>17</v>
      </c>
      <c r="F24" s="100"/>
      <c r="G24" s="100">
        <v>2</v>
      </c>
      <c r="H24" s="100"/>
      <c r="I24" s="101"/>
      <c r="J24" s="101"/>
      <c r="K24" s="101"/>
      <c r="L24" s="101">
        <v>0.94699999999999995</v>
      </c>
      <c r="M24" s="101"/>
      <c r="N24" s="115">
        <f t="shared" si="2"/>
        <v>116.14869999999999</v>
      </c>
      <c r="O24" s="114">
        <f t="shared" ref="O24:O27" si="9">N24*L24</f>
        <v>109.99281889999999</v>
      </c>
      <c r="P24" s="100"/>
      <c r="Q24" s="100"/>
    </row>
    <row r="25" spans="1:18" ht="15.75" x14ac:dyDescent="0.25">
      <c r="E25" s="35">
        <v>18</v>
      </c>
      <c r="F25" s="100"/>
      <c r="G25" s="100">
        <v>3</v>
      </c>
      <c r="H25" s="100"/>
      <c r="I25" s="101"/>
      <c r="J25" s="101"/>
      <c r="K25" s="101"/>
      <c r="L25" s="101">
        <v>1.054</v>
      </c>
      <c r="M25" s="101"/>
      <c r="N25" s="115">
        <f t="shared" si="2"/>
        <v>120.3158</v>
      </c>
      <c r="O25" s="114">
        <f t="shared" si="9"/>
        <v>126.81285320000001</v>
      </c>
      <c r="P25" s="100"/>
      <c r="Q25" s="100"/>
    </row>
    <row r="26" spans="1:18" ht="15.75" x14ac:dyDescent="0.25">
      <c r="E26" s="35">
        <v>19</v>
      </c>
      <c r="F26" s="100"/>
      <c r="G26" s="100">
        <v>4</v>
      </c>
      <c r="H26" s="100"/>
      <c r="I26" s="101"/>
      <c r="J26" s="101"/>
      <c r="K26" s="101"/>
      <c r="L26" s="101">
        <v>1.1890000000000001</v>
      </c>
      <c r="M26" s="101"/>
      <c r="N26" s="115">
        <f t="shared" si="2"/>
        <v>124.4829</v>
      </c>
      <c r="O26" s="114">
        <f t="shared" si="9"/>
        <v>148.01016810000002</v>
      </c>
      <c r="P26" s="100"/>
      <c r="Q26" s="100"/>
    </row>
    <row r="27" spans="1:18" ht="16.5" thickBot="1" x14ac:dyDescent="0.3">
      <c r="E27" s="35">
        <v>20</v>
      </c>
      <c r="F27" s="103">
        <v>2019</v>
      </c>
      <c r="G27" s="103">
        <v>1</v>
      </c>
      <c r="H27" s="103"/>
      <c r="I27" s="104"/>
      <c r="J27" s="104"/>
      <c r="K27" s="104"/>
      <c r="L27" s="104">
        <v>0.80900000000000005</v>
      </c>
      <c r="M27" s="104"/>
      <c r="N27" s="116">
        <f t="shared" si="2"/>
        <v>128.64999999999998</v>
      </c>
      <c r="O27" s="117">
        <f t="shared" si="9"/>
        <v>104.07784999999998</v>
      </c>
      <c r="P27" s="103"/>
      <c r="Q27" s="103"/>
      <c r="R27" s="118"/>
    </row>
    <row r="28" spans="1:18" ht="15.75" thickTop="1" x14ac:dyDescent="0.25">
      <c r="F28" s="100"/>
      <c r="G28" s="100"/>
      <c r="H28" s="100"/>
      <c r="I28" s="100"/>
      <c r="J28" s="100"/>
      <c r="K28" s="100"/>
      <c r="L28" s="101"/>
      <c r="M28" s="100"/>
      <c r="N28" s="100"/>
      <c r="O28" s="100"/>
      <c r="P28" s="105" t="s">
        <v>247</v>
      </c>
      <c r="Q28" s="106">
        <f>AVERAGE(Q8:Q23)</f>
        <v>4.6163193050225322E-2</v>
      </c>
    </row>
    <row r="29" spans="1:18" x14ac:dyDescent="0.25"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</sheetData>
  <mergeCells count="1">
    <mergeCell ref="I3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7"/>
    </sheetView>
  </sheetViews>
  <sheetFormatPr defaultColWidth="9" defaultRowHeight="15.75" x14ac:dyDescent="0.25"/>
  <cols>
    <col min="1" max="1" width="12.7109375" style="35" bestFit="1" customWidth="1"/>
    <col min="2" max="2" width="9" style="35" bestFit="1" customWidth="1"/>
    <col min="3" max="3" width="25.28515625" style="35" bestFit="1" customWidth="1"/>
    <col min="4" max="16384" width="9" style="35"/>
  </cols>
  <sheetData>
    <row r="1" spans="1:3" x14ac:dyDescent="0.25">
      <c r="A1" s="36" t="s">
        <v>62</v>
      </c>
      <c r="B1" s="36" t="s">
        <v>63</v>
      </c>
      <c r="C1" s="36" t="s">
        <v>64</v>
      </c>
    </row>
    <row r="2" spans="1:3" x14ac:dyDescent="0.25">
      <c r="A2" s="35">
        <v>1</v>
      </c>
      <c r="B2" s="35" t="s">
        <v>65</v>
      </c>
      <c r="C2" s="35">
        <v>55.4</v>
      </c>
    </row>
    <row r="3" spans="1:3" x14ac:dyDescent="0.25">
      <c r="A3" s="35">
        <v>2</v>
      </c>
      <c r="B3" s="35" t="s">
        <v>66</v>
      </c>
      <c r="C3" s="35">
        <v>58.9</v>
      </c>
    </row>
    <row r="4" spans="1:3" x14ac:dyDescent="0.25">
      <c r="A4" s="35">
        <v>3</v>
      </c>
      <c r="B4" s="35" t="s">
        <v>67</v>
      </c>
      <c r="C4" s="35">
        <v>66.099999999999994</v>
      </c>
    </row>
    <row r="5" spans="1:3" x14ac:dyDescent="0.25">
      <c r="A5" s="35">
        <v>4</v>
      </c>
      <c r="B5" s="35" t="s">
        <v>68</v>
      </c>
      <c r="C5" s="35">
        <v>52.2</v>
      </c>
    </row>
    <row r="6" spans="1:3" x14ac:dyDescent="0.25">
      <c r="A6" s="35">
        <v>5</v>
      </c>
      <c r="B6" s="35" t="s">
        <v>69</v>
      </c>
      <c r="C6" s="35">
        <v>61</v>
      </c>
    </row>
    <row r="7" spans="1:3" x14ac:dyDescent="0.25">
      <c r="A7" s="35">
        <v>6</v>
      </c>
      <c r="B7" s="35" t="s">
        <v>70</v>
      </c>
      <c r="C7" s="35">
        <v>70</v>
      </c>
    </row>
    <row r="8" spans="1:3" x14ac:dyDescent="0.25">
      <c r="A8" s="35">
        <v>7</v>
      </c>
      <c r="B8" s="35" t="s">
        <v>71</v>
      </c>
      <c r="C8" s="35">
        <v>85</v>
      </c>
    </row>
    <row r="9" spans="1:3" x14ac:dyDescent="0.25">
      <c r="A9" s="35">
        <v>8</v>
      </c>
      <c r="B9" s="35" t="s">
        <v>72</v>
      </c>
      <c r="C9" s="35">
        <v>59.2</v>
      </c>
    </row>
    <row r="10" spans="1:3" x14ac:dyDescent="0.25">
      <c r="A10" s="35">
        <v>9</v>
      </c>
      <c r="B10" s="35" t="s">
        <v>73</v>
      </c>
      <c r="C10" s="35">
        <v>77</v>
      </c>
    </row>
    <row r="11" spans="1:3" x14ac:dyDescent="0.25">
      <c r="A11" s="35">
        <v>10</v>
      </c>
      <c r="B11" s="35" t="s">
        <v>74</v>
      </c>
      <c r="C11" s="35">
        <v>88</v>
      </c>
    </row>
    <row r="12" spans="1:3" x14ac:dyDescent="0.25">
      <c r="A12" s="35">
        <v>11</v>
      </c>
      <c r="B12" s="35" t="s">
        <v>75</v>
      </c>
      <c r="C12" s="35">
        <v>109</v>
      </c>
    </row>
    <row r="13" spans="1:3" x14ac:dyDescent="0.25">
      <c r="A13" s="35">
        <v>12</v>
      </c>
      <c r="B13" s="35" t="s">
        <v>76</v>
      </c>
      <c r="C13" s="35">
        <v>72.5</v>
      </c>
    </row>
    <row r="14" spans="1:3" x14ac:dyDescent="0.25">
      <c r="A14" s="35">
        <v>13</v>
      </c>
      <c r="B14" s="35" t="s">
        <v>77</v>
      </c>
      <c r="C14" s="35">
        <v>93.2</v>
      </c>
    </row>
    <row r="15" spans="1:3" x14ac:dyDescent="0.25">
      <c r="A15" s="35">
        <v>14</v>
      </c>
      <c r="B15" s="35" t="s">
        <v>78</v>
      </c>
      <c r="C15" s="35">
        <v>115</v>
      </c>
    </row>
    <row r="16" spans="1:3" x14ac:dyDescent="0.25">
      <c r="A16" s="35">
        <v>15</v>
      </c>
      <c r="B16" s="35" t="s">
        <v>79</v>
      </c>
      <c r="C16" s="35">
        <v>133</v>
      </c>
    </row>
    <row r="17" spans="1:3" x14ac:dyDescent="0.25">
      <c r="A17" s="35">
        <v>16</v>
      </c>
      <c r="B17" s="35" t="s">
        <v>80</v>
      </c>
      <c r="C17" s="35">
        <v>94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1"/>
  <sheetViews>
    <sheetView topLeftCell="K1" zoomScale="80" zoomScaleNormal="80" workbookViewId="0">
      <selection activeCell="AK27" sqref="AK27"/>
    </sheetView>
  </sheetViews>
  <sheetFormatPr defaultRowHeight="15" x14ac:dyDescent="0.25"/>
  <cols>
    <col min="1" max="1" width="9.42578125" bestFit="1" customWidth="1"/>
    <col min="2" max="2" width="8.5703125" customWidth="1"/>
    <col min="3" max="3" width="20.28515625" bestFit="1" customWidth="1"/>
    <col min="4" max="4" width="15.7109375" customWidth="1"/>
    <col min="6" max="6" width="13.140625" bestFit="1" customWidth="1"/>
    <col min="7" max="7" width="16.85546875" bestFit="1" customWidth="1"/>
    <col min="12" max="12" width="15.42578125" bestFit="1" customWidth="1"/>
    <col min="13" max="13" width="20" style="46" bestFit="1" customWidth="1"/>
    <col min="15" max="15" width="20" bestFit="1" customWidth="1"/>
    <col min="16" max="16" width="16.42578125" customWidth="1"/>
    <col min="17" max="17" width="14.85546875" customWidth="1"/>
    <col min="18" max="18" width="11.28515625" bestFit="1" customWidth="1"/>
    <col min="22" max="22" width="9.42578125" bestFit="1" customWidth="1"/>
    <col min="23" max="23" width="15.42578125" bestFit="1" customWidth="1"/>
    <col min="24" max="24" width="5.5703125" customWidth="1"/>
    <col min="25" max="25" width="18.140625" bestFit="1" customWidth="1"/>
    <col min="26" max="26" width="26.5703125" customWidth="1"/>
  </cols>
  <sheetData>
    <row r="1" spans="1:26" ht="15.75" x14ac:dyDescent="0.25">
      <c r="A1" s="26" t="s">
        <v>40</v>
      </c>
      <c r="B1" s="39"/>
      <c r="L1" s="30" t="s">
        <v>55</v>
      </c>
      <c r="M1" s="45" t="s">
        <v>103</v>
      </c>
      <c r="V1" s="26" t="s">
        <v>113</v>
      </c>
      <c r="W1" s="30" t="s">
        <v>55</v>
      </c>
    </row>
    <row r="2" spans="1:26" ht="15.75" x14ac:dyDescent="0.25">
      <c r="A2" s="18">
        <v>12.5</v>
      </c>
      <c r="G2" s="46"/>
      <c r="L2">
        <v>1</v>
      </c>
      <c r="M2" s="46" t="str">
        <f>IF(L2,"Online Channel","No Online Channel")</f>
        <v>Online Channel</v>
      </c>
      <c r="V2" s="18">
        <v>12.5</v>
      </c>
      <c r="W2">
        <v>1</v>
      </c>
    </row>
    <row r="3" spans="1:26" ht="15.75" x14ac:dyDescent="0.25">
      <c r="A3" s="18">
        <v>14.5</v>
      </c>
      <c r="B3" s="40"/>
      <c r="C3" s="130" t="s">
        <v>253</v>
      </c>
      <c r="D3" s="123"/>
      <c r="F3" s="42" t="s">
        <v>102</v>
      </c>
      <c r="G3" t="s">
        <v>106</v>
      </c>
      <c r="L3">
        <v>1</v>
      </c>
      <c r="M3" s="46" t="str">
        <f t="shared" ref="M3:M66" si="0">IF(L3,"Online Channel","No Online Channel")</f>
        <v>Online Channel</v>
      </c>
      <c r="O3" s="42" t="s">
        <v>102</v>
      </c>
      <c r="P3" t="s">
        <v>105</v>
      </c>
      <c r="V3" s="18">
        <v>14.5</v>
      </c>
      <c r="W3">
        <v>1</v>
      </c>
      <c r="Y3" s="122" t="s">
        <v>254</v>
      </c>
      <c r="Z3" s="123"/>
    </row>
    <row r="4" spans="1:26" ht="15.75" x14ac:dyDescent="0.25">
      <c r="A4" s="18">
        <v>19</v>
      </c>
      <c r="B4" s="40"/>
      <c r="C4" s="124" t="s">
        <v>81</v>
      </c>
      <c r="D4" s="119">
        <v>11.659333333333334</v>
      </c>
      <c r="F4" s="47" t="s">
        <v>107</v>
      </c>
      <c r="G4" s="44">
        <v>1</v>
      </c>
      <c r="L4">
        <v>1</v>
      </c>
      <c r="M4" s="46" t="str">
        <f t="shared" si="0"/>
        <v>Online Channel</v>
      </c>
      <c r="O4" s="43" t="s">
        <v>104</v>
      </c>
      <c r="P4" s="44">
        <v>88</v>
      </c>
      <c r="V4" s="18">
        <v>19</v>
      </c>
      <c r="W4">
        <v>1</v>
      </c>
      <c r="Y4" s="124" t="s">
        <v>81</v>
      </c>
      <c r="Z4" s="119">
        <v>13.301612903225806</v>
      </c>
    </row>
    <row r="5" spans="1:26" ht="15.75" x14ac:dyDescent="0.25">
      <c r="A5" s="18">
        <v>18.2</v>
      </c>
      <c r="B5" s="40"/>
      <c r="C5" s="125" t="s">
        <v>82</v>
      </c>
      <c r="D5" s="119">
        <v>0.29156999484533563</v>
      </c>
      <c r="F5" s="47" t="s">
        <v>108</v>
      </c>
      <c r="G5" s="44">
        <v>74</v>
      </c>
      <c r="L5">
        <v>0</v>
      </c>
      <c r="M5" s="46" t="str">
        <f t="shared" si="0"/>
        <v>No Online Channel</v>
      </c>
      <c r="O5" s="43" t="s">
        <v>34</v>
      </c>
      <c r="P5" s="44">
        <v>62</v>
      </c>
      <c r="V5" s="18">
        <v>18.5</v>
      </c>
      <c r="W5">
        <v>1</v>
      </c>
      <c r="Y5" s="125" t="s">
        <v>82</v>
      </c>
      <c r="Z5" s="119">
        <v>0.50248189906378393</v>
      </c>
    </row>
    <row r="6" spans="1:26" ht="15.75" x14ac:dyDescent="0.25">
      <c r="A6" s="18">
        <v>7.6</v>
      </c>
      <c r="B6" s="40"/>
      <c r="C6" s="125" t="s">
        <v>83</v>
      </c>
      <c r="D6" s="119">
        <v>10.95</v>
      </c>
      <c r="F6" s="47" t="s">
        <v>109</v>
      </c>
      <c r="G6" s="44">
        <v>55</v>
      </c>
      <c r="L6">
        <v>0</v>
      </c>
      <c r="M6" s="46" t="str">
        <f t="shared" si="0"/>
        <v>No Online Channel</v>
      </c>
      <c r="O6" s="43" t="s">
        <v>101</v>
      </c>
      <c r="P6" s="44">
        <v>150</v>
      </c>
      <c r="V6" s="18">
        <v>17.100000000000001</v>
      </c>
      <c r="W6">
        <v>1</v>
      </c>
      <c r="Y6" s="125" t="s">
        <v>83</v>
      </c>
      <c r="Z6" s="119">
        <v>13.149999999999999</v>
      </c>
    </row>
    <row r="7" spans="1:26" ht="15.75" x14ac:dyDescent="0.25">
      <c r="A7" s="18">
        <v>18.5</v>
      </c>
      <c r="B7" s="40"/>
      <c r="C7" s="125" t="s">
        <v>84</v>
      </c>
      <c r="D7" s="119">
        <v>8.1</v>
      </c>
      <c r="F7" s="47" t="s">
        <v>110</v>
      </c>
      <c r="G7" s="44">
        <v>18</v>
      </c>
      <c r="L7">
        <v>1</v>
      </c>
      <c r="M7" s="46" t="str">
        <f t="shared" si="0"/>
        <v>Online Channel</v>
      </c>
      <c r="V7" s="18">
        <v>9.1999999999999993</v>
      </c>
      <c r="W7">
        <v>1</v>
      </c>
      <c r="Y7" s="125" t="s">
        <v>84</v>
      </c>
      <c r="Z7" s="119">
        <v>17.100000000000001</v>
      </c>
    </row>
    <row r="8" spans="1:26" ht="15.75" x14ac:dyDescent="0.25">
      <c r="A8" s="18">
        <v>13.1</v>
      </c>
      <c r="B8" s="40"/>
      <c r="C8" s="125" t="s">
        <v>85</v>
      </c>
      <c r="D8" s="119">
        <v>3.5709885583849688</v>
      </c>
      <c r="F8" s="47" t="s">
        <v>111</v>
      </c>
      <c r="G8" s="44">
        <v>2</v>
      </c>
      <c r="L8">
        <v>0</v>
      </c>
      <c r="M8" s="46" t="str">
        <f t="shared" si="0"/>
        <v>No Online Channel</v>
      </c>
      <c r="V8" s="18">
        <v>10.3</v>
      </c>
      <c r="W8">
        <v>1</v>
      </c>
      <c r="Y8" s="125" t="s">
        <v>85</v>
      </c>
      <c r="Z8" s="119">
        <v>3.9565464297766431</v>
      </c>
    </row>
    <row r="9" spans="1:26" ht="15.75" x14ac:dyDescent="0.25">
      <c r="A9" s="18">
        <v>14.9</v>
      </c>
      <c r="B9" s="40"/>
      <c r="C9" s="125" t="s">
        <v>86</v>
      </c>
      <c r="D9" s="119">
        <v>12.751959284116358</v>
      </c>
      <c r="F9" s="47" t="s">
        <v>101</v>
      </c>
      <c r="G9" s="44">
        <v>150</v>
      </c>
      <c r="L9">
        <v>0</v>
      </c>
      <c r="M9" s="46" t="str">
        <f t="shared" si="0"/>
        <v>No Online Channel</v>
      </c>
      <c r="V9" s="18">
        <v>19.3</v>
      </c>
      <c r="W9">
        <v>1</v>
      </c>
      <c r="Y9" s="125" t="s">
        <v>86</v>
      </c>
      <c r="Z9" s="119">
        <v>15.654259650978302</v>
      </c>
    </row>
    <row r="10" spans="1:26" ht="15.75" x14ac:dyDescent="0.25">
      <c r="A10" s="18">
        <v>17.100000000000001</v>
      </c>
      <c r="B10" s="40"/>
      <c r="C10" s="125" t="s">
        <v>87</v>
      </c>
      <c r="D10" s="119">
        <v>7.7411552731718736E-3</v>
      </c>
      <c r="L10">
        <v>1</v>
      </c>
      <c r="M10" s="46" t="str">
        <f t="shared" si="0"/>
        <v>Online Channel</v>
      </c>
      <c r="V10" s="18">
        <v>15.7</v>
      </c>
      <c r="W10">
        <v>1</v>
      </c>
      <c r="Y10" s="125" t="s">
        <v>87</v>
      </c>
      <c r="Z10" s="119">
        <v>-0.73171123113363379</v>
      </c>
    </row>
    <row r="11" spans="1:26" ht="15.75" x14ac:dyDescent="0.25">
      <c r="A11" s="18">
        <v>9.1999999999999993</v>
      </c>
      <c r="B11" s="40"/>
      <c r="C11" s="125" t="s">
        <v>88</v>
      </c>
      <c r="D11" s="119">
        <v>0.74479958140357583</v>
      </c>
      <c r="L11">
        <v>1</v>
      </c>
      <c r="M11" s="46" t="str">
        <f t="shared" si="0"/>
        <v>Online Channel</v>
      </c>
      <c r="V11" s="18">
        <v>9.8000000000000007</v>
      </c>
      <c r="W11">
        <v>1</v>
      </c>
      <c r="Y11" s="125" t="s">
        <v>88</v>
      </c>
      <c r="Z11" s="119">
        <v>0.39221793750875544</v>
      </c>
    </row>
    <row r="12" spans="1:26" ht="15.75" x14ac:dyDescent="0.25">
      <c r="A12" s="18">
        <v>10.3</v>
      </c>
      <c r="B12" s="40"/>
      <c r="C12" s="125" t="s">
        <v>89</v>
      </c>
      <c r="D12" s="119">
        <v>17.600000000000001</v>
      </c>
      <c r="L12">
        <v>1</v>
      </c>
      <c r="M12" s="46" t="str">
        <f t="shared" si="0"/>
        <v>Online Channel</v>
      </c>
      <c r="V12" s="18">
        <v>19.5</v>
      </c>
      <c r="W12">
        <v>1</v>
      </c>
      <c r="Y12" s="125" t="s">
        <v>89</v>
      </c>
      <c r="Z12" s="119">
        <v>16.100000000000001</v>
      </c>
    </row>
    <row r="13" spans="1:26" ht="15.75" x14ac:dyDescent="0.25">
      <c r="A13" s="18">
        <v>19.3</v>
      </c>
      <c r="B13" s="40"/>
      <c r="C13" s="125" t="s">
        <v>90</v>
      </c>
      <c r="D13" s="119">
        <v>5.9</v>
      </c>
      <c r="L13">
        <v>1</v>
      </c>
      <c r="M13" s="46" t="str">
        <f t="shared" si="0"/>
        <v>Online Channel</v>
      </c>
      <c r="V13" s="18">
        <v>16.2</v>
      </c>
      <c r="W13">
        <v>1</v>
      </c>
      <c r="Y13" s="125" t="s">
        <v>90</v>
      </c>
      <c r="Z13" s="119">
        <v>7.4</v>
      </c>
    </row>
    <row r="14" spans="1:26" ht="15.75" x14ac:dyDescent="0.25">
      <c r="A14" s="18">
        <v>8.1</v>
      </c>
      <c r="B14" s="40"/>
      <c r="C14" s="125" t="s">
        <v>91</v>
      </c>
      <c r="D14" s="119">
        <v>23.5</v>
      </c>
      <c r="L14">
        <v>0</v>
      </c>
      <c r="M14" s="46" t="str">
        <f t="shared" si="0"/>
        <v>No Online Channel</v>
      </c>
      <c r="V14" s="18">
        <v>12.2</v>
      </c>
      <c r="W14">
        <v>1</v>
      </c>
      <c r="Y14" s="125" t="s">
        <v>91</v>
      </c>
      <c r="Z14" s="119">
        <v>23.5</v>
      </c>
    </row>
    <row r="15" spans="1:26" ht="15.75" x14ac:dyDescent="0.25">
      <c r="A15" s="18">
        <v>9.1</v>
      </c>
      <c r="B15" s="40"/>
      <c r="C15" s="125" t="s">
        <v>92</v>
      </c>
      <c r="D15" s="119">
        <v>1748.9</v>
      </c>
      <c r="L15">
        <v>0</v>
      </c>
      <c r="M15" s="46" t="str">
        <f t="shared" si="0"/>
        <v>No Online Channel</v>
      </c>
      <c r="V15" s="18">
        <v>11.1</v>
      </c>
      <c r="W15">
        <v>1</v>
      </c>
      <c r="Y15" s="125" t="s">
        <v>92</v>
      </c>
      <c r="Z15" s="119">
        <v>824.69999999999993</v>
      </c>
    </row>
    <row r="16" spans="1:26" ht="15.75" x14ac:dyDescent="0.25">
      <c r="A16" s="18">
        <v>15.7</v>
      </c>
      <c r="B16" s="40"/>
      <c r="C16" s="125" t="s">
        <v>93</v>
      </c>
      <c r="D16" s="119">
        <v>150</v>
      </c>
      <c r="L16">
        <v>1</v>
      </c>
      <c r="M16" s="46" t="str">
        <f t="shared" si="0"/>
        <v>Online Channel</v>
      </c>
      <c r="V16" s="18">
        <v>16.8</v>
      </c>
      <c r="W16">
        <v>1</v>
      </c>
      <c r="Y16" s="125" t="s">
        <v>93</v>
      </c>
      <c r="Z16" s="119">
        <v>62</v>
      </c>
    </row>
    <row r="17" spans="1:26" ht="15.75" x14ac:dyDescent="0.25">
      <c r="A17" s="18">
        <v>9.8000000000000007</v>
      </c>
      <c r="B17" s="40"/>
      <c r="C17" s="125" t="s">
        <v>94</v>
      </c>
      <c r="D17" s="120">
        <f>_xlfn.QUARTILE.INC(A2:A151,1)</f>
        <v>8.8250000000000011</v>
      </c>
      <c r="L17">
        <v>1</v>
      </c>
      <c r="M17" s="46" t="str">
        <f t="shared" si="0"/>
        <v>Online Channel</v>
      </c>
      <c r="V17" s="18">
        <v>14</v>
      </c>
      <c r="W17">
        <v>1</v>
      </c>
      <c r="Y17" s="125" t="s">
        <v>94</v>
      </c>
      <c r="Z17" s="120">
        <f>_xlfn.QUARTILE.INC(V1:V63,1)</f>
        <v>9.5500000000000007</v>
      </c>
    </row>
    <row r="18" spans="1:26" ht="15.75" x14ac:dyDescent="0.25">
      <c r="A18" s="18">
        <v>19.5</v>
      </c>
      <c r="B18" s="40"/>
      <c r="C18" s="125" t="s">
        <v>95</v>
      </c>
      <c r="D18" s="120">
        <f>_xlfn.QUARTILE.INC(A3:A152,3)</f>
        <v>14</v>
      </c>
      <c r="L18">
        <v>1</v>
      </c>
      <c r="M18" s="46" t="str">
        <f t="shared" si="0"/>
        <v>Online Channel</v>
      </c>
      <c r="V18" s="18">
        <v>16.899999999999999</v>
      </c>
      <c r="W18">
        <v>1</v>
      </c>
      <c r="Y18" s="125" t="s">
        <v>95</v>
      </c>
      <c r="Z18" s="120">
        <f>_xlfn.QUARTILE.INC(V2:V64,3)</f>
        <v>16.274999999999999</v>
      </c>
    </row>
    <row r="19" spans="1:26" ht="15.75" x14ac:dyDescent="0.25">
      <c r="A19" s="18">
        <v>16.2</v>
      </c>
      <c r="B19" s="40"/>
      <c r="C19" s="125" t="s">
        <v>96</v>
      </c>
      <c r="D19" s="120">
        <f>D18-D17</f>
        <v>5.1749999999999989</v>
      </c>
      <c r="L19">
        <v>1</v>
      </c>
      <c r="M19" s="46" t="str">
        <f t="shared" si="0"/>
        <v>Online Channel</v>
      </c>
      <c r="V19" s="18">
        <v>16.3</v>
      </c>
      <c r="W19">
        <v>1</v>
      </c>
      <c r="Y19" s="125" t="s">
        <v>96</v>
      </c>
      <c r="Z19" s="120">
        <f>Z18-Z17</f>
        <v>6.7249999999999979</v>
      </c>
    </row>
    <row r="20" spans="1:26" ht="15.75" x14ac:dyDescent="0.25">
      <c r="A20" s="18">
        <v>8</v>
      </c>
      <c r="B20" s="40"/>
      <c r="C20" s="125" t="s">
        <v>97</v>
      </c>
      <c r="D20" s="120">
        <f>D17-(1.5*D19)</f>
        <v>1.0625000000000027</v>
      </c>
      <c r="L20">
        <v>0</v>
      </c>
      <c r="M20" s="46" t="str">
        <f t="shared" si="0"/>
        <v>No Online Channel</v>
      </c>
      <c r="V20" s="18">
        <v>13.1</v>
      </c>
      <c r="W20">
        <v>1</v>
      </c>
      <c r="Y20" s="125" t="s">
        <v>97</v>
      </c>
      <c r="Z20" s="120">
        <f>Z17-(1.5*Z19)</f>
        <v>-0.53749999999999609</v>
      </c>
    </row>
    <row r="21" spans="1:26" ht="15.75" x14ac:dyDescent="0.25">
      <c r="A21" s="18">
        <v>12.2</v>
      </c>
      <c r="B21" s="40"/>
      <c r="C21" s="125" t="s">
        <v>98</v>
      </c>
      <c r="D21" s="120">
        <f>D18+(1.5*D19)</f>
        <v>21.762499999999999</v>
      </c>
      <c r="L21">
        <v>1</v>
      </c>
      <c r="M21" s="46" t="str">
        <f t="shared" si="0"/>
        <v>Online Channel</v>
      </c>
      <c r="V21" s="18">
        <v>7.4</v>
      </c>
      <c r="W21">
        <v>1</v>
      </c>
      <c r="Y21" s="125" t="s">
        <v>98</v>
      </c>
      <c r="Z21" s="120">
        <f>Z18+(1.5*Z19)</f>
        <v>26.362499999999997</v>
      </c>
    </row>
    <row r="22" spans="1:26" ht="15.75" x14ac:dyDescent="0.25">
      <c r="A22" s="18">
        <v>11.1</v>
      </c>
      <c r="B22" s="40"/>
      <c r="C22" s="126" t="s">
        <v>99</v>
      </c>
      <c r="D22" s="121" t="s">
        <v>100</v>
      </c>
      <c r="L22">
        <v>1</v>
      </c>
      <c r="M22" s="46" t="str">
        <f t="shared" si="0"/>
        <v>Online Channel</v>
      </c>
      <c r="V22" s="18">
        <v>9</v>
      </c>
      <c r="W22">
        <v>1</v>
      </c>
      <c r="Y22" s="126" t="s">
        <v>99</v>
      </c>
      <c r="Z22" s="121" t="s">
        <v>112</v>
      </c>
    </row>
    <row r="23" spans="1:26" ht="15.75" x14ac:dyDescent="0.25">
      <c r="A23" s="18">
        <v>16.8</v>
      </c>
      <c r="B23" s="40"/>
      <c r="L23">
        <v>1</v>
      </c>
      <c r="M23" s="46" t="str">
        <f t="shared" si="0"/>
        <v>Online Channel</v>
      </c>
      <c r="V23" s="18">
        <v>8</v>
      </c>
      <c r="W23">
        <v>1</v>
      </c>
    </row>
    <row r="24" spans="1:26" ht="15.75" x14ac:dyDescent="0.25">
      <c r="A24" s="18">
        <v>11.8</v>
      </c>
      <c r="B24" s="40"/>
      <c r="L24">
        <v>0</v>
      </c>
      <c r="M24" s="46" t="str">
        <f t="shared" si="0"/>
        <v>No Online Channel</v>
      </c>
      <c r="V24" s="18">
        <v>8.6</v>
      </c>
      <c r="W24">
        <v>1</v>
      </c>
    </row>
    <row r="25" spans="1:26" ht="15.75" x14ac:dyDescent="0.25">
      <c r="A25" s="18">
        <v>14</v>
      </c>
      <c r="B25" s="40"/>
      <c r="L25">
        <v>1</v>
      </c>
      <c r="M25" s="46" t="str">
        <f t="shared" si="0"/>
        <v>Online Channel</v>
      </c>
      <c r="V25" s="18">
        <v>17.100000000000001</v>
      </c>
      <c r="W25">
        <v>1</v>
      </c>
      <c r="Y25" s="42" t="s">
        <v>102</v>
      </c>
      <c r="Z25" t="s">
        <v>106</v>
      </c>
    </row>
    <row r="26" spans="1:26" ht="15.75" x14ac:dyDescent="0.25">
      <c r="A26" s="18">
        <v>10.5</v>
      </c>
      <c r="B26" s="40"/>
      <c r="L26">
        <v>0</v>
      </c>
      <c r="M26" s="46" t="str">
        <f t="shared" si="0"/>
        <v>No Online Channel</v>
      </c>
      <c r="V26" s="18">
        <v>15.4</v>
      </c>
      <c r="W26">
        <v>1</v>
      </c>
      <c r="Y26" s="47" t="s">
        <v>108</v>
      </c>
      <c r="Z26" s="44">
        <v>22</v>
      </c>
    </row>
    <row r="27" spans="1:26" ht="15.75" x14ac:dyDescent="0.25">
      <c r="A27" s="18">
        <v>6.2</v>
      </c>
      <c r="B27" s="40"/>
      <c r="L27">
        <v>0</v>
      </c>
      <c r="M27" s="46" t="str">
        <f t="shared" si="0"/>
        <v>No Online Channel</v>
      </c>
      <c r="V27" s="18">
        <v>11.4</v>
      </c>
      <c r="W27">
        <v>1</v>
      </c>
      <c r="Y27" s="47" t="s">
        <v>109</v>
      </c>
      <c r="Z27" s="44">
        <v>22</v>
      </c>
    </row>
    <row r="28" spans="1:26" ht="15.75" x14ac:dyDescent="0.25">
      <c r="A28" s="18">
        <v>16.899999999999999</v>
      </c>
      <c r="B28" s="40"/>
      <c r="L28">
        <v>1</v>
      </c>
      <c r="M28" s="46" t="str">
        <f t="shared" si="0"/>
        <v>Online Channel</v>
      </c>
      <c r="V28" s="18">
        <v>23.5</v>
      </c>
      <c r="W28">
        <v>1</v>
      </c>
      <c r="Y28" s="47" t="s">
        <v>110</v>
      </c>
      <c r="Z28" s="44">
        <v>16</v>
      </c>
    </row>
    <row r="29" spans="1:26" ht="15.75" x14ac:dyDescent="0.25">
      <c r="A29" s="18">
        <v>7.9</v>
      </c>
      <c r="B29" s="40"/>
      <c r="L29">
        <v>0</v>
      </c>
      <c r="M29" s="46" t="str">
        <f t="shared" si="0"/>
        <v>No Online Channel</v>
      </c>
      <c r="V29" s="18">
        <v>13.4</v>
      </c>
      <c r="W29">
        <v>1</v>
      </c>
      <c r="Y29" s="47" t="s">
        <v>111</v>
      </c>
      <c r="Z29" s="44">
        <v>2</v>
      </c>
    </row>
    <row r="30" spans="1:26" ht="15.75" x14ac:dyDescent="0.25">
      <c r="A30" s="18">
        <v>9.6</v>
      </c>
      <c r="B30" s="40"/>
      <c r="L30">
        <v>0</v>
      </c>
      <c r="M30" s="46" t="str">
        <f t="shared" si="0"/>
        <v>No Online Channel</v>
      </c>
      <c r="V30" s="18">
        <v>12.4</v>
      </c>
      <c r="W30">
        <v>1</v>
      </c>
      <c r="Y30" s="47" t="s">
        <v>101</v>
      </c>
      <c r="Z30" s="44">
        <v>62</v>
      </c>
    </row>
    <row r="31" spans="1:26" ht="15.75" x14ac:dyDescent="0.25">
      <c r="A31" s="18">
        <v>16.3</v>
      </c>
      <c r="B31" s="40"/>
      <c r="L31">
        <v>1</v>
      </c>
      <c r="M31" s="46" t="str">
        <f t="shared" si="0"/>
        <v>Online Channel</v>
      </c>
      <c r="V31" s="18">
        <v>9.5</v>
      </c>
      <c r="W31">
        <v>1</v>
      </c>
    </row>
    <row r="32" spans="1:26" ht="15.75" x14ac:dyDescent="0.25">
      <c r="A32" s="18">
        <v>11.2</v>
      </c>
      <c r="B32" s="40"/>
      <c r="L32">
        <v>0</v>
      </c>
      <c r="M32" s="46" t="str">
        <f t="shared" si="0"/>
        <v>No Online Channel</v>
      </c>
      <c r="V32" s="18">
        <v>8.4</v>
      </c>
      <c r="W32">
        <v>1</v>
      </c>
    </row>
    <row r="33" spans="1:23" ht="15.75" x14ac:dyDescent="0.25">
      <c r="A33" s="18">
        <v>13.1</v>
      </c>
      <c r="B33" s="40"/>
      <c r="L33">
        <v>1</v>
      </c>
      <c r="M33" s="46" t="str">
        <f t="shared" si="0"/>
        <v>Online Channel</v>
      </c>
      <c r="V33" s="18">
        <v>9</v>
      </c>
      <c r="W33">
        <v>1</v>
      </c>
    </row>
    <row r="34" spans="1:23" ht="15.75" x14ac:dyDescent="0.25">
      <c r="A34" s="18">
        <v>8</v>
      </c>
      <c r="B34" s="40"/>
      <c r="L34">
        <v>0</v>
      </c>
      <c r="M34" s="46" t="str">
        <f t="shared" si="0"/>
        <v>No Online Channel</v>
      </c>
      <c r="V34" s="18">
        <v>15.5</v>
      </c>
      <c r="W34">
        <v>1</v>
      </c>
    </row>
    <row r="35" spans="1:23" ht="15.75" x14ac:dyDescent="0.25">
      <c r="A35" s="18">
        <v>16.100000000000001</v>
      </c>
      <c r="B35" s="40"/>
      <c r="L35">
        <v>0</v>
      </c>
      <c r="M35" s="46" t="str">
        <f t="shared" si="0"/>
        <v>No Online Channel</v>
      </c>
      <c r="V35" s="18">
        <v>10.4</v>
      </c>
      <c r="W35">
        <v>1</v>
      </c>
    </row>
    <row r="36" spans="1:23" ht="15.75" x14ac:dyDescent="0.25">
      <c r="A36" s="18">
        <v>10.4</v>
      </c>
      <c r="B36" s="40"/>
      <c r="L36">
        <v>0</v>
      </c>
      <c r="M36" s="46" t="str">
        <f t="shared" si="0"/>
        <v>No Online Channel</v>
      </c>
      <c r="V36" s="18">
        <v>9.4</v>
      </c>
      <c r="W36">
        <v>1</v>
      </c>
    </row>
    <row r="37" spans="1:23" ht="15.75" x14ac:dyDescent="0.25">
      <c r="A37" s="18">
        <v>7.4</v>
      </c>
      <c r="B37" s="40"/>
      <c r="L37">
        <v>1</v>
      </c>
      <c r="M37" s="46" t="str">
        <f t="shared" si="0"/>
        <v>Online Channel</v>
      </c>
      <c r="V37" s="18">
        <v>14</v>
      </c>
      <c r="W37">
        <v>1</v>
      </c>
    </row>
    <row r="38" spans="1:23" ht="15.75" x14ac:dyDescent="0.25">
      <c r="A38" s="18">
        <v>10.5</v>
      </c>
      <c r="B38" s="40"/>
      <c r="L38">
        <v>0</v>
      </c>
      <c r="M38" s="46" t="str">
        <f t="shared" si="0"/>
        <v>No Online Channel</v>
      </c>
      <c r="V38" s="18">
        <v>10.7</v>
      </c>
      <c r="W38">
        <v>1</v>
      </c>
    </row>
    <row r="39" spans="1:23" ht="15.75" x14ac:dyDescent="0.25">
      <c r="A39" s="18">
        <v>12</v>
      </c>
      <c r="B39" s="40"/>
      <c r="L39">
        <v>0</v>
      </c>
      <c r="M39" s="46" t="str">
        <f t="shared" si="0"/>
        <v>No Online Channel</v>
      </c>
      <c r="V39" s="18">
        <v>14.8</v>
      </c>
      <c r="W39">
        <v>1</v>
      </c>
    </row>
    <row r="40" spans="1:23" ht="15.75" x14ac:dyDescent="0.25">
      <c r="A40" s="18">
        <v>14.5</v>
      </c>
      <c r="B40" s="40"/>
      <c r="L40">
        <v>0</v>
      </c>
      <c r="M40" s="46" t="str">
        <f t="shared" si="0"/>
        <v>No Online Channel</v>
      </c>
      <c r="V40" s="18">
        <v>12.9</v>
      </c>
      <c r="W40">
        <v>1</v>
      </c>
    </row>
    <row r="41" spans="1:23" ht="15.75" x14ac:dyDescent="0.25">
      <c r="A41" s="23">
        <v>5.9</v>
      </c>
      <c r="B41" s="41"/>
      <c r="L41">
        <v>0</v>
      </c>
      <c r="M41" s="46" t="str">
        <f t="shared" si="0"/>
        <v>No Online Channel</v>
      </c>
      <c r="V41" s="18">
        <v>18.2</v>
      </c>
      <c r="W41">
        <v>1</v>
      </c>
    </row>
    <row r="42" spans="1:23" ht="15.75" x14ac:dyDescent="0.25">
      <c r="A42" s="18">
        <v>9</v>
      </c>
      <c r="B42" s="40"/>
      <c r="L42">
        <v>1</v>
      </c>
      <c r="M42" s="46" t="str">
        <f t="shared" si="0"/>
        <v>Online Channel</v>
      </c>
      <c r="V42" s="18">
        <v>14.4</v>
      </c>
      <c r="W42">
        <v>1</v>
      </c>
    </row>
    <row r="43" spans="1:23" ht="15.75" x14ac:dyDescent="0.25">
      <c r="A43" s="18">
        <v>15.8</v>
      </c>
      <c r="B43" s="40"/>
      <c r="L43">
        <v>0</v>
      </c>
      <c r="M43" s="46" t="str">
        <f t="shared" si="0"/>
        <v>No Online Channel</v>
      </c>
      <c r="V43" s="18">
        <v>13.3</v>
      </c>
      <c r="W43">
        <v>1</v>
      </c>
    </row>
    <row r="44" spans="1:23" ht="15.75" x14ac:dyDescent="0.25">
      <c r="A44" s="18">
        <v>14</v>
      </c>
      <c r="B44" s="40"/>
      <c r="L44">
        <v>0</v>
      </c>
      <c r="M44" s="46" t="str">
        <f t="shared" si="0"/>
        <v>No Online Channel</v>
      </c>
      <c r="V44" s="18">
        <v>13.2</v>
      </c>
      <c r="W44">
        <v>1</v>
      </c>
    </row>
    <row r="45" spans="1:23" ht="15.75" x14ac:dyDescent="0.25">
      <c r="A45" s="18">
        <v>15.3</v>
      </c>
      <c r="B45" s="40"/>
      <c r="L45">
        <v>0</v>
      </c>
      <c r="M45" s="46" t="str">
        <f t="shared" si="0"/>
        <v>No Online Channel</v>
      </c>
      <c r="V45" s="18">
        <v>8.3000000000000007</v>
      </c>
      <c r="W45">
        <v>1</v>
      </c>
    </row>
    <row r="46" spans="1:23" ht="15.75" x14ac:dyDescent="0.25">
      <c r="A46" s="18">
        <v>14.4</v>
      </c>
      <c r="B46" s="40"/>
      <c r="L46">
        <v>0</v>
      </c>
      <c r="M46" s="46" t="str">
        <f t="shared" si="0"/>
        <v>No Online Channel</v>
      </c>
      <c r="V46" s="18">
        <v>9.6999999999999993</v>
      </c>
      <c r="W46">
        <v>1</v>
      </c>
    </row>
    <row r="47" spans="1:23" ht="15.75" x14ac:dyDescent="0.25">
      <c r="A47" s="18">
        <v>14.8</v>
      </c>
      <c r="B47" s="40"/>
      <c r="L47">
        <v>0</v>
      </c>
      <c r="M47" s="46" t="str">
        <f t="shared" si="0"/>
        <v>No Online Channel</v>
      </c>
      <c r="V47" s="18">
        <v>8.9</v>
      </c>
      <c r="W47">
        <v>1</v>
      </c>
    </row>
    <row r="48" spans="1:23" ht="15.75" x14ac:dyDescent="0.25">
      <c r="A48" s="18">
        <v>12.1</v>
      </c>
      <c r="B48" s="40"/>
      <c r="L48">
        <v>0</v>
      </c>
      <c r="M48" s="46" t="str">
        <f t="shared" si="0"/>
        <v>No Online Channel</v>
      </c>
      <c r="V48" s="18">
        <v>21</v>
      </c>
      <c r="W48">
        <v>1</v>
      </c>
    </row>
    <row r="49" spans="1:23" ht="15.75" x14ac:dyDescent="0.25">
      <c r="A49" s="18">
        <v>8</v>
      </c>
      <c r="B49" s="40"/>
      <c r="L49">
        <v>1</v>
      </c>
      <c r="M49" s="46" t="str">
        <f t="shared" si="0"/>
        <v>Online Channel</v>
      </c>
      <c r="V49" s="18">
        <v>7.5</v>
      </c>
      <c r="W49">
        <v>1</v>
      </c>
    </row>
    <row r="50" spans="1:23" ht="15.75" x14ac:dyDescent="0.25">
      <c r="A50" s="18">
        <v>8.4</v>
      </c>
      <c r="B50" s="40"/>
      <c r="L50">
        <v>0</v>
      </c>
      <c r="M50" s="46" t="str">
        <f t="shared" si="0"/>
        <v>No Online Channel</v>
      </c>
      <c r="V50" s="18">
        <v>20.399999999999999</v>
      </c>
      <c r="W50">
        <v>1</v>
      </c>
    </row>
    <row r="51" spans="1:23" ht="15.75" x14ac:dyDescent="0.25">
      <c r="A51" s="18">
        <v>10.6</v>
      </c>
      <c r="B51" s="40"/>
      <c r="L51">
        <v>0</v>
      </c>
      <c r="M51" s="46" t="str">
        <f t="shared" si="0"/>
        <v>No Online Channel</v>
      </c>
      <c r="V51" s="18">
        <v>9.8000000000000007</v>
      </c>
      <c r="W51">
        <v>1</v>
      </c>
    </row>
    <row r="52" spans="1:23" ht="15.75" x14ac:dyDescent="0.25">
      <c r="A52" s="18">
        <v>10.9</v>
      </c>
      <c r="B52" s="40"/>
      <c r="L52">
        <v>0</v>
      </c>
      <c r="M52" s="46" t="str">
        <f t="shared" si="0"/>
        <v>No Online Channel</v>
      </c>
      <c r="V52" s="18">
        <v>16.2</v>
      </c>
      <c r="W52">
        <v>1</v>
      </c>
    </row>
    <row r="53" spans="1:23" ht="15.75" x14ac:dyDescent="0.25">
      <c r="A53" s="18">
        <v>8.6999999999999993</v>
      </c>
      <c r="B53" s="40"/>
      <c r="L53">
        <v>0</v>
      </c>
      <c r="M53" s="46" t="str">
        <f t="shared" si="0"/>
        <v>No Online Channel</v>
      </c>
      <c r="V53" s="18">
        <v>11.4</v>
      </c>
      <c r="W53">
        <v>1</v>
      </c>
    </row>
    <row r="54" spans="1:23" ht="15.75" x14ac:dyDescent="0.25">
      <c r="A54" s="18">
        <v>9.5</v>
      </c>
      <c r="B54" s="40"/>
      <c r="L54">
        <v>0</v>
      </c>
      <c r="M54" s="46" t="str">
        <f t="shared" si="0"/>
        <v>No Online Channel</v>
      </c>
      <c r="V54" s="18">
        <v>18.3</v>
      </c>
      <c r="W54">
        <v>1</v>
      </c>
    </row>
    <row r="55" spans="1:23" ht="15.75" x14ac:dyDescent="0.25">
      <c r="A55" s="18">
        <v>6.8</v>
      </c>
      <c r="B55" s="40"/>
      <c r="L55">
        <v>0</v>
      </c>
      <c r="M55" s="46" t="str">
        <f t="shared" si="0"/>
        <v>No Online Channel</v>
      </c>
      <c r="V55" s="18">
        <v>8.6999999999999993</v>
      </c>
      <c r="W55">
        <v>1</v>
      </c>
    </row>
    <row r="56" spans="1:23" ht="15.75" x14ac:dyDescent="0.25">
      <c r="A56" s="18">
        <v>7.2</v>
      </c>
      <c r="B56" s="40"/>
      <c r="L56">
        <v>0</v>
      </c>
      <c r="M56" s="46" t="str">
        <f t="shared" si="0"/>
        <v>No Online Channel</v>
      </c>
      <c r="V56" s="18">
        <v>9.1</v>
      </c>
      <c r="W56">
        <v>1</v>
      </c>
    </row>
    <row r="57" spans="1:23" ht="15.75" x14ac:dyDescent="0.25">
      <c r="A57" s="18">
        <v>11.3</v>
      </c>
      <c r="B57" s="40"/>
      <c r="L57">
        <v>0</v>
      </c>
      <c r="M57" s="46" t="str">
        <f t="shared" si="0"/>
        <v>No Online Channel</v>
      </c>
      <c r="V57" s="18">
        <v>11.7</v>
      </c>
      <c r="W57">
        <v>1</v>
      </c>
    </row>
    <row r="58" spans="1:23" ht="15.75" x14ac:dyDescent="0.25">
      <c r="A58" s="18">
        <v>9.4</v>
      </c>
      <c r="B58" s="40"/>
      <c r="L58">
        <v>0</v>
      </c>
      <c r="M58" s="46" t="str">
        <f t="shared" si="0"/>
        <v>No Online Channel</v>
      </c>
      <c r="V58" s="18">
        <v>9.4</v>
      </c>
      <c r="W58">
        <v>1</v>
      </c>
    </row>
    <row r="59" spans="1:23" ht="15.75" x14ac:dyDescent="0.25">
      <c r="A59" s="18">
        <v>8.6</v>
      </c>
      <c r="B59" s="40"/>
      <c r="L59">
        <v>1</v>
      </c>
      <c r="M59" s="46" t="str">
        <f t="shared" si="0"/>
        <v>Online Channel</v>
      </c>
      <c r="V59" s="18">
        <v>8.6999999999999993</v>
      </c>
      <c r="W59">
        <v>1</v>
      </c>
    </row>
    <row r="60" spans="1:23" ht="15.75" x14ac:dyDescent="0.25">
      <c r="A60" s="18">
        <v>17.100000000000001</v>
      </c>
      <c r="B60" s="40"/>
      <c r="L60">
        <v>1</v>
      </c>
      <c r="M60" s="46" t="str">
        <f t="shared" si="0"/>
        <v>Online Channel</v>
      </c>
      <c r="V60" s="18">
        <v>17</v>
      </c>
      <c r="W60">
        <v>1</v>
      </c>
    </row>
    <row r="61" spans="1:23" ht="15.75" x14ac:dyDescent="0.25">
      <c r="A61" s="18">
        <v>15.4</v>
      </c>
      <c r="B61" s="40"/>
      <c r="L61">
        <v>1</v>
      </c>
      <c r="M61" s="46" t="str">
        <f t="shared" si="0"/>
        <v>Online Channel</v>
      </c>
      <c r="V61" s="18">
        <v>16.7</v>
      </c>
      <c r="W61">
        <v>1</v>
      </c>
    </row>
    <row r="62" spans="1:23" ht="15.75" x14ac:dyDescent="0.25">
      <c r="A62" s="18">
        <v>11</v>
      </c>
      <c r="B62" s="40"/>
      <c r="L62">
        <v>0</v>
      </c>
      <c r="M62" s="46" t="str">
        <f t="shared" si="0"/>
        <v>No Online Channel</v>
      </c>
      <c r="V62" s="18">
        <v>15.9</v>
      </c>
      <c r="W62">
        <v>1</v>
      </c>
    </row>
    <row r="63" spans="1:23" ht="15.75" x14ac:dyDescent="0.25">
      <c r="A63" s="18">
        <v>15.6</v>
      </c>
      <c r="B63" s="40"/>
      <c r="L63">
        <v>0</v>
      </c>
      <c r="M63" s="46" t="str">
        <f t="shared" si="0"/>
        <v>No Online Channel</v>
      </c>
      <c r="V63" s="18">
        <v>14.1</v>
      </c>
      <c r="W63">
        <v>1</v>
      </c>
    </row>
    <row r="64" spans="1:23" ht="15.75" x14ac:dyDescent="0.25">
      <c r="A64" s="18">
        <v>7.6</v>
      </c>
      <c r="B64" s="40"/>
      <c r="L64">
        <v>0</v>
      </c>
      <c r="M64" s="46" t="str">
        <f t="shared" si="0"/>
        <v>No Online Channel</v>
      </c>
    </row>
    <row r="65" spans="1:13" ht="15.75" x14ac:dyDescent="0.25">
      <c r="A65" s="18">
        <v>11.4</v>
      </c>
      <c r="B65" s="40"/>
      <c r="L65">
        <v>1</v>
      </c>
      <c r="M65" s="46" t="str">
        <f t="shared" si="0"/>
        <v>Online Channel</v>
      </c>
    </row>
    <row r="66" spans="1:13" ht="15.75" x14ac:dyDescent="0.25">
      <c r="A66" s="18">
        <v>23.5</v>
      </c>
      <c r="B66" s="40"/>
      <c r="L66">
        <v>1</v>
      </c>
      <c r="M66" s="46" t="str">
        <f t="shared" si="0"/>
        <v>Online Channel</v>
      </c>
    </row>
    <row r="67" spans="1:13" ht="15.75" x14ac:dyDescent="0.25">
      <c r="A67" s="18">
        <v>12.4</v>
      </c>
      <c r="B67" s="40"/>
      <c r="L67">
        <v>0</v>
      </c>
      <c r="M67" s="46" t="str">
        <f t="shared" ref="M67:M130" si="1">IF(L67,"Online Channel","No Online Channel")</f>
        <v>No Online Channel</v>
      </c>
    </row>
    <row r="68" spans="1:13" ht="15.75" x14ac:dyDescent="0.25">
      <c r="A68" s="18">
        <v>13.4</v>
      </c>
      <c r="B68" s="40"/>
      <c r="L68">
        <v>1</v>
      </c>
      <c r="M68" s="46" t="str">
        <f t="shared" si="1"/>
        <v>Online Channel</v>
      </c>
    </row>
    <row r="69" spans="1:13" ht="15.75" x14ac:dyDescent="0.25">
      <c r="A69" s="18">
        <v>13.8</v>
      </c>
      <c r="B69" s="40"/>
      <c r="L69">
        <v>0</v>
      </c>
      <c r="M69" s="46" t="str">
        <f t="shared" si="1"/>
        <v>No Online Channel</v>
      </c>
    </row>
    <row r="70" spans="1:13" ht="15.75" x14ac:dyDescent="0.25">
      <c r="A70" s="18">
        <v>11.6</v>
      </c>
      <c r="B70" s="40"/>
      <c r="L70">
        <v>0</v>
      </c>
      <c r="M70" s="46" t="str">
        <f t="shared" si="1"/>
        <v>No Online Channel</v>
      </c>
    </row>
    <row r="71" spans="1:13" ht="15.75" x14ac:dyDescent="0.25">
      <c r="A71" s="18">
        <v>11.8</v>
      </c>
      <c r="B71" s="40"/>
      <c r="L71">
        <v>0</v>
      </c>
      <c r="M71" s="46" t="str">
        <f t="shared" si="1"/>
        <v>No Online Channel</v>
      </c>
    </row>
    <row r="72" spans="1:13" ht="15.75" x14ac:dyDescent="0.25">
      <c r="A72" s="18">
        <v>12.4</v>
      </c>
      <c r="B72" s="40"/>
      <c r="L72">
        <v>1</v>
      </c>
      <c r="M72" s="46" t="str">
        <f t="shared" si="1"/>
        <v>Online Channel</v>
      </c>
    </row>
    <row r="73" spans="1:13" ht="15.75" x14ac:dyDescent="0.25">
      <c r="A73" s="18">
        <v>8.1</v>
      </c>
      <c r="B73" s="40"/>
      <c r="L73">
        <v>0</v>
      </c>
      <c r="M73" s="46" t="str">
        <f t="shared" si="1"/>
        <v>No Online Channel</v>
      </c>
    </row>
    <row r="74" spans="1:13" ht="15.75" x14ac:dyDescent="0.25">
      <c r="A74" s="18">
        <v>9.5</v>
      </c>
      <c r="B74" s="40"/>
      <c r="L74">
        <v>1</v>
      </c>
      <c r="M74" s="46" t="str">
        <f t="shared" si="1"/>
        <v>Online Channel</v>
      </c>
    </row>
    <row r="75" spans="1:13" ht="15.75" x14ac:dyDescent="0.25">
      <c r="A75" s="18">
        <v>8.4</v>
      </c>
      <c r="B75" s="40"/>
      <c r="L75">
        <v>1</v>
      </c>
      <c r="M75" s="46" t="str">
        <f t="shared" si="1"/>
        <v>Online Channel</v>
      </c>
    </row>
    <row r="76" spans="1:13" ht="15.75" x14ac:dyDescent="0.25">
      <c r="A76" s="18">
        <v>9</v>
      </c>
      <c r="B76" s="40"/>
      <c r="L76">
        <v>1</v>
      </c>
      <c r="M76" s="46" t="str">
        <f t="shared" si="1"/>
        <v>Online Channel</v>
      </c>
    </row>
    <row r="77" spans="1:13" ht="15.75" x14ac:dyDescent="0.25">
      <c r="A77" s="18">
        <v>15.5</v>
      </c>
      <c r="B77" s="40"/>
      <c r="L77">
        <v>1</v>
      </c>
      <c r="M77" s="46" t="str">
        <f t="shared" si="1"/>
        <v>Online Channel</v>
      </c>
    </row>
    <row r="78" spans="1:13" ht="15.75" x14ac:dyDescent="0.25">
      <c r="A78" s="18">
        <v>10.4</v>
      </c>
      <c r="B78" s="40"/>
      <c r="L78">
        <v>1</v>
      </c>
      <c r="M78" s="46" t="str">
        <f t="shared" si="1"/>
        <v>Online Channel</v>
      </c>
    </row>
    <row r="79" spans="1:13" ht="15.75" x14ac:dyDescent="0.25">
      <c r="A79" s="18">
        <v>12.7</v>
      </c>
      <c r="B79" s="40"/>
      <c r="L79">
        <v>0</v>
      </c>
      <c r="M79" s="46" t="str">
        <f t="shared" si="1"/>
        <v>No Online Channel</v>
      </c>
    </row>
    <row r="80" spans="1:13" ht="15.75" x14ac:dyDescent="0.25">
      <c r="A80" s="18">
        <v>14</v>
      </c>
      <c r="B80" s="40"/>
      <c r="L80">
        <v>0</v>
      </c>
      <c r="M80" s="46" t="str">
        <f t="shared" si="1"/>
        <v>No Online Channel</v>
      </c>
    </row>
    <row r="81" spans="1:13" ht="15.75" x14ac:dyDescent="0.25">
      <c r="A81" s="18">
        <v>9.4</v>
      </c>
      <c r="B81" s="40"/>
      <c r="L81">
        <v>1</v>
      </c>
      <c r="M81" s="46" t="str">
        <f t="shared" si="1"/>
        <v>Online Channel</v>
      </c>
    </row>
    <row r="82" spans="1:13" ht="15.75" x14ac:dyDescent="0.25">
      <c r="A82" s="18">
        <v>14</v>
      </c>
      <c r="B82" s="40"/>
      <c r="L82">
        <v>1</v>
      </c>
      <c r="M82" s="46" t="str">
        <f t="shared" si="1"/>
        <v>Online Channel</v>
      </c>
    </row>
    <row r="83" spans="1:13" ht="15.75" x14ac:dyDescent="0.25">
      <c r="A83" s="18">
        <v>15.9</v>
      </c>
      <c r="B83" s="40"/>
      <c r="L83">
        <v>0</v>
      </c>
      <c r="M83" s="46" t="str">
        <f t="shared" si="1"/>
        <v>No Online Channel</v>
      </c>
    </row>
    <row r="84" spans="1:13" ht="15.75" x14ac:dyDescent="0.25">
      <c r="A84" s="18">
        <v>7.5</v>
      </c>
      <c r="B84" s="40"/>
      <c r="L84">
        <v>0</v>
      </c>
      <c r="M84" s="46" t="str">
        <f t="shared" si="1"/>
        <v>No Online Channel</v>
      </c>
    </row>
    <row r="85" spans="1:13" ht="15.75" x14ac:dyDescent="0.25">
      <c r="A85" s="18">
        <v>8.1</v>
      </c>
      <c r="B85" s="40"/>
      <c r="L85">
        <v>0</v>
      </c>
      <c r="M85" s="46" t="str">
        <f t="shared" si="1"/>
        <v>No Online Channel</v>
      </c>
    </row>
    <row r="86" spans="1:13" ht="15.75" x14ac:dyDescent="0.25">
      <c r="A86" s="18">
        <v>10.3</v>
      </c>
      <c r="B86" s="40"/>
      <c r="L86">
        <v>0</v>
      </c>
      <c r="M86" s="46" t="str">
        <f t="shared" si="1"/>
        <v>No Online Channel</v>
      </c>
    </row>
    <row r="87" spans="1:13" ht="15.75" x14ac:dyDescent="0.25">
      <c r="A87" s="18">
        <v>7.7</v>
      </c>
      <c r="B87" s="40"/>
      <c r="L87">
        <v>0</v>
      </c>
      <c r="M87" s="46" t="str">
        <f t="shared" si="1"/>
        <v>No Online Channel</v>
      </c>
    </row>
    <row r="88" spans="1:13" ht="15.75" x14ac:dyDescent="0.25">
      <c r="A88" s="18">
        <v>8.5</v>
      </c>
      <c r="B88" s="40"/>
      <c r="L88">
        <v>0</v>
      </c>
      <c r="M88" s="46" t="str">
        <f t="shared" si="1"/>
        <v>No Online Channel</v>
      </c>
    </row>
    <row r="89" spans="1:13" ht="15.75" x14ac:dyDescent="0.25">
      <c r="A89" s="18">
        <v>10.7</v>
      </c>
      <c r="B89" s="40"/>
      <c r="L89">
        <v>1</v>
      </c>
      <c r="M89" s="46" t="str">
        <f t="shared" si="1"/>
        <v>Online Channel</v>
      </c>
    </row>
    <row r="90" spans="1:13" ht="15.75" x14ac:dyDescent="0.25">
      <c r="A90" s="18">
        <v>7.4</v>
      </c>
      <c r="B90" s="40"/>
      <c r="L90">
        <v>0</v>
      </c>
      <c r="M90" s="46" t="str">
        <f t="shared" si="1"/>
        <v>No Online Channel</v>
      </c>
    </row>
    <row r="91" spans="1:13" ht="15.75" x14ac:dyDescent="0.25">
      <c r="A91" s="18">
        <v>14.8</v>
      </c>
      <c r="B91" s="40"/>
      <c r="L91">
        <v>1</v>
      </c>
      <c r="M91" s="46" t="str">
        <f t="shared" si="1"/>
        <v>Online Channel</v>
      </c>
    </row>
    <row r="92" spans="1:13" ht="15.75" x14ac:dyDescent="0.25">
      <c r="A92" s="18">
        <v>7.3</v>
      </c>
      <c r="B92" s="40"/>
      <c r="L92">
        <v>0</v>
      </c>
      <c r="M92" s="46" t="str">
        <f t="shared" si="1"/>
        <v>No Online Channel</v>
      </c>
    </row>
    <row r="93" spans="1:13" ht="15.75" x14ac:dyDescent="0.25">
      <c r="A93" s="18">
        <v>7.6</v>
      </c>
      <c r="B93" s="40"/>
      <c r="L93">
        <v>0</v>
      </c>
      <c r="M93" s="46" t="str">
        <f t="shared" si="1"/>
        <v>No Online Channel</v>
      </c>
    </row>
    <row r="94" spans="1:13" ht="15.75" x14ac:dyDescent="0.25">
      <c r="A94" s="18">
        <v>9</v>
      </c>
      <c r="B94" s="40"/>
      <c r="L94">
        <v>0</v>
      </c>
      <c r="M94" s="46" t="str">
        <f t="shared" si="1"/>
        <v>No Online Channel</v>
      </c>
    </row>
    <row r="95" spans="1:13" ht="15.75" x14ac:dyDescent="0.25">
      <c r="A95" s="18">
        <v>12.9</v>
      </c>
      <c r="B95" s="40"/>
      <c r="L95">
        <v>1</v>
      </c>
      <c r="M95" s="46" t="str">
        <f t="shared" si="1"/>
        <v>Online Channel</v>
      </c>
    </row>
    <row r="96" spans="1:13" ht="15.75" x14ac:dyDescent="0.25">
      <c r="A96" s="18">
        <v>9</v>
      </c>
      <c r="B96" s="40"/>
      <c r="L96">
        <v>0</v>
      </c>
      <c r="M96" s="46" t="str">
        <f t="shared" si="1"/>
        <v>No Online Channel</v>
      </c>
    </row>
    <row r="97" spans="1:13" ht="15.75" x14ac:dyDescent="0.25">
      <c r="A97" s="18">
        <v>18.2</v>
      </c>
      <c r="B97" s="40"/>
      <c r="L97">
        <v>1</v>
      </c>
      <c r="M97" s="46" t="str">
        <f t="shared" si="1"/>
        <v>Online Channel</v>
      </c>
    </row>
    <row r="98" spans="1:13" ht="15.75" x14ac:dyDescent="0.25">
      <c r="A98" s="18">
        <v>14.4</v>
      </c>
      <c r="B98" s="40"/>
      <c r="L98">
        <v>1</v>
      </c>
      <c r="M98" s="46" t="str">
        <f t="shared" si="1"/>
        <v>Online Channel</v>
      </c>
    </row>
    <row r="99" spans="1:13" ht="15.75" x14ac:dyDescent="0.25">
      <c r="A99" s="18">
        <v>8.8000000000000007</v>
      </c>
      <c r="B99" s="40"/>
      <c r="L99">
        <v>0</v>
      </c>
      <c r="M99" s="46" t="str">
        <f t="shared" si="1"/>
        <v>No Online Channel</v>
      </c>
    </row>
    <row r="100" spans="1:13" ht="15.75" x14ac:dyDescent="0.25">
      <c r="A100" s="18">
        <v>12.5</v>
      </c>
      <c r="B100" s="40"/>
      <c r="L100">
        <v>0</v>
      </c>
      <c r="M100" s="46" t="str">
        <f t="shared" si="1"/>
        <v>No Online Channel</v>
      </c>
    </row>
    <row r="101" spans="1:13" ht="15.75" x14ac:dyDescent="0.25">
      <c r="A101" s="18">
        <v>13.3</v>
      </c>
      <c r="B101" s="40"/>
      <c r="L101">
        <v>1</v>
      </c>
      <c r="M101" s="46" t="str">
        <f t="shared" si="1"/>
        <v>Online Channel</v>
      </c>
    </row>
    <row r="102" spans="1:13" ht="15.75" x14ac:dyDescent="0.25">
      <c r="A102" s="18">
        <v>12.5</v>
      </c>
      <c r="B102" s="40"/>
      <c r="L102">
        <v>0</v>
      </c>
      <c r="M102" s="46" t="str">
        <f t="shared" si="1"/>
        <v>No Online Channel</v>
      </c>
    </row>
    <row r="103" spans="1:13" ht="15.75" x14ac:dyDescent="0.25">
      <c r="A103" s="18">
        <v>13.2</v>
      </c>
      <c r="B103" s="40"/>
      <c r="L103">
        <v>1</v>
      </c>
      <c r="M103" s="46" t="str">
        <f t="shared" si="1"/>
        <v>Online Channel</v>
      </c>
    </row>
    <row r="104" spans="1:13" ht="15.75" x14ac:dyDescent="0.25">
      <c r="A104" s="18">
        <v>11.1</v>
      </c>
      <c r="B104" s="40"/>
      <c r="L104">
        <v>0</v>
      </c>
      <c r="M104" s="46" t="str">
        <f t="shared" si="1"/>
        <v>No Online Channel</v>
      </c>
    </row>
    <row r="105" spans="1:13" ht="15.75" x14ac:dyDescent="0.25">
      <c r="A105" s="18">
        <v>8.3000000000000007</v>
      </c>
      <c r="B105" s="40"/>
      <c r="L105">
        <v>1</v>
      </c>
      <c r="M105" s="46" t="str">
        <f t="shared" si="1"/>
        <v>Online Channel</v>
      </c>
    </row>
    <row r="106" spans="1:13" ht="15.75" x14ac:dyDescent="0.25">
      <c r="A106" s="18">
        <v>9.3000000000000007</v>
      </c>
      <c r="B106" s="40"/>
      <c r="L106">
        <v>0</v>
      </c>
      <c r="M106" s="46" t="str">
        <f t="shared" si="1"/>
        <v>No Online Channel</v>
      </c>
    </row>
    <row r="107" spans="1:13" ht="15.75" x14ac:dyDescent="0.25">
      <c r="A107" s="18">
        <v>8.1999999999999993</v>
      </c>
      <c r="B107" s="40"/>
      <c r="L107">
        <v>0</v>
      </c>
      <c r="M107" s="46" t="str">
        <f t="shared" si="1"/>
        <v>No Online Channel</v>
      </c>
    </row>
    <row r="108" spans="1:13" ht="15.75" x14ac:dyDescent="0.25">
      <c r="A108" s="18">
        <v>14.8</v>
      </c>
      <c r="B108" s="40"/>
      <c r="L108">
        <v>0</v>
      </c>
      <c r="M108" s="46" t="str">
        <f t="shared" si="1"/>
        <v>No Online Channel</v>
      </c>
    </row>
    <row r="109" spans="1:13" ht="15.75" x14ac:dyDescent="0.25">
      <c r="A109" s="18">
        <v>10.7</v>
      </c>
      <c r="B109" s="40"/>
      <c r="L109">
        <v>0</v>
      </c>
      <c r="M109" s="46" t="str">
        <f t="shared" si="1"/>
        <v>No Online Channel</v>
      </c>
    </row>
    <row r="110" spans="1:13" ht="15.75" x14ac:dyDescent="0.25">
      <c r="A110" s="18">
        <v>8.8000000000000007</v>
      </c>
      <c r="B110" s="40"/>
      <c r="L110">
        <v>0</v>
      </c>
      <c r="M110" s="46" t="str">
        <f t="shared" si="1"/>
        <v>No Online Channel</v>
      </c>
    </row>
    <row r="111" spans="1:13" ht="15.75" x14ac:dyDescent="0.25">
      <c r="A111" s="18">
        <v>9.6999999999999993</v>
      </c>
      <c r="B111" s="40"/>
      <c r="L111">
        <v>0</v>
      </c>
      <c r="M111" s="46" t="str">
        <f t="shared" si="1"/>
        <v>No Online Channel</v>
      </c>
    </row>
    <row r="112" spans="1:13" ht="15.75" x14ac:dyDescent="0.25">
      <c r="A112" s="18">
        <v>9.6999999999999993</v>
      </c>
      <c r="B112" s="40"/>
      <c r="L112">
        <v>1</v>
      </c>
      <c r="M112" s="46" t="str">
        <f t="shared" si="1"/>
        <v>Online Channel</v>
      </c>
    </row>
    <row r="113" spans="1:13" ht="15.75" x14ac:dyDescent="0.25">
      <c r="A113" s="18">
        <v>10.5</v>
      </c>
      <c r="B113" s="40"/>
      <c r="L113">
        <v>0</v>
      </c>
      <c r="M113" s="46" t="str">
        <f t="shared" si="1"/>
        <v>No Online Channel</v>
      </c>
    </row>
    <row r="114" spans="1:13" ht="15.75" x14ac:dyDescent="0.25">
      <c r="A114" s="18">
        <v>8.9</v>
      </c>
      <c r="B114" s="40"/>
      <c r="L114">
        <v>1</v>
      </c>
      <c r="M114" s="46" t="str">
        <f t="shared" si="1"/>
        <v>Online Channel</v>
      </c>
    </row>
    <row r="115" spans="1:13" ht="15.75" x14ac:dyDescent="0.25">
      <c r="A115" s="18">
        <v>7.9</v>
      </c>
      <c r="B115" s="40"/>
      <c r="L115">
        <v>0</v>
      </c>
      <c r="M115" s="46" t="str">
        <f t="shared" si="1"/>
        <v>No Online Channel</v>
      </c>
    </row>
    <row r="116" spans="1:13" ht="15.75" x14ac:dyDescent="0.25">
      <c r="A116" s="18">
        <v>21</v>
      </c>
      <c r="B116" s="40"/>
      <c r="L116">
        <v>1</v>
      </c>
      <c r="M116" s="46" t="str">
        <f t="shared" si="1"/>
        <v>Online Channel</v>
      </c>
    </row>
    <row r="117" spans="1:13" ht="15.75" x14ac:dyDescent="0.25">
      <c r="A117" s="18">
        <v>12.7</v>
      </c>
      <c r="B117" s="40"/>
      <c r="L117">
        <v>0</v>
      </c>
      <c r="M117" s="46" t="str">
        <f t="shared" si="1"/>
        <v>No Online Channel</v>
      </c>
    </row>
    <row r="118" spans="1:13" ht="15.75" x14ac:dyDescent="0.25">
      <c r="A118" s="18">
        <v>9.4</v>
      </c>
      <c r="B118" s="40"/>
      <c r="L118">
        <v>0</v>
      </c>
      <c r="M118" s="46" t="str">
        <f t="shared" si="1"/>
        <v>No Online Channel</v>
      </c>
    </row>
    <row r="119" spans="1:13" ht="15.75" x14ac:dyDescent="0.25">
      <c r="A119" s="18">
        <v>7.5</v>
      </c>
      <c r="B119" s="40"/>
      <c r="L119">
        <v>1</v>
      </c>
      <c r="M119" s="46" t="str">
        <f t="shared" si="1"/>
        <v>Online Channel</v>
      </c>
    </row>
    <row r="120" spans="1:13" ht="15.75" x14ac:dyDescent="0.25">
      <c r="A120" s="18">
        <v>11.8</v>
      </c>
      <c r="B120" s="40"/>
      <c r="L120">
        <v>0</v>
      </c>
      <c r="M120" s="46" t="str">
        <f t="shared" si="1"/>
        <v>No Online Channel</v>
      </c>
    </row>
    <row r="121" spans="1:13" ht="15.75" x14ac:dyDescent="0.25">
      <c r="A121" s="18">
        <v>11.4</v>
      </c>
      <c r="B121" s="40"/>
      <c r="L121">
        <v>0</v>
      </c>
      <c r="M121" s="46" t="str">
        <f t="shared" si="1"/>
        <v>No Online Channel</v>
      </c>
    </row>
    <row r="122" spans="1:13" ht="15.75" x14ac:dyDescent="0.25">
      <c r="A122" s="18">
        <v>7.2</v>
      </c>
      <c r="B122" s="40"/>
      <c r="L122">
        <v>0</v>
      </c>
      <c r="M122" s="46" t="str">
        <f t="shared" si="1"/>
        <v>No Online Channel</v>
      </c>
    </row>
    <row r="123" spans="1:13" ht="15.75" x14ac:dyDescent="0.25">
      <c r="A123" s="18">
        <v>20.399999999999999</v>
      </c>
      <c r="B123" s="40"/>
      <c r="L123">
        <v>1</v>
      </c>
      <c r="M123" s="46" t="str">
        <f t="shared" si="1"/>
        <v>Online Channel</v>
      </c>
    </row>
    <row r="124" spans="1:13" ht="15.75" x14ac:dyDescent="0.25">
      <c r="A124" s="18">
        <v>9.8000000000000007</v>
      </c>
      <c r="B124" s="40"/>
      <c r="L124">
        <v>1</v>
      </c>
      <c r="M124" s="46" t="str">
        <f t="shared" si="1"/>
        <v>Online Channel</v>
      </c>
    </row>
    <row r="125" spans="1:13" ht="15.75" x14ac:dyDescent="0.25">
      <c r="A125" s="18">
        <v>16.2</v>
      </c>
      <c r="B125" s="40"/>
      <c r="L125">
        <v>1</v>
      </c>
      <c r="M125" s="46" t="str">
        <f t="shared" si="1"/>
        <v>Online Channel</v>
      </c>
    </row>
    <row r="126" spans="1:13" ht="15.75" x14ac:dyDescent="0.25">
      <c r="A126" s="18">
        <v>11.4</v>
      </c>
      <c r="B126" s="40"/>
      <c r="L126">
        <v>1</v>
      </c>
      <c r="M126" s="46" t="str">
        <f t="shared" si="1"/>
        <v>Online Channel</v>
      </c>
    </row>
    <row r="127" spans="1:13" ht="15.75" x14ac:dyDescent="0.25">
      <c r="A127" s="18">
        <v>18.3</v>
      </c>
      <c r="B127" s="40"/>
      <c r="L127">
        <v>1</v>
      </c>
      <c r="M127" s="46" t="str">
        <f t="shared" si="1"/>
        <v>Online Channel</v>
      </c>
    </row>
    <row r="128" spans="1:13" ht="15.75" x14ac:dyDescent="0.25">
      <c r="A128" s="18">
        <v>8.6999999999999993</v>
      </c>
      <c r="B128" s="40"/>
      <c r="L128">
        <v>1</v>
      </c>
      <c r="M128" s="46" t="str">
        <f t="shared" si="1"/>
        <v>Online Channel</v>
      </c>
    </row>
    <row r="129" spans="1:13" ht="15.75" x14ac:dyDescent="0.25">
      <c r="A129" s="18">
        <v>9.1</v>
      </c>
      <c r="B129" s="40"/>
      <c r="L129">
        <v>0</v>
      </c>
      <c r="M129" s="46" t="str">
        <f t="shared" si="1"/>
        <v>No Online Channel</v>
      </c>
    </row>
    <row r="130" spans="1:13" ht="15.75" x14ac:dyDescent="0.25">
      <c r="A130" s="18">
        <v>9.6999999999999993</v>
      </c>
      <c r="B130" s="40"/>
      <c r="L130">
        <v>0</v>
      </c>
      <c r="M130" s="46" t="str">
        <f t="shared" si="1"/>
        <v>No Online Channel</v>
      </c>
    </row>
    <row r="131" spans="1:13" ht="15.75" x14ac:dyDescent="0.25">
      <c r="A131" s="18">
        <v>6.6</v>
      </c>
      <c r="B131" s="40"/>
      <c r="L131">
        <v>0</v>
      </c>
      <c r="M131" s="46" t="str">
        <f t="shared" ref="M131:M151" si="2">IF(L131,"Online Channel","No Online Channel")</f>
        <v>No Online Channel</v>
      </c>
    </row>
    <row r="132" spans="1:13" ht="15.75" x14ac:dyDescent="0.25">
      <c r="A132" s="18">
        <v>9.1</v>
      </c>
      <c r="B132" s="40"/>
      <c r="L132">
        <v>1</v>
      </c>
      <c r="M132" s="46" t="str">
        <f t="shared" si="2"/>
        <v>Online Channel</v>
      </c>
    </row>
    <row r="133" spans="1:13" ht="15.75" x14ac:dyDescent="0.25">
      <c r="A133" s="18">
        <v>9.6999999999999993</v>
      </c>
      <c r="B133" s="40"/>
      <c r="L133">
        <v>0</v>
      </c>
      <c r="M133" s="46" t="str">
        <f t="shared" si="2"/>
        <v>No Online Channel</v>
      </c>
    </row>
    <row r="134" spans="1:13" ht="15.75" x14ac:dyDescent="0.25">
      <c r="A134" s="18">
        <v>7.8</v>
      </c>
      <c r="B134" s="40"/>
      <c r="L134">
        <v>0</v>
      </c>
      <c r="M134" s="46" t="str">
        <f t="shared" si="2"/>
        <v>No Online Channel</v>
      </c>
    </row>
    <row r="135" spans="1:13" ht="15.75" x14ac:dyDescent="0.25">
      <c r="A135" s="18">
        <v>13.9</v>
      </c>
      <c r="B135" s="40"/>
      <c r="L135">
        <v>0</v>
      </c>
      <c r="M135" s="46" t="str">
        <f t="shared" si="2"/>
        <v>No Online Channel</v>
      </c>
    </row>
    <row r="136" spans="1:13" ht="15.75" x14ac:dyDescent="0.25">
      <c r="A136" s="18">
        <v>10.3</v>
      </c>
      <c r="B136" s="40"/>
      <c r="L136">
        <v>0</v>
      </c>
      <c r="M136" s="46" t="str">
        <f t="shared" si="2"/>
        <v>No Online Channel</v>
      </c>
    </row>
    <row r="137" spans="1:13" ht="15.75" x14ac:dyDescent="0.25">
      <c r="A137" s="18">
        <v>11.7</v>
      </c>
      <c r="B137" s="40"/>
      <c r="L137">
        <v>1</v>
      </c>
      <c r="M137" s="46" t="str">
        <f t="shared" si="2"/>
        <v>Online Channel</v>
      </c>
    </row>
    <row r="138" spans="1:13" ht="15.75" x14ac:dyDescent="0.25">
      <c r="A138" s="18">
        <v>9.4</v>
      </c>
      <c r="B138" s="40"/>
      <c r="L138">
        <v>1</v>
      </c>
      <c r="M138" s="46" t="str">
        <f t="shared" si="2"/>
        <v>Online Channel</v>
      </c>
    </row>
    <row r="139" spans="1:13" ht="15.75" x14ac:dyDescent="0.25">
      <c r="A139" s="18">
        <v>9.5</v>
      </c>
      <c r="B139" s="40"/>
      <c r="L139">
        <v>0</v>
      </c>
      <c r="M139" s="46" t="str">
        <f t="shared" si="2"/>
        <v>No Online Channel</v>
      </c>
    </row>
    <row r="140" spans="1:13" ht="15.75" x14ac:dyDescent="0.25">
      <c r="A140" s="18">
        <v>8.6999999999999993</v>
      </c>
      <c r="B140" s="40"/>
      <c r="L140">
        <v>1</v>
      </c>
      <c r="M140" s="46" t="str">
        <f t="shared" si="2"/>
        <v>Online Channel</v>
      </c>
    </row>
    <row r="141" spans="1:13" ht="15.75" x14ac:dyDescent="0.25">
      <c r="A141" s="18">
        <v>12.8</v>
      </c>
      <c r="B141" s="40"/>
      <c r="L141">
        <v>0</v>
      </c>
      <c r="M141" s="46" t="str">
        <f t="shared" si="2"/>
        <v>No Online Channel</v>
      </c>
    </row>
    <row r="142" spans="1:13" ht="15.75" x14ac:dyDescent="0.25">
      <c r="A142" s="18">
        <v>6.6</v>
      </c>
      <c r="B142" s="40"/>
      <c r="L142">
        <v>0</v>
      </c>
      <c r="M142" s="46" t="str">
        <f t="shared" si="2"/>
        <v>No Online Channel</v>
      </c>
    </row>
    <row r="143" spans="1:13" ht="15.75" x14ac:dyDescent="0.25">
      <c r="A143" s="18">
        <v>17</v>
      </c>
      <c r="B143" s="40"/>
      <c r="L143">
        <v>1</v>
      </c>
      <c r="M143" s="46" t="str">
        <f t="shared" si="2"/>
        <v>Online Channel</v>
      </c>
    </row>
    <row r="144" spans="1:13" ht="15.75" x14ac:dyDescent="0.25">
      <c r="A144" s="18">
        <v>16.7</v>
      </c>
      <c r="B144" s="40"/>
      <c r="L144">
        <v>1</v>
      </c>
      <c r="M144" s="46" t="str">
        <f t="shared" si="2"/>
        <v>Online Channel</v>
      </c>
    </row>
    <row r="145" spans="1:13" ht="15.75" x14ac:dyDescent="0.25">
      <c r="A145" s="18">
        <v>15.9</v>
      </c>
      <c r="B145" s="40"/>
      <c r="L145">
        <v>1</v>
      </c>
      <c r="M145" s="46" t="str">
        <f t="shared" si="2"/>
        <v>Online Channel</v>
      </c>
    </row>
    <row r="146" spans="1:13" ht="15.75" x14ac:dyDescent="0.25">
      <c r="A146" s="18">
        <v>7.9</v>
      </c>
      <c r="B146" s="40"/>
      <c r="L146">
        <v>0</v>
      </c>
      <c r="M146" s="46" t="str">
        <f t="shared" si="2"/>
        <v>No Online Channel</v>
      </c>
    </row>
    <row r="147" spans="1:13" ht="15.75" x14ac:dyDescent="0.25">
      <c r="A147" s="18">
        <v>14.1</v>
      </c>
      <c r="B147" s="40"/>
      <c r="L147">
        <v>1</v>
      </c>
      <c r="M147" s="46" t="str">
        <f t="shared" si="2"/>
        <v>Online Channel</v>
      </c>
    </row>
    <row r="148" spans="1:13" ht="15.75" x14ac:dyDescent="0.25">
      <c r="A148" s="18">
        <v>8.1</v>
      </c>
      <c r="B148" s="40"/>
      <c r="L148">
        <v>0</v>
      </c>
      <c r="M148" s="46" t="str">
        <f t="shared" si="2"/>
        <v>No Online Channel</v>
      </c>
    </row>
    <row r="149" spans="1:13" ht="15.75" x14ac:dyDescent="0.25">
      <c r="A149" s="18">
        <v>13.6</v>
      </c>
      <c r="B149" s="40"/>
      <c r="L149">
        <v>0</v>
      </c>
      <c r="M149" s="46" t="str">
        <f t="shared" si="2"/>
        <v>No Online Channel</v>
      </c>
    </row>
    <row r="150" spans="1:13" ht="15.75" x14ac:dyDescent="0.25">
      <c r="A150" s="18">
        <v>10</v>
      </c>
      <c r="B150" s="40"/>
      <c r="L150">
        <v>0</v>
      </c>
      <c r="M150" s="46" t="str">
        <f t="shared" si="2"/>
        <v>No Online Channel</v>
      </c>
    </row>
    <row r="151" spans="1:13" ht="15.75" x14ac:dyDescent="0.25">
      <c r="A151" s="18">
        <v>11.6</v>
      </c>
      <c r="B151" s="40"/>
      <c r="L151">
        <v>0</v>
      </c>
      <c r="M151" s="46" t="str">
        <f t="shared" si="2"/>
        <v>No Online Channel</v>
      </c>
    </row>
  </sheetData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151"/>
  <sheetViews>
    <sheetView topLeftCell="Z47" zoomScale="90" zoomScaleNormal="90" workbookViewId="0">
      <selection activeCell="AC53" sqref="AC53"/>
    </sheetView>
  </sheetViews>
  <sheetFormatPr defaultRowHeight="15" x14ac:dyDescent="0.25"/>
  <cols>
    <col min="1" max="1" width="11" bestFit="1" customWidth="1"/>
    <col min="2" max="3" width="9.5703125" bestFit="1" customWidth="1"/>
    <col min="4" max="4" width="15.5703125" bestFit="1" customWidth="1"/>
    <col min="5" max="5" width="10.5703125" bestFit="1" customWidth="1"/>
    <col min="6" max="6" width="13.140625" bestFit="1" customWidth="1"/>
    <col min="7" max="7" width="11.5703125" bestFit="1" customWidth="1"/>
    <col min="8" max="8" width="9.140625" bestFit="1" customWidth="1"/>
    <col min="9" max="9" width="13.42578125" bestFit="1" customWidth="1"/>
    <col min="10" max="10" width="9.85546875" customWidth="1"/>
    <col min="11" max="11" width="9.5703125" bestFit="1" customWidth="1"/>
    <col min="12" max="12" width="11.140625" bestFit="1" customWidth="1"/>
    <col min="13" max="13" width="8.5703125" bestFit="1" customWidth="1"/>
    <col min="14" max="14" width="10.7109375" bestFit="1" customWidth="1"/>
    <col min="15" max="15" width="15.42578125" bestFit="1" customWidth="1"/>
    <col min="16" max="17" width="12.5703125" bestFit="1" customWidth="1"/>
    <col min="18" max="18" width="16.42578125" bestFit="1" customWidth="1"/>
    <col min="19" max="19" width="9.42578125" bestFit="1" customWidth="1"/>
    <col min="21" max="21" width="25.140625" bestFit="1" customWidth="1"/>
    <col min="22" max="22" width="21.5703125" bestFit="1" customWidth="1"/>
    <col min="24" max="24" width="17.42578125" bestFit="1" customWidth="1"/>
    <col min="25" max="25" width="17.7109375" bestFit="1" customWidth="1"/>
    <col min="27" max="27" width="51.85546875" customWidth="1"/>
    <col min="28" max="28" width="15.140625" bestFit="1" customWidth="1"/>
    <col min="29" max="29" width="18.7109375" bestFit="1" customWidth="1"/>
    <col min="30" max="30" width="15.140625" bestFit="1" customWidth="1"/>
    <col min="35" max="35" width="15.140625" bestFit="1" customWidth="1"/>
    <col min="36" max="39" width="12.7109375" bestFit="1" customWidth="1"/>
    <col min="40" max="40" width="14.5703125" bestFit="1" customWidth="1"/>
    <col min="41" max="49" width="12.7109375" bestFit="1" customWidth="1"/>
    <col min="50" max="50" width="12" bestFit="1" customWidth="1"/>
    <col min="51" max="51" width="14.42578125" bestFit="1" customWidth="1"/>
    <col min="52" max="53" width="12" bestFit="1" customWidth="1"/>
    <col min="54" max="54" width="15.85546875" bestFit="1" customWidth="1"/>
  </cols>
  <sheetData>
    <row r="1" spans="1:54" ht="15.75" x14ac:dyDescent="0.25">
      <c r="A1" s="26" t="s">
        <v>41</v>
      </c>
      <c r="B1" s="27" t="s">
        <v>42</v>
      </c>
      <c r="C1" s="26" t="s">
        <v>43</v>
      </c>
      <c r="D1" s="26" t="s">
        <v>44</v>
      </c>
      <c r="E1" s="26" t="s">
        <v>45</v>
      </c>
      <c r="F1" s="26" t="s">
        <v>46</v>
      </c>
      <c r="G1" s="26" t="s">
        <v>47</v>
      </c>
      <c r="H1" s="28" t="s">
        <v>48</v>
      </c>
      <c r="I1" s="28" t="s">
        <v>49</v>
      </c>
      <c r="J1" s="26" t="s">
        <v>50</v>
      </c>
      <c r="K1" s="26" t="s">
        <v>51</v>
      </c>
      <c r="L1" s="26" t="s">
        <v>52</v>
      </c>
      <c r="M1" s="29" t="s">
        <v>53</v>
      </c>
      <c r="N1" s="29" t="s">
        <v>54</v>
      </c>
      <c r="O1" s="30" t="s">
        <v>55</v>
      </c>
      <c r="P1" s="29" t="s">
        <v>35</v>
      </c>
      <c r="Q1" s="29" t="s">
        <v>57</v>
      </c>
      <c r="R1" s="29" t="s">
        <v>56</v>
      </c>
      <c r="S1" s="26" t="s">
        <v>40</v>
      </c>
    </row>
    <row r="2" spans="1:54" ht="16.5" thickBot="1" x14ac:dyDescent="0.3">
      <c r="A2" s="18">
        <v>2.2999999999999998</v>
      </c>
      <c r="B2" s="31">
        <v>60</v>
      </c>
      <c r="C2" s="14">
        <v>10</v>
      </c>
      <c r="D2" s="20">
        <v>0.71199999999999997</v>
      </c>
      <c r="E2" s="14">
        <v>171</v>
      </c>
      <c r="F2" s="14">
        <v>3</v>
      </c>
      <c r="G2" s="14">
        <v>110</v>
      </c>
      <c r="H2" s="14">
        <v>1</v>
      </c>
      <c r="I2" s="32">
        <v>0</v>
      </c>
      <c r="J2" s="14">
        <v>33</v>
      </c>
      <c r="K2" s="14">
        <v>12</v>
      </c>
      <c r="L2" s="14">
        <v>2</v>
      </c>
      <c r="M2" s="21">
        <v>38</v>
      </c>
      <c r="N2" s="17">
        <v>46</v>
      </c>
      <c r="O2">
        <v>1</v>
      </c>
      <c r="P2" s="33">
        <v>171</v>
      </c>
      <c r="Q2" s="33">
        <v>178</v>
      </c>
      <c r="R2" s="34">
        <v>4.0935672514619881E-2</v>
      </c>
      <c r="S2" s="18">
        <v>12.5</v>
      </c>
      <c r="U2" s="63" t="s">
        <v>116</v>
      </c>
      <c r="V2" s="63" t="s">
        <v>117</v>
      </c>
      <c r="W2" s="63" t="s">
        <v>118</v>
      </c>
    </row>
    <row r="3" spans="1:54" ht="16.5" thickBot="1" x14ac:dyDescent="0.3">
      <c r="A3" s="18">
        <v>2.7</v>
      </c>
      <c r="B3" s="31">
        <v>69</v>
      </c>
      <c r="C3" s="14">
        <v>8</v>
      </c>
      <c r="D3" s="20">
        <v>9.0999999999999998E-2</v>
      </c>
      <c r="E3" s="14">
        <v>213</v>
      </c>
      <c r="F3" s="14">
        <v>3</v>
      </c>
      <c r="G3" s="14">
        <v>134</v>
      </c>
      <c r="H3" s="14">
        <v>1</v>
      </c>
      <c r="I3" s="32">
        <v>0</v>
      </c>
      <c r="J3" s="14">
        <v>33</v>
      </c>
      <c r="K3" s="14">
        <v>16</v>
      </c>
      <c r="L3" s="14">
        <v>1</v>
      </c>
      <c r="M3" s="21">
        <v>36</v>
      </c>
      <c r="N3" s="17">
        <v>73</v>
      </c>
      <c r="O3">
        <v>1</v>
      </c>
      <c r="P3" s="33">
        <v>168</v>
      </c>
      <c r="Q3" s="33">
        <v>178</v>
      </c>
      <c r="R3" s="34">
        <v>5.9523809523809521E-2</v>
      </c>
      <c r="S3" s="18">
        <v>14.5</v>
      </c>
      <c r="U3" s="146" t="s">
        <v>48</v>
      </c>
      <c r="V3" s="51" t="s">
        <v>119</v>
      </c>
      <c r="W3" s="51">
        <v>0</v>
      </c>
      <c r="AB3" s="56" t="s">
        <v>114</v>
      </c>
      <c r="AC3" s="56" t="s">
        <v>115</v>
      </c>
    </row>
    <row r="4" spans="1:54" ht="15.75" x14ac:dyDescent="0.25">
      <c r="A4" s="18">
        <v>3.1</v>
      </c>
      <c r="B4" s="31">
        <v>79</v>
      </c>
      <c r="C4" s="14">
        <v>7</v>
      </c>
      <c r="D4" s="20">
        <v>1.72</v>
      </c>
      <c r="E4" s="14">
        <v>255</v>
      </c>
      <c r="F4" s="14">
        <v>1</v>
      </c>
      <c r="G4" s="14">
        <v>98</v>
      </c>
      <c r="H4" s="14">
        <v>1</v>
      </c>
      <c r="I4" s="32">
        <v>1</v>
      </c>
      <c r="J4" s="14">
        <v>40</v>
      </c>
      <c r="K4" s="14">
        <v>13</v>
      </c>
      <c r="L4" s="14">
        <v>2</v>
      </c>
      <c r="M4" s="21">
        <v>39</v>
      </c>
      <c r="N4" s="17">
        <v>64</v>
      </c>
      <c r="O4">
        <v>1</v>
      </c>
      <c r="P4" s="33">
        <v>180</v>
      </c>
      <c r="Q4" s="33">
        <v>188</v>
      </c>
      <c r="R4" s="34">
        <v>4.4444444444444446E-2</v>
      </c>
      <c r="S4" s="18">
        <v>19</v>
      </c>
      <c r="U4" s="146"/>
      <c r="V4" s="51" t="s">
        <v>120</v>
      </c>
      <c r="W4" s="51">
        <v>1</v>
      </c>
      <c r="AB4" s="57" t="s">
        <v>41</v>
      </c>
      <c r="AC4" s="54">
        <v>0.81250606586306673</v>
      </c>
    </row>
    <row r="5" spans="1:54" ht="15.75" x14ac:dyDescent="0.25">
      <c r="A5" s="18">
        <v>2.6</v>
      </c>
      <c r="B5" s="31">
        <v>66</v>
      </c>
      <c r="C5" s="14">
        <v>7</v>
      </c>
      <c r="D5" s="20">
        <v>1.3720000000000001</v>
      </c>
      <c r="E5" s="14">
        <v>287</v>
      </c>
      <c r="F5" s="14">
        <v>1</v>
      </c>
      <c r="G5" s="14">
        <v>85</v>
      </c>
      <c r="H5" s="14">
        <v>1</v>
      </c>
      <c r="I5" s="32">
        <v>1</v>
      </c>
      <c r="J5" s="14">
        <v>29</v>
      </c>
      <c r="K5" s="14">
        <v>10</v>
      </c>
      <c r="L5" s="14">
        <v>2</v>
      </c>
      <c r="M5" s="21">
        <v>38</v>
      </c>
      <c r="N5" s="17">
        <v>66</v>
      </c>
      <c r="O5">
        <v>0</v>
      </c>
      <c r="P5" s="33">
        <v>173</v>
      </c>
      <c r="Q5" s="33">
        <v>180</v>
      </c>
      <c r="R5" s="34">
        <v>4.046242774566474E-2</v>
      </c>
      <c r="S5" s="18">
        <v>18.2</v>
      </c>
      <c r="U5" s="147" t="s">
        <v>49</v>
      </c>
      <c r="V5" s="51" t="s">
        <v>121</v>
      </c>
      <c r="W5" s="51">
        <v>0</v>
      </c>
      <c r="AB5" s="58" t="s">
        <v>42</v>
      </c>
      <c r="AC5" s="55">
        <v>0.73682110933327571</v>
      </c>
    </row>
    <row r="6" spans="1:54" ht="16.5" thickBot="1" x14ac:dyDescent="0.3">
      <c r="A6" s="18">
        <v>2</v>
      </c>
      <c r="B6" s="31">
        <v>51</v>
      </c>
      <c r="C6" s="14">
        <v>15</v>
      </c>
      <c r="D6" s="20">
        <v>0.93500000000000005</v>
      </c>
      <c r="E6" s="14">
        <v>112</v>
      </c>
      <c r="F6" s="14">
        <v>4</v>
      </c>
      <c r="G6" s="14">
        <v>72</v>
      </c>
      <c r="H6" s="14">
        <v>1</v>
      </c>
      <c r="I6" s="32">
        <v>0</v>
      </c>
      <c r="J6" s="14">
        <v>36</v>
      </c>
      <c r="K6" s="14">
        <v>4</v>
      </c>
      <c r="L6" s="14">
        <v>3</v>
      </c>
      <c r="M6" s="21">
        <v>40</v>
      </c>
      <c r="N6" s="17">
        <v>29</v>
      </c>
      <c r="O6">
        <v>0</v>
      </c>
      <c r="P6" s="33">
        <v>166</v>
      </c>
      <c r="Q6" s="33">
        <v>171</v>
      </c>
      <c r="R6" s="34">
        <v>3.0120481927710843E-2</v>
      </c>
      <c r="S6" s="18">
        <v>7.6</v>
      </c>
      <c r="U6" s="148"/>
      <c r="V6" s="51" t="s">
        <v>122</v>
      </c>
      <c r="W6" s="51">
        <v>1</v>
      </c>
      <c r="AB6" s="58" t="s">
        <v>43</v>
      </c>
      <c r="AC6" s="53">
        <v>-0.11821698523432621</v>
      </c>
      <c r="AD6" s="129" t="s">
        <v>123</v>
      </c>
    </row>
    <row r="7" spans="1:54" ht="15.75" x14ac:dyDescent="0.25">
      <c r="A7" s="18">
        <v>2.7</v>
      </c>
      <c r="B7" s="31">
        <v>62</v>
      </c>
      <c r="C7" s="14">
        <v>6</v>
      </c>
      <c r="D7" s="20">
        <v>2.0190000000000001</v>
      </c>
      <c r="E7" s="14">
        <v>238</v>
      </c>
      <c r="F7" s="14">
        <v>0</v>
      </c>
      <c r="G7" s="14">
        <v>77</v>
      </c>
      <c r="H7" s="14">
        <v>1</v>
      </c>
      <c r="I7" s="32">
        <v>1</v>
      </c>
      <c r="J7" s="14">
        <v>32</v>
      </c>
      <c r="K7" s="14">
        <v>15</v>
      </c>
      <c r="L7" s="14">
        <v>4</v>
      </c>
      <c r="M7" s="21">
        <v>37</v>
      </c>
      <c r="N7" s="17">
        <v>40</v>
      </c>
      <c r="O7">
        <v>1</v>
      </c>
      <c r="P7" s="33">
        <v>183</v>
      </c>
      <c r="Q7" s="33">
        <v>192</v>
      </c>
      <c r="R7" s="34">
        <v>4.9180327868852458E-2</v>
      </c>
      <c r="S7" s="18">
        <v>18.5</v>
      </c>
      <c r="U7" s="147" t="s">
        <v>34</v>
      </c>
      <c r="V7" s="51" t="s">
        <v>104</v>
      </c>
      <c r="W7" s="51">
        <v>0</v>
      </c>
      <c r="AB7" s="58" t="s">
        <v>44</v>
      </c>
      <c r="AC7" s="53">
        <v>7.2016432359314708E-2</v>
      </c>
      <c r="AD7" s="129" t="s">
        <v>123</v>
      </c>
      <c r="AI7" s="48"/>
      <c r="AJ7" s="48" t="s">
        <v>41</v>
      </c>
      <c r="AK7" s="48" t="s">
        <v>42</v>
      </c>
      <c r="AL7" s="48" t="s">
        <v>43</v>
      </c>
      <c r="AM7" s="48" t="s">
        <v>44</v>
      </c>
      <c r="AN7" s="48" t="s">
        <v>45</v>
      </c>
      <c r="AO7" s="48" t="s">
        <v>46</v>
      </c>
      <c r="AP7" s="48" t="s">
        <v>47</v>
      </c>
      <c r="AQ7" s="48" t="s">
        <v>48</v>
      </c>
      <c r="AR7" s="48" t="s">
        <v>49</v>
      </c>
      <c r="AS7" s="48" t="s">
        <v>50</v>
      </c>
      <c r="AT7" s="48" t="s">
        <v>51</v>
      </c>
      <c r="AU7" s="48" t="s">
        <v>52</v>
      </c>
      <c r="AV7" s="48" t="s">
        <v>53</v>
      </c>
      <c r="AW7" s="48" t="s">
        <v>54</v>
      </c>
      <c r="AX7" s="48" t="s">
        <v>55</v>
      </c>
      <c r="AY7" s="48" t="s">
        <v>35</v>
      </c>
      <c r="AZ7" s="48" t="s">
        <v>57</v>
      </c>
      <c r="BA7" s="48" t="s">
        <v>56</v>
      </c>
      <c r="BB7" s="48" t="s">
        <v>40</v>
      </c>
    </row>
    <row r="8" spans="1:54" ht="15.75" x14ac:dyDescent="0.25">
      <c r="A8" s="18">
        <v>2.4</v>
      </c>
      <c r="B8" s="31">
        <v>61</v>
      </c>
      <c r="C8" s="14">
        <v>7</v>
      </c>
      <c r="D8" s="20">
        <v>0.66200000000000003</v>
      </c>
      <c r="E8" s="14">
        <v>124</v>
      </c>
      <c r="F8" s="14">
        <v>2</v>
      </c>
      <c r="G8" s="14">
        <v>100</v>
      </c>
      <c r="H8" s="14">
        <v>1</v>
      </c>
      <c r="I8" s="32">
        <v>1</v>
      </c>
      <c r="J8" s="14">
        <v>52</v>
      </c>
      <c r="K8" s="14">
        <v>15</v>
      </c>
      <c r="L8" s="14">
        <v>3</v>
      </c>
      <c r="M8" s="21">
        <v>37</v>
      </c>
      <c r="N8" s="17">
        <v>69</v>
      </c>
      <c r="O8">
        <v>0</v>
      </c>
      <c r="P8" s="33">
        <v>182</v>
      </c>
      <c r="Q8" s="33">
        <v>191</v>
      </c>
      <c r="R8" s="34">
        <v>4.9450549450549448E-2</v>
      </c>
      <c r="S8" s="18">
        <v>13.1</v>
      </c>
      <c r="U8" s="148"/>
      <c r="V8" s="51" t="s">
        <v>34</v>
      </c>
      <c r="W8" s="51">
        <v>1</v>
      </c>
      <c r="AB8" s="58" t="s">
        <v>45</v>
      </c>
      <c r="AC8" s="55">
        <v>0.84221888860671723</v>
      </c>
      <c r="AI8" s="37" t="s">
        <v>41</v>
      </c>
      <c r="AJ8" s="49">
        <v>1</v>
      </c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37"/>
    </row>
    <row r="9" spans="1:54" ht="15.75" x14ac:dyDescent="0.25">
      <c r="A9" s="18">
        <v>2.5</v>
      </c>
      <c r="B9" s="31">
        <v>59</v>
      </c>
      <c r="C9" s="14">
        <v>6</v>
      </c>
      <c r="D9" s="20">
        <v>0.7</v>
      </c>
      <c r="E9" s="14">
        <v>214</v>
      </c>
      <c r="F9" s="14">
        <v>2</v>
      </c>
      <c r="G9" s="14">
        <v>95</v>
      </c>
      <c r="H9" s="14">
        <v>1</v>
      </c>
      <c r="I9" s="32">
        <v>0</v>
      </c>
      <c r="J9" s="14">
        <v>41</v>
      </c>
      <c r="K9" s="14">
        <v>4</v>
      </c>
      <c r="L9" s="14">
        <v>3</v>
      </c>
      <c r="M9" s="21">
        <v>36</v>
      </c>
      <c r="N9" s="17">
        <v>45</v>
      </c>
      <c r="O9">
        <v>0</v>
      </c>
      <c r="P9" s="33">
        <v>173</v>
      </c>
      <c r="Q9" s="33">
        <v>182</v>
      </c>
      <c r="R9" s="34">
        <v>5.2023121387283239E-2</v>
      </c>
      <c r="S9" s="18">
        <v>14.9</v>
      </c>
      <c r="AB9" s="58" t="s">
        <v>46</v>
      </c>
      <c r="AC9" s="55">
        <v>-0.31032492168318238</v>
      </c>
      <c r="AI9" s="37" t="s">
        <v>42</v>
      </c>
      <c r="AJ9" s="49">
        <v>0.92494601194435921</v>
      </c>
      <c r="AK9" s="49">
        <v>1</v>
      </c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37"/>
    </row>
    <row r="10" spans="1:54" ht="15.75" x14ac:dyDescent="0.25">
      <c r="A10" s="18">
        <v>2.7</v>
      </c>
      <c r="B10" s="31">
        <v>65</v>
      </c>
      <c r="C10" s="14">
        <v>8</v>
      </c>
      <c r="D10" s="20">
        <v>0.93700000000000006</v>
      </c>
      <c r="E10" s="14">
        <v>215</v>
      </c>
      <c r="F10" s="14">
        <v>4</v>
      </c>
      <c r="G10" s="14">
        <v>112</v>
      </c>
      <c r="H10" s="14">
        <v>0</v>
      </c>
      <c r="I10" s="32">
        <v>1</v>
      </c>
      <c r="J10" s="14">
        <v>31</v>
      </c>
      <c r="K10" s="14">
        <v>12</v>
      </c>
      <c r="L10" s="14">
        <v>5</v>
      </c>
      <c r="M10" s="21">
        <v>40</v>
      </c>
      <c r="N10" s="17">
        <v>42</v>
      </c>
      <c r="O10">
        <v>1</v>
      </c>
      <c r="P10" s="33">
        <v>183</v>
      </c>
      <c r="Q10" s="33">
        <v>192</v>
      </c>
      <c r="R10" s="34">
        <v>4.9180327868852458E-2</v>
      </c>
      <c r="S10" s="18">
        <v>17.100000000000001</v>
      </c>
      <c r="AB10" s="58" t="s">
        <v>47</v>
      </c>
      <c r="AC10" s="53">
        <v>-9.1480084373456783E-2</v>
      </c>
      <c r="AD10" s="129" t="s">
        <v>123</v>
      </c>
      <c r="AI10" s="37" t="s">
        <v>43</v>
      </c>
      <c r="AJ10" s="49">
        <v>-6.4791925275506868E-2</v>
      </c>
      <c r="AK10" s="49">
        <v>-3.289935078235505E-2</v>
      </c>
      <c r="AL10" s="49">
        <v>1</v>
      </c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37"/>
    </row>
    <row r="11" spans="1:54" ht="15.75" x14ac:dyDescent="0.25">
      <c r="A11" s="18">
        <v>2.1</v>
      </c>
      <c r="B11" s="31">
        <v>55</v>
      </c>
      <c r="C11" s="14">
        <v>16</v>
      </c>
      <c r="D11" s="20">
        <v>6.5000000000000002E-2</v>
      </c>
      <c r="E11" s="14">
        <v>154</v>
      </c>
      <c r="F11" s="14">
        <v>3</v>
      </c>
      <c r="G11" s="31">
        <v>75</v>
      </c>
      <c r="H11" s="14">
        <v>0</v>
      </c>
      <c r="I11" s="32">
        <v>0</v>
      </c>
      <c r="J11" s="14">
        <v>42</v>
      </c>
      <c r="K11" s="14">
        <v>13</v>
      </c>
      <c r="L11" s="14">
        <v>2</v>
      </c>
      <c r="M11" s="21">
        <v>34</v>
      </c>
      <c r="N11" s="17">
        <v>34</v>
      </c>
      <c r="O11">
        <v>1</v>
      </c>
      <c r="P11" s="33">
        <v>158</v>
      </c>
      <c r="Q11" s="33">
        <v>165</v>
      </c>
      <c r="R11" s="34">
        <v>4.4303797468354431E-2</v>
      </c>
      <c r="S11" s="18">
        <v>9.1999999999999993</v>
      </c>
      <c r="AB11" s="58" t="s">
        <v>48</v>
      </c>
      <c r="AC11" s="53">
        <v>0.11084370763740548</v>
      </c>
      <c r="AD11" s="129" t="s">
        <v>123</v>
      </c>
      <c r="AI11" s="37" t="s">
        <v>44</v>
      </c>
      <c r="AJ11" s="49">
        <v>7.8593440422867353E-2</v>
      </c>
      <c r="AK11" s="49">
        <v>1.2553150277961726E-3</v>
      </c>
      <c r="AL11" s="49">
        <v>-8.0040621362480149E-2</v>
      </c>
      <c r="AM11" s="49">
        <v>1</v>
      </c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37"/>
    </row>
    <row r="12" spans="1:54" ht="15.75" x14ac:dyDescent="0.25">
      <c r="A12" s="18">
        <v>2.2000000000000002</v>
      </c>
      <c r="B12" s="31">
        <v>65</v>
      </c>
      <c r="C12" s="14">
        <v>10</v>
      </c>
      <c r="D12" s="20">
        <v>2.1440000000000001</v>
      </c>
      <c r="E12" s="14">
        <v>97</v>
      </c>
      <c r="F12" s="14">
        <v>2</v>
      </c>
      <c r="G12" s="14">
        <v>100</v>
      </c>
      <c r="H12" s="14">
        <v>1</v>
      </c>
      <c r="I12" s="32">
        <v>0</v>
      </c>
      <c r="J12" s="14">
        <v>32</v>
      </c>
      <c r="K12" s="14">
        <v>8</v>
      </c>
      <c r="L12" s="14">
        <v>2</v>
      </c>
      <c r="M12" s="21">
        <v>40</v>
      </c>
      <c r="N12" s="17">
        <v>51</v>
      </c>
      <c r="O12">
        <v>1</v>
      </c>
      <c r="P12" s="33">
        <v>174</v>
      </c>
      <c r="Q12" s="33">
        <v>180</v>
      </c>
      <c r="R12" s="34">
        <v>3.4482758620689655E-2</v>
      </c>
      <c r="S12" s="18">
        <v>10.3</v>
      </c>
      <c r="AB12" s="58" t="s">
        <v>49</v>
      </c>
      <c r="AC12" s="55">
        <v>0.54704367199455262</v>
      </c>
      <c r="AI12" s="37" t="s">
        <v>45</v>
      </c>
      <c r="AJ12" s="49">
        <v>0.7959063161094394</v>
      </c>
      <c r="AK12" s="49">
        <v>0.73973541046407287</v>
      </c>
      <c r="AL12" s="49">
        <v>-1.4286061807008329E-2</v>
      </c>
      <c r="AM12" s="49">
        <v>3.9804302065437037E-2</v>
      </c>
      <c r="AN12" s="49">
        <v>1</v>
      </c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37"/>
    </row>
    <row r="13" spans="1:54" ht="15.75" x14ac:dyDescent="0.25">
      <c r="A13" s="18">
        <v>3.1</v>
      </c>
      <c r="B13" s="31">
        <v>74</v>
      </c>
      <c r="C13" s="14">
        <v>7</v>
      </c>
      <c r="D13" s="20">
        <v>0.248</v>
      </c>
      <c r="E13" s="14">
        <v>301</v>
      </c>
      <c r="F13" s="14">
        <v>1</v>
      </c>
      <c r="G13" s="14">
        <v>96</v>
      </c>
      <c r="H13" s="14">
        <v>1</v>
      </c>
      <c r="I13" s="32">
        <v>1</v>
      </c>
      <c r="J13" s="14">
        <v>39</v>
      </c>
      <c r="K13" s="14">
        <v>21</v>
      </c>
      <c r="L13" s="14">
        <v>5</v>
      </c>
      <c r="M13" s="21">
        <v>40</v>
      </c>
      <c r="N13" s="17">
        <v>86</v>
      </c>
      <c r="O13">
        <v>1</v>
      </c>
      <c r="P13" s="33">
        <v>174</v>
      </c>
      <c r="Q13" s="33">
        <v>187</v>
      </c>
      <c r="R13" s="34">
        <v>7.4712643678160925E-2</v>
      </c>
      <c r="S13" s="18">
        <v>19.3</v>
      </c>
      <c r="AB13" s="58" t="s">
        <v>50</v>
      </c>
      <c r="AC13" s="53">
        <v>-0.14814932436897005</v>
      </c>
      <c r="AD13" s="129" t="s">
        <v>123</v>
      </c>
      <c r="AI13" s="37" t="s">
        <v>46</v>
      </c>
      <c r="AJ13" s="49">
        <v>-0.2300754807224637</v>
      </c>
      <c r="AK13" s="49">
        <v>-0.21463664100421898</v>
      </c>
      <c r="AL13" s="49">
        <v>3.4155996803929611E-2</v>
      </c>
      <c r="AM13" s="49">
        <v>-0.27667767771321217</v>
      </c>
      <c r="AN13" s="49">
        <v>-0.19783080256432672</v>
      </c>
      <c r="AO13" s="49">
        <v>1</v>
      </c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37"/>
    </row>
    <row r="14" spans="1:54" ht="15.75" x14ac:dyDescent="0.25">
      <c r="A14" s="18">
        <v>1.8</v>
      </c>
      <c r="B14" s="31">
        <v>43</v>
      </c>
      <c r="C14" s="14">
        <v>23</v>
      </c>
      <c r="D14" s="20">
        <v>1.607</v>
      </c>
      <c r="E14" s="14">
        <v>123</v>
      </c>
      <c r="F14" s="14">
        <v>1</v>
      </c>
      <c r="G14" s="14">
        <v>72</v>
      </c>
      <c r="H14" s="14">
        <v>0</v>
      </c>
      <c r="I14" s="32">
        <v>0</v>
      </c>
      <c r="J14" s="14">
        <v>45</v>
      </c>
      <c r="K14" s="14">
        <v>8</v>
      </c>
      <c r="L14" s="14">
        <v>3</v>
      </c>
      <c r="M14" s="21">
        <v>44</v>
      </c>
      <c r="N14" s="17">
        <v>19</v>
      </c>
      <c r="O14">
        <v>0</v>
      </c>
      <c r="P14" s="33">
        <v>163</v>
      </c>
      <c r="Q14" s="33">
        <v>170</v>
      </c>
      <c r="R14" s="34">
        <v>4.2944785276073622E-2</v>
      </c>
      <c r="S14" s="18">
        <v>8.1</v>
      </c>
      <c r="AB14" s="58" t="s">
        <v>51</v>
      </c>
      <c r="AC14" s="55">
        <v>0.50180591250724316</v>
      </c>
      <c r="AI14" s="37" t="s">
        <v>47</v>
      </c>
      <c r="AJ14" s="49">
        <v>-0.11635833228313222</v>
      </c>
      <c r="AK14" s="49">
        <v>-3.0379635440954667E-2</v>
      </c>
      <c r="AL14" s="49">
        <v>-7.2515963717589241E-2</v>
      </c>
      <c r="AM14" s="49">
        <v>-0.4552161026111014</v>
      </c>
      <c r="AN14" s="49">
        <v>-8.7545424408770209E-2</v>
      </c>
      <c r="AO14" s="49">
        <v>0.37366977099343679</v>
      </c>
      <c r="AP14" s="49">
        <v>1</v>
      </c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37"/>
    </row>
    <row r="15" spans="1:54" ht="15.75" x14ac:dyDescent="0.25">
      <c r="A15" s="18">
        <v>3.3</v>
      </c>
      <c r="B15" s="31">
        <v>78</v>
      </c>
      <c r="C15" s="14">
        <v>3</v>
      </c>
      <c r="D15" s="20">
        <v>1.6240000000000001</v>
      </c>
      <c r="E15" s="14">
        <v>148</v>
      </c>
      <c r="F15" s="14">
        <v>5</v>
      </c>
      <c r="G15" s="14">
        <v>73</v>
      </c>
      <c r="H15" s="14">
        <v>1</v>
      </c>
      <c r="I15" s="32">
        <v>0</v>
      </c>
      <c r="J15" s="14">
        <v>39</v>
      </c>
      <c r="K15" s="14">
        <v>11</v>
      </c>
      <c r="L15" s="14">
        <v>4</v>
      </c>
      <c r="M15" s="21">
        <v>36</v>
      </c>
      <c r="N15" s="17">
        <v>59</v>
      </c>
      <c r="O15">
        <v>0</v>
      </c>
      <c r="P15" s="33">
        <v>168</v>
      </c>
      <c r="Q15" s="33">
        <v>175</v>
      </c>
      <c r="R15" s="34">
        <v>4.1666666666666664E-2</v>
      </c>
      <c r="S15" s="18">
        <v>9.1</v>
      </c>
      <c r="AB15" s="58" t="s">
        <v>52</v>
      </c>
      <c r="AC15" s="53">
        <v>-0.18042928324545329</v>
      </c>
      <c r="AD15" s="129" t="s">
        <v>123</v>
      </c>
      <c r="AI15" s="37" t="s">
        <v>48</v>
      </c>
      <c r="AJ15" s="49">
        <v>0.12122743553905438</v>
      </c>
      <c r="AK15" s="49">
        <v>0.12178649007603669</v>
      </c>
      <c r="AL15" s="49">
        <v>1.2085507112577273E-2</v>
      </c>
      <c r="AM15" s="49">
        <v>8.7835796961221319E-2</v>
      </c>
      <c r="AN15" s="49">
        <v>8.3775321862760835E-2</v>
      </c>
      <c r="AO15" s="49">
        <v>0.11967272673544904</v>
      </c>
      <c r="AP15" s="49">
        <v>-2.4541210685796858E-2</v>
      </c>
      <c r="AQ15" s="49">
        <v>1</v>
      </c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37"/>
    </row>
    <row r="16" spans="1:54" ht="15.75" x14ac:dyDescent="0.25">
      <c r="A16" s="18">
        <v>2.8</v>
      </c>
      <c r="B16" s="31">
        <v>67</v>
      </c>
      <c r="C16" s="14">
        <v>9</v>
      </c>
      <c r="D16" s="20">
        <v>0.05</v>
      </c>
      <c r="E16" s="14">
        <v>228</v>
      </c>
      <c r="F16" s="14">
        <v>4</v>
      </c>
      <c r="G16" s="14">
        <v>86</v>
      </c>
      <c r="H16" s="14">
        <v>0</v>
      </c>
      <c r="I16" s="32">
        <v>1</v>
      </c>
      <c r="J16" s="14">
        <v>31</v>
      </c>
      <c r="K16" s="14">
        <v>13</v>
      </c>
      <c r="L16" s="14">
        <v>1</v>
      </c>
      <c r="M16" s="21">
        <v>38</v>
      </c>
      <c r="N16" s="17">
        <v>70</v>
      </c>
      <c r="O16">
        <v>1</v>
      </c>
      <c r="P16" s="33">
        <v>173</v>
      </c>
      <c r="Q16" s="33">
        <v>181</v>
      </c>
      <c r="R16" s="34">
        <v>4.6242774566473986E-2</v>
      </c>
      <c r="S16" s="18">
        <v>15.7</v>
      </c>
      <c r="AB16" s="58" t="s">
        <v>53</v>
      </c>
      <c r="AC16" s="53">
        <v>-3.1901479344252685E-2</v>
      </c>
      <c r="AD16" s="129" t="s">
        <v>123</v>
      </c>
      <c r="AI16" s="37" t="s">
        <v>49</v>
      </c>
      <c r="AJ16" s="49">
        <v>0.43649683333043288</v>
      </c>
      <c r="AK16" s="49">
        <v>0.41908964366321272</v>
      </c>
      <c r="AL16" s="49">
        <v>-0.16385307399089338</v>
      </c>
      <c r="AM16" s="49">
        <v>0.11075439745492108</v>
      </c>
      <c r="AN16" s="49">
        <v>0.46216671278453669</v>
      </c>
      <c r="AO16" s="49">
        <v>-0.24494449828595602</v>
      </c>
      <c r="AP16" s="49">
        <v>-0.14136994032565614</v>
      </c>
      <c r="AQ16" s="49">
        <v>-3.7781136250272067E-2</v>
      </c>
      <c r="AR16" s="49">
        <v>1</v>
      </c>
      <c r="AS16" s="49"/>
      <c r="AT16" s="49"/>
      <c r="AU16" s="49"/>
      <c r="AV16" s="49"/>
      <c r="AW16" s="49"/>
      <c r="AX16" s="49"/>
      <c r="AY16" s="49"/>
      <c r="AZ16" s="49"/>
      <c r="BA16" s="49"/>
      <c r="BB16" s="37"/>
    </row>
    <row r="17" spans="1:54" ht="15.75" x14ac:dyDescent="0.25">
      <c r="A17" s="18">
        <v>2.1</v>
      </c>
      <c r="B17" s="31">
        <v>62</v>
      </c>
      <c r="C17" s="14">
        <v>16</v>
      </c>
      <c r="D17" s="20">
        <v>0.58799999999999997</v>
      </c>
      <c r="E17" s="14">
        <v>136</v>
      </c>
      <c r="F17" s="14">
        <v>4</v>
      </c>
      <c r="G17" s="14">
        <v>121</v>
      </c>
      <c r="H17" s="14">
        <v>1</v>
      </c>
      <c r="I17" s="32">
        <v>1</v>
      </c>
      <c r="J17" s="14">
        <v>41</v>
      </c>
      <c r="K17" s="14">
        <v>10</v>
      </c>
      <c r="L17" s="14">
        <v>3</v>
      </c>
      <c r="M17" s="21">
        <v>41</v>
      </c>
      <c r="N17" s="17">
        <v>44</v>
      </c>
      <c r="O17">
        <v>1</v>
      </c>
      <c r="P17" s="33">
        <v>159</v>
      </c>
      <c r="Q17" s="33">
        <v>167</v>
      </c>
      <c r="R17" s="34">
        <v>5.0314465408805034E-2</v>
      </c>
      <c r="S17" s="18">
        <v>9.8000000000000007</v>
      </c>
      <c r="AB17" s="58" t="s">
        <v>54</v>
      </c>
      <c r="AC17" s="55">
        <v>0.57139390802953627</v>
      </c>
      <c r="AI17" s="37" t="s">
        <v>50</v>
      </c>
      <c r="AJ17" s="49">
        <v>-1.8917695250136226E-2</v>
      </c>
      <c r="AK17" s="49">
        <v>5.2268881811103007E-2</v>
      </c>
      <c r="AL17" s="49">
        <v>0.11137134778028962</v>
      </c>
      <c r="AM17" s="49">
        <v>8.0527398341354028E-3</v>
      </c>
      <c r="AN17" s="49">
        <v>2.0091899206972321E-2</v>
      </c>
      <c r="AO17" s="49">
        <v>3.9987668158652213E-2</v>
      </c>
      <c r="AP17" s="49">
        <v>0.11337949844302829</v>
      </c>
      <c r="AQ17" s="49">
        <v>-0.17485289061277304</v>
      </c>
      <c r="AR17" s="49">
        <v>-0.13102036763344119</v>
      </c>
      <c r="AS17" s="49">
        <v>1</v>
      </c>
      <c r="AT17" s="49"/>
      <c r="AU17" s="49"/>
      <c r="AV17" s="49"/>
      <c r="AW17" s="49"/>
      <c r="AX17" s="49"/>
      <c r="AY17" s="49"/>
      <c r="AZ17" s="49"/>
      <c r="BA17" s="49"/>
      <c r="BB17" s="37"/>
    </row>
    <row r="18" spans="1:54" ht="15.75" x14ac:dyDescent="0.25">
      <c r="A18" s="18">
        <v>3.8</v>
      </c>
      <c r="B18" s="31">
        <v>99</v>
      </c>
      <c r="C18" s="14">
        <v>9</v>
      </c>
      <c r="D18" s="20">
        <v>1.76</v>
      </c>
      <c r="E18" s="31">
        <v>369</v>
      </c>
      <c r="F18" s="14">
        <v>4</v>
      </c>
      <c r="G18" s="14">
        <v>85</v>
      </c>
      <c r="H18" s="14">
        <v>0</v>
      </c>
      <c r="I18" s="32">
        <v>1</v>
      </c>
      <c r="J18" s="14">
        <v>38</v>
      </c>
      <c r="K18" s="14">
        <v>12</v>
      </c>
      <c r="L18" s="14">
        <v>2</v>
      </c>
      <c r="M18" s="21">
        <v>38</v>
      </c>
      <c r="N18" s="17">
        <v>68</v>
      </c>
      <c r="O18">
        <v>1</v>
      </c>
      <c r="P18" s="33">
        <v>163</v>
      </c>
      <c r="Q18" s="33">
        <v>170</v>
      </c>
      <c r="R18" s="34">
        <v>4.2944785276073622E-2</v>
      </c>
      <c r="S18" s="18">
        <v>19.5</v>
      </c>
      <c r="AB18" s="58" t="s">
        <v>55</v>
      </c>
      <c r="AC18" s="55">
        <v>0.38731617615367542</v>
      </c>
      <c r="AI18" s="37" t="s">
        <v>51</v>
      </c>
      <c r="AJ18" s="49">
        <v>0.26098025219790127</v>
      </c>
      <c r="AK18" s="49">
        <v>0.23436299324370363</v>
      </c>
      <c r="AL18" s="49">
        <v>-9.2289951979313098E-2</v>
      </c>
      <c r="AM18" s="49">
        <v>-8.8266221430490469E-2</v>
      </c>
      <c r="AN18" s="49">
        <v>0.37374950969766724</v>
      </c>
      <c r="AO18" s="49">
        <v>-6.3296312862953313E-2</v>
      </c>
      <c r="AP18" s="49">
        <v>9.8394447851928982E-2</v>
      </c>
      <c r="AQ18" s="49">
        <v>4.6533378565231244E-2</v>
      </c>
      <c r="AR18" s="49">
        <v>0.28366578072093696</v>
      </c>
      <c r="AS18" s="49">
        <v>5.1210562723216016E-2</v>
      </c>
      <c r="AT18" s="49">
        <v>1</v>
      </c>
      <c r="AU18" s="49"/>
      <c r="AV18" s="49"/>
      <c r="AW18" s="49"/>
      <c r="AX18" s="49"/>
      <c r="AY18" s="49"/>
      <c r="AZ18" s="49"/>
      <c r="BA18" s="49"/>
      <c r="BB18" s="37"/>
    </row>
    <row r="19" spans="1:54" ht="15.75" x14ac:dyDescent="0.25">
      <c r="A19" s="18">
        <v>2.6</v>
      </c>
      <c r="B19" s="31">
        <v>67</v>
      </c>
      <c r="C19" s="14">
        <v>8</v>
      </c>
      <c r="D19" s="20">
        <v>4.4999999999999998E-2</v>
      </c>
      <c r="E19" s="14">
        <v>187</v>
      </c>
      <c r="F19" s="14">
        <v>0</v>
      </c>
      <c r="G19" s="14">
        <v>73</v>
      </c>
      <c r="H19" s="14">
        <v>1</v>
      </c>
      <c r="I19" s="32">
        <v>1</v>
      </c>
      <c r="J19" s="14">
        <v>29</v>
      </c>
      <c r="K19" s="14">
        <v>13</v>
      </c>
      <c r="L19" s="14">
        <v>1</v>
      </c>
      <c r="M19" s="21">
        <v>41</v>
      </c>
      <c r="N19" s="17">
        <v>45</v>
      </c>
      <c r="O19">
        <v>1</v>
      </c>
      <c r="P19" s="33">
        <v>182</v>
      </c>
      <c r="Q19" s="33">
        <v>192</v>
      </c>
      <c r="R19" s="34">
        <v>5.4945054945054944E-2</v>
      </c>
      <c r="S19" s="18">
        <v>16.2</v>
      </c>
      <c r="AB19" s="58" t="s">
        <v>35</v>
      </c>
      <c r="AC19" s="55">
        <v>0.45284983247019467</v>
      </c>
      <c r="AI19" s="37" t="s">
        <v>52</v>
      </c>
      <c r="AJ19" s="49">
        <v>-8.2404837836726474E-2</v>
      </c>
      <c r="AK19" s="49">
        <v>-0.10915820770961249</v>
      </c>
      <c r="AL19" s="49">
        <v>4.8657647498422135E-2</v>
      </c>
      <c r="AM19" s="49">
        <v>-6.1127420473628034E-2</v>
      </c>
      <c r="AN19" s="49">
        <v>-2.9464431600584953E-2</v>
      </c>
      <c r="AO19" s="49">
        <v>0.13479643259832944</v>
      </c>
      <c r="AP19" s="49">
        <v>6.6386339278294001E-2</v>
      </c>
      <c r="AQ19" s="49">
        <v>-0.1068960035787194</v>
      </c>
      <c r="AR19" s="49">
        <v>-0.13774327138044903</v>
      </c>
      <c r="AS19" s="49">
        <v>0.46518719734188729</v>
      </c>
      <c r="AT19" s="49">
        <v>-0.21675729660106879</v>
      </c>
      <c r="AU19" s="49">
        <v>1</v>
      </c>
      <c r="AV19" s="49"/>
      <c r="AW19" s="49"/>
      <c r="AX19" s="49"/>
      <c r="AY19" s="49"/>
      <c r="AZ19" s="49"/>
      <c r="BA19" s="49"/>
      <c r="BB19" s="37"/>
    </row>
    <row r="20" spans="1:54" ht="15.75" x14ac:dyDescent="0.25">
      <c r="A20" s="18">
        <v>1.9</v>
      </c>
      <c r="B20" s="31">
        <v>51</v>
      </c>
      <c r="C20" s="14">
        <v>12</v>
      </c>
      <c r="D20" s="20">
        <v>1</v>
      </c>
      <c r="E20" s="14">
        <v>66</v>
      </c>
      <c r="F20" s="14">
        <v>3</v>
      </c>
      <c r="G20" s="14">
        <v>90</v>
      </c>
      <c r="H20" s="14">
        <v>1</v>
      </c>
      <c r="I20" s="32">
        <v>0</v>
      </c>
      <c r="J20" s="14">
        <v>34</v>
      </c>
      <c r="K20" s="14">
        <v>6</v>
      </c>
      <c r="L20" s="14">
        <v>2</v>
      </c>
      <c r="M20" s="21">
        <v>40</v>
      </c>
      <c r="N20" s="17">
        <v>25</v>
      </c>
      <c r="O20">
        <v>0</v>
      </c>
      <c r="P20" s="33">
        <v>178</v>
      </c>
      <c r="Q20" s="33">
        <v>184</v>
      </c>
      <c r="R20" s="34">
        <v>3.3707865168539325E-2</v>
      </c>
      <c r="S20" s="18">
        <v>8</v>
      </c>
      <c r="AB20" s="58" t="s">
        <v>57</v>
      </c>
      <c r="AC20" s="55">
        <v>0.52715113767555866</v>
      </c>
      <c r="AI20" s="37" t="s">
        <v>53</v>
      </c>
      <c r="AJ20" s="49">
        <v>-3.9537752081770142E-2</v>
      </c>
      <c r="AK20" s="49">
        <v>-0.11040005458725689</v>
      </c>
      <c r="AL20" s="49">
        <v>0.61644654936365628</v>
      </c>
      <c r="AM20" s="49">
        <v>0.24268783418080622</v>
      </c>
      <c r="AN20" s="49">
        <v>-3.5361711748531803E-2</v>
      </c>
      <c r="AO20" s="49">
        <v>-0.11729834470191974</v>
      </c>
      <c r="AP20" s="49">
        <v>-0.23377747683887456</v>
      </c>
      <c r="AQ20" s="49">
        <v>-1.8936403138646214E-2</v>
      </c>
      <c r="AR20" s="49">
        <v>-1.0992148987643235E-2</v>
      </c>
      <c r="AS20" s="49">
        <v>-2.5149223920559054E-2</v>
      </c>
      <c r="AT20" s="49">
        <v>-8.8360533142823341E-2</v>
      </c>
      <c r="AU20" s="49">
        <v>-1.6706835561097453E-2</v>
      </c>
      <c r="AV20" s="49">
        <v>1</v>
      </c>
      <c r="AW20" s="49"/>
      <c r="AX20" s="49"/>
      <c r="AY20" s="49"/>
      <c r="AZ20" s="49"/>
      <c r="BA20" s="49"/>
      <c r="BB20" s="37"/>
    </row>
    <row r="21" spans="1:54" ht="15.75" x14ac:dyDescent="0.25">
      <c r="A21" s="18">
        <v>2.6</v>
      </c>
      <c r="B21" s="31">
        <v>71</v>
      </c>
      <c r="C21" s="14">
        <v>13</v>
      </c>
      <c r="D21" s="20">
        <v>0.121</v>
      </c>
      <c r="E21" s="14">
        <v>116</v>
      </c>
      <c r="F21" s="14">
        <v>0</v>
      </c>
      <c r="G21" s="14">
        <v>82</v>
      </c>
      <c r="H21" s="14">
        <v>0</v>
      </c>
      <c r="I21" s="32">
        <v>1</v>
      </c>
      <c r="J21" s="14">
        <v>34</v>
      </c>
      <c r="K21" s="14">
        <v>8</v>
      </c>
      <c r="L21" s="14">
        <v>2</v>
      </c>
      <c r="M21" s="21">
        <v>47</v>
      </c>
      <c r="N21" s="17">
        <v>51</v>
      </c>
      <c r="O21">
        <v>1</v>
      </c>
      <c r="P21" s="33">
        <v>185</v>
      </c>
      <c r="Q21" s="33">
        <v>193</v>
      </c>
      <c r="R21" s="34">
        <v>4.3243243243243246E-2</v>
      </c>
      <c r="S21" s="18">
        <v>12.2</v>
      </c>
      <c r="AB21" s="58" t="s">
        <v>56</v>
      </c>
      <c r="AC21" s="55">
        <v>0.56470681939161493</v>
      </c>
      <c r="AI21" s="37" t="s">
        <v>54</v>
      </c>
      <c r="AJ21" s="49">
        <v>0.70282073981647664</v>
      </c>
      <c r="AK21" s="49">
        <v>0.76390626499893044</v>
      </c>
      <c r="AL21" s="49">
        <v>-4.7334008300547487E-2</v>
      </c>
      <c r="AM21" s="49">
        <v>2.0256062042127113E-2</v>
      </c>
      <c r="AN21" s="49">
        <v>0.53709218303305062</v>
      </c>
      <c r="AO21" s="49">
        <v>-0.17206318975439022</v>
      </c>
      <c r="AP21" s="49">
        <v>-0.11578241223016765</v>
      </c>
      <c r="AQ21" s="49">
        <v>0.10631366060173973</v>
      </c>
      <c r="AR21" s="49">
        <v>0.36896106964700742</v>
      </c>
      <c r="AS21" s="49">
        <v>-1.9405545201118056E-2</v>
      </c>
      <c r="AT21" s="49">
        <v>0.18000803787253306</v>
      </c>
      <c r="AU21" s="49">
        <v>-0.12222726482587697</v>
      </c>
      <c r="AV21" s="49">
        <v>-0.11571711914004978</v>
      </c>
      <c r="AW21" s="49">
        <v>1</v>
      </c>
      <c r="AX21" s="49"/>
      <c r="AY21" s="49"/>
      <c r="AZ21" s="49"/>
      <c r="BA21" s="49"/>
      <c r="BB21" s="37"/>
    </row>
    <row r="22" spans="1:54" ht="15.75" x14ac:dyDescent="0.25">
      <c r="A22" s="18">
        <v>2.4</v>
      </c>
      <c r="B22" s="31">
        <v>65</v>
      </c>
      <c r="C22" s="14">
        <v>3</v>
      </c>
      <c r="D22" s="20">
        <v>0.159</v>
      </c>
      <c r="E22" s="14">
        <v>144</v>
      </c>
      <c r="F22" s="14">
        <v>2</v>
      </c>
      <c r="G22" s="31">
        <v>85</v>
      </c>
      <c r="H22" s="14">
        <v>0</v>
      </c>
      <c r="I22" s="32">
        <v>1</v>
      </c>
      <c r="J22" s="14">
        <v>47</v>
      </c>
      <c r="K22" s="14">
        <v>14</v>
      </c>
      <c r="L22" s="14">
        <v>3</v>
      </c>
      <c r="M22" s="21">
        <v>27</v>
      </c>
      <c r="N22" s="17">
        <v>59</v>
      </c>
      <c r="O22">
        <v>1</v>
      </c>
      <c r="P22" s="33">
        <v>168</v>
      </c>
      <c r="Q22" s="33">
        <v>174</v>
      </c>
      <c r="R22" s="34">
        <v>3.5714285714285712E-2</v>
      </c>
      <c r="S22" s="18">
        <v>11.1</v>
      </c>
      <c r="AI22" s="37" t="s">
        <v>55</v>
      </c>
      <c r="AJ22" s="49">
        <v>0.24749688808941572</v>
      </c>
      <c r="AK22" s="49">
        <v>0.24870853641206828</v>
      </c>
      <c r="AL22" s="49">
        <v>-1.8702223703920825E-2</v>
      </c>
      <c r="AM22" s="49">
        <v>-3.1916313542160742E-2</v>
      </c>
      <c r="AN22" s="49">
        <v>0.31885294289788974</v>
      </c>
      <c r="AO22" s="49">
        <v>-0.107687668904023</v>
      </c>
      <c r="AP22" s="49">
        <v>5.1722506445331098E-3</v>
      </c>
      <c r="AQ22" s="49">
        <v>-0.10379331920582748</v>
      </c>
      <c r="AR22" s="49">
        <v>0.33613972452122481</v>
      </c>
      <c r="AS22" s="49">
        <v>-0.27267684138186138</v>
      </c>
      <c r="AT22" s="49">
        <v>0.49580258393872734</v>
      </c>
      <c r="AU22" s="49">
        <v>-0.38358711160772235</v>
      </c>
      <c r="AV22" s="49">
        <v>3.6556690802929018E-2</v>
      </c>
      <c r="AW22" s="49">
        <v>0.27668101401086642</v>
      </c>
      <c r="AX22" s="49">
        <v>1</v>
      </c>
      <c r="AY22" s="49"/>
      <c r="AZ22" s="49"/>
      <c r="BA22" s="49"/>
      <c r="BB22" s="37"/>
    </row>
    <row r="23" spans="1:54" ht="15.75" x14ac:dyDescent="0.25">
      <c r="A23" s="18">
        <v>3</v>
      </c>
      <c r="B23" s="31">
        <v>86</v>
      </c>
      <c r="C23" s="14">
        <v>8</v>
      </c>
      <c r="D23" s="20">
        <v>2.2839999999999998</v>
      </c>
      <c r="E23" s="14">
        <v>201</v>
      </c>
      <c r="F23" s="14">
        <v>0</v>
      </c>
      <c r="G23" s="14">
        <v>80</v>
      </c>
      <c r="H23" s="14">
        <v>1</v>
      </c>
      <c r="I23" s="32">
        <v>1</v>
      </c>
      <c r="J23" s="14">
        <v>38</v>
      </c>
      <c r="K23" s="14">
        <v>10</v>
      </c>
      <c r="L23" s="14">
        <v>2</v>
      </c>
      <c r="M23" s="21">
        <v>32</v>
      </c>
      <c r="N23" s="17">
        <v>78</v>
      </c>
      <c r="O23">
        <v>1</v>
      </c>
      <c r="P23" s="33">
        <v>183</v>
      </c>
      <c r="Q23" s="33">
        <v>192</v>
      </c>
      <c r="R23" s="34">
        <v>4.9180327868852458E-2</v>
      </c>
      <c r="S23" s="18">
        <v>16.8</v>
      </c>
      <c r="AI23" s="37" t="s">
        <v>35</v>
      </c>
      <c r="AJ23" s="49">
        <v>0.21133599046451579</v>
      </c>
      <c r="AK23" s="49">
        <v>0.14005610926435025</v>
      </c>
      <c r="AL23" s="49">
        <v>-0.2446959830662912</v>
      </c>
      <c r="AM23" s="49">
        <v>0.11693420901824453</v>
      </c>
      <c r="AN23" s="49">
        <v>-1.0558183848658288E-2</v>
      </c>
      <c r="AO23" s="49">
        <v>-0.32976040845056248</v>
      </c>
      <c r="AP23" s="49">
        <v>-0.247274516218985</v>
      </c>
      <c r="AQ23" s="49">
        <v>0.10392609430231284</v>
      </c>
      <c r="AR23" s="49">
        <v>0.2854406321072569</v>
      </c>
      <c r="AS23" s="49">
        <v>-0.31209419524051807</v>
      </c>
      <c r="AT23" s="49">
        <v>0.27512502620422308</v>
      </c>
      <c r="AU23" s="49">
        <v>-0.21601075375521683</v>
      </c>
      <c r="AV23" s="49">
        <v>2.7765772971027843E-2</v>
      </c>
      <c r="AW23" s="49">
        <v>0.16252142159913768</v>
      </c>
      <c r="AX23" s="49">
        <v>0.14321371450294137</v>
      </c>
      <c r="AY23" s="49">
        <v>1</v>
      </c>
      <c r="AZ23" s="49"/>
      <c r="BA23" s="49"/>
      <c r="BB23" s="37"/>
    </row>
    <row r="24" spans="1:54" ht="15.75" x14ac:dyDescent="0.25">
      <c r="A24" s="18">
        <v>2</v>
      </c>
      <c r="B24" s="31">
        <v>51</v>
      </c>
      <c r="C24" s="14">
        <v>8</v>
      </c>
      <c r="D24" s="20">
        <v>0.79900000000000004</v>
      </c>
      <c r="E24" s="14">
        <v>96</v>
      </c>
      <c r="F24" s="14">
        <v>6</v>
      </c>
      <c r="G24" s="14">
        <v>145</v>
      </c>
      <c r="H24" s="14">
        <v>1</v>
      </c>
      <c r="I24" s="32">
        <v>1</v>
      </c>
      <c r="J24" s="14">
        <v>34</v>
      </c>
      <c r="K24" s="14">
        <v>12</v>
      </c>
      <c r="L24" s="14">
        <v>2</v>
      </c>
      <c r="M24" s="21">
        <v>40</v>
      </c>
      <c r="N24" s="17">
        <v>22</v>
      </c>
      <c r="O24">
        <v>0</v>
      </c>
      <c r="P24" s="33">
        <v>181</v>
      </c>
      <c r="Q24" s="33">
        <v>189</v>
      </c>
      <c r="R24" s="34">
        <v>4.4198895027624308E-2</v>
      </c>
      <c r="S24" s="18">
        <v>11.8</v>
      </c>
      <c r="AI24" s="37" t="s">
        <v>57</v>
      </c>
      <c r="AJ24" s="49">
        <v>0.28037758777849309</v>
      </c>
      <c r="AK24" s="49">
        <v>0.20934674831412806</v>
      </c>
      <c r="AL24" s="49">
        <v>-0.24863906264083563</v>
      </c>
      <c r="AM24" s="49">
        <v>0.10019395688429357</v>
      </c>
      <c r="AN24" s="49">
        <v>6.5784419621901083E-2</v>
      </c>
      <c r="AO24" s="49">
        <v>-0.33558160115609775</v>
      </c>
      <c r="AP24" s="49">
        <v>-0.22438530481684532</v>
      </c>
      <c r="AQ24" s="49">
        <v>0.11294930107577293</v>
      </c>
      <c r="AR24" s="49">
        <v>0.31390596614958655</v>
      </c>
      <c r="AS24" s="49">
        <v>-0.30496197452094637</v>
      </c>
      <c r="AT24" s="49">
        <v>0.32358264147342208</v>
      </c>
      <c r="AU24" s="49">
        <v>-0.23763301333001852</v>
      </c>
      <c r="AV24" s="49">
        <v>2.8296581747516633E-3</v>
      </c>
      <c r="AW24" s="49">
        <v>0.21883317658914364</v>
      </c>
      <c r="AX24" s="49">
        <v>0.19000138080073761</v>
      </c>
      <c r="AY24" s="49">
        <v>0.98413513997907787</v>
      </c>
      <c r="AZ24" s="49">
        <v>1</v>
      </c>
      <c r="BA24" s="49"/>
      <c r="BB24" s="37"/>
    </row>
    <row r="25" spans="1:54" ht="15.75" x14ac:dyDescent="0.25">
      <c r="A25" s="18">
        <v>2.2999999999999998</v>
      </c>
      <c r="B25" s="31">
        <v>56</v>
      </c>
      <c r="C25" s="14">
        <v>7</v>
      </c>
      <c r="D25" s="20">
        <v>0.91100000000000003</v>
      </c>
      <c r="E25" s="14">
        <v>134</v>
      </c>
      <c r="F25" s="14">
        <v>2</v>
      </c>
      <c r="G25" s="14">
        <v>112</v>
      </c>
      <c r="H25" s="14">
        <v>1</v>
      </c>
      <c r="I25" s="32">
        <v>0</v>
      </c>
      <c r="J25" s="14">
        <v>30</v>
      </c>
      <c r="K25" s="14">
        <v>13</v>
      </c>
      <c r="L25" s="14">
        <v>1</v>
      </c>
      <c r="M25" s="21">
        <v>38</v>
      </c>
      <c r="N25" s="17">
        <v>34</v>
      </c>
      <c r="O25">
        <v>1</v>
      </c>
      <c r="P25" s="33">
        <v>178</v>
      </c>
      <c r="Q25" s="33">
        <v>185</v>
      </c>
      <c r="R25" s="34">
        <v>3.9325842696629212E-2</v>
      </c>
      <c r="S25" s="18">
        <v>14</v>
      </c>
      <c r="AI25" s="37" t="s">
        <v>56</v>
      </c>
      <c r="AJ25" s="49">
        <v>0.45236834615289478</v>
      </c>
      <c r="AK25" s="49">
        <v>0.42674656913658832</v>
      </c>
      <c r="AL25" s="49">
        <v>-0.10320115443872446</v>
      </c>
      <c r="AM25" s="49">
        <v>-5.3060868800515491E-2</v>
      </c>
      <c r="AN25" s="49">
        <v>0.414870051997976</v>
      </c>
      <c r="AO25" s="49">
        <v>-0.14584084368021216</v>
      </c>
      <c r="AP25" s="49">
        <v>3.5386108079284086E-2</v>
      </c>
      <c r="AQ25" s="49">
        <v>8.6692766402573979E-2</v>
      </c>
      <c r="AR25" s="49">
        <v>0.25884321309245439</v>
      </c>
      <c r="AS25" s="49">
        <v>-7.1389159561105683E-2</v>
      </c>
      <c r="AT25" s="49">
        <v>0.36886579276003967</v>
      </c>
      <c r="AU25" s="49">
        <v>-0.18998199303415808</v>
      </c>
      <c r="AV25" s="49">
        <v>-0.12363578654207789</v>
      </c>
      <c r="AW25" s="49">
        <v>0.36429454528689215</v>
      </c>
      <c r="AX25" s="49">
        <v>0.30354412877385284</v>
      </c>
      <c r="AY25" s="49">
        <v>0.26719386369326098</v>
      </c>
      <c r="AZ25" s="49">
        <v>0.43363848656171095</v>
      </c>
      <c r="BA25" s="49">
        <v>1</v>
      </c>
      <c r="BB25" s="37"/>
    </row>
    <row r="26" spans="1:54" ht="16.5" thickBot="1" x14ac:dyDescent="0.3">
      <c r="A26" s="18">
        <v>2.2999999999999998</v>
      </c>
      <c r="B26" s="31">
        <v>60</v>
      </c>
      <c r="C26" s="14">
        <v>3</v>
      </c>
      <c r="D26" s="20">
        <v>0.81299999999999994</v>
      </c>
      <c r="E26" s="14">
        <v>101</v>
      </c>
      <c r="F26" s="14">
        <v>3</v>
      </c>
      <c r="G26" s="14">
        <v>106</v>
      </c>
      <c r="H26" s="14">
        <v>1</v>
      </c>
      <c r="I26" s="32">
        <v>0</v>
      </c>
      <c r="J26" s="14">
        <v>44</v>
      </c>
      <c r="K26" s="14">
        <v>8</v>
      </c>
      <c r="L26" s="14">
        <v>3</v>
      </c>
      <c r="M26" s="21">
        <v>33</v>
      </c>
      <c r="N26" s="17">
        <v>45</v>
      </c>
      <c r="O26">
        <v>0</v>
      </c>
      <c r="P26" s="33">
        <v>170</v>
      </c>
      <c r="Q26" s="33">
        <v>177</v>
      </c>
      <c r="R26" s="34">
        <v>4.1176470588235294E-2</v>
      </c>
      <c r="S26" s="18">
        <v>10.5</v>
      </c>
      <c r="AI26" s="38" t="s">
        <v>40</v>
      </c>
      <c r="AJ26" s="74">
        <v>0.81250606586306673</v>
      </c>
      <c r="AK26" s="74">
        <v>0.73682110933327571</v>
      </c>
      <c r="AL26" s="74">
        <v>-0.11821698523432621</v>
      </c>
      <c r="AM26" s="74">
        <v>7.2016432359314708E-2</v>
      </c>
      <c r="AN26" s="74">
        <v>0.84221888860671723</v>
      </c>
      <c r="AO26" s="74">
        <v>-0.31032492168318238</v>
      </c>
      <c r="AP26" s="74">
        <v>-9.1480084373456783E-2</v>
      </c>
      <c r="AQ26" s="74">
        <v>0.11084370763740548</v>
      </c>
      <c r="AR26" s="74">
        <v>0.54704367199455262</v>
      </c>
      <c r="AS26" s="74">
        <v>-0.14814932436897005</v>
      </c>
      <c r="AT26" s="74">
        <v>0.50180591250724316</v>
      </c>
      <c r="AU26" s="74">
        <v>-0.18042928324545329</v>
      </c>
      <c r="AV26" s="74">
        <v>-3.1901479344252685E-2</v>
      </c>
      <c r="AW26" s="74">
        <v>0.57139390802953627</v>
      </c>
      <c r="AX26" s="74">
        <v>0.38731617615367542</v>
      </c>
      <c r="AY26" s="74">
        <v>0.45284983247019467</v>
      </c>
      <c r="AZ26" s="74">
        <v>0.52715113767555866</v>
      </c>
      <c r="BA26" s="74">
        <v>0.56470681939161493</v>
      </c>
      <c r="BB26" s="52">
        <v>1</v>
      </c>
    </row>
    <row r="27" spans="1:54" ht="15.75" x14ac:dyDescent="0.25">
      <c r="A27" s="18">
        <v>1.6</v>
      </c>
      <c r="B27" s="31">
        <v>40</v>
      </c>
      <c r="C27" s="14">
        <v>14</v>
      </c>
      <c r="D27" s="20">
        <v>0.97599999999999998</v>
      </c>
      <c r="E27" s="14">
        <v>82</v>
      </c>
      <c r="F27" s="14">
        <v>2</v>
      </c>
      <c r="G27" s="14">
        <v>101</v>
      </c>
      <c r="H27" s="14">
        <v>0</v>
      </c>
      <c r="I27" s="32">
        <v>0</v>
      </c>
      <c r="J27" s="14">
        <v>37</v>
      </c>
      <c r="K27" s="14">
        <v>5</v>
      </c>
      <c r="L27" s="14">
        <v>3</v>
      </c>
      <c r="M27" s="21">
        <v>40</v>
      </c>
      <c r="N27" s="17">
        <v>9</v>
      </c>
      <c r="O27">
        <v>0</v>
      </c>
      <c r="P27" s="33">
        <v>163</v>
      </c>
      <c r="Q27" s="33">
        <v>168</v>
      </c>
      <c r="R27" s="34">
        <v>3.0674846625766871E-2</v>
      </c>
      <c r="S27" s="18">
        <v>6.2</v>
      </c>
    </row>
    <row r="28" spans="1:54" ht="15.75" x14ac:dyDescent="0.25">
      <c r="A28" s="18">
        <v>3.4</v>
      </c>
      <c r="B28" s="31">
        <v>85</v>
      </c>
      <c r="C28" s="14">
        <v>12</v>
      </c>
      <c r="D28" s="20">
        <v>1.86</v>
      </c>
      <c r="E28" s="14">
        <v>311</v>
      </c>
      <c r="F28" s="14">
        <v>2</v>
      </c>
      <c r="G28" s="14">
        <v>124</v>
      </c>
      <c r="H28" s="14">
        <v>1</v>
      </c>
      <c r="I28" s="32">
        <v>1</v>
      </c>
      <c r="J28" s="14">
        <v>37</v>
      </c>
      <c r="K28" s="14">
        <v>13</v>
      </c>
      <c r="L28" s="14">
        <v>2</v>
      </c>
      <c r="M28" s="21">
        <v>42</v>
      </c>
      <c r="N28" s="17">
        <v>62</v>
      </c>
      <c r="O28">
        <v>1</v>
      </c>
      <c r="P28" s="33">
        <v>164</v>
      </c>
      <c r="Q28" s="33">
        <v>172</v>
      </c>
      <c r="R28" s="34">
        <v>4.878048780487805E-2</v>
      </c>
      <c r="S28" s="18">
        <v>16.899999999999999</v>
      </c>
    </row>
    <row r="29" spans="1:54" ht="15.75" x14ac:dyDescent="0.25">
      <c r="A29" s="18">
        <v>1.5</v>
      </c>
      <c r="B29" s="31">
        <v>35</v>
      </c>
      <c r="C29" s="14">
        <v>6</v>
      </c>
      <c r="D29" s="20">
        <v>4.7E-2</v>
      </c>
      <c r="E29" s="14">
        <v>65</v>
      </c>
      <c r="F29" s="14">
        <v>4</v>
      </c>
      <c r="G29" s="14">
        <v>88</v>
      </c>
      <c r="H29" s="14">
        <v>1</v>
      </c>
      <c r="I29" s="32">
        <v>0</v>
      </c>
      <c r="J29" s="14">
        <v>27</v>
      </c>
      <c r="K29" s="14">
        <v>5</v>
      </c>
      <c r="L29" s="14">
        <v>6</v>
      </c>
      <c r="M29" s="21">
        <v>37</v>
      </c>
      <c r="N29" s="17">
        <v>16</v>
      </c>
      <c r="O29">
        <v>0</v>
      </c>
      <c r="P29" s="33">
        <v>180</v>
      </c>
      <c r="Q29" s="33">
        <v>186</v>
      </c>
      <c r="R29" s="34">
        <v>3.3333333333333333E-2</v>
      </c>
      <c r="S29" s="18">
        <v>7.9</v>
      </c>
    </row>
    <row r="30" spans="1:54" ht="15.75" x14ac:dyDescent="0.25">
      <c r="A30" s="18">
        <v>1.9</v>
      </c>
      <c r="B30" s="31">
        <v>51</v>
      </c>
      <c r="C30" s="14">
        <v>6</v>
      </c>
      <c r="D30" s="20">
        <v>0.498</v>
      </c>
      <c r="E30" s="14">
        <v>31</v>
      </c>
      <c r="F30" s="14">
        <v>4</v>
      </c>
      <c r="G30" s="14">
        <v>117</v>
      </c>
      <c r="H30" s="14">
        <v>1</v>
      </c>
      <c r="I30" s="32">
        <v>0</v>
      </c>
      <c r="J30" s="14">
        <v>30</v>
      </c>
      <c r="K30" s="14">
        <v>5</v>
      </c>
      <c r="L30" s="14">
        <v>2</v>
      </c>
      <c r="M30" s="21">
        <v>36</v>
      </c>
      <c r="N30" s="17">
        <v>20</v>
      </c>
      <c r="O30">
        <v>0</v>
      </c>
      <c r="P30" s="33">
        <v>179</v>
      </c>
      <c r="Q30" s="33">
        <v>187</v>
      </c>
      <c r="R30" s="34">
        <v>4.4692737430167599E-2</v>
      </c>
      <c r="S30" s="18">
        <v>9.6</v>
      </c>
    </row>
    <row r="31" spans="1:54" ht="15.75" x14ac:dyDescent="0.25">
      <c r="A31" s="18">
        <v>3.7</v>
      </c>
      <c r="B31" s="31">
        <v>102</v>
      </c>
      <c r="C31" s="14">
        <v>12</v>
      </c>
      <c r="D31" s="20">
        <v>8.4000000000000005E-2</v>
      </c>
      <c r="E31" s="14">
        <v>249</v>
      </c>
      <c r="F31" s="14">
        <v>2</v>
      </c>
      <c r="G31" s="31">
        <v>86</v>
      </c>
      <c r="H31" s="14">
        <v>1</v>
      </c>
      <c r="I31" s="32">
        <v>1</v>
      </c>
      <c r="J31" s="14">
        <v>38</v>
      </c>
      <c r="K31" s="14">
        <v>11</v>
      </c>
      <c r="L31" s="14">
        <v>2</v>
      </c>
      <c r="M31" s="21">
        <v>32</v>
      </c>
      <c r="N31" s="17">
        <v>114</v>
      </c>
      <c r="O31">
        <v>1</v>
      </c>
      <c r="P31" s="33">
        <v>170</v>
      </c>
      <c r="Q31" s="33">
        <v>177</v>
      </c>
      <c r="R31" s="34">
        <v>4.1176470588235294E-2</v>
      </c>
      <c r="S31" s="18">
        <v>16.3</v>
      </c>
    </row>
    <row r="32" spans="1:54" ht="15.75" x14ac:dyDescent="0.25">
      <c r="A32" s="18">
        <v>2.6</v>
      </c>
      <c r="B32" s="31">
        <v>70</v>
      </c>
      <c r="C32" s="14">
        <v>14</v>
      </c>
      <c r="D32" s="20">
        <v>4.8000000000000001E-2</v>
      </c>
      <c r="E32" s="14">
        <v>197</v>
      </c>
      <c r="F32" s="14">
        <v>4</v>
      </c>
      <c r="G32" s="14">
        <v>72</v>
      </c>
      <c r="H32" s="14">
        <v>1</v>
      </c>
      <c r="I32" s="32">
        <v>1</v>
      </c>
      <c r="J32" s="14">
        <v>35</v>
      </c>
      <c r="K32" s="14">
        <v>11</v>
      </c>
      <c r="L32" s="14">
        <v>3</v>
      </c>
      <c r="M32" s="21">
        <v>42</v>
      </c>
      <c r="N32" s="17">
        <v>56</v>
      </c>
      <c r="O32">
        <v>0</v>
      </c>
      <c r="P32" s="33">
        <v>166</v>
      </c>
      <c r="Q32" s="33">
        <v>172</v>
      </c>
      <c r="R32" s="34">
        <v>3.614457831325301E-2</v>
      </c>
      <c r="S32" s="18">
        <v>11.2</v>
      </c>
    </row>
    <row r="33" spans="1:38" ht="15.75" x14ac:dyDescent="0.25">
      <c r="A33" s="18">
        <v>2.5</v>
      </c>
      <c r="B33" s="31">
        <v>61</v>
      </c>
      <c r="C33" s="14">
        <v>7</v>
      </c>
      <c r="D33" s="20">
        <v>0.96</v>
      </c>
      <c r="E33" s="14">
        <v>213</v>
      </c>
      <c r="F33" s="14">
        <v>2</v>
      </c>
      <c r="G33" s="14">
        <v>101</v>
      </c>
      <c r="H33" s="14">
        <v>1</v>
      </c>
      <c r="I33" s="32">
        <v>1</v>
      </c>
      <c r="J33" s="14">
        <v>30</v>
      </c>
      <c r="K33" s="14">
        <v>10</v>
      </c>
      <c r="L33" s="14">
        <v>5</v>
      </c>
      <c r="M33" s="21">
        <v>39</v>
      </c>
      <c r="N33" s="17">
        <v>43</v>
      </c>
      <c r="O33">
        <v>1</v>
      </c>
      <c r="P33" s="33">
        <v>168</v>
      </c>
      <c r="Q33" s="33">
        <v>173</v>
      </c>
      <c r="R33" s="34">
        <v>2.976190476190476E-2</v>
      </c>
      <c r="S33" s="18">
        <v>13.1</v>
      </c>
    </row>
    <row r="34" spans="1:38" ht="15.75" x14ac:dyDescent="0.25">
      <c r="A34" s="18">
        <v>1.8</v>
      </c>
      <c r="B34" s="31">
        <v>44</v>
      </c>
      <c r="C34" s="14">
        <v>3</v>
      </c>
      <c r="D34" s="20">
        <v>1.18</v>
      </c>
      <c r="E34" s="14">
        <v>69</v>
      </c>
      <c r="F34" s="14">
        <v>2</v>
      </c>
      <c r="G34" s="14">
        <v>72</v>
      </c>
      <c r="H34" s="14">
        <v>0</v>
      </c>
      <c r="I34" s="32">
        <v>0</v>
      </c>
      <c r="J34" s="14">
        <v>34</v>
      </c>
      <c r="K34" s="14">
        <v>6</v>
      </c>
      <c r="L34" s="14">
        <v>2</v>
      </c>
      <c r="M34" s="21">
        <v>47</v>
      </c>
      <c r="N34" s="17">
        <v>20</v>
      </c>
      <c r="O34">
        <v>0</v>
      </c>
      <c r="P34" s="33">
        <v>178</v>
      </c>
      <c r="Q34" s="33">
        <v>183</v>
      </c>
      <c r="R34" s="34">
        <v>2.8089887640449437E-2</v>
      </c>
      <c r="S34" s="18">
        <v>8</v>
      </c>
    </row>
    <row r="35" spans="1:38" ht="15.75" x14ac:dyDescent="0.25">
      <c r="A35" s="18">
        <v>3.9</v>
      </c>
      <c r="B35" s="31">
        <v>98</v>
      </c>
      <c r="C35" s="14">
        <v>3</v>
      </c>
      <c r="D35" s="20">
        <v>0.97399999999999998</v>
      </c>
      <c r="E35" s="14">
        <v>201</v>
      </c>
      <c r="F35" s="14">
        <v>1</v>
      </c>
      <c r="G35" s="14">
        <v>91</v>
      </c>
      <c r="H35" s="14">
        <v>1</v>
      </c>
      <c r="I35" s="32">
        <v>1</v>
      </c>
      <c r="J35" s="14">
        <v>37</v>
      </c>
      <c r="K35" s="14">
        <v>6</v>
      </c>
      <c r="L35" s="14">
        <v>3</v>
      </c>
      <c r="M35" s="21">
        <v>32</v>
      </c>
      <c r="N35" s="17">
        <v>106</v>
      </c>
      <c r="O35">
        <v>0</v>
      </c>
      <c r="P35" s="33">
        <v>186</v>
      </c>
      <c r="Q35" s="33">
        <v>194</v>
      </c>
      <c r="R35" s="34">
        <v>4.3010752688172046E-2</v>
      </c>
      <c r="S35" s="18">
        <v>16.100000000000001</v>
      </c>
    </row>
    <row r="36" spans="1:38" ht="15.75" x14ac:dyDescent="0.25">
      <c r="A36" s="18">
        <v>2</v>
      </c>
      <c r="B36" s="31">
        <v>53</v>
      </c>
      <c r="C36" s="14">
        <v>4</v>
      </c>
      <c r="D36" s="20">
        <v>1.3149999999999999</v>
      </c>
      <c r="E36" s="14">
        <v>69</v>
      </c>
      <c r="F36" s="14">
        <v>1</v>
      </c>
      <c r="G36" s="14">
        <v>78</v>
      </c>
      <c r="H36" s="14">
        <v>1</v>
      </c>
      <c r="I36" s="32">
        <v>1</v>
      </c>
      <c r="J36" s="14">
        <v>35</v>
      </c>
      <c r="K36" s="14">
        <v>9</v>
      </c>
      <c r="L36" s="14">
        <v>2</v>
      </c>
      <c r="M36" s="21">
        <v>47</v>
      </c>
      <c r="N36" s="17">
        <v>25</v>
      </c>
      <c r="O36">
        <v>0</v>
      </c>
      <c r="P36" s="33">
        <v>181</v>
      </c>
      <c r="Q36" s="33">
        <v>189</v>
      </c>
      <c r="R36" s="34">
        <v>4.4198895027624308E-2</v>
      </c>
      <c r="S36" s="18">
        <v>10.4</v>
      </c>
    </row>
    <row r="37" spans="1:38" ht="15.75" x14ac:dyDescent="0.25">
      <c r="A37" s="18">
        <v>1.8</v>
      </c>
      <c r="B37" s="31">
        <v>44</v>
      </c>
      <c r="C37" s="14">
        <v>12</v>
      </c>
      <c r="D37" s="20">
        <v>0.97399999999999998</v>
      </c>
      <c r="E37" s="14">
        <v>117</v>
      </c>
      <c r="F37" s="14">
        <v>3</v>
      </c>
      <c r="G37" s="14">
        <v>96</v>
      </c>
      <c r="H37" s="14">
        <v>0</v>
      </c>
      <c r="I37" s="32">
        <v>0</v>
      </c>
      <c r="J37" s="14">
        <v>33</v>
      </c>
      <c r="K37" s="14">
        <v>6</v>
      </c>
      <c r="L37" s="14">
        <v>2</v>
      </c>
      <c r="M37" s="21">
        <v>40</v>
      </c>
      <c r="N37" s="17">
        <v>22</v>
      </c>
      <c r="O37">
        <v>1</v>
      </c>
      <c r="P37" s="33">
        <v>165</v>
      </c>
      <c r="Q37" s="33">
        <v>170</v>
      </c>
      <c r="R37" s="34">
        <v>3.0303030303030304E-2</v>
      </c>
      <c r="S37" s="18">
        <v>7.4</v>
      </c>
    </row>
    <row r="38" spans="1:38" ht="15.75" x14ac:dyDescent="0.25">
      <c r="A38" s="18">
        <v>2.2999999999999998</v>
      </c>
      <c r="B38" s="31">
        <v>58</v>
      </c>
      <c r="C38" s="14">
        <v>15</v>
      </c>
      <c r="D38" s="20">
        <v>0.16700000000000001</v>
      </c>
      <c r="E38" s="14">
        <v>81</v>
      </c>
      <c r="F38" s="14">
        <v>1</v>
      </c>
      <c r="G38" s="14">
        <v>120</v>
      </c>
      <c r="H38" s="14">
        <v>0</v>
      </c>
      <c r="I38" s="32">
        <v>0</v>
      </c>
      <c r="J38" s="14">
        <v>39</v>
      </c>
      <c r="K38" s="14">
        <v>10</v>
      </c>
      <c r="L38" s="14">
        <v>2</v>
      </c>
      <c r="M38" s="21">
        <v>47</v>
      </c>
      <c r="N38" s="17">
        <v>35</v>
      </c>
      <c r="O38">
        <v>0</v>
      </c>
      <c r="P38" s="33">
        <v>181</v>
      </c>
      <c r="Q38" s="33">
        <v>188</v>
      </c>
      <c r="R38" s="34">
        <v>3.8674033149171269E-2</v>
      </c>
      <c r="S38" s="18">
        <v>10.5</v>
      </c>
    </row>
    <row r="39" spans="1:38" ht="15.75" x14ac:dyDescent="0.25">
      <c r="A39" s="18">
        <v>2.2999999999999998</v>
      </c>
      <c r="B39" s="31">
        <v>60</v>
      </c>
      <c r="C39" s="14">
        <v>5</v>
      </c>
      <c r="D39" s="20">
        <v>0.93700000000000006</v>
      </c>
      <c r="E39" s="14">
        <v>211</v>
      </c>
      <c r="F39" s="14">
        <v>3</v>
      </c>
      <c r="G39" s="14">
        <v>112</v>
      </c>
      <c r="H39" s="14">
        <v>1</v>
      </c>
      <c r="I39" s="32">
        <v>0</v>
      </c>
      <c r="J39" s="14">
        <v>59</v>
      </c>
      <c r="K39" s="14">
        <v>15</v>
      </c>
      <c r="L39" s="14">
        <v>4</v>
      </c>
      <c r="M39" s="21">
        <v>37</v>
      </c>
      <c r="N39" s="17">
        <v>39</v>
      </c>
      <c r="O39">
        <v>0</v>
      </c>
      <c r="P39" s="33">
        <v>166</v>
      </c>
      <c r="Q39" s="33">
        <v>171</v>
      </c>
      <c r="R39" s="34">
        <v>3.0120481927710843E-2</v>
      </c>
      <c r="S39" s="18">
        <v>12</v>
      </c>
    </row>
    <row r="40" spans="1:38" ht="16.5" thickBot="1" x14ac:dyDescent="0.3">
      <c r="A40" s="18">
        <v>2.4</v>
      </c>
      <c r="B40" s="31">
        <v>54</v>
      </c>
      <c r="C40" s="14">
        <v>9</v>
      </c>
      <c r="D40" s="20">
        <v>4.5999999999999999E-2</v>
      </c>
      <c r="E40" s="14">
        <v>151</v>
      </c>
      <c r="F40" s="14">
        <v>0</v>
      </c>
      <c r="G40" s="14">
        <v>72</v>
      </c>
      <c r="H40" s="14">
        <v>1</v>
      </c>
      <c r="I40" s="32">
        <v>1</v>
      </c>
      <c r="J40" s="14">
        <v>30</v>
      </c>
      <c r="K40" s="14">
        <v>13</v>
      </c>
      <c r="L40" s="14">
        <v>5</v>
      </c>
      <c r="M40" s="21">
        <v>39</v>
      </c>
      <c r="N40" s="17">
        <v>26</v>
      </c>
      <c r="O40">
        <v>0</v>
      </c>
      <c r="P40" s="33">
        <v>201</v>
      </c>
      <c r="Q40" s="33">
        <v>204</v>
      </c>
      <c r="R40" s="34">
        <v>1.4925373134328358E-2</v>
      </c>
      <c r="S40" s="18">
        <v>14.5</v>
      </c>
    </row>
    <row r="41" spans="1:38" ht="16.5" thickBot="1" x14ac:dyDescent="0.3">
      <c r="A41" s="23">
        <v>1.9</v>
      </c>
      <c r="B41" s="31">
        <v>48</v>
      </c>
      <c r="C41" s="12">
        <v>2</v>
      </c>
      <c r="D41" s="25">
        <v>1.7999999999999999E-2</v>
      </c>
      <c r="E41" s="12">
        <v>77</v>
      </c>
      <c r="F41" s="12">
        <v>2</v>
      </c>
      <c r="G41" s="12">
        <v>150</v>
      </c>
      <c r="H41" s="14">
        <v>0</v>
      </c>
      <c r="I41" s="32">
        <v>0</v>
      </c>
      <c r="J41" s="14">
        <v>28</v>
      </c>
      <c r="K41" s="14">
        <v>1</v>
      </c>
      <c r="L41" s="14">
        <v>6</v>
      </c>
      <c r="M41" s="21">
        <v>30</v>
      </c>
      <c r="N41" s="17">
        <v>24</v>
      </c>
      <c r="O41">
        <v>0</v>
      </c>
      <c r="P41" s="33">
        <v>157</v>
      </c>
      <c r="Q41" s="33">
        <v>160</v>
      </c>
      <c r="R41" s="34">
        <v>1.9108280254777069E-2</v>
      </c>
      <c r="S41" s="23">
        <v>5.9</v>
      </c>
      <c r="X41" s="56" t="s">
        <v>114</v>
      </c>
      <c r="Y41" s="56" t="s">
        <v>115</v>
      </c>
    </row>
    <row r="42" spans="1:38" ht="15.75" x14ac:dyDescent="0.25">
      <c r="A42" s="18">
        <v>1.9</v>
      </c>
      <c r="B42" s="31">
        <v>53</v>
      </c>
      <c r="C42" s="14">
        <v>13</v>
      </c>
      <c r="D42" s="20">
        <v>0.84</v>
      </c>
      <c r="E42" s="14">
        <v>99</v>
      </c>
      <c r="F42" s="14">
        <v>3</v>
      </c>
      <c r="G42" s="14">
        <v>110</v>
      </c>
      <c r="H42" s="14">
        <v>1</v>
      </c>
      <c r="I42" s="32">
        <v>0</v>
      </c>
      <c r="J42" s="14">
        <v>36</v>
      </c>
      <c r="K42" s="14">
        <v>9</v>
      </c>
      <c r="L42" s="14">
        <v>2</v>
      </c>
      <c r="M42" s="21">
        <v>41</v>
      </c>
      <c r="N42" s="17">
        <v>30</v>
      </c>
      <c r="O42">
        <v>1</v>
      </c>
      <c r="P42" s="33">
        <v>171</v>
      </c>
      <c r="Q42" s="33">
        <v>176</v>
      </c>
      <c r="R42" s="34">
        <v>2.9239766081871343E-2</v>
      </c>
      <c r="S42" s="18">
        <v>9</v>
      </c>
      <c r="X42" s="57" t="s">
        <v>41</v>
      </c>
      <c r="Y42" s="54">
        <v>0.81250606586306673</v>
      </c>
    </row>
    <row r="43" spans="1:38" ht="15.75" x14ac:dyDescent="0.25">
      <c r="A43" s="18">
        <v>3.5</v>
      </c>
      <c r="B43" s="31">
        <v>88</v>
      </c>
      <c r="C43" s="14">
        <v>18</v>
      </c>
      <c r="D43" s="20">
        <v>1</v>
      </c>
      <c r="E43" s="14">
        <v>283</v>
      </c>
      <c r="F43" s="14">
        <v>2</v>
      </c>
      <c r="G43" s="14">
        <v>104</v>
      </c>
      <c r="H43" s="14">
        <v>1</v>
      </c>
      <c r="I43" s="32">
        <v>0</v>
      </c>
      <c r="J43" s="14">
        <v>40</v>
      </c>
      <c r="K43" s="14">
        <v>8</v>
      </c>
      <c r="L43" s="14">
        <v>3</v>
      </c>
      <c r="M43" s="21">
        <v>43</v>
      </c>
      <c r="N43" s="17">
        <v>64</v>
      </c>
      <c r="O43">
        <v>0</v>
      </c>
      <c r="P43" s="33">
        <v>167</v>
      </c>
      <c r="Q43" s="33">
        <v>177</v>
      </c>
      <c r="R43" s="34">
        <v>5.9880239520958084E-2</v>
      </c>
      <c r="S43" s="18">
        <v>15.8</v>
      </c>
      <c r="X43" s="58" t="s">
        <v>43</v>
      </c>
      <c r="Y43" s="54">
        <v>-0.11821698523432621</v>
      </c>
    </row>
    <row r="44" spans="1:38" ht="15.75" x14ac:dyDescent="0.25">
      <c r="A44" s="18">
        <v>2.5</v>
      </c>
      <c r="B44" s="31">
        <v>59</v>
      </c>
      <c r="C44" s="14">
        <v>5</v>
      </c>
      <c r="D44" s="20">
        <v>1.159</v>
      </c>
      <c r="E44" s="14">
        <v>196</v>
      </c>
      <c r="F44" s="14">
        <v>1</v>
      </c>
      <c r="G44" s="14">
        <v>99</v>
      </c>
      <c r="H44" s="14">
        <v>1</v>
      </c>
      <c r="I44" s="32">
        <v>0</v>
      </c>
      <c r="J44" s="14">
        <v>43</v>
      </c>
      <c r="K44" s="14">
        <v>15</v>
      </c>
      <c r="L44" s="14">
        <v>5</v>
      </c>
      <c r="M44" s="21">
        <v>35</v>
      </c>
      <c r="N44" s="17">
        <v>45</v>
      </c>
      <c r="O44">
        <v>0</v>
      </c>
      <c r="P44" s="33">
        <v>176</v>
      </c>
      <c r="Q44" s="33">
        <v>184</v>
      </c>
      <c r="R44" s="34">
        <v>4.5454545454545456E-2</v>
      </c>
      <c r="S44" s="18">
        <v>14</v>
      </c>
      <c r="X44" s="58" t="s">
        <v>44</v>
      </c>
      <c r="Y44" s="54">
        <v>7.2016432359314708E-2</v>
      </c>
      <c r="AA44" s="133" t="s">
        <v>255</v>
      </c>
    </row>
    <row r="45" spans="1:38" ht="45" x14ac:dyDescent="0.25">
      <c r="A45" s="18">
        <v>3.4</v>
      </c>
      <c r="B45" s="31">
        <v>117</v>
      </c>
      <c r="C45" s="14">
        <v>2</v>
      </c>
      <c r="D45" s="20">
        <v>0.104</v>
      </c>
      <c r="E45" s="14">
        <v>253</v>
      </c>
      <c r="F45" s="14">
        <v>2</v>
      </c>
      <c r="G45" s="14">
        <v>145</v>
      </c>
      <c r="H45" s="14">
        <v>1</v>
      </c>
      <c r="I45" s="32">
        <v>1</v>
      </c>
      <c r="J45" s="14">
        <v>52</v>
      </c>
      <c r="K45" s="14">
        <v>15</v>
      </c>
      <c r="L45" s="14">
        <v>3</v>
      </c>
      <c r="M45" s="21">
        <v>30</v>
      </c>
      <c r="N45" s="17">
        <v>59</v>
      </c>
      <c r="O45">
        <v>0</v>
      </c>
      <c r="P45" s="33">
        <v>163</v>
      </c>
      <c r="Q45" s="33">
        <v>169</v>
      </c>
      <c r="R45" s="34">
        <v>3.6809815950920248E-2</v>
      </c>
      <c r="S45" s="18">
        <v>15.3</v>
      </c>
      <c r="X45" s="58" t="s">
        <v>45</v>
      </c>
      <c r="Y45" s="55">
        <v>0.84221888860671723</v>
      </c>
      <c r="AA45" s="128" t="s">
        <v>251</v>
      </c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</row>
    <row r="46" spans="1:38" ht="66" customHeight="1" x14ac:dyDescent="0.25">
      <c r="A46" s="18">
        <v>3.1</v>
      </c>
      <c r="B46" s="31">
        <v>83</v>
      </c>
      <c r="C46" s="14">
        <v>22</v>
      </c>
      <c r="D46" s="20">
        <v>0.93600000000000005</v>
      </c>
      <c r="E46" s="14">
        <v>203</v>
      </c>
      <c r="F46" s="14">
        <v>2</v>
      </c>
      <c r="G46" s="14">
        <v>111</v>
      </c>
      <c r="H46" s="14">
        <v>1</v>
      </c>
      <c r="I46" s="32">
        <v>0</v>
      </c>
      <c r="J46" s="14">
        <v>45</v>
      </c>
      <c r="K46" s="14">
        <v>9</v>
      </c>
      <c r="L46" s="14">
        <v>3</v>
      </c>
      <c r="M46" s="21">
        <v>50</v>
      </c>
      <c r="N46" s="17">
        <v>87</v>
      </c>
      <c r="O46">
        <v>0</v>
      </c>
      <c r="P46" s="33">
        <v>173</v>
      </c>
      <c r="Q46" s="33">
        <v>178</v>
      </c>
      <c r="R46" s="34">
        <v>2.8901734104046242E-2</v>
      </c>
      <c r="S46" s="18">
        <v>14.4</v>
      </c>
      <c r="X46" s="58" t="s">
        <v>46</v>
      </c>
      <c r="Y46" s="55">
        <v>-0.31032492168318238</v>
      </c>
      <c r="AA46" s="128" t="s">
        <v>252</v>
      </c>
    </row>
    <row r="47" spans="1:38" ht="15.75" x14ac:dyDescent="0.25">
      <c r="A47" s="18">
        <v>3.6</v>
      </c>
      <c r="B47" s="31">
        <v>91</v>
      </c>
      <c r="C47" s="14">
        <v>2</v>
      </c>
      <c r="D47" s="20">
        <v>1.968</v>
      </c>
      <c r="E47" s="14">
        <v>164</v>
      </c>
      <c r="F47" s="14">
        <v>1</v>
      </c>
      <c r="G47" s="14">
        <v>86</v>
      </c>
      <c r="H47" s="14">
        <v>1</v>
      </c>
      <c r="I47" s="32">
        <v>0</v>
      </c>
      <c r="J47" s="14">
        <v>33</v>
      </c>
      <c r="K47" s="14">
        <v>5</v>
      </c>
      <c r="L47" s="14">
        <v>2</v>
      </c>
      <c r="M47" s="21">
        <v>37</v>
      </c>
      <c r="N47" s="17">
        <v>98</v>
      </c>
      <c r="O47">
        <v>0</v>
      </c>
      <c r="P47" s="33">
        <v>183</v>
      </c>
      <c r="Q47" s="33">
        <v>194</v>
      </c>
      <c r="R47" s="34">
        <v>6.0109289617486336E-2</v>
      </c>
      <c r="S47" s="18">
        <v>14.8</v>
      </c>
      <c r="X47" s="58" t="s">
        <v>47</v>
      </c>
      <c r="Y47" s="54">
        <v>-9.1480084373456783E-2</v>
      </c>
    </row>
    <row r="48" spans="1:38" ht="15.75" x14ac:dyDescent="0.25">
      <c r="A48" s="18">
        <v>2.5</v>
      </c>
      <c r="B48" s="31">
        <v>56</v>
      </c>
      <c r="C48" s="14">
        <v>4</v>
      </c>
      <c r="D48" s="20">
        <v>2.536</v>
      </c>
      <c r="E48" s="14">
        <v>146</v>
      </c>
      <c r="F48" s="14">
        <v>1</v>
      </c>
      <c r="G48" s="14">
        <v>84</v>
      </c>
      <c r="H48" s="14">
        <v>1</v>
      </c>
      <c r="I48" s="32">
        <v>1</v>
      </c>
      <c r="J48" s="14">
        <v>36</v>
      </c>
      <c r="K48" s="14">
        <v>8</v>
      </c>
      <c r="L48" s="14">
        <v>2</v>
      </c>
      <c r="M48" s="21">
        <v>50</v>
      </c>
      <c r="N48" s="17">
        <v>40</v>
      </c>
      <c r="O48">
        <v>0</v>
      </c>
      <c r="P48" s="33">
        <v>173</v>
      </c>
      <c r="Q48" s="33">
        <v>179</v>
      </c>
      <c r="R48" s="34">
        <v>3.4682080924855488E-2</v>
      </c>
      <c r="S48" s="18">
        <v>12.1</v>
      </c>
      <c r="X48" s="58" t="s">
        <v>48</v>
      </c>
      <c r="Y48" s="54">
        <v>0.11084370763740548</v>
      </c>
    </row>
    <row r="49" spans="1:30" ht="15.75" x14ac:dyDescent="0.25">
      <c r="A49" s="18">
        <v>1.9</v>
      </c>
      <c r="B49" s="31">
        <v>51</v>
      </c>
      <c r="C49" s="14">
        <v>2</v>
      </c>
      <c r="D49" s="20">
        <v>0.41699999999999998</v>
      </c>
      <c r="E49" s="14">
        <v>121</v>
      </c>
      <c r="F49" s="14">
        <v>3</v>
      </c>
      <c r="G49" s="14">
        <v>123</v>
      </c>
      <c r="H49" s="14">
        <v>0</v>
      </c>
      <c r="I49" s="32">
        <v>0</v>
      </c>
      <c r="J49" s="14">
        <v>36</v>
      </c>
      <c r="K49" s="14">
        <v>8</v>
      </c>
      <c r="L49" s="14">
        <v>2</v>
      </c>
      <c r="M49" s="21">
        <v>33</v>
      </c>
      <c r="N49" s="17">
        <v>32</v>
      </c>
      <c r="O49">
        <v>1</v>
      </c>
      <c r="P49" s="33">
        <v>161</v>
      </c>
      <c r="Q49" s="33">
        <v>167</v>
      </c>
      <c r="R49" s="34">
        <v>3.7267080745341616E-2</v>
      </c>
      <c r="S49" s="18">
        <v>8</v>
      </c>
      <c r="X49" s="58" t="s">
        <v>49</v>
      </c>
      <c r="Y49" s="54">
        <v>0.54704367199455262</v>
      </c>
    </row>
    <row r="50" spans="1:30" ht="15.75" x14ac:dyDescent="0.25">
      <c r="A50" s="18">
        <v>2</v>
      </c>
      <c r="B50" s="31">
        <v>56</v>
      </c>
      <c r="C50" s="14">
        <v>14</v>
      </c>
      <c r="D50" s="20">
        <v>3.9E-2</v>
      </c>
      <c r="E50" s="14">
        <v>128</v>
      </c>
      <c r="F50" s="14">
        <v>1</v>
      </c>
      <c r="G50" s="14">
        <v>97</v>
      </c>
      <c r="H50" s="14">
        <v>0</v>
      </c>
      <c r="I50" s="32">
        <v>1</v>
      </c>
      <c r="J50" s="14">
        <v>43</v>
      </c>
      <c r="K50" s="14">
        <v>6</v>
      </c>
      <c r="L50" s="14">
        <v>3</v>
      </c>
      <c r="M50" s="21">
        <v>41</v>
      </c>
      <c r="N50" s="17">
        <v>37</v>
      </c>
      <c r="O50">
        <v>0</v>
      </c>
      <c r="P50" s="33">
        <v>165</v>
      </c>
      <c r="Q50" s="33">
        <v>172</v>
      </c>
      <c r="R50" s="34">
        <v>4.2424242424242427E-2</v>
      </c>
      <c r="S50" s="18">
        <v>8.4</v>
      </c>
      <c r="X50" s="58" t="s">
        <v>50</v>
      </c>
      <c r="Y50" s="54">
        <v>-0.14814932436897005</v>
      </c>
    </row>
    <row r="51" spans="1:30" ht="15.75" x14ac:dyDescent="0.25">
      <c r="A51" s="18">
        <v>2</v>
      </c>
      <c r="B51" s="31">
        <v>51</v>
      </c>
      <c r="C51" s="14">
        <v>3</v>
      </c>
      <c r="D51" s="20">
        <v>1.155</v>
      </c>
      <c r="E51" s="14">
        <v>132</v>
      </c>
      <c r="F51" s="14">
        <v>2</v>
      </c>
      <c r="G51" s="14">
        <v>98</v>
      </c>
      <c r="H51" s="14">
        <v>0</v>
      </c>
      <c r="I51" s="32">
        <v>1</v>
      </c>
      <c r="J51" s="14">
        <v>35</v>
      </c>
      <c r="K51" s="14">
        <v>1</v>
      </c>
      <c r="L51" s="14">
        <v>3</v>
      </c>
      <c r="M51" s="21">
        <v>35</v>
      </c>
      <c r="N51" s="17">
        <v>26</v>
      </c>
      <c r="O51">
        <v>0</v>
      </c>
      <c r="P51" s="33">
        <v>173</v>
      </c>
      <c r="Q51" s="33">
        <v>181</v>
      </c>
      <c r="R51" s="34">
        <v>4.6242774566473986E-2</v>
      </c>
      <c r="S51" s="18">
        <v>10.6</v>
      </c>
      <c r="X51" s="58" t="s">
        <v>51</v>
      </c>
      <c r="Y51" s="54">
        <v>0.50180591250724316</v>
      </c>
    </row>
    <row r="52" spans="1:30" ht="15.75" x14ac:dyDescent="0.25">
      <c r="A52" s="18">
        <v>2.2999999999999998</v>
      </c>
      <c r="B52" s="31">
        <v>56</v>
      </c>
      <c r="C52" s="14">
        <v>9</v>
      </c>
      <c r="D52" s="20">
        <v>1.9990000000000001</v>
      </c>
      <c r="E52" s="14">
        <v>75</v>
      </c>
      <c r="F52" s="14">
        <v>0</v>
      </c>
      <c r="G52" s="14">
        <v>72</v>
      </c>
      <c r="H52" s="14">
        <v>0</v>
      </c>
      <c r="I52" s="32">
        <v>1</v>
      </c>
      <c r="J52" s="14">
        <v>49</v>
      </c>
      <c r="K52" s="14">
        <v>7</v>
      </c>
      <c r="L52" s="14">
        <v>4</v>
      </c>
      <c r="M52" s="21">
        <v>41</v>
      </c>
      <c r="N52" s="17">
        <v>33</v>
      </c>
      <c r="O52">
        <v>0</v>
      </c>
      <c r="P52" s="33">
        <v>182</v>
      </c>
      <c r="Q52" s="33">
        <v>189</v>
      </c>
      <c r="R52" s="34">
        <v>3.8461538461538464E-2</v>
      </c>
      <c r="S52" s="18">
        <v>10.9</v>
      </c>
      <c r="X52" s="58" t="s">
        <v>52</v>
      </c>
      <c r="Y52" s="54">
        <v>-0.18042928324545329</v>
      </c>
    </row>
    <row r="53" spans="1:30" ht="15.75" x14ac:dyDescent="0.25">
      <c r="A53" s="18">
        <v>2.1</v>
      </c>
      <c r="B53" s="31">
        <v>53</v>
      </c>
      <c r="C53" s="14">
        <v>2</v>
      </c>
      <c r="D53" s="20">
        <v>2.8719999999999999</v>
      </c>
      <c r="E53" s="14">
        <v>144</v>
      </c>
      <c r="F53" s="14">
        <v>6</v>
      </c>
      <c r="G53" s="14">
        <v>73</v>
      </c>
      <c r="H53" s="14">
        <v>1</v>
      </c>
      <c r="I53" s="32">
        <v>1</v>
      </c>
      <c r="J53" s="14">
        <v>35</v>
      </c>
      <c r="K53" s="14">
        <v>4</v>
      </c>
      <c r="L53" s="14">
        <v>3</v>
      </c>
      <c r="M53" s="21">
        <v>50</v>
      </c>
      <c r="N53" s="17">
        <v>34</v>
      </c>
      <c r="O53">
        <v>0</v>
      </c>
      <c r="P53" s="33">
        <v>165</v>
      </c>
      <c r="Q53" s="33">
        <v>171</v>
      </c>
      <c r="R53" s="34">
        <v>3.6363636363636362E-2</v>
      </c>
      <c r="S53" s="18">
        <v>8.6999999999999993</v>
      </c>
      <c r="X53" s="58" t="s">
        <v>53</v>
      </c>
      <c r="Y53" s="54">
        <v>-3.1901479344252685E-2</v>
      </c>
    </row>
    <row r="54" spans="1:30" ht="15.75" x14ac:dyDescent="0.25">
      <c r="A54" s="18">
        <v>2.5</v>
      </c>
      <c r="B54" s="31">
        <v>62</v>
      </c>
      <c r="C54" s="14">
        <v>21</v>
      </c>
      <c r="D54" s="20">
        <v>0.73399999999999999</v>
      </c>
      <c r="E54" s="14">
        <v>152</v>
      </c>
      <c r="F54" s="14">
        <v>3</v>
      </c>
      <c r="G54" s="14">
        <v>111</v>
      </c>
      <c r="H54" s="14">
        <v>1</v>
      </c>
      <c r="I54" s="32">
        <v>0</v>
      </c>
      <c r="J54" s="14">
        <v>44</v>
      </c>
      <c r="K54" s="14">
        <v>5</v>
      </c>
      <c r="L54" s="14">
        <v>3</v>
      </c>
      <c r="M54" s="21">
        <v>47</v>
      </c>
      <c r="N54" s="17">
        <v>43</v>
      </c>
      <c r="O54">
        <v>0</v>
      </c>
      <c r="P54" s="33">
        <v>164</v>
      </c>
      <c r="Q54" s="33">
        <v>169</v>
      </c>
      <c r="R54" s="34">
        <v>3.048780487804878E-2</v>
      </c>
      <c r="S54" s="18">
        <v>9.5</v>
      </c>
      <c r="X54" s="58" t="s">
        <v>54</v>
      </c>
      <c r="Y54" s="54">
        <v>0.57139390802953627</v>
      </c>
    </row>
    <row r="55" spans="1:30" ht="15.75" x14ac:dyDescent="0.25">
      <c r="A55" s="18">
        <v>1.7</v>
      </c>
      <c r="B55" s="31">
        <v>44</v>
      </c>
      <c r="C55" s="14">
        <v>4</v>
      </c>
      <c r="D55" s="20">
        <v>4.5900000000000003E-2</v>
      </c>
      <c r="E55" s="14">
        <v>104</v>
      </c>
      <c r="F55" s="14">
        <v>6</v>
      </c>
      <c r="G55" s="14">
        <v>86</v>
      </c>
      <c r="H55" s="14">
        <v>1</v>
      </c>
      <c r="I55" s="32">
        <v>0</v>
      </c>
      <c r="J55" s="14">
        <v>29</v>
      </c>
      <c r="K55" s="14">
        <v>2</v>
      </c>
      <c r="L55" s="14">
        <v>2</v>
      </c>
      <c r="M55" s="21">
        <v>36</v>
      </c>
      <c r="N55" s="17">
        <v>21</v>
      </c>
      <c r="O55">
        <v>0</v>
      </c>
      <c r="P55" s="33">
        <v>164</v>
      </c>
      <c r="Q55" s="33">
        <v>168</v>
      </c>
      <c r="R55" s="34">
        <v>2.4390243902439025E-2</v>
      </c>
      <c r="S55" s="18">
        <v>6.8</v>
      </c>
      <c r="X55" s="58" t="s">
        <v>55</v>
      </c>
      <c r="Y55" s="55">
        <v>0.38731617615367542</v>
      </c>
    </row>
    <row r="56" spans="1:30" ht="15.75" x14ac:dyDescent="0.25">
      <c r="A56" s="18">
        <v>1.6</v>
      </c>
      <c r="B56" s="31">
        <v>41</v>
      </c>
      <c r="C56" s="14">
        <v>12</v>
      </c>
      <c r="D56" s="20">
        <v>0.879</v>
      </c>
      <c r="E56" s="14">
        <v>112</v>
      </c>
      <c r="F56" s="14">
        <v>2</v>
      </c>
      <c r="G56" s="14">
        <v>120</v>
      </c>
      <c r="H56" s="14">
        <v>0</v>
      </c>
      <c r="I56" s="32">
        <v>0</v>
      </c>
      <c r="J56" s="14">
        <v>39</v>
      </c>
      <c r="K56" s="14">
        <v>5</v>
      </c>
      <c r="L56" s="14">
        <v>3</v>
      </c>
      <c r="M56" s="21">
        <v>40</v>
      </c>
      <c r="N56" s="17">
        <v>14</v>
      </c>
      <c r="O56">
        <v>0</v>
      </c>
      <c r="P56" s="33">
        <v>162</v>
      </c>
      <c r="Q56" s="33">
        <v>167</v>
      </c>
      <c r="R56" s="34">
        <v>3.0864197530864196E-2</v>
      </c>
      <c r="S56" s="18">
        <v>7.2</v>
      </c>
      <c r="X56" s="58" t="s">
        <v>57</v>
      </c>
      <c r="Y56" s="55">
        <v>0.52715113767555866</v>
      </c>
    </row>
    <row r="57" spans="1:30" ht="15.75" x14ac:dyDescent="0.25">
      <c r="A57" s="18">
        <v>2.6</v>
      </c>
      <c r="B57" s="31">
        <v>72</v>
      </c>
      <c r="C57" s="14">
        <v>4</v>
      </c>
      <c r="D57" s="20">
        <v>1.496</v>
      </c>
      <c r="E57" s="14">
        <v>139</v>
      </c>
      <c r="F57" s="14">
        <v>2</v>
      </c>
      <c r="G57" s="14">
        <v>84</v>
      </c>
      <c r="H57" s="14">
        <v>1</v>
      </c>
      <c r="I57" s="32">
        <v>1</v>
      </c>
      <c r="J57" s="14">
        <v>36</v>
      </c>
      <c r="K57" s="14">
        <v>6</v>
      </c>
      <c r="L57" s="14">
        <v>3</v>
      </c>
      <c r="M57" s="21">
        <v>34</v>
      </c>
      <c r="N57" s="17">
        <v>77</v>
      </c>
      <c r="O57">
        <v>0</v>
      </c>
      <c r="P57" s="33">
        <v>177</v>
      </c>
      <c r="Q57" s="33">
        <v>184</v>
      </c>
      <c r="R57" s="34">
        <v>3.954802259887006E-2</v>
      </c>
      <c r="S57" s="18">
        <v>11.3</v>
      </c>
      <c r="X57" s="58" t="s">
        <v>56</v>
      </c>
      <c r="Y57" s="55">
        <v>0.56470681939161493</v>
      </c>
    </row>
    <row r="58" spans="1:30" ht="54" customHeight="1" x14ac:dyDescent="0.25">
      <c r="A58" s="18">
        <v>2</v>
      </c>
      <c r="B58" s="31">
        <v>55</v>
      </c>
      <c r="C58" s="14">
        <v>14</v>
      </c>
      <c r="D58" s="20">
        <v>0.65500000000000003</v>
      </c>
      <c r="E58" s="14">
        <v>150</v>
      </c>
      <c r="F58" s="14">
        <v>3</v>
      </c>
      <c r="G58" s="14">
        <v>108</v>
      </c>
      <c r="H58" s="14">
        <v>1</v>
      </c>
      <c r="I58" s="32">
        <v>0</v>
      </c>
      <c r="J58" s="14">
        <v>37</v>
      </c>
      <c r="K58" s="14">
        <v>9</v>
      </c>
      <c r="L58" s="14">
        <v>2</v>
      </c>
      <c r="M58" s="21">
        <v>40</v>
      </c>
      <c r="N58" s="17">
        <v>35</v>
      </c>
      <c r="O58">
        <v>0</v>
      </c>
      <c r="P58" s="33">
        <v>163</v>
      </c>
      <c r="Q58" s="33">
        <v>168</v>
      </c>
      <c r="R58" s="34">
        <v>3.0674846625766871E-2</v>
      </c>
      <c r="S58" s="18">
        <v>9.4</v>
      </c>
      <c r="AA58" s="140" t="s">
        <v>258</v>
      </c>
      <c r="AB58" s="142"/>
      <c r="AC58" s="143"/>
      <c r="AD58" s="127"/>
    </row>
    <row r="59" spans="1:30" ht="30" customHeight="1" x14ac:dyDescent="0.25">
      <c r="A59" s="18">
        <v>1.8</v>
      </c>
      <c r="B59" s="31">
        <v>48</v>
      </c>
      <c r="C59" s="14">
        <v>10</v>
      </c>
      <c r="D59" s="20">
        <v>1.6439999999999999</v>
      </c>
      <c r="E59" s="14">
        <v>60</v>
      </c>
      <c r="F59" s="14">
        <v>3</v>
      </c>
      <c r="G59" s="14">
        <v>118</v>
      </c>
      <c r="H59" s="14">
        <v>0</v>
      </c>
      <c r="I59" s="32">
        <v>1</v>
      </c>
      <c r="J59" s="14">
        <v>34</v>
      </c>
      <c r="K59" s="14">
        <v>19</v>
      </c>
      <c r="L59" s="14">
        <v>1</v>
      </c>
      <c r="M59" s="21">
        <v>39</v>
      </c>
      <c r="N59" s="17">
        <v>22</v>
      </c>
      <c r="O59">
        <v>1</v>
      </c>
      <c r="P59" s="33">
        <v>172</v>
      </c>
      <c r="Q59" s="33">
        <v>180</v>
      </c>
      <c r="R59" s="34">
        <v>4.6511627906976744E-2</v>
      </c>
      <c r="S59" s="18">
        <v>8.6</v>
      </c>
      <c r="AA59" s="141" t="s">
        <v>259</v>
      </c>
      <c r="AB59" s="141"/>
      <c r="AC59" s="141"/>
      <c r="AD59" s="127"/>
    </row>
    <row r="60" spans="1:30" ht="15.75" x14ac:dyDescent="0.25">
      <c r="A60" s="18">
        <v>2.9</v>
      </c>
      <c r="B60" s="31">
        <v>76</v>
      </c>
      <c r="C60" s="14">
        <v>5</v>
      </c>
      <c r="D60" s="20">
        <v>0.81899999999999995</v>
      </c>
      <c r="E60" s="14">
        <v>266</v>
      </c>
      <c r="F60" s="14">
        <v>4</v>
      </c>
      <c r="G60" s="14">
        <v>92</v>
      </c>
      <c r="H60" s="14">
        <v>0</v>
      </c>
      <c r="I60" s="32">
        <v>1</v>
      </c>
      <c r="J60" s="14">
        <v>52</v>
      </c>
      <c r="K60" s="14">
        <v>18</v>
      </c>
      <c r="L60" s="14">
        <v>5</v>
      </c>
      <c r="M60" s="21">
        <v>34</v>
      </c>
      <c r="N60" s="17">
        <v>87</v>
      </c>
      <c r="O60">
        <v>1</v>
      </c>
      <c r="P60" s="33">
        <v>178</v>
      </c>
      <c r="Q60" s="33">
        <v>186</v>
      </c>
      <c r="R60" s="34">
        <v>4.49438202247191E-2</v>
      </c>
      <c r="S60" s="18">
        <v>17.100000000000001</v>
      </c>
    </row>
    <row r="61" spans="1:30" ht="15.75" x14ac:dyDescent="0.25">
      <c r="A61" s="18">
        <v>2.4</v>
      </c>
      <c r="B61" s="31">
        <v>58</v>
      </c>
      <c r="C61" s="14">
        <v>6</v>
      </c>
      <c r="D61" s="20">
        <v>1.623</v>
      </c>
      <c r="E61" s="14">
        <v>209</v>
      </c>
      <c r="F61" s="14">
        <v>1</v>
      </c>
      <c r="G61" s="14">
        <v>88</v>
      </c>
      <c r="H61" s="14">
        <v>0</v>
      </c>
      <c r="I61" s="32">
        <v>1</v>
      </c>
      <c r="J61" s="14">
        <v>45</v>
      </c>
      <c r="K61" s="14">
        <v>10</v>
      </c>
      <c r="L61" s="14">
        <v>3</v>
      </c>
      <c r="M61" s="21">
        <v>38</v>
      </c>
      <c r="N61" s="17">
        <v>45</v>
      </c>
      <c r="O61">
        <v>1</v>
      </c>
      <c r="P61" s="33">
        <v>179</v>
      </c>
      <c r="Q61" s="33">
        <v>187</v>
      </c>
      <c r="R61" s="34">
        <v>4.4692737430167599E-2</v>
      </c>
      <c r="S61" s="18">
        <v>15.4</v>
      </c>
    </row>
    <row r="62" spans="1:30" ht="15.75" x14ac:dyDescent="0.25">
      <c r="A62" s="18">
        <v>2.2000000000000002</v>
      </c>
      <c r="B62" s="31">
        <v>51</v>
      </c>
      <c r="C62" s="14">
        <v>6</v>
      </c>
      <c r="D62" s="20">
        <v>1.0840000000000001</v>
      </c>
      <c r="E62" s="14">
        <v>181</v>
      </c>
      <c r="F62" s="14">
        <v>2</v>
      </c>
      <c r="G62" s="14">
        <v>101</v>
      </c>
      <c r="H62" s="14">
        <v>0</v>
      </c>
      <c r="I62" s="32">
        <v>1</v>
      </c>
      <c r="J62" s="14">
        <v>53</v>
      </c>
      <c r="K62" s="14">
        <v>9</v>
      </c>
      <c r="L62" s="14">
        <v>4</v>
      </c>
      <c r="M62" s="21">
        <v>37</v>
      </c>
      <c r="N62" s="17">
        <v>33</v>
      </c>
      <c r="O62">
        <v>0</v>
      </c>
      <c r="P62" s="33">
        <v>164</v>
      </c>
      <c r="Q62" s="33">
        <v>170</v>
      </c>
      <c r="R62" s="34">
        <v>3.6585365853658534E-2</v>
      </c>
      <c r="S62" s="18">
        <v>11</v>
      </c>
    </row>
    <row r="63" spans="1:30" ht="15.75" x14ac:dyDescent="0.25">
      <c r="A63" s="18">
        <v>3</v>
      </c>
      <c r="B63" s="31">
        <v>67</v>
      </c>
      <c r="C63" s="14">
        <v>13</v>
      </c>
      <c r="D63" s="20">
        <v>1.4610000000000001</v>
      </c>
      <c r="E63" s="14">
        <v>180</v>
      </c>
      <c r="F63" s="14">
        <v>4</v>
      </c>
      <c r="G63" s="14">
        <v>91</v>
      </c>
      <c r="H63" s="14">
        <v>0</v>
      </c>
      <c r="I63" s="32">
        <v>0</v>
      </c>
      <c r="J63" s="14">
        <v>44</v>
      </c>
      <c r="K63" s="14">
        <v>10</v>
      </c>
      <c r="L63" s="14">
        <v>3</v>
      </c>
      <c r="M63" s="21">
        <v>40</v>
      </c>
      <c r="N63" s="17">
        <v>44</v>
      </c>
      <c r="O63">
        <v>0</v>
      </c>
      <c r="P63" s="33">
        <v>181</v>
      </c>
      <c r="Q63" s="33">
        <v>187</v>
      </c>
      <c r="R63" s="34">
        <v>3.3149171270718231E-2</v>
      </c>
      <c r="S63" s="18">
        <v>15.6</v>
      </c>
    </row>
    <row r="64" spans="1:30" ht="15.75" x14ac:dyDescent="0.25">
      <c r="A64" s="18">
        <v>1.8</v>
      </c>
      <c r="B64" s="31">
        <v>50</v>
      </c>
      <c r="C64" s="14">
        <v>3</v>
      </c>
      <c r="D64" s="20">
        <v>0.53200000000000003</v>
      </c>
      <c r="E64" s="14">
        <v>111</v>
      </c>
      <c r="F64" s="14">
        <v>2</v>
      </c>
      <c r="G64" s="14">
        <v>120</v>
      </c>
      <c r="H64" s="14">
        <v>0</v>
      </c>
      <c r="I64" s="32">
        <v>0</v>
      </c>
      <c r="J64" s="14">
        <v>46</v>
      </c>
      <c r="K64" s="14">
        <v>3</v>
      </c>
      <c r="L64" s="14">
        <v>4</v>
      </c>
      <c r="M64" s="21">
        <v>32</v>
      </c>
      <c r="N64" s="17">
        <v>26</v>
      </c>
      <c r="O64">
        <v>0</v>
      </c>
      <c r="P64" s="33">
        <v>164</v>
      </c>
      <c r="Q64" s="33">
        <v>172</v>
      </c>
      <c r="R64" s="34">
        <v>4.878048780487805E-2</v>
      </c>
      <c r="S64" s="18">
        <v>7.6</v>
      </c>
    </row>
    <row r="65" spans="1:19" ht="15.75" x14ac:dyDescent="0.25">
      <c r="A65" s="18">
        <v>2.4</v>
      </c>
      <c r="B65" s="31">
        <v>58</v>
      </c>
      <c r="C65" s="14">
        <v>2</v>
      </c>
      <c r="D65" s="20">
        <v>1.3360000000000001</v>
      </c>
      <c r="E65" s="14">
        <v>150</v>
      </c>
      <c r="F65" s="14">
        <v>2</v>
      </c>
      <c r="G65" s="14">
        <v>98</v>
      </c>
      <c r="H65" s="14">
        <v>0</v>
      </c>
      <c r="I65" s="32">
        <v>1</v>
      </c>
      <c r="J65" s="14">
        <v>38</v>
      </c>
      <c r="K65" s="14">
        <v>9</v>
      </c>
      <c r="L65" s="14">
        <v>2</v>
      </c>
      <c r="M65" s="21">
        <v>47</v>
      </c>
      <c r="N65" s="17">
        <v>41</v>
      </c>
      <c r="O65">
        <v>1</v>
      </c>
      <c r="P65" s="33">
        <v>177</v>
      </c>
      <c r="Q65" s="33">
        <v>183</v>
      </c>
      <c r="R65" s="34">
        <v>3.3898305084745763E-2</v>
      </c>
      <c r="S65" s="18">
        <v>11.4</v>
      </c>
    </row>
    <row r="66" spans="1:19" ht="15.75" x14ac:dyDescent="0.25">
      <c r="A66" s="18">
        <v>3.6</v>
      </c>
      <c r="B66" s="31">
        <v>89</v>
      </c>
      <c r="C66" s="14">
        <v>8</v>
      </c>
      <c r="D66" s="20">
        <v>1.018</v>
      </c>
      <c r="E66" s="14">
        <v>348</v>
      </c>
      <c r="F66" s="14">
        <v>0</v>
      </c>
      <c r="G66" s="14">
        <v>98</v>
      </c>
      <c r="H66" s="14">
        <v>1</v>
      </c>
      <c r="I66" s="32">
        <v>1</v>
      </c>
      <c r="J66" s="14">
        <v>36</v>
      </c>
      <c r="K66" s="14">
        <v>12</v>
      </c>
      <c r="L66" s="14">
        <v>1</v>
      </c>
      <c r="M66" s="21">
        <v>40</v>
      </c>
      <c r="N66" s="17">
        <v>57</v>
      </c>
      <c r="O66">
        <v>1</v>
      </c>
      <c r="P66" s="33">
        <v>184</v>
      </c>
      <c r="Q66" s="33">
        <v>195</v>
      </c>
      <c r="R66" s="34">
        <v>5.9782608695652176E-2</v>
      </c>
      <c r="S66" s="18">
        <v>23.5</v>
      </c>
    </row>
    <row r="67" spans="1:19" ht="15.75" x14ac:dyDescent="0.25">
      <c r="A67" s="18">
        <v>3.2</v>
      </c>
      <c r="B67" s="31">
        <v>76</v>
      </c>
      <c r="C67" s="14">
        <v>19</v>
      </c>
      <c r="D67" s="20">
        <v>4.2999999999999997E-2</v>
      </c>
      <c r="E67" s="14">
        <v>214</v>
      </c>
      <c r="F67" s="14">
        <v>2</v>
      </c>
      <c r="G67" s="14">
        <v>98</v>
      </c>
      <c r="H67" s="14">
        <v>1</v>
      </c>
      <c r="I67" s="32">
        <v>1</v>
      </c>
      <c r="J67" s="14">
        <v>42</v>
      </c>
      <c r="K67" s="14">
        <v>3</v>
      </c>
      <c r="L67" s="14">
        <v>3</v>
      </c>
      <c r="M67" s="21">
        <v>43</v>
      </c>
      <c r="N67" s="17">
        <v>59</v>
      </c>
      <c r="O67">
        <v>0</v>
      </c>
      <c r="P67" s="33">
        <v>160</v>
      </c>
      <c r="Q67" s="33">
        <v>166</v>
      </c>
      <c r="R67" s="34">
        <v>3.7499999999999999E-2</v>
      </c>
      <c r="S67" s="18">
        <v>12.4</v>
      </c>
    </row>
    <row r="68" spans="1:19" ht="15.75" x14ac:dyDescent="0.25">
      <c r="A68" s="18">
        <v>2.7</v>
      </c>
      <c r="B68" s="31">
        <v>71</v>
      </c>
      <c r="C68" s="14">
        <v>5</v>
      </c>
      <c r="D68" s="20">
        <v>1.28</v>
      </c>
      <c r="E68" s="14">
        <v>141</v>
      </c>
      <c r="F68" s="14">
        <v>2</v>
      </c>
      <c r="G68" s="14">
        <v>96</v>
      </c>
      <c r="H68" s="14">
        <v>0</v>
      </c>
      <c r="I68" s="32">
        <v>1</v>
      </c>
      <c r="J68" s="14">
        <v>28</v>
      </c>
      <c r="K68" s="14">
        <v>9</v>
      </c>
      <c r="L68" s="14">
        <v>1</v>
      </c>
      <c r="M68" s="21">
        <v>37</v>
      </c>
      <c r="N68" s="17">
        <v>54</v>
      </c>
      <c r="O68">
        <v>1</v>
      </c>
      <c r="P68" s="33">
        <v>180</v>
      </c>
      <c r="Q68" s="33">
        <v>186</v>
      </c>
      <c r="R68" s="34">
        <v>3.3333333333333333E-2</v>
      </c>
      <c r="S68" s="18">
        <v>13.4</v>
      </c>
    </row>
    <row r="69" spans="1:19" ht="15.75" x14ac:dyDescent="0.25">
      <c r="A69" s="18">
        <v>2.5</v>
      </c>
      <c r="B69" s="31">
        <v>63</v>
      </c>
      <c r="C69" s="14">
        <v>12</v>
      </c>
      <c r="D69" s="20">
        <v>0.61199999999999999</v>
      </c>
      <c r="E69" s="14">
        <v>148</v>
      </c>
      <c r="F69" s="14">
        <v>3</v>
      </c>
      <c r="G69" s="14">
        <v>116</v>
      </c>
      <c r="H69" s="14">
        <v>1</v>
      </c>
      <c r="I69" s="32">
        <v>0</v>
      </c>
      <c r="J69" s="14">
        <v>35</v>
      </c>
      <c r="K69" s="14">
        <v>10</v>
      </c>
      <c r="L69" s="14">
        <v>2</v>
      </c>
      <c r="M69" s="21">
        <v>39</v>
      </c>
      <c r="N69" s="17">
        <v>42</v>
      </c>
      <c r="O69">
        <v>0</v>
      </c>
      <c r="P69" s="33">
        <v>178</v>
      </c>
      <c r="Q69" s="33">
        <v>185</v>
      </c>
      <c r="R69" s="34">
        <v>3.9325842696629212E-2</v>
      </c>
      <c r="S69" s="18">
        <v>13.8</v>
      </c>
    </row>
    <row r="70" spans="1:19" ht="15.75" x14ac:dyDescent="0.25">
      <c r="A70" s="18">
        <v>2.2999999999999998</v>
      </c>
      <c r="B70" s="31">
        <v>55</v>
      </c>
      <c r="C70" s="14">
        <v>3</v>
      </c>
      <c r="D70" s="20">
        <v>0.73899999999999999</v>
      </c>
      <c r="E70" s="14">
        <v>146</v>
      </c>
      <c r="F70" s="14">
        <v>3</v>
      </c>
      <c r="G70" s="14">
        <v>114</v>
      </c>
      <c r="H70" s="14">
        <v>1</v>
      </c>
      <c r="I70" s="32">
        <v>1</v>
      </c>
      <c r="J70" s="14">
        <v>43</v>
      </c>
      <c r="K70" s="14">
        <v>11</v>
      </c>
      <c r="L70" s="14">
        <v>3</v>
      </c>
      <c r="M70" s="21">
        <v>28</v>
      </c>
      <c r="N70" s="17">
        <v>35</v>
      </c>
      <c r="O70">
        <v>0</v>
      </c>
      <c r="P70" s="33">
        <v>170</v>
      </c>
      <c r="Q70" s="33">
        <v>175</v>
      </c>
      <c r="R70" s="34">
        <v>2.9411764705882353E-2</v>
      </c>
      <c r="S70" s="18">
        <v>11.6</v>
      </c>
    </row>
    <row r="71" spans="1:19" ht="15.75" x14ac:dyDescent="0.25">
      <c r="A71" s="18">
        <v>2.6</v>
      </c>
      <c r="B71" s="31">
        <v>56</v>
      </c>
      <c r="C71" s="14">
        <v>2</v>
      </c>
      <c r="D71" s="20">
        <v>1.1419999999999999</v>
      </c>
      <c r="E71" s="14">
        <v>199</v>
      </c>
      <c r="F71" s="14">
        <v>2</v>
      </c>
      <c r="G71" s="14">
        <v>98</v>
      </c>
      <c r="H71" s="14">
        <v>1</v>
      </c>
      <c r="I71" s="32">
        <v>1</v>
      </c>
      <c r="J71" s="14">
        <v>35</v>
      </c>
      <c r="K71" s="14">
        <v>8</v>
      </c>
      <c r="L71" s="14">
        <v>2</v>
      </c>
      <c r="M71" s="21">
        <v>30</v>
      </c>
      <c r="N71" s="17">
        <v>37</v>
      </c>
      <c r="O71">
        <v>0</v>
      </c>
      <c r="P71" s="33">
        <v>164</v>
      </c>
      <c r="Q71" s="33">
        <v>170</v>
      </c>
      <c r="R71" s="34">
        <v>3.6585365853658534E-2</v>
      </c>
      <c r="S71" s="18">
        <v>11.8</v>
      </c>
    </row>
    <row r="72" spans="1:19" ht="15.75" x14ac:dyDescent="0.25">
      <c r="A72" s="18">
        <v>2.6</v>
      </c>
      <c r="B72" s="31">
        <v>57</v>
      </c>
      <c r="C72" s="14">
        <v>7</v>
      </c>
      <c r="D72" s="20">
        <v>1.476</v>
      </c>
      <c r="E72" s="14">
        <v>171</v>
      </c>
      <c r="F72" s="14">
        <v>1</v>
      </c>
      <c r="G72" s="14">
        <v>91</v>
      </c>
      <c r="H72" s="14">
        <v>1</v>
      </c>
      <c r="I72" s="32">
        <v>0</v>
      </c>
      <c r="J72" s="14">
        <v>28</v>
      </c>
      <c r="K72" s="14">
        <v>8</v>
      </c>
      <c r="L72" s="14">
        <v>2</v>
      </c>
      <c r="M72" s="21">
        <v>47</v>
      </c>
      <c r="N72" s="17">
        <v>41</v>
      </c>
      <c r="O72">
        <v>1</v>
      </c>
      <c r="P72" s="33">
        <v>174</v>
      </c>
      <c r="Q72" s="33">
        <v>181</v>
      </c>
      <c r="R72" s="34">
        <v>4.0229885057471264E-2</v>
      </c>
      <c r="S72" s="18">
        <v>12.4</v>
      </c>
    </row>
    <row r="73" spans="1:19" ht="15.75" x14ac:dyDescent="0.25">
      <c r="A73" s="18">
        <v>3.3</v>
      </c>
      <c r="B73" s="31">
        <v>79</v>
      </c>
      <c r="C73" s="14">
        <v>2</v>
      </c>
      <c r="D73" s="20">
        <v>0.54600000000000004</v>
      </c>
      <c r="E73" s="14">
        <v>122</v>
      </c>
      <c r="F73" s="14">
        <v>4</v>
      </c>
      <c r="G73" s="14">
        <v>129</v>
      </c>
      <c r="H73" s="14">
        <v>1</v>
      </c>
      <c r="I73" s="32">
        <v>0</v>
      </c>
      <c r="J73" s="14">
        <v>56</v>
      </c>
      <c r="K73" s="14">
        <v>3</v>
      </c>
      <c r="L73" s="14">
        <v>5</v>
      </c>
      <c r="M73" s="21">
        <v>33</v>
      </c>
      <c r="N73" s="17">
        <v>74</v>
      </c>
      <c r="O73">
        <v>0</v>
      </c>
      <c r="P73" s="33">
        <v>163</v>
      </c>
      <c r="Q73" s="33">
        <v>170</v>
      </c>
      <c r="R73" s="34">
        <v>4.2944785276073622E-2</v>
      </c>
      <c r="S73" s="18">
        <v>8.1</v>
      </c>
    </row>
    <row r="74" spans="1:19" ht="15.75" x14ac:dyDescent="0.25">
      <c r="A74" s="18">
        <v>2</v>
      </c>
      <c r="B74" s="31">
        <v>53</v>
      </c>
      <c r="C74" s="14">
        <v>19</v>
      </c>
      <c r="D74" s="20">
        <v>1.2949999999999999</v>
      </c>
      <c r="E74" s="14">
        <v>110</v>
      </c>
      <c r="F74" s="14">
        <v>1</v>
      </c>
      <c r="G74" s="14">
        <v>88</v>
      </c>
      <c r="H74" s="14">
        <v>1</v>
      </c>
      <c r="I74" s="32">
        <v>0</v>
      </c>
      <c r="J74" s="14">
        <v>40</v>
      </c>
      <c r="K74" s="14">
        <v>8</v>
      </c>
      <c r="L74" s="14">
        <v>3</v>
      </c>
      <c r="M74" s="21">
        <v>49</v>
      </c>
      <c r="N74" s="17">
        <v>31</v>
      </c>
      <c r="O74">
        <v>1</v>
      </c>
      <c r="P74" s="33">
        <v>175</v>
      </c>
      <c r="Q74" s="33">
        <v>182</v>
      </c>
      <c r="R74" s="34">
        <v>0.04</v>
      </c>
      <c r="S74" s="18">
        <v>9.5</v>
      </c>
    </row>
    <row r="75" spans="1:19" ht="15.75" x14ac:dyDescent="0.25">
      <c r="A75" s="18">
        <v>1.8</v>
      </c>
      <c r="B75" s="31">
        <v>47</v>
      </c>
      <c r="C75" s="14">
        <v>10</v>
      </c>
      <c r="D75" s="20">
        <v>1.512</v>
      </c>
      <c r="E75" s="14">
        <v>73</v>
      </c>
      <c r="F75" s="14">
        <v>0</v>
      </c>
      <c r="G75" s="14">
        <v>82</v>
      </c>
      <c r="H75" s="14">
        <v>0</v>
      </c>
      <c r="I75" s="32">
        <v>1</v>
      </c>
      <c r="J75" s="14">
        <v>31</v>
      </c>
      <c r="K75" s="14">
        <v>7</v>
      </c>
      <c r="L75" s="14">
        <v>2</v>
      </c>
      <c r="M75" s="21">
        <v>41</v>
      </c>
      <c r="N75" s="17">
        <v>22</v>
      </c>
      <c r="O75">
        <v>1</v>
      </c>
      <c r="P75" s="33">
        <v>174</v>
      </c>
      <c r="Q75" s="33">
        <v>180</v>
      </c>
      <c r="R75" s="34">
        <v>3.4482758620689655E-2</v>
      </c>
      <c r="S75" s="18">
        <v>8.4</v>
      </c>
    </row>
    <row r="76" spans="1:19" ht="15.75" x14ac:dyDescent="0.25">
      <c r="A76" s="18">
        <v>1.8</v>
      </c>
      <c r="B76" s="31">
        <v>39</v>
      </c>
      <c r="C76" s="14">
        <v>9</v>
      </c>
      <c r="D76" s="20">
        <v>0.10299999999999999</v>
      </c>
      <c r="E76" s="14">
        <v>89</v>
      </c>
      <c r="F76" s="14">
        <v>5</v>
      </c>
      <c r="G76" s="14">
        <v>135</v>
      </c>
      <c r="H76" s="14">
        <v>1</v>
      </c>
      <c r="I76" s="32">
        <v>0</v>
      </c>
      <c r="J76" s="14">
        <v>40</v>
      </c>
      <c r="K76" s="14">
        <v>20</v>
      </c>
      <c r="L76" s="14">
        <v>2</v>
      </c>
      <c r="M76" s="21">
        <v>47</v>
      </c>
      <c r="N76" s="17">
        <v>16</v>
      </c>
      <c r="O76">
        <v>1</v>
      </c>
      <c r="P76" s="33">
        <v>170</v>
      </c>
      <c r="Q76" s="33">
        <v>176</v>
      </c>
      <c r="R76" s="34">
        <v>3.5294117647058823E-2</v>
      </c>
      <c r="S76" s="18">
        <v>9</v>
      </c>
    </row>
    <row r="77" spans="1:19" ht="15.75" x14ac:dyDescent="0.25">
      <c r="A77" s="18">
        <v>3.1</v>
      </c>
      <c r="B77" s="31">
        <v>75</v>
      </c>
      <c r="C77" s="14">
        <v>4</v>
      </c>
      <c r="D77" s="20">
        <v>0.185</v>
      </c>
      <c r="E77" s="14">
        <v>166</v>
      </c>
      <c r="F77" s="14">
        <v>5</v>
      </c>
      <c r="G77" s="14">
        <v>133</v>
      </c>
      <c r="H77" s="14">
        <v>0</v>
      </c>
      <c r="I77" s="32">
        <v>0</v>
      </c>
      <c r="J77" s="14">
        <v>29</v>
      </c>
      <c r="K77" s="14">
        <v>15</v>
      </c>
      <c r="L77" s="14">
        <v>1</v>
      </c>
      <c r="M77" s="21">
        <v>32</v>
      </c>
      <c r="N77" s="17">
        <v>97</v>
      </c>
      <c r="O77">
        <v>1</v>
      </c>
      <c r="P77" s="33">
        <v>178</v>
      </c>
      <c r="Q77" s="33">
        <v>187</v>
      </c>
      <c r="R77" s="34">
        <v>5.0561797752808987E-2</v>
      </c>
      <c r="S77" s="18">
        <v>15.5</v>
      </c>
    </row>
    <row r="78" spans="1:19" ht="15.75" x14ac:dyDescent="0.25">
      <c r="A78" s="18">
        <v>2.1</v>
      </c>
      <c r="B78" s="31">
        <v>51</v>
      </c>
      <c r="C78" s="14">
        <v>5</v>
      </c>
      <c r="D78" s="20">
        <v>0.63600000000000001</v>
      </c>
      <c r="E78" s="14">
        <v>118</v>
      </c>
      <c r="F78" s="14">
        <v>3</v>
      </c>
      <c r="G78" s="14">
        <v>112</v>
      </c>
      <c r="H78" s="14">
        <v>1</v>
      </c>
      <c r="I78" s="32">
        <v>0</v>
      </c>
      <c r="J78" s="14">
        <v>32</v>
      </c>
      <c r="K78" s="14">
        <v>10</v>
      </c>
      <c r="L78" s="14">
        <v>2</v>
      </c>
      <c r="M78" s="21">
        <v>35</v>
      </c>
      <c r="N78" s="17">
        <v>26</v>
      </c>
      <c r="O78">
        <v>1</v>
      </c>
      <c r="P78" s="33">
        <v>173</v>
      </c>
      <c r="Q78" s="33">
        <v>180</v>
      </c>
      <c r="R78" s="34">
        <v>4.046242774566474E-2</v>
      </c>
      <c r="S78" s="18">
        <v>10.4</v>
      </c>
    </row>
    <row r="79" spans="1:19" ht="15.75" x14ac:dyDescent="0.25">
      <c r="A79" s="18">
        <v>2.2000000000000002</v>
      </c>
      <c r="B79" s="31">
        <v>51</v>
      </c>
      <c r="C79" s="14">
        <v>7</v>
      </c>
      <c r="D79" s="20">
        <v>0.17199999999999999</v>
      </c>
      <c r="E79" s="14">
        <v>117</v>
      </c>
      <c r="F79" s="14">
        <v>5</v>
      </c>
      <c r="G79" s="14">
        <v>168</v>
      </c>
      <c r="H79" s="14">
        <v>1</v>
      </c>
      <c r="I79" s="32">
        <v>1</v>
      </c>
      <c r="J79" s="14">
        <v>33</v>
      </c>
      <c r="K79" s="14">
        <v>11</v>
      </c>
      <c r="L79" s="14">
        <v>5</v>
      </c>
      <c r="M79" s="21">
        <v>36</v>
      </c>
      <c r="N79" s="17">
        <v>23</v>
      </c>
      <c r="O79">
        <v>0</v>
      </c>
      <c r="P79" s="33">
        <v>176</v>
      </c>
      <c r="Q79" s="33">
        <v>184</v>
      </c>
      <c r="R79" s="34">
        <v>4.5454545454545456E-2</v>
      </c>
      <c r="S79" s="18">
        <v>12.7</v>
      </c>
    </row>
    <row r="80" spans="1:19" ht="15.75" x14ac:dyDescent="0.25">
      <c r="A80" s="18">
        <v>3</v>
      </c>
      <c r="B80" s="31">
        <v>74</v>
      </c>
      <c r="C80" s="14">
        <v>18</v>
      </c>
      <c r="D80" s="20">
        <v>4.3999999999999997E-2</v>
      </c>
      <c r="E80" s="14">
        <v>175</v>
      </c>
      <c r="F80" s="14">
        <v>3</v>
      </c>
      <c r="G80" s="14">
        <v>78</v>
      </c>
      <c r="H80" s="14">
        <v>1</v>
      </c>
      <c r="I80" s="32">
        <v>1</v>
      </c>
      <c r="J80" s="14">
        <v>39</v>
      </c>
      <c r="K80" s="14">
        <v>7</v>
      </c>
      <c r="L80" s="14">
        <v>3</v>
      </c>
      <c r="M80" s="21">
        <v>45</v>
      </c>
      <c r="N80" s="17">
        <v>84</v>
      </c>
      <c r="O80">
        <v>0</v>
      </c>
      <c r="P80" s="33">
        <v>179</v>
      </c>
      <c r="Q80" s="33">
        <v>187</v>
      </c>
      <c r="R80" s="34">
        <v>4.4692737430167599E-2</v>
      </c>
      <c r="S80" s="18">
        <v>14</v>
      </c>
    </row>
    <row r="81" spans="1:19" ht="15.75" x14ac:dyDescent="0.25">
      <c r="A81" s="18">
        <v>2</v>
      </c>
      <c r="B81" s="31">
        <v>50</v>
      </c>
      <c r="C81" s="14">
        <v>11</v>
      </c>
      <c r="D81" s="20">
        <v>1.5449999999999999</v>
      </c>
      <c r="E81" s="14">
        <v>102</v>
      </c>
      <c r="F81" s="14">
        <v>3</v>
      </c>
      <c r="G81" s="14">
        <v>110</v>
      </c>
      <c r="H81" s="14">
        <v>1</v>
      </c>
      <c r="I81" s="32">
        <v>0</v>
      </c>
      <c r="J81" s="14">
        <v>41</v>
      </c>
      <c r="K81" s="14">
        <v>10</v>
      </c>
      <c r="L81" s="14">
        <v>3</v>
      </c>
      <c r="M81" s="21">
        <v>41</v>
      </c>
      <c r="N81" s="17">
        <v>28</v>
      </c>
      <c r="O81">
        <v>1</v>
      </c>
      <c r="P81" s="33">
        <v>162</v>
      </c>
      <c r="Q81" s="33">
        <v>169</v>
      </c>
      <c r="R81" s="34">
        <v>4.3209876543209874E-2</v>
      </c>
      <c r="S81" s="18">
        <v>9.4</v>
      </c>
    </row>
    <row r="82" spans="1:19" ht="15.75" x14ac:dyDescent="0.25">
      <c r="A82" s="18">
        <v>2.5</v>
      </c>
      <c r="B82" s="31">
        <v>70</v>
      </c>
      <c r="C82" s="14">
        <v>5</v>
      </c>
      <c r="D82" s="20">
        <v>0.29099999999999998</v>
      </c>
      <c r="E82" s="14">
        <v>182</v>
      </c>
      <c r="F82" s="14">
        <v>3</v>
      </c>
      <c r="G82" s="14">
        <v>132</v>
      </c>
      <c r="H82" s="14">
        <v>1</v>
      </c>
      <c r="I82" s="32">
        <v>1</v>
      </c>
      <c r="J82" s="14">
        <v>31</v>
      </c>
      <c r="K82" s="14">
        <v>6</v>
      </c>
      <c r="L82" s="14">
        <v>2</v>
      </c>
      <c r="M82" s="21">
        <v>35</v>
      </c>
      <c r="N82" s="17">
        <v>74</v>
      </c>
      <c r="O82">
        <v>1</v>
      </c>
      <c r="P82" s="33">
        <v>168</v>
      </c>
      <c r="Q82" s="33">
        <v>173</v>
      </c>
      <c r="R82" s="34">
        <v>2.976190476190476E-2</v>
      </c>
      <c r="S82" s="18">
        <v>14</v>
      </c>
    </row>
    <row r="83" spans="1:19" ht="15.75" x14ac:dyDescent="0.25">
      <c r="A83" s="18">
        <v>2.5</v>
      </c>
      <c r="B83" s="31">
        <v>66</v>
      </c>
      <c r="C83" s="14">
        <v>9</v>
      </c>
      <c r="D83" s="20">
        <v>9.1999999999999998E-2</v>
      </c>
      <c r="E83" s="14">
        <v>230</v>
      </c>
      <c r="F83" s="14">
        <v>4</v>
      </c>
      <c r="G83" s="14">
        <v>137</v>
      </c>
      <c r="H83" s="14">
        <v>0</v>
      </c>
      <c r="I83" s="32">
        <v>0</v>
      </c>
      <c r="J83" s="14">
        <v>43</v>
      </c>
      <c r="K83" s="14">
        <v>12</v>
      </c>
      <c r="L83" s="14">
        <v>3</v>
      </c>
      <c r="M83" s="21">
        <v>36</v>
      </c>
      <c r="N83" s="17">
        <v>65</v>
      </c>
      <c r="O83">
        <v>0</v>
      </c>
      <c r="P83" s="33">
        <v>165</v>
      </c>
      <c r="Q83" s="33">
        <v>174</v>
      </c>
      <c r="R83" s="34">
        <v>5.4545454545454543E-2</v>
      </c>
      <c r="S83" s="18">
        <v>15.9</v>
      </c>
    </row>
    <row r="84" spans="1:19" ht="15.75" x14ac:dyDescent="0.25">
      <c r="A84" s="18">
        <v>1.6</v>
      </c>
      <c r="B84" s="31">
        <v>43</v>
      </c>
      <c r="C84" s="14">
        <v>5</v>
      </c>
      <c r="D84" s="20">
        <v>0.48</v>
      </c>
      <c r="E84" s="14">
        <v>59</v>
      </c>
      <c r="F84" s="14">
        <v>3</v>
      </c>
      <c r="G84" s="14">
        <v>127</v>
      </c>
      <c r="H84" s="14">
        <v>0</v>
      </c>
      <c r="I84" s="32">
        <v>0</v>
      </c>
      <c r="J84" s="14">
        <v>30</v>
      </c>
      <c r="K84" s="14">
        <v>4</v>
      </c>
      <c r="L84" s="14">
        <v>2</v>
      </c>
      <c r="M84" s="21">
        <v>35</v>
      </c>
      <c r="N84" s="17">
        <v>17</v>
      </c>
      <c r="O84">
        <v>0</v>
      </c>
      <c r="P84" s="33">
        <v>170</v>
      </c>
      <c r="Q84" s="33">
        <v>175</v>
      </c>
      <c r="R84" s="34">
        <v>2.9411764705882353E-2</v>
      </c>
      <c r="S84" s="18">
        <v>7.5</v>
      </c>
    </row>
    <row r="85" spans="1:19" ht="15.75" x14ac:dyDescent="0.25">
      <c r="A85" s="18">
        <v>1.9</v>
      </c>
      <c r="B85" s="31">
        <v>49</v>
      </c>
      <c r="C85" s="14">
        <v>16</v>
      </c>
      <c r="D85" s="20">
        <v>0.98299999999999998</v>
      </c>
      <c r="E85" s="14">
        <v>71</v>
      </c>
      <c r="F85" s="14">
        <v>4</v>
      </c>
      <c r="G85" s="14">
        <v>112</v>
      </c>
      <c r="H85" s="14">
        <v>1</v>
      </c>
      <c r="I85" s="32">
        <v>0</v>
      </c>
      <c r="J85" s="14">
        <v>39</v>
      </c>
      <c r="K85" s="14">
        <v>7</v>
      </c>
      <c r="L85" s="14">
        <v>3</v>
      </c>
      <c r="M85" s="21">
        <v>45</v>
      </c>
      <c r="N85" s="17">
        <v>23</v>
      </c>
      <c r="O85">
        <v>0</v>
      </c>
      <c r="P85" s="33">
        <v>175</v>
      </c>
      <c r="Q85" s="33">
        <v>180</v>
      </c>
      <c r="R85" s="34">
        <v>2.8571428571428571E-2</v>
      </c>
      <c r="S85" s="18">
        <v>8.1</v>
      </c>
    </row>
    <row r="86" spans="1:19" ht="15.75" x14ac:dyDescent="0.25">
      <c r="A86" s="18">
        <v>2.1</v>
      </c>
      <c r="B86" s="31">
        <v>49</v>
      </c>
      <c r="C86" s="14">
        <v>3</v>
      </c>
      <c r="D86" s="20">
        <v>1.881</v>
      </c>
      <c r="E86" s="14">
        <v>46</v>
      </c>
      <c r="F86" s="14">
        <v>1</v>
      </c>
      <c r="G86" s="14">
        <v>85</v>
      </c>
      <c r="H86" s="14">
        <v>0</v>
      </c>
      <c r="I86" s="32">
        <v>1</v>
      </c>
      <c r="J86" s="14">
        <v>46</v>
      </c>
      <c r="K86" s="14">
        <v>9</v>
      </c>
      <c r="L86" s="14">
        <v>3</v>
      </c>
      <c r="M86" s="21">
        <v>36</v>
      </c>
      <c r="N86" s="17">
        <v>17</v>
      </c>
      <c r="O86">
        <v>0</v>
      </c>
      <c r="P86" s="33">
        <v>184</v>
      </c>
      <c r="Q86" s="33">
        <v>194</v>
      </c>
      <c r="R86" s="34">
        <v>5.434782608695652E-2</v>
      </c>
      <c r="S86" s="18">
        <v>10.3</v>
      </c>
    </row>
    <row r="87" spans="1:19" ht="15.75" x14ac:dyDescent="0.25">
      <c r="A87" s="18">
        <v>1.9</v>
      </c>
      <c r="B87" s="31">
        <v>46</v>
      </c>
      <c r="C87" s="14">
        <v>3</v>
      </c>
      <c r="D87" s="20">
        <v>2.6259999999999999</v>
      </c>
      <c r="E87" s="14">
        <v>43</v>
      </c>
      <c r="F87" s="14">
        <v>2</v>
      </c>
      <c r="G87" s="14">
        <v>74</v>
      </c>
      <c r="H87" s="14">
        <v>0</v>
      </c>
      <c r="I87" s="32">
        <v>0</v>
      </c>
      <c r="J87" s="14">
        <v>50</v>
      </c>
      <c r="K87" s="14">
        <v>4</v>
      </c>
      <c r="L87" s="14">
        <v>4</v>
      </c>
      <c r="M87" s="21">
        <v>50</v>
      </c>
      <c r="N87" s="17">
        <v>21</v>
      </c>
      <c r="O87">
        <v>0</v>
      </c>
      <c r="P87" s="33">
        <v>176</v>
      </c>
      <c r="Q87" s="33">
        <v>180</v>
      </c>
      <c r="R87" s="34">
        <v>2.2727272727272728E-2</v>
      </c>
      <c r="S87" s="18">
        <v>7.7</v>
      </c>
    </row>
    <row r="88" spans="1:19" ht="15.75" x14ac:dyDescent="0.25">
      <c r="A88" s="18">
        <v>1.9</v>
      </c>
      <c r="B88" s="31">
        <v>53</v>
      </c>
      <c r="C88" s="14">
        <v>21</v>
      </c>
      <c r="D88" s="20">
        <v>0.56799999999999995</v>
      </c>
      <c r="E88" s="14">
        <v>125</v>
      </c>
      <c r="F88" s="14">
        <v>3</v>
      </c>
      <c r="G88" s="14">
        <v>109</v>
      </c>
      <c r="H88" s="14">
        <v>0</v>
      </c>
      <c r="I88" s="32">
        <v>0</v>
      </c>
      <c r="J88" s="14">
        <v>44</v>
      </c>
      <c r="K88" s="14">
        <v>8</v>
      </c>
      <c r="L88" s="14">
        <v>3</v>
      </c>
      <c r="M88" s="21">
        <v>45</v>
      </c>
      <c r="N88" s="17">
        <v>34</v>
      </c>
      <c r="O88">
        <v>0</v>
      </c>
      <c r="P88" s="33">
        <v>160</v>
      </c>
      <c r="Q88" s="33">
        <v>167</v>
      </c>
      <c r="R88" s="34">
        <v>4.3749999999999997E-2</v>
      </c>
      <c r="S88" s="18">
        <v>8.5</v>
      </c>
    </row>
    <row r="89" spans="1:19" ht="15.75" x14ac:dyDescent="0.25">
      <c r="A89" s="18">
        <v>2.2000000000000002</v>
      </c>
      <c r="B89" s="31">
        <v>62</v>
      </c>
      <c r="C89" s="14">
        <v>8</v>
      </c>
      <c r="D89" s="20">
        <v>0.879</v>
      </c>
      <c r="E89" s="14">
        <v>118</v>
      </c>
      <c r="F89" s="14">
        <v>3</v>
      </c>
      <c r="G89" s="14">
        <v>108</v>
      </c>
      <c r="H89" s="14">
        <v>0</v>
      </c>
      <c r="I89" s="32">
        <v>1</v>
      </c>
      <c r="J89" s="14">
        <v>31</v>
      </c>
      <c r="K89" s="14">
        <v>10</v>
      </c>
      <c r="L89" s="14">
        <v>2</v>
      </c>
      <c r="M89" s="21">
        <v>37</v>
      </c>
      <c r="N89" s="17">
        <v>50</v>
      </c>
      <c r="O89">
        <v>1</v>
      </c>
      <c r="P89" s="33">
        <v>173</v>
      </c>
      <c r="Q89" s="33">
        <v>180</v>
      </c>
      <c r="R89" s="34">
        <v>4.046242774566474E-2</v>
      </c>
      <c r="S89" s="18">
        <v>10.7</v>
      </c>
    </row>
    <row r="90" spans="1:19" ht="15.75" x14ac:dyDescent="0.25">
      <c r="A90" s="18">
        <v>1.8</v>
      </c>
      <c r="B90" s="31">
        <v>51</v>
      </c>
      <c r="C90" s="14">
        <v>4</v>
      </c>
      <c r="D90" s="20">
        <v>1.083</v>
      </c>
      <c r="E90" s="14">
        <v>101</v>
      </c>
      <c r="F90" s="14">
        <v>2</v>
      </c>
      <c r="G90" s="14">
        <v>100</v>
      </c>
      <c r="H90" s="14">
        <v>0</v>
      </c>
      <c r="I90" s="32">
        <v>0</v>
      </c>
      <c r="J90" s="14">
        <v>53</v>
      </c>
      <c r="K90" s="14">
        <v>7</v>
      </c>
      <c r="L90" s="14">
        <v>4</v>
      </c>
      <c r="M90" s="21">
        <v>34</v>
      </c>
      <c r="N90" s="17">
        <v>28</v>
      </c>
      <c r="O90">
        <v>0</v>
      </c>
      <c r="P90" s="33">
        <v>163</v>
      </c>
      <c r="Q90" s="33">
        <v>167</v>
      </c>
      <c r="R90" s="34">
        <v>2.4539877300613498E-2</v>
      </c>
      <c r="S90" s="18">
        <v>7.4</v>
      </c>
    </row>
    <row r="91" spans="1:19" ht="15.75" x14ac:dyDescent="0.25">
      <c r="A91" s="18">
        <v>2.6</v>
      </c>
      <c r="B91" s="31">
        <v>70</v>
      </c>
      <c r="C91" s="14">
        <v>6</v>
      </c>
      <c r="D91" s="20">
        <v>0.82799999999999996</v>
      </c>
      <c r="E91" s="14">
        <v>213</v>
      </c>
      <c r="F91" s="14">
        <v>3</v>
      </c>
      <c r="G91" s="14">
        <v>105</v>
      </c>
      <c r="H91" s="14">
        <v>1</v>
      </c>
      <c r="I91" s="32">
        <v>1</v>
      </c>
      <c r="J91" s="14">
        <v>37</v>
      </c>
      <c r="K91" s="14">
        <v>15</v>
      </c>
      <c r="L91" s="14">
        <v>2</v>
      </c>
      <c r="M91" s="21">
        <v>37</v>
      </c>
      <c r="N91" s="17">
        <v>75</v>
      </c>
      <c r="O91">
        <v>1</v>
      </c>
      <c r="P91" s="33">
        <v>168</v>
      </c>
      <c r="Q91" s="33">
        <v>176</v>
      </c>
      <c r="R91" s="34">
        <v>4.7619047619047616E-2</v>
      </c>
      <c r="S91" s="18">
        <v>14.8</v>
      </c>
    </row>
    <row r="92" spans="1:19" ht="15.75" x14ac:dyDescent="0.25">
      <c r="A92" s="18">
        <v>1.9</v>
      </c>
      <c r="B92" s="31">
        <v>56</v>
      </c>
      <c r="C92" s="14">
        <v>24</v>
      </c>
      <c r="D92" s="20">
        <v>1.56</v>
      </c>
      <c r="E92" s="14">
        <v>115</v>
      </c>
      <c r="F92" s="14">
        <v>5</v>
      </c>
      <c r="G92" s="14">
        <v>87</v>
      </c>
      <c r="H92" s="14">
        <v>1</v>
      </c>
      <c r="I92" s="32">
        <v>0</v>
      </c>
      <c r="J92" s="14">
        <v>46</v>
      </c>
      <c r="K92" s="14">
        <v>1</v>
      </c>
      <c r="L92" s="14">
        <v>4</v>
      </c>
      <c r="M92" s="21">
        <v>45</v>
      </c>
      <c r="N92" s="17">
        <v>37</v>
      </c>
      <c r="O92">
        <v>0</v>
      </c>
      <c r="P92" s="33">
        <v>162</v>
      </c>
      <c r="Q92" s="33">
        <v>166</v>
      </c>
      <c r="R92" s="34">
        <v>2.4691358024691357E-2</v>
      </c>
      <c r="S92" s="18">
        <v>7.3</v>
      </c>
    </row>
    <row r="93" spans="1:19" ht="15.75" x14ac:dyDescent="0.25">
      <c r="A93" s="18">
        <v>1.8</v>
      </c>
      <c r="B93" s="31">
        <v>42</v>
      </c>
      <c r="C93" s="14">
        <v>1</v>
      </c>
      <c r="D93" s="20">
        <v>1.4279999999999999</v>
      </c>
      <c r="E93" s="14">
        <v>121</v>
      </c>
      <c r="F93" s="14">
        <v>4</v>
      </c>
      <c r="G93" s="14">
        <v>84</v>
      </c>
      <c r="H93" s="14">
        <v>1</v>
      </c>
      <c r="I93" s="32">
        <v>0</v>
      </c>
      <c r="J93" s="14">
        <v>45</v>
      </c>
      <c r="K93" s="14">
        <v>5</v>
      </c>
      <c r="L93" s="14">
        <v>4</v>
      </c>
      <c r="M93" s="21">
        <v>24</v>
      </c>
      <c r="N93" s="17">
        <v>14</v>
      </c>
      <c r="O93">
        <v>0</v>
      </c>
      <c r="P93" s="33">
        <v>160</v>
      </c>
      <c r="Q93" s="33">
        <v>165</v>
      </c>
      <c r="R93" s="34">
        <v>3.125E-2</v>
      </c>
      <c r="S93" s="18">
        <v>7.6</v>
      </c>
    </row>
    <row r="94" spans="1:19" ht="15.75" x14ac:dyDescent="0.25">
      <c r="A94" s="18">
        <v>1.9</v>
      </c>
      <c r="B94" s="31">
        <v>56</v>
      </c>
      <c r="C94" s="14">
        <v>3</v>
      </c>
      <c r="D94" s="20">
        <v>1.4039999999999999</v>
      </c>
      <c r="E94" s="14">
        <v>69</v>
      </c>
      <c r="F94" s="14">
        <v>1</v>
      </c>
      <c r="G94" s="14">
        <v>87</v>
      </c>
      <c r="H94" s="14">
        <v>1</v>
      </c>
      <c r="I94" s="32">
        <v>0</v>
      </c>
      <c r="J94" s="14">
        <v>34</v>
      </c>
      <c r="K94" s="14">
        <v>8</v>
      </c>
      <c r="L94" s="14">
        <v>2</v>
      </c>
      <c r="M94" s="21">
        <v>32</v>
      </c>
      <c r="N94" s="17">
        <v>38</v>
      </c>
      <c r="O94">
        <v>0</v>
      </c>
      <c r="P94" s="33">
        <v>174</v>
      </c>
      <c r="Q94" s="33">
        <v>181</v>
      </c>
      <c r="R94" s="34">
        <v>4.0229885057471264E-2</v>
      </c>
      <c r="S94" s="18">
        <v>9</v>
      </c>
    </row>
    <row r="95" spans="1:19" ht="15.75" x14ac:dyDescent="0.25">
      <c r="A95" s="18">
        <v>2.1</v>
      </c>
      <c r="B95" s="31">
        <v>60</v>
      </c>
      <c r="C95" s="14">
        <v>5</v>
      </c>
      <c r="D95" s="20">
        <v>1.0720000000000001</v>
      </c>
      <c r="E95" s="14">
        <v>178</v>
      </c>
      <c r="F95" s="14">
        <v>2</v>
      </c>
      <c r="G95" s="14">
        <v>101</v>
      </c>
      <c r="H95" s="14">
        <v>1</v>
      </c>
      <c r="I95" s="32">
        <v>1</v>
      </c>
      <c r="J95" s="14">
        <v>38</v>
      </c>
      <c r="K95" s="14">
        <v>13</v>
      </c>
      <c r="L95" s="14">
        <v>2</v>
      </c>
      <c r="M95" s="21">
        <v>36</v>
      </c>
      <c r="N95" s="17">
        <v>49</v>
      </c>
      <c r="O95">
        <v>1</v>
      </c>
      <c r="P95" s="33">
        <v>175</v>
      </c>
      <c r="Q95" s="33">
        <v>183</v>
      </c>
      <c r="R95" s="34">
        <v>4.5714285714285714E-2</v>
      </c>
      <c r="S95" s="18">
        <v>12.9</v>
      </c>
    </row>
    <row r="96" spans="1:19" ht="15.75" x14ac:dyDescent="0.25">
      <c r="A96" s="18">
        <v>1.9</v>
      </c>
      <c r="B96" s="31">
        <v>48</v>
      </c>
      <c r="C96" s="14">
        <v>12</v>
      </c>
      <c r="D96" s="20">
        <v>0.183</v>
      </c>
      <c r="E96" s="14">
        <v>85</v>
      </c>
      <c r="F96" s="14">
        <v>4</v>
      </c>
      <c r="G96" s="14">
        <v>130</v>
      </c>
      <c r="H96" s="14">
        <v>1</v>
      </c>
      <c r="I96" s="32">
        <v>0</v>
      </c>
      <c r="J96" s="14">
        <v>37</v>
      </c>
      <c r="K96" s="14">
        <v>11</v>
      </c>
      <c r="L96" s="14">
        <v>2</v>
      </c>
      <c r="M96" s="21">
        <v>38</v>
      </c>
      <c r="N96" s="17">
        <v>22</v>
      </c>
      <c r="O96">
        <v>0</v>
      </c>
      <c r="P96" s="33">
        <v>171</v>
      </c>
      <c r="Q96" s="33">
        <v>178</v>
      </c>
      <c r="R96" s="34">
        <v>4.0935672514619881E-2</v>
      </c>
      <c r="S96" s="18">
        <v>9</v>
      </c>
    </row>
    <row r="97" spans="1:19" ht="15.75" x14ac:dyDescent="0.25">
      <c r="A97" s="18">
        <v>3.6</v>
      </c>
      <c r="B97" s="31">
        <v>88</v>
      </c>
      <c r="C97" s="14">
        <v>12</v>
      </c>
      <c r="D97" s="20">
        <v>1.6</v>
      </c>
      <c r="E97" s="14">
        <v>282</v>
      </c>
      <c r="F97" s="14">
        <v>0</v>
      </c>
      <c r="G97" s="14">
        <v>72</v>
      </c>
      <c r="H97" s="14">
        <v>1</v>
      </c>
      <c r="I97" s="32">
        <v>1</v>
      </c>
      <c r="J97" s="14">
        <v>39</v>
      </c>
      <c r="K97" s="14">
        <v>18</v>
      </c>
      <c r="L97" s="14">
        <v>1</v>
      </c>
      <c r="M97" s="21">
        <v>41</v>
      </c>
      <c r="N97" s="17">
        <v>29</v>
      </c>
      <c r="O97">
        <v>1</v>
      </c>
      <c r="P97" s="33">
        <v>175</v>
      </c>
      <c r="Q97" s="33">
        <v>185</v>
      </c>
      <c r="R97" s="34">
        <v>5.7142857142857141E-2</v>
      </c>
      <c r="S97" s="18">
        <v>18.2</v>
      </c>
    </row>
    <row r="98" spans="1:19" ht="15.75" x14ac:dyDescent="0.25">
      <c r="A98" s="18">
        <v>3</v>
      </c>
      <c r="B98" s="31">
        <v>75</v>
      </c>
      <c r="C98" s="14">
        <v>5</v>
      </c>
      <c r="D98" s="20">
        <v>0.61199999999999999</v>
      </c>
      <c r="E98" s="14">
        <v>156</v>
      </c>
      <c r="F98" s="14">
        <v>5</v>
      </c>
      <c r="G98" s="14">
        <v>129</v>
      </c>
      <c r="H98" s="14">
        <v>0</v>
      </c>
      <c r="I98" s="32">
        <v>1</v>
      </c>
      <c r="J98" s="14">
        <v>42</v>
      </c>
      <c r="K98" s="14">
        <v>15</v>
      </c>
      <c r="L98" s="14">
        <v>4</v>
      </c>
      <c r="M98" s="21">
        <v>36</v>
      </c>
      <c r="N98" s="17">
        <v>55</v>
      </c>
      <c r="O98">
        <v>1</v>
      </c>
      <c r="P98" s="33">
        <v>186</v>
      </c>
      <c r="Q98" s="33">
        <v>193</v>
      </c>
      <c r="R98" s="34">
        <v>3.7634408602150539E-2</v>
      </c>
      <c r="S98" s="18">
        <v>14.4</v>
      </c>
    </row>
    <row r="99" spans="1:19" ht="15.75" x14ac:dyDescent="0.25">
      <c r="A99" s="18">
        <v>2</v>
      </c>
      <c r="B99" s="31">
        <v>56</v>
      </c>
      <c r="C99" s="14">
        <v>3</v>
      </c>
      <c r="D99" s="20">
        <v>0.496</v>
      </c>
      <c r="E99" s="14">
        <v>86</v>
      </c>
      <c r="F99" s="14">
        <v>3</v>
      </c>
      <c r="G99" s="14">
        <v>100</v>
      </c>
      <c r="H99" s="14">
        <v>0</v>
      </c>
      <c r="I99" s="32">
        <v>0</v>
      </c>
      <c r="J99" s="14">
        <v>54</v>
      </c>
      <c r="K99" s="14">
        <v>8</v>
      </c>
      <c r="L99" s="14">
        <v>4</v>
      </c>
      <c r="M99" s="21">
        <v>31</v>
      </c>
      <c r="N99" s="17">
        <v>37</v>
      </c>
      <c r="O99">
        <v>0</v>
      </c>
      <c r="P99" s="33">
        <v>172</v>
      </c>
      <c r="Q99" s="33">
        <v>179</v>
      </c>
      <c r="R99" s="34">
        <v>4.0697674418604654E-2</v>
      </c>
      <c r="S99" s="18">
        <v>8.8000000000000007</v>
      </c>
    </row>
    <row r="100" spans="1:19" ht="15.75" x14ac:dyDescent="0.25">
      <c r="A100" s="18">
        <v>2.5</v>
      </c>
      <c r="B100" s="31">
        <v>60</v>
      </c>
      <c r="C100" s="14">
        <v>17</v>
      </c>
      <c r="D100" s="20">
        <v>1.8</v>
      </c>
      <c r="E100" s="14">
        <v>212</v>
      </c>
      <c r="F100" s="14">
        <v>2</v>
      </c>
      <c r="G100" s="14">
        <v>86</v>
      </c>
      <c r="H100" s="14">
        <v>1</v>
      </c>
      <c r="I100" s="32">
        <v>1</v>
      </c>
      <c r="J100" s="14">
        <v>39</v>
      </c>
      <c r="K100" s="14">
        <v>9</v>
      </c>
      <c r="L100" s="14">
        <v>3</v>
      </c>
      <c r="M100" s="21">
        <v>44</v>
      </c>
      <c r="N100" s="17">
        <v>40</v>
      </c>
      <c r="O100">
        <v>0</v>
      </c>
      <c r="P100" s="33">
        <v>165</v>
      </c>
      <c r="Q100" s="33">
        <v>171</v>
      </c>
      <c r="R100" s="34">
        <v>3.6363636363636362E-2</v>
      </c>
      <c r="S100" s="18">
        <v>12.5</v>
      </c>
    </row>
    <row r="101" spans="1:19" ht="15.75" x14ac:dyDescent="0.25">
      <c r="A101" s="18">
        <v>2.2000000000000002</v>
      </c>
      <c r="B101" s="31">
        <v>58</v>
      </c>
      <c r="C101" s="14">
        <v>6</v>
      </c>
      <c r="D101" s="20">
        <v>0.40300000000000002</v>
      </c>
      <c r="E101" s="14">
        <v>157</v>
      </c>
      <c r="F101" s="14">
        <v>2</v>
      </c>
      <c r="G101" s="14">
        <v>98</v>
      </c>
      <c r="H101" s="14">
        <v>0</v>
      </c>
      <c r="I101" s="32">
        <v>1</v>
      </c>
      <c r="J101" s="14">
        <v>35</v>
      </c>
      <c r="K101" s="14">
        <v>16</v>
      </c>
      <c r="L101" s="14">
        <v>1</v>
      </c>
      <c r="M101" s="21">
        <v>36</v>
      </c>
      <c r="N101" s="17">
        <v>45</v>
      </c>
      <c r="O101">
        <v>1</v>
      </c>
      <c r="P101" s="33">
        <v>174</v>
      </c>
      <c r="Q101" s="33">
        <v>180</v>
      </c>
      <c r="R101" s="34">
        <v>3.4482758620689655E-2</v>
      </c>
      <c r="S101" s="18">
        <v>13.3</v>
      </c>
    </row>
    <row r="102" spans="1:19" ht="15.75" x14ac:dyDescent="0.25">
      <c r="A102" s="18">
        <v>2.4</v>
      </c>
      <c r="B102" s="31">
        <v>67</v>
      </c>
      <c r="C102" s="14">
        <v>10</v>
      </c>
      <c r="D102" s="20">
        <v>0.85599999999999998</v>
      </c>
      <c r="E102" s="14">
        <v>91</v>
      </c>
      <c r="F102" s="14">
        <v>3</v>
      </c>
      <c r="G102" s="14">
        <v>112</v>
      </c>
      <c r="H102" s="14">
        <v>1</v>
      </c>
      <c r="I102" s="32">
        <v>0</v>
      </c>
      <c r="J102" s="14">
        <v>33</v>
      </c>
      <c r="K102" s="14">
        <v>1</v>
      </c>
      <c r="L102" s="14">
        <v>3</v>
      </c>
      <c r="M102" s="21">
        <v>38</v>
      </c>
      <c r="N102" s="17">
        <v>43</v>
      </c>
      <c r="O102">
        <v>0</v>
      </c>
      <c r="P102" s="33">
        <v>178</v>
      </c>
      <c r="Q102" s="33">
        <v>188</v>
      </c>
      <c r="R102" s="34">
        <v>5.6179775280898875E-2</v>
      </c>
      <c r="S102" s="18">
        <v>12.5</v>
      </c>
    </row>
    <row r="103" spans="1:19" ht="15.75" x14ac:dyDescent="0.25">
      <c r="A103" s="18">
        <v>2.8</v>
      </c>
      <c r="B103" s="31">
        <v>73</v>
      </c>
      <c r="C103" s="14">
        <v>15</v>
      </c>
      <c r="D103" s="20">
        <v>1.8360000000000001</v>
      </c>
      <c r="E103" s="14">
        <v>169</v>
      </c>
      <c r="F103" s="14">
        <v>0</v>
      </c>
      <c r="G103" s="14">
        <v>85</v>
      </c>
      <c r="H103" s="14">
        <v>0</v>
      </c>
      <c r="I103" s="32">
        <v>1</v>
      </c>
      <c r="J103" s="14">
        <v>36</v>
      </c>
      <c r="K103" s="14">
        <v>7</v>
      </c>
      <c r="L103" s="14">
        <v>2</v>
      </c>
      <c r="M103" s="21">
        <v>42</v>
      </c>
      <c r="N103" s="17">
        <v>83</v>
      </c>
      <c r="O103">
        <v>1</v>
      </c>
      <c r="P103" s="33">
        <v>179</v>
      </c>
      <c r="Q103" s="33">
        <v>187</v>
      </c>
      <c r="R103" s="34">
        <v>4.4692737430167599E-2</v>
      </c>
      <c r="S103" s="18">
        <v>13.2</v>
      </c>
    </row>
    <row r="104" spans="1:19" ht="15.75" x14ac:dyDescent="0.25">
      <c r="A104" s="18">
        <v>2.5</v>
      </c>
      <c r="B104" s="31">
        <v>70</v>
      </c>
      <c r="C104" s="14">
        <v>20</v>
      </c>
      <c r="D104" s="20">
        <v>0.40799999999999997</v>
      </c>
      <c r="E104" s="14">
        <v>175</v>
      </c>
      <c r="F104" s="14">
        <v>2</v>
      </c>
      <c r="G104" s="14">
        <v>96</v>
      </c>
      <c r="H104" s="14">
        <v>0</v>
      </c>
      <c r="I104" s="32">
        <v>0</v>
      </c>
      <c r="J104" s="14">
        <v>42</v>
      </c>
      <c r="K104" s="14">
        <v>7</v>
      </c>
      <c r="L104" s="14">
        <v>6</v>
      </c>
      <c r="M104" s="21">
        <v>47</v>
      </c>
      <c r="N104" s="17">
        <v>49</v>
      </c>
      <c r="O104">
        <v>0</v>
      </c>
      <c r="P104" s="33">
        <v>161</v>
      </c>
      <c r="Q104" s="33">
        <v>168</v>
      </c>
      <c r="R104" s="34">
        <v>4.3478260869565216E-2</v>
      </c>
      <c r="S104" s="18">
        <v>11.1</v>
      </c>
    </row>
    <row r="105" spans="1:19" ht="15.75" x14ac:dyDescent="0.25">
      <c r="A105" s="18">
        <v>1.9</v>
      </c>
      <c r="B105" s="31">
        <v>49</v>
      </c>
      <c r="C105" s="14">
        <v>4</v>
      </c>
      <c r="D105" s="20">
        <v>0.124</v>
      </c>
      <c r="E105" s="14">
        <v>77</v>
      </c>
      <c r="F105" s="14">
        <v>3</v>
      </c>
      <c r="G105" s="14">
        <v>150</v>
      </c>
      <c r="H105" s="14">
        <v>0</v>
      </c>
      <c r="I105" s="32">
        <v>0</v>
      </c>
      <c r="J105" s="14">
        <v>29</v>
      </c>
      <c r="K105" s="14">
        <v>10</v>
      </c>
      <c r="L105" s="14">
        <v>1</v>
      </c>
      <c r="M105" s="21">
        <v>32</v>
      </c>
      <c r="N105" s="17">
        <v>24</v>
      </c>
      <c r="O105">
        <v>1</v>
      </c>
      <c r="P105" s="33">
        <v>168</v>
      </c>
      <c r="Q105" s="33">
        <v>175</v>
      </c>
      <c r="R105" s="34">
        <v>4.1666666666666664E-2</v>
      </c>
      <c r="S105" s="18">
        <v>8.3000000000000007</v>
      </c>
    </row>
    <row r="106" spans="1:19" ht="15.75" x14ac:dyDescent="0.25">
      <c r="A106" s="18">
        <v>1.9</v>
      </c>
      <c r="B106" s="31">
        <v>55</v>
      </c>
      <c r="C106" s="14">
        <v>11</v>
      </c>
      <c r="D106" s="20">
        <v>8.5000000000000006E-2</v>
      </c>
      <c r="E106" s="14">
        <v>125</v>
      </c>
      <c r="F106" s="14">
        <v>7</v>
      </c>
      <c r="G106" s="14">
        <v>107</v>
      </c>
      <c r="H106" s="14">
        <v>1</v>
      </c>
      <c r="I106" s="32">
        <v>0</v>
      </c>
      <c r="J106" s="14">
        <v>38</v>
      </c>
      <c r="K106" s="14">
        <v>4</v>
      </c>
      <c r="L106" s="14">
        <v>5</v>
      </c>
      <c r="M106" s="21">
        <v>32</v>
      </c>
      <c r="N106" s="17">
        <v>35</v>
      </c>
      <c r="O106">
        <v>0</v>
      </c>
      <c r="P106" s="33">
        <v>162</v>
      </c>
      <c r="Q106" s="33">
        <v>169</v>
      </c>
      <c r="R106" s="34">
        <v>4.3209876543209874E-2</v>
      </c>
      <c r="S106" s="18">
        <v>9.3000000000000007</v>
      </c>
    </row>
    <row r="107" spans="1:19" ht="15.75" x14ac:dyDescent="0.25">
      <c r="A107" s="18">
        <v>1.7</v>
      </c>
      <c r="B107" s="31">
        <v>49</v>
      </c>
      <c r="C107" s="14">
        <v>13</v>
      </c>
      <c r="D107" s="20">
        <v>0.85199999999999998</v>
      </c>
      <c r="E107" s="14">
        <v>102</v>
      </c>
      <c r="F107" s="14">
        <v>3</v>
      </c>
      <c r="G107" s="14">
        <v>108</v>
      </c>
      <c r="H107" s="14">
        <v>1</v>
      </c>
      <c r="I107" s="32">
        <v>0</v>
      </c>
      <c r="J107" s="14">
        <v>37</v>
      </c>
      <c r="K107" s="14">
        <v>9</v>
      </c>
      <c r="L107" s="14">
        <v>4</v>
      </c>
      <c r="M107" s="21">
        <v>41</v>
      </c>
      <c r="N107" s="17">
        <v>25</v>
      </c>
      <c r="O107">
        <v>0</v>
      </c>
      <c r="P107" s="33">
        <v>162</v>
      </c>
      <c r="Q107" s="33">
        <v>168</v>
      </c>
      <c r="R107" s="34">
        <v>3.7037037037037035E-2</v>
      </c>
      <c r="S107" s="18">
        <v>8.1999999999999993</v>
      </c>
    </row>
    <row r="108" spans="1:19" ht="15.75" x14ac:dyDescent="0.25">
      <c r="A108" s="18">
        <v>3.3</v>
      </c>
      <c r="B108" s="31">
        <v>74</v>
      </c>
      <c r="C108" s="14">
        <v>6</v>
      </c>
      <c r="D108" s="20">
        <v>1.927</v>
      </c>
      <c r="E108" s="14">
        <v>249</v>
      </c>
      <c r="F108" s="14">
        <v>2</v>
      </c>
      <c r="G108" s="14">
        <v>78</v>
      </c>
      <c r="H108" s="14">
        <v>1</v>
      </c>
      <c r="I108" s="32">
        <v>1</v>
      </c>
      <c r="J108" s="14">
        <v>29</v>
      </c>
      <c r="K108" s="14">
        <v>7</v>
      </c>
      <c r="L108" s="14">
        <v>2</v>
      </c>
      <c r="M108" s="21">
        <v>38</v>
      </c>
      <c r="N108" s="17">
        <v>58</v>
      </c>
      <c r="O108">
        <v>0</v>
      </c>
      <c r="P108" s="33">
        <v>164</v>
      </c>
      <c r="Q108" s="33">
        <v>171</v>
      </c>
      <c r="R108" s="34">
        <v>4.2682926829268296E-2</v>
      </c>
      <c r="S108" s="18">
        <v>14.8</v>
      </c>
    </row>
    <row r="109" spans="1:19" ht="15.75" x14ac:dyDescent="0.25">
      <c r="A109" s="18">
        <v>2</v>
      </c>
      <c r="B109" s="31">
        <v>53</v>
      </c>
      <c r="C109" s="14">
        <v>4</v>
      </c>
      <c r="D109" s="20">
        <v>1.018</v>
      </c>
      <c r="E109" s="14">
        <v>134</v>
      </c>
      <c r="F109" s="14">
        <v>1</v>
      </c>
      <c r="G109" s="14">
        <v>86</v>
      </c>
      <c r="H109" s="14">
        <v>0</v>
      </c>
      <c r="I109" s="32">
        <v>1</v>
      </c>
      <c r="J109" s="14">
        <v>36</v>
      </c>
      <c r="K109" s="14">
        <v>10</v>
      </c>
      <c r="L109" s="14">
        <v>4</v>
      </c>
      <c r="M109" s="21">
        <v>35</v>
      </c>
      <c r="N109" s="17">
        <v>31</v>
      </c>
      <c r="O109">
        <v>0</v>
      </c>
      <c r="P109" s="33">
        <v>176</v>
      </c>
      <c r="Q109" s="33">
        <v>182</v>
      </c>
      <c r="R109" s="34">
        <v>3.4090909090909088E-2</v>
      </c>
      <c r="S109" s="18">
        <v>10.7</v>
      </c>
    </row>
    <row r="110" spans="1:19" ht="15.75" x14ac:dyDescent="0.25">
      <c r="A110" s="18">
        <v>2.1</v>
      </c>
      <c r="B110" s="31">
        <v>58</v>
      </c>
      <c r="C110" s="14">
        <v>13</v>
      </c>
      <c r="D110" s="20">
        <v>0.86399999999999999</v>
      </c>
      <c r="E110" s="14">
        <v>129</v>
      </c>
      <c r="F110" s="14">
        <v>4</v>
      </c>
      <c r="G110" s="14">
        <v>133</v>
      </c>
      <c r="H110" s="14">
        <v>1</v>
      </c>
      <c r="I110" s="32">
        <v>0</v>
      </c>
      <c r="J110" s="14">
        <v>61</v>
      </c>
      <c r="K110" s="14">
        <v>8</v>
      </c>
      <c r="L110" s="14">
        <v>5</v>
      </c>
      <c r="M110" s="21">
        <v>44</v>
      </c>
      <c r="N110" s="17">
        <v>39</v>
      </c>
      <c r="O110">
        <v>0</v>
      </c>
      <c r="P110" s="33">
        <v>162</v>
      </c>
      <c r="Q110" s="33">
        <v>168</v>
      </c>
      <c r="R110" s="34">
        <v>3.7037037037037035E-2</v>
      </c>
      <c r="S110" s="18">
        <v>8.8000000000000007</v>
      </c>
    </row>
    <row r="111" spans="1:19" ht="15.75" x14ac:dyDescent="0.25">
      <c r="A111" s="18">
        <v>2</v>
      </c>
      <c r="B111" s="31">
        <v>54</v>
      </c>
      <c r="C111" s="14">
        <v>2</v>
      </c>
      <c r="D111" s="20">
        <v>0.626</v>
      </c>
      <c r="E111" s="14">
        <v>51</v>
      </c>
      <c r="F111" s="14">
        <v>2</v>
      </c>
      <c r="G111" s="14">
        <v>107</v>
      </c>
      <c r="H111" s="14">
        <v>1</v>
      </c>
      <c r="I111" s="32">
        <v>0</v>
      </c>
      <c r="J111" s="14">
        <v>38</v>
      </c>
      <c r="K111" s="14">
        <v>8</v>
      </c>
      <c r="L111" s="14">
        <v>3</v>
      </c>
      <c r="M111" s="21">
        <v>28</v>
      </c>
      <c r="N111" s="17">
        <v>26</v>
      </c>
      <c r="O111">
        <v>0</v>
      </c>
      <c r="P111" s="33">
        <v>185</v>
      </c>
      <c r="Q111" s="33">
        <v>193</v>
      </c>
      <c r="R111" s="34">
        <v>4.3243243243243246E-2</v>
      </c>
      <c r="S111" s="18">
        <v>9.6999999999999993</v>
      </c>
    </row>
    <row r="112" spans="1:19" ht="15.75" x14ac:dyDescent="0.25">
      <c r="A112" s="18">
        <v>1.9</v>
      </c>
      <c r="B112" s="31">
        <v>55</v>
      </c>
      <c r="C112" s="14">
        <v>4</v>
      </c>
      <c r="D112" s="20">
        <v>1.3839999999999999</v>
      </c>
      <c r="E112" s="14">
        <v>33</v>
      </c>
      <c r="F112" s="14">
        <v>2</v>
      </c>
      <c r="G112" s="14">
        <v>100</v>
      </c>
      <c r="H112" s="14">
        <v>1</v>
      </c>
      <c r="I112" s="32">
        <v>0</v>
      </c>
      <c r="J112" s="14">
        <v>27</v>
      </c>
      <c r="K112" s="14">
        <v>10</v>
      </c>
      <c r="L112" s="14">
        <v>1</v>
      </c>
      <c r="M112" s="21">
        <v>34</v>
      </c>
      <c r="N112" s="17">
        <v>94</v>
      </c>
      <c r="O112">
        <v>1</v>
      </c>
      <c r="P112" s="33">
        <v>182</v>
      </c>
      <c r="Q112" s="33">
        <v>192</v>
      </c>
      <c r="R112" s="34">
        <v>5.4945054945054944E-2</v>
      </c>
      <c r="S112" s="18">
        <v>9.6999999999999993</v>
      </c>
    </row>
    <row r="113" spans="1:19" ht="15.75" x14ac:dyDescent="0.25">
      <c r="A113" s="18">
        <v>2.2000000000000002</v>
      </c>
      <c r="B113" s="31">
        <v>65</v>
      </c>
      <c r="C113" s="14">
        <v>3</v>
      </c>
      <c r="D113" s="20">
        <v>0.59</v>
      </c>
      <c r="E113" s="14">
        <v>121</v>
      </c>
      <c r="F113" s="14">
        <v>3</v>
      </c>
      <c r="G113" s="14">
        <v>108</v>
      </c>
      <c r="H113" s="14">
        <v>1</v>
      </c>
      <c r="I113" s="32">
        <v>1</v>
      </c>
      <c r="J113" s="14">
        <v>32</v>
      </c>
      <c r="K113" s="14">
        <v>10</v>
      </c>
      <c r="L113" s="14">
        <v>2</v>
      </c>
      <c r="M113" s="21">
        <v>29</v>
      </c>
      <c r="N113" s="17">
        <v>54</v>
      </c>
      <c r="O113">
        <v>0</v>
      </c>
      <c r="P113" s="33">
        <v>173</v>
      </c>
      <c r="Q113" s="33">
        <v>181</v>
      </c>
      <c r="R113" s="34">
        <v>4.6242774566473986E-2</v>
      </c>
      <c r="S113" s="18">
        <v>10.5</v>
      </c>
    </row>
    <row r="114" spans="1:19" ht="15.75" x14ac:dyDescent="0.25">
      <c r="A114" s="18">
        <v>1.7</v>
      </c>
      <c r="B114" s="31">
        <v>39</v>
      </c>
      <c r="C114" s="14">
        <v>7</v>
      </c>
      <c r="D114" s="20">
        <v>7.1999999999999995E-2</v>
      </c>
      <c r="E114" s="14">
        <v>116</v>
      </c>
      <c r="F114" s="14">
        <v>7</v>
      </c>
      <c r="G114" s="14">
        <v>155</v>
      </c>
      <c r="H114" s="14">
        <v>1</v>
      </c>
      <c r="I114" s="32">
        <v>1</v>
      </c>
      <c r="J114" s="14">
        <v>44</v>
      </c>
      <c r="K114" s="14">
        <v>16</v>
      </c>
      <c r="L114" s="14">
        <v>2</v>
      </c>
      <c r="M114" s="21">
        <v>35</v>
      </c>
      <c r="N114" s="17">
        <v>8</v>
      </c>
      <c r="O114">
        <v>1</v>
      </c>
      <c r="P114" s="33">
        <v>164</v>
      </c>
      <c r="Q114" s="33">
        <v>170</v>
      </c>
      <c r="R114" s="34">
        <v>3.6585365853658534E-2</v>
      </c>
      <c r="S114" s="18">
        <v>8.9</v>
      </c>
    </row>
    <row r="115" spans="1:19" ht="15.75" x14ac:dyDescent="0.25">
      <c r="A115" s="18">
        <v>1.8</v>
      </c>
      <c r="B115" s="31">
        <v>42</v>
      </c>
      <c r="C115" s="14">
        <v>4</v>
      </c>
      <c r="D115" s="20">
        <v>1.2829999999999999</v>
      </c>
      <c r="E115" s="14">
        <v>68</v>
      </c>
      <c r="F115" s="14">
        <v>4</v>
      </c>
      <c r="G115" s="14">
        <v>90</v>
      </c>
      <c r="H115" s="14">
        <v>1</v>
      </c>
      <c r="I115" s="32">
        <v>0</v>
      </c>
      <c r="J115" s="14">
        <v>37</v>
      </c>
      <c r="K115" s="14">
        <v>6</v>
      </c>
      <c r="L115" s="14">
        <v>3</v>
      </c>
      <c r="M115" s="21">
        <v>36</v>
      </c>
      <c r="N115" s="17">
        <v>17</v>
      </c>
      <c r="O115">
        <v>0</v>
      </c>
      <c r="P115" s="33">
        <v>170</v>
      </c>
      <c r="Q115" s="33">
        <v>175</v>
      </c>
      <c r="R115" s="34">
        <v>2.9411764705882353E-2</v>
      </c>
      <c r="S115" s="18">
        <v>7.9</v>
      </c>
    </row>
    <row r="116" spans="1:19" ht="15.75" x14ac:dyDescent="0.25">
      <c r="A116" s="18">
        <v>3.3</v>
      </c>
      <c r="B116" s="31">
        <v>89</v>
      </c>
      <c r="C116" s="14">
        <v>6</v>
      </c>
      <c r="D116" s="20">
        <v>7.4999999999999997E-2</v>
      </c>
      <c r="E116" s="14">
        <v>296</v>
      </c>
      <c r="F116" s="14">
        <v>0</v>
      </c>
      <c r="G116" s="14">
        <v>137</v>
      </c>
      <c r="H116" s="14">
        <v>1</v>
      </c>
      <c r="I116" s="32">
        <v>1</v>
      </c>
      <c r="J116" s="14">
        <v>37</v>
      </c>
      <c r="K116" s="14">
        <v>13</v>
      </c>
      <c r="L116" s="14">
        <v>1</v>
      </c>
      <c r="M116" s="21">
        <v>36</v>
      </c>
      <c r="N116" s="17">
        <v>27</v>
      </c>
      <c r="O116">
        <v>1</v>
      </c>
      <c r="P116" s="33">
        <v>184</v>
      </c>
      <c r="Q116" s="33">
        <v>196</v>
      </c>
      <c r="R116" s="34">
        <v>6.5217391304347824E-2</v>
      </c>
      <c r="S116" s="18">
        <v>21</v>
      </c>
    </row>
    <row r="117" spans="1:19" ht="15.75" x14ac:dyDescent="0.25">
      <c r="A117" s="18">
        <v>2.2000000000000002</v>
      </c>
      <c r="B117" s="31">
        <v>65</v>
      </c>
      <c r="C117" s="14">
        <v>6</v>
      </c>
      <c r="D117" s="20">
        <v>0.89900000000000002</v>
      </c>
      <c r="E117" s="14">
        <v>165</v>
      </c>
      <c r="F117" s="14">
        <v>1</v>
      </c>
      <c r="G117" s="14">
        <v>140</v>
      </c>
      <c r="H117" s="14">
        <v>0</v>
      </c>
      <c r="I117" s="32">
        <v>1</v>
      </c>
      <c r="J117" s="14">
        <v>60</v>
      </c>
      <c r="K117" s="14">
        <v>9</v>
      </c>
      <c r="L117" s="14">
        <v>5</v>
      </c>
      <c r="M117" s="21">
        <v>35</v>
      </c>
      <c r="N117" s="17">
        <v>62</v>
      </c>
      <c r="O117">
        <v>0</v>
      </c>
      <c r="P117" s="33">
        <v>169</v>
      </c>
      <c r="Q117" s="33">
        <v>174</v>
      </c>
      <c r="R117" s="34">
        <v>2.9585798816568046E-2</v>
      </c>
      <c r="S117" s="18">
        <v>12.7</v>
      </c>
    </row>
    <row r="118" spans="1:19" ht="15.75" x14ac:dyDescent="0.25">
      <c r="A118" s="18">
        <v>1.9</v>
      </c>
      <c r="B118" s="31">
        <v>49</v>
      </c>
      <c r="C118" s="14">
        <v>10</v>
      </c>
      <c r="D118" s="20">
        <v>1.248</v>
      </c>
      <c r="E118" s="14">
        <v>92</v>
      </c>
      <c r="F118" s="14">
        <v>2</v>
      </c>
      <c r="G118" s="14">
        <v>98</v>
      </c>
      <c r="H118" s="14">
        <v>0</v>
      </c>
      <c r="I118" s="32">
        <v>0</v>
      </c>
      <c r="J118" s="14">
        <v>53</v>
      </c>
      <c r="K118" s="14">
        <v>12</v>
      </c>
      <c r="L118" s="14">
        <v>4</v>
      </c>
      <c r="M118" s="21">
        <v>42</v>
      </c>
      <c r="N118" s="17">
        <v>25</v>
      </c>
      <c r="O118">
        <v>0</v>
      </c>
      <c r="P118" s="33">
        <v>175</v>
      </c>
      <c r="Q118" s="33">
        <v>182</v>
      </c>
      <c r="R118" s="34">
        <v>0.04</v>
      </c>
      <c r="S118" s="18">
        <v>9.4</v>
      </c>
    </row>
    <row r="119" spans="1:19" ht="15.75" x14ac:dyDescent="0.25">
      <c r="A119" s="18">
        <v>1.8</v>
      </c>
      <c r="B119" s="31">
        <v>51</v>
      </c>
      <c r="C119" s="14">
        <v>18</v>
      </c>
      <c r="D119" s="20">
        <v>0.23100000000000001</v>
      </c>
      <c r="E119" s="14">
        <v>109</v>
      </c>
      <c r="F119" s="14">
        <v>5</v>
      </c>
      <c r="G119" s="14">
        <v>111</v>
      </c>
      <c r="H119" s="14">
        <v>1</v>
      </c>
      <c r="I119" s="32">
        <v>0</v>
      </c>
      <c r="J119" s="14">
        <v>41</v>
      </c>
      <c r="K119" s="14">
        <v>7</v>
      </c>
      <c r="L119" s="14">
        <v>3</v>
      </c>
      <c r="M119" s="21">
        <v>49</v>
      </c>
      <c r="N119" s="17">
        <v>29</v>
      </c>
      <c r="O119">
        <v>1</v>
      </c>
      <c r="P119" s="33">
        <v>162</v>
      </c>
      <c r="Q119" s="33">
        <v>165</v>
      </c>
      <c r="R119" s="34">
        <v>1.8518518518518517E-2</v>
      </c>
      <c r="S119" s="18">
        <v>7.5</v>
      </c>
    </row>
    <row r="120" spans="1:19" ht="15.75" x14ac:dyDescent="0.25">
      <c r="A120" s="18">
        <v>1.8</v>
      </c>
      <c r="B120" s="31">
        <v>53</v>
      </c>
      <c r="C120" s="14">
        <v>7</v>
      </c>
      <c r="D120" s="20">
        <v>1.512</v>
      </c>
      <c r="E120" s="14">
        <v>125</v>
      </c>
      <c r="F120" s="14">
        <v>2</v>
      </c>
      <c r="G120" s="14">
        <v>101</v>
      </c>
      <c r="H120" s="14">
        <v>1</v>
      </c>
      <c r="I120" s="32">
        <v>0</v>
      </c>
      <c r="J120" s="14">
        <v>39</v>
      </c>
      <c r="K120" s="14">
        <v>13</v>
      </c>
      <c r="L120" s="14">
        <v>2</v>
      </c>
      <c r="M120" s="21">
        <v>36</v>
      </c>
      <c r="N120" s="17">
        <v>32</v>
      </c>
      <c r="O120">
        <v>0</v>
      </c>
      <c r="P120" s="33">
        <v>172</v>
      </c>
      <c r="Q120" s="33">
        <v>179</v>
      </c>
      <c r="R120" s="34">
        <v>4.0697674418604654E-2</v>
      </c>
      <c r="S120" s="18">
        <v>11.8</v>
      </c>
    </row>
    <row r="121" spans="1:19" ht="15.75" x14ac:dyDescent="0.25">
      <c r="A121" s="18">
        <v>3.6</v>
      </c>
      <c r="B121" s="31">
        <v>96</v>
      </c>
      <c r="C121" s="14">
        <v>1</v>
      </c>
      <c r="D121" s="20">
        <v>0.83099999999999996</v>
      </c>
      <c r="E121" s="14">
        <v>199</v>
      </c>
      <c r="F121" s="14">
        <v>3</v>
      </c>
      <c r="G121" s="14">
        <v>109</v>
      </c>
      <c r="H121" s="14">
        <v>1</v>
      </c>
      <c r="I121" s="32">
        <v>0</v>
      </c>
      <c r="J121" s="14">
        <v>44</v>
      </c>
      <c r="K121" s="14">
        <v>10</v>
      </c>
      <c r="L121" s="14">
        <v>4</v>
      </c>
      <c r="M121" s="21">
        <v>24</v>
      </c>
      <c r="N121" s="17">
        <v>65</v>
      </c>
      <c r="O121">
        <v>0</v>
      </c>
      <c r="P121" s="33">
        <v>162</v>
      </c>
      <c r="Q121" s="33">
        <v>168</v>
      </c>
      <c r="R121" s="34">
        <v>3.7037037037037035E-2</v>
      </c>
      <c r="S121" s="18">
        <v>11.4</v>
      </c>
    </row>
    <row r="122" spans="1:19" ht="15.75" x14ac:dyDescent="0.25">
      <c r="A122" s="18">
        <v>1.9</v>
      </c>
      <c r="B122" s="31">
        <v>56</v>
      </c>
      <c r="C122" s="14">
        <v>4</v>
      </c>
      <c r="D122" s="20">
        <v>0.123</v>
      </c>
      <c r="E122" s="14">
        <v>113</v>
      </c>
      <c r="F122" s="14">
        <v>3</v>
      </c>
      <c r="G122" s="14">
        <v>132</v>
      </c>
      <c r="H122" s="14">
        <v>0</v>
      </c>
      <c r="I122" s="32">
        <v>0</v>
      </c>
      <c r="J122" s="14">
        <v>45</v>
      </c>
      <c r="K122" s="14">
        <v>6</v>
      </c>
      <c r="L122" s="14">
        <v>3</v>
      </c>
      <c r="M122" s="21">
        <v>31</v>
      </c>
      <c r="N122" s="17">
        <v>36</v>
      </c>
      <c r="O122">
        <v>0</v>
      </c>
      <c r="P122" s="33">
        <v>161</v>
      </c>
      <c r="Q122" s="33">
        <v>167</v>
      </c>
      <c r="R122" s="34">
        <v>3.7267080745341616E-2</v>
      </c>
      <c r="S122" s="18">
        <v>7.2</v>
      </c>
    </row>
    <row r="123" spans="1:19" ht="15.75" x14ac:dyDescent="0.25">
      <c r="A123" s="18">
        <v>3.3</v>
      </c>
      <c r="B123" s="31">
        <v>79</v>
      </c>
      <c r="C123" s="14">
        <v>7</v>
      </c>
      <c r="D123" s="20">
        <v>0.13100000000000001</v>
      </c>
      <c r="E123" s="14">
        <v>284</v>
      </c>
      <c r="F123" s="14">
        <v>4</v>
      </c>
      <c r="G123" s="14">
        <v>137</v>
      </c>
      <c r="H123" s="14">
        <v>0</v>
      </c>
      <c r="I123" s="32">
        <v>1</v>
      </c>
      <c r="J123" s="14">
        <v>38</v>
      </c>
      <c r="K123" s="14">
        <v>15</v>
      </c>
      <c r="L123" s="14">
        <v>5</v>
      </c>
      <c r="M123" s="21">
        <v>39</v>
      </c>
      <c r="N123" s="17">
        <v>39</v>
      </c>
      <c r="O123">
        <v>1</v>
      </c>
      <c r="P123" s="33">
        <v>175</v>
      </c>
      <c r="Q123" s="33">
        <v>185</v>
      </c>
      <c r="R123" s="34">
        <v>5.7142857142857141E-2</v>
      </c>
      <c r="S123" s="18">
        <v>20.399999999999999</v>
      </c>
    </row>
    <row r="124" spans="1:19" ht="15.75" x14ac:dyDescent="0.25">
      <c r="A124" s="18">
        <v>1.9</v>
      </c>
      <c r="B124" s="31">
        <v>64</v>
      </c>
      <c r="C124" s="14">
        <v>5</v>
      </c>
      <c r="D124" s="20">
        <v>1.5389999999999999</v>
      </c>
      <c r="E124" s="14">
        <v>115</v>
      </c>
      <c r="F124" s="14">
        <v>4</v>
      </c>
      <c r="G124" s="14">
        <v>72</v>
      </c>
      <c r="H124" s="14">
        <v>1</v>
      </c>
      <c r="I124" s="32">
        <v>1</v>
      </c>
      <c r="J124" s="14">
        <v>36</v>
      </c>
      <c r="K124" s="14">
        <v>8</v>
      </c>
      <c r="L124" s="14">
        <v>2</v>
      </c>
      <c r="M124" s="21">
        <v>35</v>
      </c>
      <c r="N124" s="17">
        <v>50</v>
      </c>
      <c r="O124">
        <v>1</v>
      </c>
      <c r="P124" s="33">
        <v>175</v>
      </c>
      <c r="Q124" s="33">
        <v>183</v>
      </c>
      <c r="R124" s="34">
        <v>4.5714285714285714E-2</v>
      </c>
      <c r="S124" s="18">
        <v>9.8000000000000007</v>
      </c>
    </row>
    <row r="125" spans="1:19" ht="15.75" x14ac:dyDescent="0.25">
      <c r="A125" s="18">
        <v>2.9</v>
      </c>
      <c r="B125" s="31">
        <v>67</v>
      </c>
      <c r="C125" s="14">
        <v>9</v>
      </c>
      <c r="D125" s="20">
        <v>0.63700000000000001</v>
      </c>
      <c r="E125" s="14">
        <v>188</v>
      </c>
      <c r="F125" s="14">
        <v>4</v>
      </c>
      <c r="G125" s="14">
        <v>76</v>
      </c>
      <c r="H125" s="14">
        <v>0</v>
      </c>
      <c r="I125" s="32">
        <v>1</v>
      </c>
      <c r="J125" s="14">
        <v>30</v>
      </c>
      <c r="K125" s="14">
        <v>12</v>
      </c>
      <c r="L125" s="14">
        <v>1</v>
      </c>
      <c r="M125" s="21">
        <v>37</v>
      </c>
      <c r="N125" s="17">
        <v>49</v>
      </c>
      <c r="O125">
        <v>1</v>
      </c>
      <c r="P125" s="33">
        <v>181</v>
      </c>
      <c r="Q125" s="33">
        <v>190</v>
      </c>
      <c r="R125" s="34">
        <v>4.9723756906077346E-2</v>
      </c>
      <c r="S125" s="18">
        <v>16.2</v>
      </c>
    </row>
    <row r="126" spans="1:19" ht="15.75" x14ac:dyDescent="0.25">
      <c r="A126" s="18">
        <v>2.2999999999999998</v>
      </c>
      <c r="B126" s="31">
        <v>65</v>
      </c>
      <c r="C126" s="14">
        <v>9</v>
      </c>
      <c r="D126" s="20">
        <v>0.27500000000000002</v>
      </c>
      <c r="E126" s="14">
        <v>139</v>
      </c>
      <c r="F126" s="14">
        <v>1</v>
      </c>
      <c r="G126" s="14">
        <v>124</v>
      </c>
      <c r="H126" s="14">
        <v>0</v>
      </c>
      <c r="I126" s="32">
        <v>1</v>
      </c>
      <c r="J126" s="14">
        <v>34</v>
      </c>
      <c r="K126" s="14">
        <v>11</v>
      </c>
      <c r="L126" s="14">
        <v>2</v>
      </c>
      <c r="M126" s="21">
        <v>40</v>
      </c>
      <c r="N126" s="17">
        <v>59</v>
      </c>
      <c r="O126">
        <v>1</v>
      </c>
      <c r="P126" s="33">
        <v>169</v>
      </c>
      <c r="Q126" s="33">
        <v>174</v>
      </c>
      <c r="R126" s="34">
        <v>2.9585798816568046E-2</v>
      </c>
      <c r="S126" s="18">
        <v>11.4</v>
      </c>
    </row>
    <row r="127" spans="1:19" ht="15.75" x14ac:dyDescent="0.25">
      <c r="A127" s="18">
        <v>3.2</v>
      </c>
      <c r="B127" s="31">
        <v>89</v>
      </c>
      <c r="C127" s="14">
        <v>6</v>
      </c>
      <c r="D127" s="20">
        <v>0.71099999999999997</v>
      </c>
      <c r="E127" s="14">
        <v>232</v>
      </c>
      <c r="F127" s="14">
        <v>4</v>
      </c>
      <c r="G127" s="14">
        <v>99</v>
      </c>
      <c r="H127" s="14">
        <v>0</v>
      </c>
      <c r="I127" s="32">
        <v>1</v>
      </c>
      <c r="J127" s="14">
        <v>47</v>
      </c>
      <c r="K127" s="14">
        <v>13</v>
      </c>
      <c r="L127" s="14">
        <v>3</v>
      </c>
      <c r="M127" s="21">
        <v>37</v>
      </c>
      <c r="N127" s="17">
        <v>89</v>
      </c>
      <c r="O127">
        <v>1</v>
      </c>
      <c r="P127" s="33">
        <v>183</v>
      </c>
      <c r="Q127" s="33">
        <v>193</v>
      </c>
      <c r="R127" s="34">
        <v>5.4644808743169397E-2</v>
      </c>
      <c r="S127" s="18">
        <v>18.3</v>
      </c>
    </row>
    <row r="128" spans="1:19" ht="15.75" x14ac:dyDescent="0.25">
      <c r="A128" s="18">
        <v>1.8</v>
      </c>
      <c r="B128" s="31">
        <v>53</v>
      </c>
      <c r="C128" s="14">
        <v>10</v>
      </c>
      <c r="D128" s="20">
        <v>1.2</v>
      </c>
      <c r="E128" s="14">
        <v>83</v>
      </c>
      <c r="F128" s="14">
        <v>2</v>
      </c>
      <c r="G128" s="14">
        <v>90</v>
      </c>
      <c r="H128" s="14">
        <v>1</v>
      </c>
      <c r="I128" s="32">
        <v>1</v>
      </c>
      <c r="J128" s="14">
        <v>33</v>
      </c>
      <c r="K128" s="14">
        <v>8</v>
      </c>
      <c r="L128" s="14">
        <v>2</v>
      </c>
      <c r="M128" s="21">
        <v>39</v>
      </c>
      <c r="N128" s="17">
        <v>109</v>
      </c>
      <c r="O128">
        <v>1</v>
      </c>
      <c r="P128" s="33">
        <v>172</v>
      </c>
      <c r="Q128" s="33">
        <v>179</v>
      </c>
      <c r="R128" s="34">
        <v>4.0697674418604654E-2</v>
      </c>
      <c r="S128" s="18">
        <v>8.6999999999999993</v>
      </c>
    </row>
    <row r="129" spans="1:19" ht="15.75" x14ac:dyDescent="0.25">
      <c r="A129" s="18">
        <v>1.8</v>
      </c>
      <c r="B129" s="31">
        <v>44</v>
      </c>
      <c r="C129" s="14">
        <v>14</v>
      </c>
      <c r="D129" s="20">
        <v>1.2270000000000001</v>
      </c>
      <c r="E129" s="14">
        <v>100</v>
      </c>
      <c r="F129" s="14">
        <v>5</v>
      </c>
      <c r="G129" s="14">
        <v>98</v>
      </c>
      <c r="H129" s="14">
        <v>1</v>
      </c>
      <c r="I129" s="32">
        <v>0</v>
      </c>
      <c r="J129" s="14">
        <v>37</v>
      </c>
      <c r="K129" s="14">
        <v>10</v>
      </c>
      <c r="L129" s="14">
        <v>4</v>
      </c>
      <c r="M129" s="21">
        <v>41</v>
      </c>
      <c r="N129" s="17">
        <v>20</v>
      </c>
      <c r="O129">
        <v>0</v>
      </c>
      <c r="P129" s="33">
        <v>173</v>
      </c>
      <c r="Q129" s="33">
        <v>180</v>
      </c>
      <c r="R129" s="34">
        <v>4.046242774566474E-2</v>
      </c>
      <c r="S129" s="18">
        <v>9.1</v>
      </c>
    </row>
    <row r="130" spans="1:19" ht="15.75" x14ac:dyDescent="0.25">
      <c r="A130" s="18">
        <v>1.8</v>
      </c>
      <c r="B130" s="31">
        <v>46</v>
      </c>
      <c r="C130" s="14">
        <v>7</v>
      </c>
      <c r="D130" s="20">
        <v>1.9630000000000001</v>
      </c>
      <c r="E130" s="14">
        <v>113</v>
      </c>
      <c r="F130" s="14">
        <v>4</v>
      </c>
      <c r="G130" s="14">
        <v>85</v>
      </c>
      <c r="H130" s="14">
        <v>1</v>
      </c>
      <c r="I130" s="32">
        <v>0</v>
      </c>
      <c r="J130" s="14">
        <v>28</v>
      </c>
      <c r="K130" s="14">
        <v>10</v>
      </c>
      <c r="L130" s="14">
        <v>1</v>
      </c>
      <c r="M130" s="21">
        <v>39</v>
      </c>
      <c r="N130" s="17">
        <v>22</v>
      </c>
      <c r="O130">
        <v>0</v>
      </c>
      <c r="P130" s="33">
        <v>176</v>
      </c>
      <c r="Q130" s="33">
        <v>181</v>
      </c>
      <c r="R130" s="34">
        <v>2.8409090909090908E-2</v>
      </c>
      <c r="S130" s="18">
        <v>9.6999999999999993</v>
      </c>
    </row>
    <row r="131" spans="1:19" ht="15.75" x14ac:dyDescent="0.25">
      <c r="A131" s="18">
        <v>1.6</v>
      </c>
      <c r="B131" s="31">
        <v>58</v>
      </c>
      <c r="C131" s="14">
        <v>17</v>
      </c>
      <c r="D131" s="20">
        <v>0.496</v>
      </c>
      <c r="E131" s="14">
        <v>100</v>
      </c>
      <c r="F131" s="14">
        <v>2</v>
      </c>
      <c r="G131" s="14">
        <v>136</v>
      </c>
      <c r="H131" s="14">
        <v>0</v>
      </c>
      <c r="I131" s="32">
        <v>0</v>
      </c>
      <c r="J131" s="14">
        <v>42</v>
      </c>
      <c r="K131" s="14">
        <v>5</v>
      </c>
      <c r="L131" s="14">
        <v>3</v>
      </c>
      <c r="M131" s="21">
        <v>43</v>
      </c>
      <c r="N131" s="17">
        <v>39</v>
      </c>
      <c r="O131">
        <v>0</v>
      </c>
      <c r="P131" s="33">
        <v>161</v>
      </c>
      <c r="Q131" s="33">
        <v>165</v>
      </c>
      <c r="R131" s="34">
        <v>2.4844720496894408E-2</v>
      </c>
      <c r="S131" s="18">
        <v>6.6</v>
      </c>
    </row>
    <row r="132" spans="1:19" ht="15.75" x14ac:dyDescent="0.25">
      <c r="A132" s="18">
        <v>2.2000000000000002</v>
      </c>
      <c r="B132" s="31">
        <v>62</v>
      </c>
      <c r="C132" s="14">
        <v>23</v>
      </c>
      <c r="D132" s="20">
        <v>0.42399999999999999</v>
      </c>
      <c r="E132" s="14">
        <v>123</v>
      </c>
      <c r="F132" s="14">
        <v>2</v>
      </c>
      <c r="G132" s="14">
        <v>75</v>
      </c>
      <c r="H132" s="14">
        <v>0</v>
      </c>
      <c r="I132" s="32">
        <v>0</v>
      </c>
      <c r="J132" s="14">
        <v>49</v>
      </c>
      <c r="K132" s="14">
        <v>12</v>
      </c>
      <c r="L132" s="14">
        <v>3</v>
      </c>
      <c r="M132" s="21">
        <v>48</v>
      </c>
      <c r="N132" s="17">
        <v>43</v>
      </c>
      <c r="O132">
        <v>1</v>
      </c>
      <c r="P132" s="33">
        <v>157</v>
      </c>
      <c r="Q132" s="33">
        <v>162</v>
      </c>
      <c r="R132" s="34">
        <v>3.1847133757961783E-2</v>
      </c>
      <c r="S132" s="18">
        <v>9.1</v>
      </c>
    </row>
    <row r="133" spans="1:19" ht="15.75" x14ac:dyDescent="0.25">
      <c r="A133" s="18">
        <v>2.1</v>
      </c>
      <c r="B133" s="31">
        <v>62</v>
      </c>
      <c r="C133" s="14">
        <v>11</v>
      </c>
      <c r="D133" s="20">
        <v>1.1519999999999999</v>
      </c>
      <c r="E133" s="14">
        <v>106</v>
      </c>
      <c r="F133" s="14">
        <v>2</v>
      </c>
      <c r="G133" s="14">
        <v>96</v>
      </c>
      <c r="H133" s="14">
        <v>1</v>
      </c>
      <c r="I133" s="32">
        <v>1</v>
      </c>
      <c r="J133" s="14">
        <v>42</v>
      </c>
      <c r="K133" s="14">
        <v>8</v>
      </c>
      <c r="L133" s="14">
        <v>3</v>
      </c>
      <c r="M133" s="21">
        <v>42</v>
      </c>
      <c r="N133" s="17">
        <v>49</v>
      </c>
      <c r="O133">
        <v>0</v>
      </c>
      <c r="P133" s="33">
        <v>171</v>
      </c>
      <c r="Q133" s="33">
        <v>178</v>
      </c>
      <c r="R133" s="34">
        <v>4.0935672514619881E-2</v>
      </c>
      <c r="S133" s="18">
        <v>9.6999999999999993</v>
      </c>
    </row>
    <row r="134" spans="1:19" ht="15.75" x14ac:dyDescent="0.25">
      <c r="A134" s="18">
        <v>2.1</v>
      </c>
      <c r="B134" s="31">
        <v>46</v>
      </c>
      <c r="C134" s="14">
        <v>17</v>
      </c>
      <c r="D134" s="20">
        <v>1.4810000000000001</v>
      </c>
      <c r="E134" s="14">
        <v>126</v>
      </c>
      <c r="F134" s="14">
        <v>3</v>
      </c>
      <c r="G134" s="14">
        <v>97</v>
      </c>
      <c r="H134" s="14">
        <v>0</v>
      </c>
      <c r="I134" s="32">
        <v>0</v>
      </c>
      <c r="J134" s="14">
        <v>40</v>
      </c>
      <c r="K134" s="14">
        <v>1</v>
      </c>
      <c r="L134" s="14">
        <v>6</v>
      </c>
      <c r="M134" s="21">
        <v>47</v>
      </c>
      <c r="N134" s="17">
        <v>24</v>
      </c>
      <c r="O134">
        <v>0</v>
      </c>
      <c r="P134" s="33">
        <v>160</v>
      </c>
      <c r="Q134" s="33">
        <v>165</v>
      </c>
      <c r="R134" s="34">
        <v>3.125E-2</v>
      </c>
      <c r="S134" s="18">
        <v>7.8</v>
      </c>
    </row>
    <row r="135" spans="1:19" ht="15.75" x14ac:dyDescent="0.25">
      <c r="A135" s="18">
        <v>2.4</v>
      </c>
      <c r="B135" s="31">
        <v>66</v>
      </c>
      <c r="C135" s="14">
        <v>7</v>
      </c>
      <c r="D135" s="20">
        <v>2.2850000000000001</v>
      </c>
      <c r="E135" s="14">
        <v>200</v>
      </c>
      <c r="F135" s="14">
        <v>3</v>
      </c>
      <c r="G135" s="14">
        <v>124</v>
      </c>
      <c r="H135" s="14">
        <v>1</v>
      </c>
      <c r="I135" s="32">
        <v>1</v>
      </c>
      <c r="J135" s="14">
        <v>32</v>
      </c>
      <c r="K135" s="14">
        <v>9</v>
      </c>
      <c r="L135" s="14">
        <v>2</v>
      </c>
      <c r="M135" s="21">
        <v>32</v>
      </c>
      <c r="N135" s="17">
        <v>62</v>
      </c>
      <c r="O135">
        <v>0</v>
      </c>
      <c r="P135" s="33">
        <v>171</v>
      </c>
      <c r="Q135" s="33">
        <v>177</v>
      </c>
      <c r="R135" s="34">
        <v>3.5087719298245612E-2</v>
      </c>
      <c r="S135" s="18">
        <v>13.9</v>
      </c>
    </row>
    <row r="136" spans="1:19" ht="15.75" x14ac:dyDescent="0.25">
      <c r="A136" s="18">
        <v>2.2000000000000002</v>
      </c>
      <c r="B136" s="31">
        <v>56</v>
      </c>
      <c r="C136" s="14">
        <v>11</v>
      </c>
      <c r="D136" s="20">
        <v>0.29199999999999998</v>
      </c>
      <c r="E136" s="14">
        <v>47</v>
      </c>
      <c r="F136" s="14">
        <v>3</v>
      </c>
      <c r="G136" s="14">
        <v>111</v>
      </c>
      <c r="H136" s="14">
        <v>1</v>
      </c>
      <c r="I136" s="32">
        <v>0</v>
      </c>
      <c r="J136" s="14">
        <v>34</v>
      </c>
      <c r="K136" s="14">
        <v>9</v>
      </c>
      <c r="L136" s="14">
        <v>2</v>
      </c>
      <c r="M136" s="21">
        <v>38</v>
      </c>
      <c r="N136" s="17">
        <v>30</v>
      </c>
      <c r="O136">
        <v>0</v>
      </c>
      <c r="P136" s="33">
        <v>179</v>
      </c>
      <c r="Q136" s="33">
        <v>186</v>
      </c>
      <c r="R136" s="34">
        <v>3.9106145251396648E-2</v>
      </c>
      <c r="S136" s="18">
        <v>10.3</v>
      </c>
    </row>
    <row r="137" spans="1:19" ht="15.75" x14ac:dyDescent="0.25">
      <c r="A137" s="18">
        <v>3</v>
      </c>
      <c r="B137" s="31">
        <v>82</v>
      </c>
      <c r="C137" s="14">
        <v>15</v>
      </c>
      <c r="D137" s="20">
        <v>0.88800000000000001</v>
      </c>
      <c r="E137" s="14">
        <v>202</v>
      </c>
      <c r="F137" s="14">
        <v>5</v>
      </c>
      <c r="G137" s="14">
        <v>147</v>
      </c>
      <c r="H137" s="14">
        <v>1</v>
      </c>
      <c r="I137" s="32">
        <v>1</v>
      </c>
      <c r="J137" s="14">
        <v>40</v>
      </c>
      <c r="K137" s="14">
        <v>7</v>
      </c>
      <c r="L137" s="14">
        <v>3</v>
      </c>
      <c r="M137" s="21">
        <v>42</v>
      </c>
      <c r="N137" s="17">
        <v>61</v>
      </c>
      <c r="O137">
        <v>1</v>
      </c>
      <c r="P137" s="33">
        <v>156</v>
      </c>
      <c r="Q137" s="33">
        <v>163</v>
      </c>
      <c r="R137" s="34">
        <v>4.4871794871794872E-2</v>
      </c>
      <c r="S137" s="18">
        <v>11.7</v>
      </c>
    </row>
    <row r="138" spans="1:19" ht="15.75" x14ac:dyDescent="0.25">
      <c r="A138" s="18">
        <v>1.8</v>
      </c>
      <c r="B138" s="31">
        <v>44</v>
      </c>
      <c r="C138" s="14">
        <v>12</v>
      </c>
      <c r="D138" s="20">
        <v>2.3239999999999998</v>
      </c>
      <c r="E138" s="14">
        <v>97</v>
      </c>
      <c r="F138" s="14">
        <v>2</v>
      </c>
      <c r="G138" s="14">
        <v>101</v>
      </c>
      <c r="H138" s="14">
        <v>1</v>
      </c>
      <c r="I138" s="32">
        <v>0</v>
      </c>
      <c r="J138" s="14">
        <v>49</v>
      </c>
      <c r="K138" s="14">
        <v>19</v>
      </c>
      <c r="L138" s="14">
        <v>3</v>
      </c>
      <c r="M138" s="21">
        <v>32</v>
      </c>
      <c r="N138" s="17">
        <v>21</v>
      </c>
      <c r="O138">
        <v>1</v>
      </c>
      <c r="P138" s="33">
        <v>172</v>
      </c>
      <c r="Q138" s="33">
        <v>179</v>
      </c>
      <c r="R138" s="34">
        <v>4.0697674418604654E-2</v>
      </c>
      <c r="S138" s="18">
        <v>9.4</v>
      </c>
    </row>
    <row r="139" spans="1:19" ht="15.75" x14ac:dyDescent="0.25">
      <c r="A139" s="18">
        <v>1.9</v>
      </c>
      <c r="B139" s="31">
        <v>44</v>
      </c>
      <c r="C139" s="14">
        <v>10</v>
      </c>
      <c r="D139" s="20">
        <v>0.19600000000000001</v>
      </c>
      <c r="E139" s="14">
        <v>49</v>
      </c>
      <c r="F139" s="14">
        <v>3</v>
      </c>
      <c r="G139" s="14">
        <v>111</v>
      </c>
      <c r="H139" s="14">
        <v>1</v>
      </c>
      <c r="I139" s="32">
        <v>0</v>
      </c>
      <c r="J139" s="14">
        <v>33</v>
      </c>
      <c r="K139" s="14">
        <v>12</v>
      </c>
      <c r="L139" s="14">
        <v>2</v>
      </c>
      <c r="M139" s="21">
        <v>40</v>
      </c>
      <c r="N139" s="17">
        <v>15</v>
      </c>
      <c r="O139">
        <v>0</v>
      </c>
      <c r="P139" s="33">
        <v>181</v>
      </c>
      <c r="Q139" s="33">
        <v>189</v>
      </c>
      <c r="R139" s="34">
        <v>4.4198895027624308E-2</v>
      </c>
      <c r="S139" s="18">
        <v>9.5</v>
      </c>
    </row>
    <row r="140" spans="1:19" ht="15.75" x14ac:dyDescent="0.25">
      <c r="A140" s="18">
        <v>2.1</v>
      </c>
      <c r="B140" s="31">
        <v>51</v>
      </c>
      <c r="C140" s="14">
        <v>15</v>
      </c>
      <c r="D140" s="20">
        <v>0.18</v>
      </c>
      <c r="E140" s="14">
        <v>84</v>
      </c>
      <c r="F140" s="14">
        <v>4</v>
      </c>
      <c r="G140" s="14">
        <v>122</v>
      </c>
      <c r="H140" s="14">
        <v>1</v>
      </c>
      <c r="I140" s="32">
        <v>1</v>
      </c>
      <c r="J140" s="14">
        <v>40</v>
      </c>
      <c r="K140" s="14">
        <v>8</v>
      </c>
      <c r="L140" s="14">
        <v>3</v>
      </c>
      <c r="M140" s="21">
        <v>43</v>
      </c>
      <c r="N140" s="17">
        <v>26</v>
      </c>
      <c r="O140">
        <v>1</v>
      </c>
      <c r="P140" s="33">
        <v>171</v>
      </c>
      <c r="Q140" s="33">
        <v>180</v>
      </c>
      <c r="R140" s="34">
        <v>5.2631578947368418E-2</v>
      </c>
      <c r="S140" s="18">
        <v>8.6999999999999993</v>
      </c>
    </row>
    <row r="141" spans="1:19" ht="15.75" x14ac:dyDescent="0.25">
      <c r="A141" s="18">
        <v>2.9</v>
      </c>
      <c r="B141" s="31">
        <v>70</v>
      </c>
      <c r="C141" s="14">
        <v>13</v>
      </c>
      <c r="D141" s="20">
        <v>1.4159999999999999</v>
      </c>
      <c r="E141" s="14">
        <v>209</v>
      </c>
      <c r="F141" s="14">
        <v>2</v>
      </c>
      <c r="G141" s="14">
        <v>85</v>
      </c>
      <c r="H141" s="14">
        <v>1</v>
      </c>
      <c r="I141" s="32">
        <v>1</v>
      </c>
      <c r="J141" s="14">
        <v>45</v>
      </c>
      <c r="K141" s="14">
        <v>6</v>
      </c>
      <c r="L141" s="14">
        <v>3</v>
      </c>
      <c r="M141" s="21">
        <v>40</v>
      </c>
      <c r="N141" s="17">
        <v>57</v>
      </c>
      <c r="O141">
        <v>0</v>
      </c>
      <c r="P141" s="33">
        <v>169</v>
      </c>
      <c r="Q141" s="33">
        <v>175</v>
      </c>
      <c r="R141" s="34">
        <v>3.5502958579881658E-2</v>
      </c>
      <c r="S141" s="18">
        <v>12.8</v>
      </c>
    </row>
    <row r="142" spans="1:19" ht="15.75" x14ac:dyDescent="0.25">
      <c r="A142" s="18">
        <v>1.7</v>
      </c>
      <c r="B142" s="31">
        <v>44</v>
      </c>
      <c r="C142" s="14">
        <v>2</v>
      </c>
      <c r="D142" s="20">
        <v>0.115</v>
      </c>
      <c r="E142" s="14">
        <v>70</v>
      </c>
      <c r="F142" s="14">
        <v>3</v>
      </c>
      <c r="G142" s="14">
        <v>137</v>
      </c>
      <c r="H142" s="14">
        <v>0</v>
      </c>
      <c r="I142" s="32">
        <v>0</v>
      </c>
      <c r="J142" s="14">
        <v>46</v>
      </c>
      <c r="K142" s="14">
        <v>6</v>
      </c>
      <c r="L142" s="14">
        <v>3</v>
      </c>
      <c r="M142" s="21">
        <v>29</v>
      </c>
      <c r="N142" s="17">
        <v>19</v>
      </c>
      <c r="O142">
        <v>0</v>
      </c>
      <c r="P142" s="33">
        <v>161</v>
      </c>
      <c r="Q142" s="33">
        <v>167</v>
      </c>
      <c r="R142" s="34">
        <v>3.7267080745341616E-2</v>
      </c>
      <c r="S142" s="18">
        <v>6.6</v>
      </c>
    </row>
    <row r="143" spans="1:19" ht="15.75" x14ac:dyDescent="0.25">
      <c r="A143" s="18">
        <v>3</v>
      </c>
      <c r="B143" s="31">
        <v>75</v>
      </c>
      <c r="C143" s="14">
        <v>7</v>
      </c>
      <c r="D143" s="20">
        <v>0.995</v>
      </c>
      <c r="E143" s="14">
        <v>185</v>
      </c>
      <c r="F143" s="14">
        <v>2</v>
      </c>
      <c r="G143" s="14">
        <v>99</v>
      </c>
      <c r="H143" s="14">
        <v>1</v>
      </c>
      <c r="I143" s="32">
        <v>1</v>
      </c>
      <c r="J143" s="14">
        <v>30</v>
      </c>
      <c r="K143" s="14">
        <v>10</v>
      </c>
      <c r="L143" s="14">
        <v>2</v>
      </c>
      <c r="M143" s="21">
        <v>39</v>
      </c>
      <c r="N143" s="17">
        <v>58</v>
      </c>
      <c r="O143">
        <v>1</v>
      </c>
      <c r="P143" s="33">
        <v>180</v>
      </c>
      <c r="Q143" s="33">
        <v>189</v>
      </c>
      <c r="R143" s="34">
        <v>0.05</v>
      </c>
      <c r="S143" s="18">
        <v>17</v>
      </c>
    </row>
    <row r="144" spans="1:19" ht="15.75" x14ac:dyDescent="0.25">
      <c r="A144" s="18">
        <v>3</v>
      </c>
      <c r="B144" s="31">
        <v>68</v>
      </c>
      <c r="C144" s="14">
        <v>4</v>
      </c>
      <c r="D144" s="20">
        <v>2.3519999999999999</v>
      </c>
      <c r="E144" s="14">
        <v>209</v>
      </c>
      <c r="F144" s="14">
        <v>0</v>
      </c>
      <c r="G144" s="14">
        <v>85</v>
      </c>
      <c r="H144" s="14">
        <v>1</v>
      </c>
      <c r="I144" s="32">
        <v>1</v>
      </c>
      <c r="J144" s="14">
        <v>30</v>
      </c>
      <c r="K144" s="14">
        <v>12</v>
      </c>
      <c r="L144" s="14">
        <v>2</v>
      </c>
      <c r="M144" s="21">
        <v>50</v>
      </c>
      <c r="N144" s="17">
        <v>51</v>
      </c>
      <c r="O144">
        <v>1</v>
      </c>
      <c r="P144" s="33">
        <v>182</v>
      </c>
      <c r="Q144" s="33">
        <v>189</v>
      </c>
      <c r="R144" s="34">
        <v>3.8461538461538464E-2</v>
      </c>
      <c r="S144" s="18">
        <v>16.7</v>
      </c>
    </row>
    <row r="145" spans="1:19" ht="15.75" x14ac:dyDescent="0.25">
      <c r="A145" s="18">
        <v>3.4</v>
      </c>
      <c r="B145" s="31">
        <v>84</v>
      </c>
      <c r="C145" s="14">
        <v>9</v>
      </c>
      <c r="D145" s="20">
        <v>1.2589999999999999</v>
      </c>
      <c r="E145" s="14">
        <v>175</v>
      </c>
      <c r="F145" s="14">
        <v>1</v>
      </c>
      <c r="G145" s="14">
        <v>84</v>
      </c>
      <c r="H145" s="14">
        <v>1</v>
      </c>
      <c r="I145" s="32">
        <v>1</v>
      </c>
      <c r="J145" s="14">
        <v>31</v>
      </c>
      <c r="K145" s="14">
        <v>8</v>
      </c>
      <c r="L145" s="14">
        <v>2</v>
      </c>
      <c r="M145" s="21">
        <v>37</v>
      </c>
      <c r="N145" s="17">
        <v>76</v>
      </c>
      <c r="O145">
        <v>1</v>
      </c>
      <c r="P145" s="33">
        <v>183</v>
      </c>
      <c r="Q145" s="33">
        <v>190</v>
      </c>
      <c r="R145" s="34">
        <v>3.825136612021858E-2</v>
      </c>
      <c r="S145" s="18">
        <v>15.9</v>
      </c>
    </row>
    <row r="146" spans="1:19" ht="15.75" x14ac:dyDescent="0.25">
      <c r="A146" s="18">
        <v>2</v>
      </c>
      <c r="B146" s="31">
        <v>51</v>
      </c>
      <c r="C146" s="14">
        <v>3</v>
      </c>
      <c r="D146" s="20">
        <v>1.464</v>
      </c>
      <c r="E146" s="14">
        <v>118</v>
      </c>
      <c r="F146" s="14">
        <v>4</v>
      </c>
      <c r="G146" s="14">
        <v>115</v>
      </c>
      <c r="H146" s="14">
        <v>1</v>
      </c>
      <c r="I146" s="32">
        <v>0</v>
      </c>
      <c r="J146" s="14">
        <v>46</v>
      </c>
      <c r="K146" s="14">
        <v>6</v>
      </c>
      <c r="L146" s="14">
        <v>4</v>
      </c>
      <c r="M146" s="21">
        <v>33</v>
      </c>
      <c r="N146" s="17">
        <v>31</v>
      </c>
      <c r="O146">
        <v>0</v>
      </c>
      <c r="P146" s="33">
        <v>162</v>
      </c>
      <c r="Q146" s="33">
        <v>167</v>
      </c>
      <c r="R146" s="34">
        <v>3.0864197530864196E-2</v>
      </c>
      <c r="S146" s="18">
        <v>7.9</v>
      </c>
    </row>
    <row r="147" spans="1:19" ht="15.75" x14ac:dyDescent="0.25">
      <c r="A147" s="18">
        <v>3.3</v>
      </c>
      <c r="B147" s="31">
        <v>88</v>
      </c>
      <c r="C147" s="14">
        <v>5</v>
      </c>
      <c r="D147" s="20">
        <v>0.504</v>
      </c>
      <c r="E147" s="14">
        <v>253</v>
      </c>
      <c r="F147" s="14">
        <v>3</v>
      </c>
      <c r="G147" s="14">
        <v>124</v>
      </c>
      <c r="H147" s="14">
        <v>0</v>
      </c>
      <c r="I147" s="32">
        <v>1</v>
      </c>
      <c r="J147" s="14">
        <v>42</v>
      </c>
      <c r="K147" s="14">
        <v>9</v>
      </c>
      <c r="L147" s="14">
        <v>3</v>
      </c>
      <c r="M147" s="21">
        <v>35</v>
      </c>
      <c r="N147" s="17">
        <v>63</v>
      </c>
      <c r="O147">
        <v>1</v>
      </c>
      <c r="P147" s="33">
        <v>163</v>
      </c>
      <c r="Q147" s="33">
        <v>172</v>
      </c>
      <c r="R147" s="34">
        <v>5.5214723926380369E-2</v>
      </c>
      <c r="S147" s="18">
        <v>14.1</v>
      </c>
    </row>
    <row r="148" spans="1:19" ht="15.75" x14ac:dyDescent="0.25">
      <c r="A148" s="18">
        <v>1.7</v>
      </c>
      <c r="B148" s="31">
        <v>58</v>
      </c>
      <c r="C148" s="14">
        <v>19</v>
      </c>
      <c r="D148" s="20">
        <v>0.44700000000000001</v>
      </c>
      <c r="E148" s="14">
        <v>20</v>
      </c>
      <c r="F148" s="14">
        <v>4</v>
      </c>
      <c r="G148" s="14">
        <v>129</v>
      </c>
      <c r="H148" s="14">
        <v>1</v>
      </c>
      <c r="I148" s="32">
        <v>0</v>
      </c>
      <c r="J148" s="14">
        <v>43</v>
      </c>
      <c r="K148" s="14">
        <v>10</v>
      </c>
      <c r="L148" s="14">
        <v>3</v>
      </c>
      <c r="M148" s="21">
        <v>42</v>
      </c>
      <c r="N148" s="17">
        <v>35</v>
      </c>
      <c r="O148">
        <v>0</v>
      </c>
      <c r="P148" s="33">
        <v>178</v>
      </c>
      <c r="Q148" s="33">
        <v>184</v>
      </c>
      <c r="R148" s="34">
        <v>3.3707865168539325E-2</v>
      </c>
      <c r="S148" s="18">
        <v>8.1</v>
      </c>
    </row>
    <row r="149" spans="1:19" ht="15.75" x14ac:dyDescent="0.25">
      <c r="A149" s="18">
        <v>2.9</v>
      </c>
      <c r="B149" s="31">
        <v>66</v>
      </c>
      <c r="C149" s="14">
        <v>17</v>
      </c>
      <c r="D149" s="20">
        <v>2.62</v>
      </c>
      <c r="E149" s="14">
        <v>103</v>
      </c>
      <c r="F149" s="14">
        <v>2</v>
      </c>
      <c r="G149" s="14">
        <v>102</v>
      </c>
      <c r="H149" s="14">
        <v>0</v>
      </c>
      <c r="I149" s="32">
        <v>1</v>
      </c>
      <c r="J149" s="14">
        <v>39</v>
      </c>
      <c r="K149" s="14">
        <v>8</v>
      </c>
      <c r="L149" s="14">
        <v>3</v>
      </c>
      <c r="M149" s="21">
        <v>50</v>
      </c>
      <c r="N149" s="17">
        <v>48</v>
      </c>
      <c r="O149">
        <v>0</v>
      </c>
      <c r="P149" s="33">
        <v>166</v>
      </c>
      <c r="Q149" s="33">
        <v>172</v>
      </c>
      <c r="R149" s="34">
        <v>3.614457831325301E-2</v>
      </c>
      <c r="S149" s="18">
        <v>13.6</v>
      </c>
    </row>
    <row r="150" spans="1:19" ht="15.75" x14ac:dyDescent="0.25">
      <c r="A150" s="18">
        <v>2</v>
      </c>
      <c r="B150" s="31">
        <v>55</v>
      </c>
      <c r="C150" s="14">
        <v>8</v>
      </c>
      <c r="D150" s="20">
        <v>1.1679999999999999</v>
      </c>
      <c r="E150" s="14">
        <v>120</v>
      </c>
      <c r="F150" s="14">
        <v>3</v>
      </c>
      <c r="G150" s="14">
        <v>114</v>
      </c>
      <c r="H150" s="14">
        <v>1</v>
      </c>
      <c r="I150" s="32">
        <v>0</v>
      </c>
      <c r="J150" s="14">
        <v>52</v>
      </c>
      <c r="K150" s="14">
        <v>10</v>
      </c>
      <c r="L150" s="14">
        <v>3</v>
      </c>
      <c r="M150" s="21">
        <v>40</v>
      </c>
      <c r="N150" s="17">
        <v>34</v>
      </c>
      <c r="O150">
        <v>0</v>
      </c>
      <c r="P150" s="33">
        <v>174</v>
      </c>
      <c r="Q150" s="33">
        <v>182</v>
      </c>
      <c r="R150" s="34">
        <v>4.5977011494252873E-2</v>
      </c>
      <c r="S150" s="18">
        <v>10</v>
      </c>
    </row>
    <row r="151" spans="1:19" ht="15.75" x14ac:dyDescent="0.25">
      <c r="A151" s="18">
        <v>2.2000000000000002</v>
      </c>
      <c r="B151" s="31">
        <v>60</v>
      </c>
      <c r="C151" s="14">
        <v>9</v>
      </c>
      <c r="D151" s="20">
        <v>3.2000000000000001E-2</v>
      </c>
      <c r="E151" s="14">
        <v>102</v>
      </c>
      <c r="F151" s="14">
        <v>5</v>
      </c>
      <c r="G151" s="14">
        <v>135</v>
      </c>
      <c r="H151" s="14">
        <v>1</v>
      </c>
      <c r="I151" s="32">
        <v>1</v>
      </c>
      <c r="J151" s="14">
        <v>35</v>
      </c>
      <c r="K151" s="14">
        <v>8</v>
      </c>
      <c r="L151" s="14">
        <v>2</v>
      </c>
      <c r="M151" s="21">
        <v>32</v>
      </c>
      <c r="N151" s="17">
        <v>37</v>
      </c>
      <c r="O151">
        <v>0</v>
      </c>
      <c r="P151" s="33">
        <v>178</v>
      </c>
      <c r="Q151" s="33">
        <v>185</v>
      </c>
      <c r="R151" s="34">
        <v>3.9325842696629212E-2</v>
      </c>
      <c r="S151" s="18">
        <v>11.6</v>
      </c>
    </row>
  </sheetData>
  <mergeCells count="3">
    <mergeCell ref="U3:U4"/>
    <mergeCell ref="U5:U6"/>
    <mergeCell ref="U7:U8"/>
  </mergeCells>
  <conditionalFormatting sqref="AJ8:BA26">
    <cfRule type="cellIs" dxfId="0" priority="1" operator="greaterThan">
      <formula>0.9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1"/>
  <sheetViews>
    <sheetView topLeftCell="M50" zoomScale="90" zoomScaleNormal="90" workbookViewId="0">
      <selection activeCell="U63" sqref="U63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3.140625" bestFit="1" customWidth="1"/>
    <col min="6" max="6" width="11.5703125" bestFit="1" customWidth="1"/>
    <col min="7" max="7" width="9.140625" bestFit="1" customWidth="1"/>
    <col min="8" max="8" width="13.42578125" bestFit="1" customWidth="1"/>
    <col min="9" max="9" width="9.85546875" customWidth="1"/>
    <col min="10" max="10" width="9.5703125" bestFit="1" customWidth="1"/>
    <col min="11" max="11" width="11.140625" bestFit="1" customWidth="1"/>
    <col min="12" max="12" width="8.5703125" bestFit="1" customWidth="1"/>
    <col min="13" max="13" width="10.7109375" bestFit="1" customWidth="1"/>
    <col min="14" max="14" width="15.42578125" bestFit="1" customWidth="1"/>
    <col min="15" max="15" width="12.5703125" bestFit="1" customWidth="1"/>
    <col min="16" max="16" width="16.42578125" bestFit="1" customWidth="1"/>
    <col min="17" max="17" width="9.42578125" bestFit="1" customWidth="1"/>
    <col min="20" max="20" width="15.140625" bestFit="1" customWidth="1"/>
    <col min="21" max="21" width="16.7109375" bestFit="1" customWidth="1"/>
    <col min="22" max="22" width="11.7109375" bestFit="1" customWidth="1"/>
    <col min="23" max="23" width="14.5703125" bestFit="1" customWidth="1"/>
    <col min="25" max="25" width="8.28515625" bestFit="1" customWidth="1"/>
    <col min="26" max="26" width="13.42578125" bestFit="1" customWidth="1"/>
    <col min="27" max="27" width="11" bestFit="1" customWidth="1"/>
    <col min="28" max="28" width="12.42578125" bestFit="1" customWidth="1"/>
    <col min="29" max="29" width="12.5703125" bestFit="1" customWidth="1"/>
  </cols>
  <sheetData>
    <row r="1" spans="1:21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46</v>
      </c>
      <c r="F1" s="26" t="s">
        <v>47</v>
      </c>
      <c r="G1" s="28" t="s">
        <v>48</v>
      </c>
      <c r="H1" s="28" t="s">
        <v>49</v>
      </c>
      <c r="I1" s="26" t="s">
        <v>50</v>
      </c>
      <c r="J1" s="26" t="s">
        <v>51</v>
      </c>
      <c r="K1" s="26" t="s">
        <v>52</v>
      </c>
      <c r="L1" s="29" t="s">
        <v>53</v>
      </c>
      <c r="M1" s="29" t="s">
        <v>54</v>
      </c>
      <c r="N1" s="30" t="s">
        <v>55</v>
      </c>
      <c r="O1" s="29" t="s">
        <v>57</v>
      </c>
      <c r="P1" s="29" t="s">
        <v>56</v>
      </c>
      <c r="Q1" s="26" t="s">
        <v>40</v>
      </c>
    </row>
    <row r="2" spans="1:21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3</v>
      </c>
      <c r="F2" s="14">
        <v>110</v>
      </c>
      <c r="G2" s="14">
        <v>1</v>
      </c>
      <c r="H2" s="32">
        <v>0</v>
      </c>
      <c r="I2" s="14">
        <v>33</v>
      </c>
      <c r="J2" s="14">
        <v>12</v>
      </c>
      <c r="K2" s="14">
        <v>2</v>
      </c>
      <c r="L2" s="21">
        <v>38</v>
      </c>
      <c r="M2" s="17">
        <v>46</v>
      </c>
      <c r="N2">
        <v>1</v>
      </c>
      <c r="O2" s="33">
        <v>178</v>
      </c>
      <c r="P2" s="34">
        <v>4.0935672514619881E-2</v>
      </c>
      <c r="Q2" s="18">
        <v>12.5</v>
      </c>
    </row>
    <row r="3" spans="1:21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3</v>
      </c>
      <c r="F3" s="14">
        <v>134</v>
      </c>
      <c r="G3" s="14">
        <v>1</v>
      </c>
      <c r="H3" s="32">
        <v>0</v>
      </c>
      <c r="I3" s="14">
        <v>33</v>
      </c>
      <c r="J3" s="14">
        <v>16</v>
      </c>
      <c r="K3" s="14">
        <v>1</v>
      </c>
      <c r="L3" s="21">
        <v>36</v>
      </c>
      <c r="M3" s="17">
        <v>73</v>
      </c>
      <c r="N3">
        <v>1</v>
      </c>
      <c r="O3" s="33">
        <v>178</v>
      </c>
      <c r="P3" s="34">
        <v>5.9523809523809521E-2</v>
      </c>
      <c r="Q3" s="18">
        <v>14.5</v>
      </c>
      <c r="T3" s="56" t="s">
        <v>114</v>
      </c>
      <c r="U3" s="56" t="s">
        <v>115</v>
      </c>
    </row>
    <row r="4" spans="1:21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1</v>
      </c>
      <c r="F4" s="14">
        <v>98</v>
      </c>
      <c r="G4" s="14">
        <v>1</v>
      </c>
      <c r="H4" s="32">
        <v>1</v>
      </c>
      <c r="I4" s="14">
        <v>40</v>
      </c>
      <c r="J4" s="14">
        <v>13</v>
      </c>
      <c r="K4" s="14">
        <v>2</v>
      </c>
      <c r="L4" s="21">
        <v>39</v>
      </c>
      <c r="M4" s="17">
        <v>64</v>
      </c>
      <c r="N4">
        <v>1</v>
      </c>
      <c r="O4" s="33">
        <v>188</v>
      </c>
      <c r="P4" s="34">
        <v>4.4444444444444446E-2</v>
      </c>
      <c r="Q4" s="18">
        <v>19</v>
      </c>
      <c r="T4" s="57" t="s">
        <v>41</v>
      </c>
      <c r="U4" s="54">
        <v>0.81250606586306673</v>
      </c>
    </row>
    <row r="5" spans="1:21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1</v>
      </c>
      <c r="F5" s="14">
        <v>85</v>
      </c>
      <c r="G5" s="14">
        <v>1</v>
      </c>
      <c r="H5" s="32">
        <v>1</v>
      </c>
      <c r="I5" s="14">
        <v>29</v>
      </c>
      <c r="J5" s="14">
        <v>10</v>
      </c>
      <c r="K5" s="14">
        <v>2</v>
      </c>
      <c r="L5" s="21">
        <v>38</v>
      </c>
      <c r="M5" s="17">
        <v>66</v>
      </c>
      <c r="N5">
        <v>0</v>
      </c>
      <c r="O5" s="33">
        <v>180</v>
      </c>
      <c r="P5" s="34">
        <v>4.046242774566474E-2</v>
      </c>
      <c r="Q5" s="18">
        <v>18.2</v>
      </c>
      <c r="T5" s="58" t="s">
        <v>43</v>
      </c>
      <c r="U5" s="54">
        <v>-0.11821698523432621</v>
      </c>
    </row>
    <row r="6" spans="1:21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4</v>
      </c>
      <c r="F6" s="14">
        <v>72</v>
      </c>
      <c r="G6" s="14">
        <v>1</v>
      </c>
      <c r="H6" s="32">
        <v>0</v>
      </c>
      <c r="I6" s="14">
        <v>36</v>
      </c>
      <c r="J6" s="14">
        <v>4</v>
      </c>
      <c r="K6" s="14">
        <v>3</v>
      </c>
      <c r="L6" s="21">
        <v>40</v>
      </c>
      <c r="M6" s="17">
        <v>29</v>
      </c>
      <c r="N6">
        <v>0</v>
      </c>
      <c r="O6" s="33">
        <v>171</v>
      </c>
      <c r="P6" s="34">
        <v>3.0120481927710843E-2</v>
      </c>
      <c r="Q6" s="18">
        <v>7.6</v>
      </c>
      <c r="T6" s="58" t="s">
        <v>44</v>
      </c>
      <c r="U6" s="54">
        <v>7.2016432359314708E-2</v>
      </c>
    </row>
    <row r="7" spans="1:21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0</v>
      </c>
      <c r="F7" s="14">
        <v>77</v>
      </c>
      <c r="G7" s="14">
        <v>1</v>
      </c>
      <c r="H7" s="32">
        <v>1</v>
      </c>
      <c r="I7" s="14">
        <v>32</v>
      </c>
      <c r="J7" s="14">
        <v>15</v>
      </c>
      <c r="K7" s="14">
        <v>4</v>
      </c>
      <c r="L7" s="21">
        <v>37</v>
      </c>
      <c r="M7" s="17">
        <v>40</v>
      </c>
      <c r="N7">
        <v>1</v>
      </c>
      <c r="O7" s="33">
        <v>192</v>
      </c>
      <c r="P7" s="34">
        <v>4.9180327868852458E-2</v>
      </c>
      <c r="Q7" s="18">
        <v>18.5</v>
      </c>
      <c r="T7" s="58" t="s">
        <v>45</v>
      </c>
      <c r="U7" s="55">
        <v>0.84221888860671723</v>
      </c>
    </row>
    <row r="8" spans="1:21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2</v>
      </c>
      <c r="F8" s="14">
        <v>100</v>
      </c>
      <c r="G8" s="14">
        <v>1</v>
      </c>
      <c r="H8" s="32">
        <v>1</v>
      </c>
      <c r="I8" s="14">
        <v>52</v>
      </c>
      <c r="J8" s="14">
        <v>15</v>
      </c>
      <c r="K8" s="14">
        <v>3</v>
      </c>
      <c r="L8" s="21">
        <v>37</v>
      </c>
      <c r="M8" s="17">
        <v>69</v>
      </c>
      <c r="N8">
        <v>0</v>
      </c>
      <c r="O8" s="33">
        <v>191</v>
      </c>
      <c r="P8" s="34">
        <v>4.9450549450549448E-2</v>
      </c>
      <c r="Q8" s="18">
        <v>13.1</v>
      </c>
      <c r="T8" s="58" t="s">
        <v>46</v>
      </c>
      <c r="U8" s="55">
        <v>-0.31032492168318238</v>
      </c>
    </row>
    <row r="9" spans="1:21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2</v>
      </c>
      <c r="F9" s="14">
        <v>95</v>
      </c>
      <c r="G9" s="14">
        <v>1</v>
      </c>
      <c r="H9" s="32">
        <v>0</v>
      </c>
      <c r="I9" s="14">
        <v>41</v>
      </c>
      <c r="J9" s="14">
        <v>4</v>
      </c>
      <c r="K9" s="14">
        <v>3</v>
      </c>
      <c r="L9" s="21">
        <v>36</v>
      </c>
      <c r="M9" s="17">
        <v>45</v>
      </c>
      <c r="N9">
        <v>0</v>
      </c>
      <c r="O9" s="33">
        <v>182</v>
      </c>
      <c r="P9" s="34">
        <v>5.2023121387283239E-2</v>
      </c>
      <c r="Q9" s="18">
        <v>14.9</v>
      </c>
      <c r="T9" s="58" t="s">
        <v>47</v>
      </c>
      <c r="U9" s="54">
        <v>-9.1480084373456783E-2</v>
      </c>
    </row>
    <row r="10" spans="1:21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4</v>
      </c>
      <c r="F10" s="14">
        <v>112</v>
      </c>
      <c r="G10" s="14">
        <v>0</v>
      </c>
      <c r="H10" s="32">
        <v>1</v>
      </c>
      <c r="I10" s="14">
        <v>31</v>
      </c>
      <c r="J10" s="14">
        <v>12</v>
      </c>
      <c r="K10" s="14">
        <v>5</v>
      </c>
      <c r="L10" s="21">
        <v>40</v>
      </c>
      <c r="M10" s="17">
        <v>42</v>
      </c>
      <c r="N10">
        <v>1</v>
      </c>
      <c r="O10" s="33">
        <v>192</v>
      </c>
      <c r="P10" s="34">
        <v>4.9180327868852458E-2</v>
      </c>
      <c r="Q10" s="18">
        <v>17.100000000000001</v>
      </c>
      <c r="T10" s="58" t="s">
        <v>48</v>
      </c>
      <c r="U10" s="54">
        <v>0.11084370763740548</v>
      </c>
    </row>
    <row r="11" spans="1:21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14">
        <v>3</v>
      </c>
      <c r="F11" s="31">
        <v>75</v>
      </c>
      <c r="G11" s="14">
        <v>0</v>
      </c>
      <c r="H11" s="32">
        <v>0</v>
      </c>
      <c r="I11" s="14">
        <v>42</v>
      </c>
      <c r="J11" s="14">
        <v>13</v>
      </c>
      <c r="K11" s="14">
        <v>2</v>
      </c>
      <c r="L11" s="21">
        <v>34</v>
      </c>
      <c r="M11" s="17">
        <v>34</v>
      </c>
      <c r="N11">
        <v>1</v>
      </c>
      <c r="O11" s="33">
        <v>165</v>
      </c>
      <c r="P11" s="34">
        <v>4.4303797468354431E-2</v>
      </c>
      <c r="Q11" s="18">
        <v>9.1999999999999993</v>
      </c>
      <c r="T11" s="58" t="s">
        <v>49</v>
      </c>
      <c r="U11" s="54">
        <v>0.54704367199455262</v>
      </c>
    </row>
    <row r="12" spans="1:21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2</v>
      </c>
      <c r="F12" s="14">
        <v>100</v>
      </c>
      <c r="G12" s="14">
        <v>1</v>
      </c>
      <c r="H12" s="32">
        <v>0</v>
      </c>
      <c r="I12" s="14">
        <v>32</v>
      </c>
      <c r="J12" s="14">
        <v>8</v>
      </c>
      <c r="K12" s="14">
        <v>2</v>
      </c>
      <c r="L12" s="21">
        <v>40</v>
      </c>
      <c r="M12" s="17">
        <v>51</v>
      </c>
      <c r="N12">
        <v>1</v>
      </c>
      <c r="O12" s="33">
        <v>180</v>
      </c>
      <c r="P12" s="34">
        <v>3.4482758620689655E-2</v>
      </c>
      <c r="Q12" s="18">
        <v>10.3</v>
      </c>
      <c r="T12" s="58" t="s">
        <v>50</v>
      </c>
      <c r="U12" s="54">
        <v>-0.14814932436897005</v>
      </c>
    </row>
    <row r="13" spans="1:21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1</v>
      </c>
      <c r="F13" s="14">
        <v>96</v>
      </c>
      <c r="G13" s="14">
        <v>1</v>
      </c>
      <c r="H13" s="32">
        <v>1</v>
      </c>
      <c r="I13" s="14">
        <v>39</v>
      </c>
      <c r="J13" s="14">
        <v>21</v>
      </c>
      <c r="K13" s="14">
        <v>5</v>
      </c>
      <c r="L13" s="21">
        <v>40</v>
      </c>
      <c r="M13" s="17">
        <v>86</v>
      </c>
      <c r="N13">
        <v>1</v>
      </c>
      <c r="O13" s="33">
        <v>187</v>
      </c>
      <c r="P13" s="34">
        <v>7.4712643678160925E-2</v>
      </c>
      <c r="Q13" s="18">
        <v>19.3</v>
      </c>
      <c r="T13" s="58" t="s">
        <v>51</v>
      </c>
      <c r="U13" s="54">
        <v>0.50180591250724316</v>
      </c>
    </row>
    <row r="14" spans="1:21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1</v>
      </c>
      <c r="F14" s="14">
        <v>72</v>
      </c>
      <c r="G14" s="14">
        <v>0</v>
      </c>
      <c r="H14" s="32">
        <v>0</v>
      </c>
      <c r="I14" s="14">
        <v>45</v>
      </c>
      <c r="J14" s="14">
        <v>8</v>
      </c>
      <c r="K14" s="14">
        <v>3</v>
      </c>
      <c r="L14" s="21">
        <v>44</v>
      </c>
      <c r="M14" s="17">
        <v>19</v>
      </c>
      <c r="N14">
        <v>0</v>
      </c>
      <c r="O14" s="33">
        <v>170</v>
      </c>
      <c r="P14" s="34">
        <v>4.2944785276073622E-2</v>
      </c>
      <c r="Q14" s="18">
        <v>8.1</v>
      </c>
      <c r="T14" s="58" t="s">
        <v>52</v>
      </c>
      <c r="U14" s="54">
        <v>-0.18042928324545329</v>
      </c>
    </row>
    <row r="15" spans="1:21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5</v>
      </c>
      <c r="F15" s="14">
        <v>73</v>
      </c>
      <c r="G15" s="14">
        <v>1</v>
      </c>
      <c r="H15" s="32">
        <v>0</v>
      </c>
      <c r="I15" s="14">
        <v>39</v>
      </c>
      <c r="J15" s="14">
        <v>11</v>
      </c>
      <c r="K15" s="14">
        <v>4</v>
      </c>
      <c r="L15" s="21">
        <v>36</v>
      </c>
      <c r="M15" s="17">
        <v>59</v>
      </c>
      <c r="N15">
        <v>0</v>
      </c>
      <c r="O15" s="33">
        <v>175</v>
      </c>
      <c r="P15" s="34">
        <v>4.1666666666666664E-2</v>
      </c>
      <c r="Q15" s="18">
        <v>9.1</v>
      </c>
      <c r="T15" s="58" t="s">
        <v>53</v>
      </c>
      <c r="U15" s="54">
        <v>-3.1901479344252685E-2</v>
      </c>
    </row>
    <row r="16" spans="1:21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4</v>
      </c>
      <c r="F16" s="14">
        <v>86</v>
      </c>
      <c r="G16" s="14">
        <v>0</v>
      </c>
      <c r="H16" s="32">
        <v>1</v>
      </c>
      <c r="I16" s="14">
        <v>31</v>
      </c>
      <c r="J16" s="14">
        <v>13</v>
      </c>
      <c r="K16" s="14">
        <v>1</v>
      </c>
      <c r="L16" s="21">
        <v>38</v>
      </c>
      <c r="M16" s="17">
        <v>70</v>
      </c>
      <c r="N16">
        <v>1</v>
      </c>
      <c r="O16" s="33">
        <v>181</v>
      </c>
      <c r="P16" s="34">
        <v>4.6242774566473986E-2</v>
      </c>
      <c r="Q16" s="18">
        <v>15.7</v>
      </c>
      <c r="T16" s="58" t="s">
        <v>54</v>
      </c>
      <c r="U16" s="54">
        <v>0.57139390802953627</v>
      </c>
    </row>
    <row r="17" spans="1:29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4</v>
      </c>
      <c r="F17" s="14">
        <v>121</v>
      </c>
      <c r="G17" s="14">
        <v>1</v>
      </c>
      <c r="H17" s="32">
        <v>1</v>
      </c>
      <c r="I17" s="14">
        <v>41</v>
      </c>
      <c r="J17" s="14">
        <v>10</v>
      </c>
      <c r="K17" s="14">
        <v>3</v>
      </c>
      <c r="L17" s="21">
        <v>41</v>
      </c>
      <c r="M17" s="17">
        <v>44</v>
      </c>
      <c r="N17">
        <v>1</v>
      </c>
      <c r="O17" s="33">
        <v>167</v>
      </c>
      <c r="P17" s="34">
        <v>5.0314465408805034E-2</v>
      </c>
      <c r="Q17" s="18">
        <v>9.8000000000000007</v>
      </c>
      <c r="T17" s="58" t="s">
        <v>55</v>
      </c>
      <c r="U17" s="55">
        <v>0.38731617615367542</v>
      </c>
    </row>
    <row r="18" spans="1:29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4</v>
      </c>
      <c r="F18" s="14">
        <v>85</v>
      </c>
      <c r="G18" s="14">
        <v>0</v>
      </c>
      <c r="H18" s="32">
        <v>1</v>
      </c>
      <c r="I18" s="14">
        <v>38</v>
      </c>
      <c r="J18" s="14">
        <v>12</v>
      </c>
      <c r="K18" s="14">
        <v>2</v>
      </c>
      <c r="L18" s="21">
        <v>38</v>
      </c>
      <c r="M18" s="17">
        <v>68</v>
      </c>
      <c r="N18">
        <v>1</v>
      </c>
      <c r="O18" s="33">
        <v>170</v>
      </c>
      <c r="P18" s="34">
        <v>4.2944785276073622E-2</v>
      </c>
      <c r="Q18" s="18">
        <v>19.5</v>
      </c>
      <c r="T18" s="58" t="s">
        <v>57</v>
      </c>
      <c r="U18" s="55">
        <v>0.52715113767555866</v>
      </c>
    </row>
    <row r="19" spans="1:29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0</v>
      </c>
      <c r="F19" s="14">
        <v>73</v>
      </c>
      <c r="G19" s="14">
        <v>1</v>
      </c>
      <c r="H19" s="32">
        <v>1</v>
      </c>
      <c r="I19" s="14">
        <v>29</v>
      </c>
      <c r="J19" s="14">
        <v>13</v>
      </c>
      <c r="K19" s="14">
        <v>1</v>
      </c>
      <c r="L19" s="21">
        <v>41</v>
      </c>
      <c r="M19" s="17">
        <v>45</v>
      </c>
      <c r="N19">
        <v>1</v>
      </c>
      <c r="O19" s="33">
        <v>192</v>
      </c>
      <c r="P19" s="34">
        <v>5.4945054945054944E-2</v>
      </c>
      <c r="Q19" s="18">
        <v>16.2</v>
      </c>
      <c r="T19" s="58" t="s">
        <v>56</v>
      </c>
      <c r="U19" s="55">
        <v>0.56470681939161493</v>
      </c>
    </row>
    <row r="20" spans="1:29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3</v>
      </c>
      <c r="F20" s="14">
        <v>90</v>
      </c>
      <c r="G20" s="14">
        <v>1</v>
      </c>
      <c r="H20" s="32">
        <v>0</v>
      </c>
      <c r="I20" s="14">
        <v>34</v>
      </c>
      <c r="J20" s="14">
        <v>6</v>
      </c>
      <c r="K20" s="14">
        <v>2</v>
      </c>
      <c r="L20" s="21">
        <v>40</v>
      </c>
      <c r="M20" s="17">
        <v>25</v>
      </c>
      <c r="N20">
        <v>0</v>
      </c>
      <c r="O20" s="33">
        <v>184</v>
      </c>
      <c r="P20" s="34">
        <v>3.3707865168539325E-2</v>
      </c>
      <c r="Q20" s="18">
        <v>8</v>
      </c>
    </row>
    <row r="21" spans="1:29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0</v>
      </c>
      <c r="F21" s="14">
        <v>82</v>
      </c>
      <c r="G21" s="14">
        <v>0</v>
      </c>
      <c r="H21" s="32">
        <v>1</v>
      </c>
      <c r="I21" s="14">
        <v>34</v>
      </c>
      <c r="J21" s="14">
        <v>8</v>
      </c>
      <c r="K21" s="14">
        <v>2</v>
      </c>
      <c r="L21" s="21">
        <v>47</v>
      </c>
      <c r="M21" s="17">
        <v>51</v>
      </c>
      <c r="N21">
        <v>1</v>
      </c>
      <c r="O21" s="33">
        <v>193</v>
      </c>
      <c r="P21" s="34">
        <v>4.3243243243243246E-2</v>
      </c>
      <c r="Q21" s="18">
        <v>12.2</v>
      </c>
    </row>
    <row r="22" spans="1:29" ht="15.75" x14ac:dyDescent="0.25">
      <c r="A22" s="18">
        <v>2.4</v>
      </c>
      <c r="B22" s="14">
        <v>3</v>
      </c>
      <c r="C22" s="20">
        <v>0.159</v>
      </c>
      <c r="D22" s="14">
        <v>144</v>
      </c>
      <c r="E22" s="14">
        <v>2</v>
      </c>
      <c r="F22" s="31">
        <v>85</v>
      </c>
      <c r="G22" s="14">
        <v>0</v>
      </c>
      <c r="H22" s="32">
        <v>1</v>
      </c>
      <c r="I22" s="14">
        <v>47</v>
      </c>
      <c r="J22" s="14">
        <v>14</v>
      </c>
      <c r="K22" s="14">
        <v>3</v>
      </c>
      <c r="L22" s="21">
        <v>27</v>
      </c>
      <c r="M22" s="17">
        <v>59</v>
      </c>
      <c r="N22">
        <v>1</v>
      </c>
      <c r="O22" s="33">
        <v>174</v>
      </c>
      <c r="P22" s="34">
        <v>3.5714285714285712E-2</v>
      </c>
      <c r="Q22" s="18">
        <v>11.1</v>
      </c>
    </row>
    <row r="23" spans="1:29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0</v>
      </c>
      <c r="F23" s="14">
        <v>80</v>
      </c>
      <c r="G23" s="14">
        <v>1</v>
      </c>
      <c r="H23" s="32">
        <v>1</v>
      </c>
      <c r="I23" s="14">
        <v>38</v>
      </c>
      <c r="J23" s="14">
        <v>10</v>
      </c>
      <c r="K23" s="14">
        <v>2</v>
      </c>
      <c r="L23" s="21">
        <v>32</v>
      </c>
      <c r="M23" s="17">
        <v>78</v>
      </c>
      <c r="N23">
        <v>1</v>
      </c>
      <c r="O23" s="33">
        <v>192</v>
      </c>
      <c r="P23" s="34">
        <v>4.9180327868852458E-2</v>
      </c>
      <c r="Q23" s="18">
        <v>16.8</v>
      </c>
      <c r="U23" s="59" t="s">
        <v>124</v>
      </c>
      <c r="V23" s="59"/>
      <c r="W23" s="59"/>
      <c r="X23" s="59"/>
      <c r="Y23" s="59"/>
      <c r="Z23" s="59"/>
      <c r="AA23" s="59"/>
      <c r="AB23" s="59"/>
      <c r="AC23" s="59"/>
    </row>
    <row r="24" spans="1:29" ht="16.5" thickBot="1" x14ac:dyDescent="0.3">
      <c r="A24" s="18">
        <v>2</v>
      </c>
      <c r="B24" s="14">
        <v>8</v>
      </c>
      <c r="C24" s="20">
        <v>0.79900000000000004</v>
      </c>
      <c r="D24" s="14">
        <v>96</v>
      </c>
      <c r="E24" s="14">
        <v>6</v>
      </c>
      <c r="F24" s="14">
        <v>145</v>
      </c>
      <c r="G24" s="14">
        <v>1</v>
      </c>
      <c r="H24" s="32">
        <v>1</v>
      </c>
      <c r="I24" s="14">
        <v>34</v>
      </c>
      <c r="J24" s="14">
        <v>12</v>
      </c>
      <c r="K24" s="14">
        <v>2</v>
      </c>
      <c r="L24" s="21">
        <v>40</v>
      </c>
      <c r="M24" s="17">
        <v>22</v>
      </c>
      <c r="N24">
        <v>0</v>
      </c>
      <c r="O24" s="33">
        <v>189</v>
      </c>
      <c r="P24" s="34">
        <v>4.4198895027624308E-2</v>
      </c>
      <c r="Q24" s="18">
        <v>11.8</v>
      </c>
      <c r="U24" s="59"/>
      <c r="V24" s="59"/>
      <c r="W24" s="59"/>
      <c r="X24" s="59"/>
      <c r="Y24" s="59"/>
      <c r="Z24" s="59"/>
      <c r="AA24" s="59"/>
      <c r="AB24" s="59"/>
      <c r="AC24" s="59"/>
    </row>
    <row r="25" spans="1:29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2</v>
      </c>
      <c r="F25" s="14">
        <v>112</v>
      </c>
      <c r="G25" s="14">
        <v>1</v>
      </c>
      <c r="H25" s="32">
        <v>0</v>
      </c>
      <c r="I25" s="14">
        <v>30</v>
      </c>
      <c r="J25" s="14">
        <v>13</v>
      </c>
      <c r="K25" s="14">
        <v>1</v>
      </c>
      <c r="L25" s="21">
        <v>38</v>
      </c>
      <c r="M25" s="17">
        <v>34</v>
      </c>
      <c r="N25">
        <v>1</v>
      </c>
      <c r="O25" s="33">
        <v>185</v>
      </c>
      <c r="P25" s="34">
        <v>3.9325842696629212E-2</v>
      </c>
      <c r="Q25" s="18">
        <v>14</v>
      </c>
      <c r="U25" s="60" t="s">
        <v>125</v>
      </c>
      <c r="V25" s="60"/>
      <c r="W25" s="59"/>
      <c r="X25" s="59"/>
      <c r="Y25" s="59"/>
      <c r="Z25" s="59"/>
      <c r="AA25" s="59"/>
      <c r="AB25" s="59"/>
      <c r="AC25" s="59"/>
    </row>
    <row r="26" spans="1:29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3</v>
      </c>
      <c r="F26" s="14">
        <v>106</v>
      </c>
      <c r="G26" s="14">
        <v>1</v>
      </c>
      <c r="H26" s="32">
        <v>0</v>
      </c>
      <c r="I26" s="14">
        <v>44</v>
      </c>
      <c r="J26" s="14">
        <v>8</v>
      </c>
      <c r="K26" s="14">
        <v>3</v>
      </c>
      <c r="L26" s="21">
        <v>33</v>
      </c>
      <c r="M26" s="17">
        <v>45</v>
      </c>
      <c r="N26">
        <v>0</v>
      </c>
      <c r="O26" s="33">
        <v>177</v>
      </c>
      <c r="P26" s="34">
        <v>4.1176470588235294E-2</v>
      </c>
      <c r="Q26" s="18">
        <v>10.5</v>
      </c>
      <c r="U26" s="49" t="s">
        <v>126</v>
      </c>
      <c r="V26" s="49">
        <v>0.97580591882478118</v>
      </c>
      <c r="W26" s="59"/>
      <c r="X26" s="59"/>
      <c r="Y26" s="59"/>
      <c r="Z26" s="59"/>
      <c r="AA26" s="59"/>
      <c r="AB26" s="59"/>
      <c r="AC26" s="59"/>
    </row>
    <row r="27" spans="1:29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2</v>
      </c>
      <c r="F27" s="14">
        <v>101</v>
      </c>
      <c r="G27" s="14">
        <v>0</v>
      </c>
      <c r="H27" s="32">
        <v>0</v>
      </c>
      <c r="I27" s="14">
        <v>37</v>
      </c>
      <c r="J27" s="14">
        <v>5</v>
      </c>
      <c r="K27" s="14">
        <v>3</v>
      </c>
      <c r="L27" s="21">
        <v>40</v>
      </c>
      <c r="M27" s="17">
        <v>9</v>
      </c>
      <c r="N27">
        <v>0</v>
      </c>
      <c r="O27" s="33">
        <v>168</v>
      </c>
      <c r="P27" s="34">
        <v>3.0674846625766871E-2</v>
      </c>
      <c r="Q27" s="18">
        <v>6.2</v>
      </c>
      <c r="U27" s="49" t="s">
        <v>127</v>
      </c>
      <c r="V27" s="49">
        <v>0.95219719121347546</v>
      </c>
      <c r="W27" s="59"/>
      <c r="X27" s="59"/>
      <c r="Y27" s="59"/>
      <c r="Z27" s="59"/>
      <c r="AA27" s="59"/>
      <c r="AB27" s="59"/>
      <c r="AC27" s="59"/>
    </row>
    <row r="28" spans="1:29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2</v>
      </c>
      <c r="F28" s="14">
        <v>124</v>
      </c>
      <c r="G28" s="14">
        <v>1</v>
      </c>
      <c r="H28" s="32">
        <v>1</v>
      </c>
      <c r="I28" s="14">
        <v>37</v>
      </c>
      <c r="J28" s="14">
        <v>13</v>
      </c>
      <c r="K28" s="14">
        <v>2</v>
      </c>
      <c r="L28" s="21">
        <v>42</v>
      </c>
      <c r="M28" s="17">
        <v>62</v>
      </c>
      <c r="N28">
        <v>1</v>
      </c>
      <c r="O28" s="33">
        <v>172</v>
      </c>
      <c r="P28" s="34">
        <v>4.878048780487805E-2</v>
      </c>
      <c r="Q28" s="18">
        <v>16.899999999999999</v>
      </c>
      <c r="U28" s="49" t="s">
        <v>128</v>
      </c>
      <c r="V28" s="49">
        <v>0.94644647737449505</v>
      </c>
      <c r="W28" s="59"/>
      <c r="X28" s="59"/>
      <c r="Y28" s="59"/>
      <c r="Z28" s="59"/>
      <c r="AA28" s="59"/>
      <c r="AB28" s="59"/>
      <c r="AC28" s="59"/>
    </row>
    <row r="29" spans="1:29" ht="15.75" x14ac:dyDescent="0.25">
      <c r="A29" s="18">
        <v>1.5</v>
      </c>
      <c r="B29" s="14">
        <v>6</v>
      </c>
      <c r="C29" s="20">
        <v>4.7E-2</v>
      </c>
      <c r="D29" s="14">
        <v>65</v>
      </c>
      <c r="E29" s="14">
        <v>4</v>
      </c>
      <c r="F29" s="14">
        <v>88</v>
      </c>
      <c r="G29" s="14">
        <v>1</v>
      </c>
      <c r="H29" s="32">
        <v>0</v>
      </c>
      <c r="I29" s="14">
        <v>27</v>
      </c>
      <c r="J29" s="14">
        <v>5</v>
      </c>
      <c r="K29" s="14">
        <v>6</v>
      </c>
      <c r="L29" s="21">
        <v>37</v>
      </c>
      <c r="M29" s="17">
        <v>16</v>
      </c>
      <c r="N29">
        <v>0</v>
      </c>
      <c r="O29" s="33">
        <v>186</v>
      </c>
      <c r="P29" s="34">
        <v>3.3333333333333333E-2</v>
      </c>
      <c r="Q29" s="18">
        <v>7.9</v>
      </c>
      <c r="U29" s="49" t="s">
        <v>82</v>
      </c>
      <c r="V29" s="49">
        <v>0.82638510395664833</v>
      </c>
      <c r="W29" s="59"/>
      <c r="X29" s="59"/>
      <c r="Y29" s="59"/>
      <c r="Z29" s="59"/>
      <c r="AA29" s="59"/>
      <c r="AB29" s="59"/>
      <c r="AC29" s="59"/>
    </row>
    <row r="30" spans="1:29" ht="16.5" thickBot="1" x14ac:dyDescent="0.3">
      <c r="A30" s="18">
        <v>1.9</v>
      </c>
      <c r="B30" s="14">
        <v>6</v>
      </c>
      <c r="C30" s="20">
        <v>0.498</v>
      </c>
      <c r="D30" s="14">
        <v>31</v>
      </c>
      <c r="E30" s="14">
        <v>4</v>
      </c>
      <c r="F30" s="14">
        <v>117</v>
      </c>
      <c r="G30" s="14">
        <v>1</v>
      </c>
      <c r="H30" s="32">
        <v>0</v>
      </c>
      <c r="I30" s="14">
        <v>30</v>
      </c>
      <c r="J30" s="14">
        <v>5</v>
      </c>
      <c r="K30" s="14">
        <v>2</v>
      </c>
      <c r="L30" s="21">
        <v>36</v>
      </c>
      <c r="M30" s="17">
        <v>20</v>
      </c>
      <c r="N30">
        <v>0</v>
      </c>
      <c r="O30" s="33">
        <v>187</v>
      </c>
      <c r="P30" s="34">
        <v>4.4692737430167599E-2</v>
      </c>
      <c r="Q30" s="18">
        <v>9.6</v>
      </c>
      <c r="U30" s="50" t="s">
        <v>129</v>
      </c>
      <c r="V30" s="50">
        <v>150</v>
      </c>
      <c r="W30" s="59"/>
      <c r="X30" s="59"/>
      <c r="Y30" s="59"/>
      <c r="Z30" s="59"/>
      <c r="AA30" s="59"/>
      <c r="AB30" s="59"/>
      <c r="AC30" s="59"/>
    </row>
    <row r="31" spans="1:29" ht="15.75" x14ac:dyDescent="0.25">
      <c r="A31" s="18">
        <v>3.7</v>
      </c>
      <c r="B31" s="14">
        <v>12</v>
      </c>
      <c r="C31" s="20">
        <v>8.4000000000000005E-2</v>
      </c>
      <c r="D31" s="14">
        <v>249</v>
      </c>
      <c r="E31" s="14">
        <v>2</v>
      </c>
      <c r="F31" s="31">
        <v>86</v>
      </c>
      <c r="G31" s="14">
        <v>1</v>
      </c>
      <c r="H31" s="32">
        <v>1</v>
      </c>
      <c r="I31" s="14">
        <v>38</v>
      </c>
      <c r="J31" s="14">
        <v>11</v>
      </c>
      <c r="K31" s="14">
        <v>2</v>
      </c>
      <c r="L31" s="21">
        <v>32</v>
      </c>
      <c r="M31" s="17">
        <v>114</v>
      </c>
      <c r="N31">
        <v>1</v>
      </c>
      <c r="O31" s="33">
        <v>177</v>
      </c>
      <c r="P31" s="34">
        <v>4.1176470588235294E-2</v>
      </c>
      <c r="Q31" s="18">
        <v>16.3</v>
      </c>
      <c r="U31" s="59"/>
      <c r="V31" s="59"/>
      <c r="W31" s="59"/>
      <c r="X31" s="59"/>
      <c r="Y31" s="59"/>
      <c r="Z31" s="59"/>
      <c r="AA31" s="59"/>
      <c r="AB31" s="59"/>
      <c r="AC31" s="59"/>
    </row>
    <row r="32" spans="1:29" ht="16.5" thickBot="1" x14ac:dyDescent="0.3">
      <c r="A32" s="18">
        <v>2.6</v>
      </c>
      <c r="B32" s="14">
        <v>14</v>
      </c>
      <c r="C32" s="20">
        <v>4.8000000000000001E-2</v>
      </c>
      <c r="D32" s="14">
        <v>197</v>
      </c>
      <c r="E32" s="14">
        <v>4</v>
      </c>
      <c r="F32" s="14">
        <v>72</v>
      </c>
      <c r="G32" s="14">
        <v>1</v>
      </c>
      <c r="H32" s="32">
        <v>1</v>
      </c>
      <c r="I32" s="14">
        <v>35</v>
      </c>
      <c r="J32" s="14">
        <v>11</v>
      </c>
      <c r="K32" s="14">
        <v>3</v>
      </c>
      <c r="L32" s="21">
        <v>42</v>
      </c>
      <c r="M32" s="17">
        <v>56</v>
      </c>
      <c r="N32">
        <v>0</v>
      </c>
      <c r="O32" s="33">
        <v>172</v>
      </c>
      <c r="P32" s="34">
        <v>3.614457831325301E-2</v>
      </c>
      <c r="Q32" s="18">
        <v>11.2</v>
      </c>
      <c r="U32" s="59" t="s">
        <v>130</v>
      </c>
      <c r="V32" s="59"/>
      <c r="W32" s="59"/>
      <c r="X32" s="59"/>
      <c r="Y32" s="59"/>
      <c r="Z32" s="59"/>
      <c r="AA32" s="59"/>
      <c r="AB32" s="59"/>
      <c r="AC32" s="59"/>
    </row>
    <row r="33" spans="1:29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2</v>
      </c>
      <c r="F33" s="14">
        <v>101</v>
      </c>
      <c r="G33" s="14">
        <v>1</v>
      </c>
      <c r="H33" s="32">
        <v>1</v>
      </c>
      <c r="I33" s="14">
        <v>30</v>
      </c>
      <c r="J33" s="14">
        <v>10</v>
      </c>
      <c r="K33" s="14">
        <v>5</v>
      </c>
      <c r="L33" s="21">
        <v>39</v>
      </c>
      <c r="M33" s="17">
        <v>43</v>
      </c>
      <c r="N33">
        <v>1</v>
      </c>
      <c r="O33" s="33">
        <v>173</v>
      </c>
      <c r="P33" s="34">
        <v>2.976190476190476E-2</v>
      </c>
      <c r="Q33" s="18">
        <v>13.1</v>
      </c>
      <c r="U33" s="61"/>
      <c r="V33" s="61" t="s">
        <v>135</v>
      </c>
      <c r="W33" s="61" t="s">
        <v>136</v>
      </c>
      <c r="X33" s="61" t="s">
        <v>137</v>
      </c>
      <c r="Y33" s="61" t="s">
        <v>138</v>
      </c>
      <c r="Z33" s="61" t="s">
        <v>139</v>
      </c>
      <c r="AA33" s="59"/>
      <c r="AB33" s="59"/>
      <c r="AC33" s="59"/>
    </row>
    <row r="34" spans="1:29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2</v>
      </c>
      <c r="F34" s="14">
        <v>72</v>
      </c>
      <c r="G34" s="14">
        <v>0</v>
      </c>
      <c r="H34" s="32">
        <v>0</v>
      </c>
      <c r="I34" s="14">
        <v>34</v>
      </c>
      <c r="J34" s="14">
        <v>6</v>
      </c>
      <c r="K34" s="14">
        <v>2</v>
      </c>
      <c r="L34" s="21">
        <v>47</v>
      </c>
      <c r="M34" s="17">
        <v>20</v>
      </c>
      <c r="N34">
        <v>0</v>
      </c>
      <c r="O34" s="33">
        <v>183</v>
      </c>
      <c r="P34" s="34">
        <v>2.8089887640449437E-2</v>
      </c>
      <c r="Q34" s="18">
        <v>8</v>
      </c>
      <c r="U34" s="49" t="s">
        <v>131</v>
      </c>
      <c r="V34" s="49">
        <v>16</v>
      </c>
      <c r="W34" s="49">
        <v>1809.2145921078206</v>
      </c>
      <c r="X34" s="49">
        <v>113.07591200673879</v>
      </c>
      <c r="Y34" s="49">
        <v>165.57895556533234</v>
      </c>
      <c r="Z34" s="49">
        <v>1.8649818411087292E-79</v>
      </c>
      <c r="AA34" s="59"/>
      <c r="AB34" s="59"/>
      <c r="AC34" s="59"/>
    </row>
    <row r="35" spans="1:29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1</v>
      </c>
      <c r="F35" s="14">
        <v>91</v>
      </c>
      <c r="G35" s="14">
        <v>1</v>
      </c>
      <c r="H35" s="32">
        <v>1</v>
      </c>
      <c r="I35" s="14">
        <v>37</v>
      </c>
      <c r="J35" s="14">
        <v>6</v>
      </c>
      <c r="K35" s="14">
        <v>3</v>
      </c>
      <c r="L35" s="21">
        <v>32</v>
      </c>
      <c r="M35" s="17">
        <v>106</v>
      </c>
      <c r="N35">
        <v>0</v>
      </c>
      <c r="O35" s="33">
        <v>194</v>
      </c>
      <c r="P35" s="34">
        <v>4.3010752688172046E-2</v>
      </c>
      <c r="Q35" s="18">
        <v>16.100000000000001</v>
      </c>
      <c r="U35" s="49" t="s">
        <v>132</v>
      </c>
      <c r="V35" s="49">
        <v>133</v>
      </c>
      <c r="W35" s="49">
        <v>90.827341225511574</v>
      </c>
      <c r="X35" s="49">
        <v>0.68291234004144041</v>
      </c>
      <c r="Y35" s="49"/>
      <c r="Z35" s="49"/>
      <c r="AA35" s="59"/>
      <c r="AB35" s="59"/>
      <c r="AC35" s="59"/>
    </row>
    <row r="36" spans="1:29" ht="16.5" thickBot="1" x14ac:dyDescent="0.3">
      <c r="A36" s="18">
        <v>2</v>
      </c>
      <c r="B36" s="14">
        <v>4</v>
      </c>
      <c r="C36" s="20">
        <v>1.3149999999999999</v>
      </c>
      <c r="D36" s="14">
        <v>69</v>
      </c>
      <c r="E36" s="14">
        <v>1</v>
      </c>
      <c r="F36" s="14">
        <v>78</v>
      </c>
      <c r="G36" s="14">
        <v>1</v>
      </c>
      <c r="H36" s="32">
        <v>1</v>
      </c>
      <c r="I36" s="14">
        <v>35</v>
      </c>
      <c r="J36" s="14">
        <v>9</v>
      </c>
      <c r="K36" s="14">
        <v>2</v>
      </c>
      <c r="L36" s="21">
        <v>47</v>
      </c>
      <c r="M36" s="17">
        <v>25</v>
      </c>
      <c r="N36">
        <v>0</v>
      </c>
      <c r="O36" s="33">
        <v>189</v>
      </c>
      <c r="P36" s="34">
        <v>4.4198895027624308E-2</v>
      </c>
      <c r="Q36" s="18">
        <v>10.4</v>
      </c>
      <c r="U36" s="50" t="s">
        <v>133</v>
      </c>
      <c r="V36" s="50">
        <v>149</v>
      </c>
      <c r="W36" s="50">
        <v>1900.0419333333323</v>
      </c>
      <c r="X36" s="50"/>
      <c r="Y36" s="50"/>
      <c r="Z36" s="50"/>
      <c r="AA36" s="59"/>
      <c r="AB36" s="59"/>
      <c r="AC36" s="59"/>
    </row>
    <row r="37" spans="1:29" ht="16.5" thickBot="1" x14ac:dyDescent="0.3">
      <c r="A37" s="18">
        <v>1.8</v>
      </c>
      <c r="B37" s="14">
        <v>12</v>
      </c>
      <c r="C37" s="20">
        <v>0.97399999999999998</v>
      </c>
      <c r="D37" s="14">
        <v>117</v>
      </c>
      <c r="E37" s="14">
        <v>3</v>
      </c>
      <c r="F37" s="14">
        <v>96</v>
      </c>
      <c r="G37" s="14">
        <v>0</v>
      </c>
      <c r="H37" s="32">
        <v>0</v>
      </c>
      <c r="I37" s="14">
        <v>33</v>
      </c>
      <c r="J37" s="14">
        <v>6</v>
      </c>
      <c r="K37" s="14">
        <v>2</v>
      </c>
      <c r="L37" s="21">
        <v>40</v>
      </c>
      <c r="M37" s="17">
        <v>22</v>
      </c>
      <c r="N37">
        <v>1</v>
      </c>
      <c r="O37" s="33">
        <v>170</v>
      </c>
      <c r="P37" s="34">
        <v>3.0303030303030304E-2</v>
      </c>
      <c r="Q37" s="18">
        <v>7.4</v>
      </c>
      <c r="U37" s="59"/>
      <c r="V37" s="59"/>
      <c r="W37" s="59"/>
      <c r="X37" s="59"/>
      <c r="Y37" s="59"/>
      <c r="Z37" s="59"/>
      <c r="AA37" s="59"/>
      <c r="AB37" s="59"/>
      <c r="AC37" s="59"/>
    </row>
    <row r="38" spans="1:29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</v>
      </c>
      <c r="F38" s="14">
        <v>120</v>
      </c>
      <c r="G38" s="14">
        <v>0</v>
      </c>
      <c r="H38" s="32">
        <v>0</v>
      </c>
      <c r="I38" s="14">
        <v>39</v>
      </c>
      <c r="J38" s="14">
        <v>10</v>
      </c>
      <c r="K38" s="14">
        <v>2</v>
      </c>
      <c r="L38" s="21">
        <v>47</v>
      </c>
      <c r="M38" s="17">
        <v>35</v>
      </c>
      <c r="N38">
        <v>0</v>
      </c>
      <c r="O38" s="33">
        <v>188</v>
      </c>
      <c r="P38" s="34">
        <v>3.8674033149171269E-2</v>
      </c>
      <c r="Q38" s="18">
        <v>10.5</v>
      </c>
      <c r="U38" s="61"/>
      <c r="V38" s="61" t="s">
        <v>140</v>
      </c>
      <c r="W38" s="61" t="s">
        <v>82</v>
      </c>
      <c r="X38" s="61" t="s">
        <v>141</v>
      </c>
      <c r="Y38" s="61" t="s">
        <v>142</v>
      </c>
      <c r="Z38" s="61" t="s">
        <v>143</v>
      </c>
      <c r="AA38" s="61" t="s">
        <v>144</v>
      </c>
      <c r="AB38" s="61" t="s">
        <v>145</v>
      </c>
      <c r="AC38" s="61" t="s">
        <v>146</v>
      </c>
    </row>
    <row r="39" spans="1:29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3</v>
      </c>
      <c r="F39" s="14">
        <v>112</v>
      </c>
      <c r="G39" s="14">
        <v>1</v>
      </c>
      <c r="H39" s="32">
        <v>0</v>
      </c>
      <c r="I39" s="14">
        <v>59</v>
      </c>
      <c r="J39" s="14">
        <v>15</v>
      </c>
      <c r="K39" s="14">
        <v>4</v>
      </c>
      <c r="L39" s="21">
        <v>37</v>
      </c>
      <c r="M39" s="17">
        <v>39</v>
      </c>
      <c r="N39">
        <v>0</v>
      </c>
      <c r="O39" s="33">
        <v>171</v>
      </c>
      <c r="P39" s="34">
        <v>3.0120481927710843E-2</v>
      </c>
      <c r="Q39" s="18">
        <v>12</v>
      </c>
      <c r="U39" s="49" t="s">
        <v>134</v>
      </c>
      <c r="V39" s="49">
        <v>-27.579071430035793</v>
      </c>
      <c r="W39" s="49">
        <v>2.1880573530966414</v>
      </c>
      <c r="X39" s="49">
        <v>-12.604364045121851</v>
      </c>
      <c r="Y39" s="49">
        <v>1.8606052898015156E-24</v>
      </c>
      <c r="Z39" s="49">
        <v>-31.90696411823831</v>
      </c>
      <c r="AA39" s="49">
        <v>-23.251178741833275</v>
      </c>
      <c r="AB39" s="49">
        <v>-31.90696411823831</v>
      </c>
      <c r="AC39" s="49">
        <v>-23.251178741833275</v>
      </c>
    </row>
    <row r="40" spans="1:29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0</v>
      </c>
      <c r="F40" s="14">
        <v>72</v>
      </c>
      <c r="G40" s="14">
        <v>1</v>
      </c>
      <c r="H40" s="32">
        <v>1</v>
      </c>
      <c r="I40" s="14">
        <v>30</v>
      </c>
      <c r="J40" s="14">
        <v>13</v>
      </c>
      <c r="K40" s="14">
        <v>5</v>
      </c>
      <c r="L40" s="21">
        <v>39</v>
      </c>
      <c r="M40" s="17">
        <v>26</v>
      </c>
      <c r="N40">
        <v>0</v>
      </c>
      <c r="O40" s="33">
        <v>204</v>
      </c>
      <c r="P40" s="34">
        <v>1.4925373134328358E-2</v>
      </c>
      <c r="Q40" s="18">
        <v>14.5</v>
      </c>
      <c r="U40" s="49" t="s">
        <v>41</v>
      </c>
      <c r="V40" s="49">
        <v>0.72971238201844069</v>
      </c>
      <c r="W40" s="49">
        <v>0.25467616855266229</v>
      </c>
      <c r="X40" s="49">
        <v>2.8652558508533938</v>
      </c>
      <c r="Y40" s="49">
        <v>4.8446493461733828E-3</v>
      </c>
      <c r="Z40" s="49">
        <v>0.22597278571462454</v>
      </c>
      <c r="AA40" s="49">
        <v>1.2334519783222568</v>
      </c>
      <c r="AB40" s="49">
        <v>0.22597278571462454</v>
      </c>
      <c r="AC40" s="49">
        <v>1.2334519783222568</v>
      </c>
    </row>
    <row r="41" spans="1:29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2</v>
      </c>
      <c r="F41" s="12">
        <v>150</v>
      </c>
      <c r="G41" s="14">
        <v>0</v>
      </c>
      <c r="H41" s="32">
        <v>0</v>
      </c>
      <c r="I41" s="14">
        <v>28</v>
      </c>
      <c r="J41" s="14">
        <v>1</v>
      </c>
      <c r="K41" s="14">
        <v>6</v>
      </c>
      <c r="L41" s="21">
        <v>30</v>
      </c>
      <c r="M41" s="17">
        <v>24</v>
      </c>
      <c r="N41">
        <v>0</v>
      </c>
      <c r="O41" s="33">
        <v>160</v>
      </c>
      <c r="P41" s="34">
        <v>1.9108280254777069E-2</v>
      </c>
      <c r="Q41" s="23">
        <v>5.9</v>
      </c>
      <c r="U41" s="49" t="s">
        <v>43</v>
      </c>
      <c r="V41" s="49">
        <v>2.7524750942398771E-2</v>
      </c>
      <c r="W41" s="49">
        <v>1.8019093869870412E-2</v>
      </c>
      <c r="X41" s="49">
        <v>1.5275324686788327</v>
      </c>
      <c r="Y41" s="49">
        <v>0.12900339160533902</v>
      </c>
      <c r="Z41" s="49">
        <v>-8.1163187476069876E-3</v>
      </c>
      <c r="AA41" s="49">
        <v>6.3165820632404529E-2</v>
      </c>
      <c r="AB41" s="49">
        <v>-8.1163187476069876E-3</v>
      </c>
      <c r="AC41" s="49">
        <v>6.3165820632404529E-2</v>
      </c>
    </row>
    <row r="42" spans="1:29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3</v>
      </c>
      <c r="F42" s="14">
        <v>110</v>
      </c>
      <c r="G42" s="14">
        <v>1</v>
      </c>
      <c r="H42" s="32">
        <v>0</v>
      </c>
      <c r="I42" s="14">
        <v>36</v>
      </c>
      <c r="J42" s="14">
        <v>9</v>
      </c>
      <c r="K42" s="14">
        <v>2</v>
      </c>
      <c r="L42" s="21">
        <v>41</v>
      </c>
      <c r="M42" s="17">
        <v>30</v>
      </c>
      <c r="N42">
        <v>1</v>
      </c>
      <c r="O42" s="33">
        <v>176</v>
      </c>
      <c r="P42" s="34">
        <v>2.9239766081871343E-2</v>
      </c>
      <c r="Q42" s="18">
        <v>9</v>
      </c>
      <c r="U42" s="49" t="s">
        <v>44</v>
      </c>
      <c r="V42" s="49">
        <v>0.25803600385672343</v>
      </c>
      <c r="W42" s="49">
        <v>0.12349562036782227</v>
      </c>
      <c r="X42" s="49">
        <v>2.0894344519115973</v>
      </c>
      <c r="Y42" s="49">
        <v>3.857381140338341E-2</v>
      </c>
      <c r="Z42" s="49">
        <v>1.37664504748084E-2</v>
      </c>
      <c r="AA42" s="49">
        <v>0.50230555723863846</v>
      </c>
      <c r="AB42" s="49">
        <v>1.37664504748084E-2</v>
      </c>
      <c r="AC42" s="49">
        <v>0.50230555723863846</v>
      </c>
    </row>
    <row r="43" spans="1:29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2</v>
      </c>
      <c r="F43" s="14">
        <v>104</v>
      </c>
      <c r="G43" s="14">
        <v>1</v>
      </c>
      <c r="H43" s="32">
        <v>0</v>
      </c>
      <c r="I43" s="14">
        <v>40</v>
      </c>
      <c r="J43" s="14">
        <v>8</v>
      </c>
      <c r="K43" s="14">
        <v>3</v>
      </c>
      <c r="L43" s="21">
        <v>43</v>
      </c>
      <c r="M43" s="17">
        <v>64</v>
      </c>
      <c r="N43">
        <v>0</v>
      </c>
      <c r="O43" s="33">
        <v>177</v>
      </c>
      <c r="P43" s="34">
        <v>5.9880239520958084E-2</v>
      </c>
      <c r="Q43" s="18">
        <v>15.8</v>
      </c>
      <c r="U43" s="49" t="s">
        <v>45</v>
      </c>
      <c r="V43" s="49">
        <v>3.5926187316833634E-2</v>
      </c>
      <c r="W43" s="49">
        <v>2.0227585067583462E-3</v>
      </c>
      <c r="X43" s="49">
        <v>17.760986888350111</v>
      </c>
      <c r="Y43" s="49">
        <v>6.4747538896313353E-37</v>
      </c>
      <c r="Z43" s="49">
        <v>3.1925249343699877E-2</v>
      </c>
      <c r="AA43" s="49">
        <v>3.9927125289967391E-2</v>
      </c>
      <c r="AB43" s="49">
        <v>3.1925249343699877E-2</v>
      </c>
      <c r="AC43" s="49">
        <v>3.9927125289967391E-2</v>
      </c>
    </row>
    <row r="44" spans="1:29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1</v>
      </c>
      <c r="F44" s="14">
        <v>99</v>
      </c>
      <c r="G44" s="14">
        <v>1</v>
      </c>
      <c r="H44" s="32">
        <v>0</v>
      </c>
      <c r="I44" s="14">
        <v>43</v>
      </c>
      <c r="J44" s="14">
        <v>15</v>
      </c>
      <c r="K44" s="14">
        <v>5</v>
      </c>
      <c r="L44" s="21">
        <v>35</v>
      </c>
      <c r="M44" s="17">
        <v>45</v>
      </c>
      <c r="N44">
        <v>0</v>
      </c>
      <c r="O44" s="33">
        <v>184</v>
      </c>
      <c r="P44" s="34">
        <v>4.5454545454545456E-2</v>
      </c>
      <c r="Q44" s="18">
        <v>14</v>
      </c>
      <c r="U44" s="49" t="s">
        <v>46</v>
      </c>
      <c r="V44" s="49">
        <v>-3.6516540665993066E-2</v>
      </c>
      <c r="W44" s="49">
        <v>5.3985938468961853E-2</v>
      </c>
      <c r="X44" s="49">
        <v>-0.67640837043126567</v>
      </c>
      <c r="Y44" s="49">
        <v>0.49995602300570996</v>
      </c>
      <c r="Z44" s="49">
        <v>-0.14329863576734181</v>
      </c>
      <c r="AA44" s="49">
        <v>7.0265554435355676E-2</v>
      </c>
      <c r="AB44" s="49">
        <v>-0.14329863576734181</v>
      </c>
      <c r="AC44" s="49">
        <v>7.0265554435355676E-2</v>
      </c>
    </row>
    <row r="45" spans="1:29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2</v>
      </c>
      <c r="F45" s="14">
        <v>145</v>
      </c>
      <c r="G45" s="14">
        <v>1</v>
      </c>
      <c r="H45" s="32">
        <v>1</v>
      </c>
      <c r="I45" s="14">
        <v>52</v>
      </c>
      <c r="J45" s="14">
        <v>15</v>
      </c>
      <c r="K45" s="14">
        <v>3</v>
      </c>
      <c r="L45" s="21">
        <v>30</v>
      </c>
      <c r="M45" s="17">
        <v>59</v>
      </c>
      <c r="N45">
        <v>0</v>
      </c>
      <c r="O45" s="33">
        <v>169</v>
      </c>
      <c r="P45" s="34">
        <v>3.6809815950920248E-2</v>
      </c>
      <c r="Q45" s="18">
        <v>15.3</v>
      </c>
      <c r="U45" s="49" t="s">
        <v>47</v>
      </c>
      <c r="V45" s="49">
        <v>1.8910513062762244E-2</v>
      </c>
      <c r="W45" s="49">
        <v>3.989902203733236E-3</v>
      </c>
      <c r="X45" s="49">
        <v>4.7395931271368568</v>
      </c>
      <c r="Y45" s="49">
        <v>5.4292374791631264E-6</v>
      </c>
      <c r="Z45" s="49">
        <v>1.1018641055960465E-2</v>
      </c>
      <c r="AA45" s="49">
        <v>2.6802385069564023E-2</v>
      </c>
      <c r="AB45" s="49">
        <v>1.1018641055960465E-2</v>
      </c>
      <c r="AC45" s="49">
        <v>2.6802385069564023E-2</v>
      </c>
    </row>
    <row r="46" spans="1:29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2</v>
      </c>
      <c r="F46" s="14">
        <v>111</v>
      </c>
      <c r="G46" s="14">
        <v>1</v>
      </c>
      <c r="H46" s="32">
        <v>0</v>
      </c>
      <c r="I46" s="14">
        <v>45</v>
      </c>
      <c r="J46" s="14">
        <v>9</v>
      </c>
      <c r="K46" s="14">
        <v>3</v>
      </c>
      <c r="L46" s="21">
        <v>50</v>
      </c>
      <c r="M46" s="17">
        <v>87</v>
      </c>
      <c r="N46">
        <v>0</v>
      </c>
      <c r="O46" s="33">
        <v>178</v>
      </c>
      <c r="P46" s="34">
        <v>2.8901734104046242E-2</v>
      </c>
      <c r="Q46" s="18">
        <v>14.4</v>
      </c>
      <c r="U46" s="49" t="s">
        <v>48</v>
      </c>
      <c r="V46" s="49">
        <v>-0.17755841808943457</v>
      </c>
      <c r="W46" s="49">
        <v>0.1544462826494778</v>
      </c>
      <c r="X46" s="49">
        <v>-1.1496451390313531</v>
      </c>
      <c r="Y46" s="49">
        <v>0.25235315743178721</v>
      </c>
      <c r="Z46" s="49">
        <v>-0.48304718256480123</v>
      </c>
      <c r="AA46" s="49">
        <v>0.12793034638593209</v>
      </c>
      <c r="AB46" s="49">
        <v>-0.48304718256480123</v>
      </c>
      <c r="AC46" s="49">
        <v>0.12793034638593209</v>
      </c>
    </row>
    <row r="47" spans="1:29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1</v>
      </c>
      <c r="F47" s="14">
        <v>86</v>
      </c>
      <c r="G47" s="14">
        <v>1</v>
      </c>
      <c r="H47" s="32">
        <v>0</v>
      </c>
      <c r="I47" s="14">
        <v>33</v>
      </c>
      <c r="J47" s="14">
        <v>5</v>
      </c>
      <c r="K47" s="14">
        <v>2</v>
      </c>
      <c r="L47" s="21">
        <v>37</v>
      </c>
      <c r="M47" s="17">
        <v>98</v>
      </c>
      <c r="N47">
        <v>0</v>
      </c>
      <c r="O47" s="33">
        <v>194</v>
      </c>
      <c r="P47" s="34">
        <v>6.0109289617486336E-2</v>
      </c>
      <c r="Q47" s="18">
        <v>14.8</v>
      </c>
      <c r="U47" s="49" t="s">
        <v>49</v>
      </c>
      <c r="V47" s="49">
        <v>0.19679413195370504</v>
      </c>
      <c r="W47" s="49">
        <v>0.16797711451595806</v>
      </c>
      <c r="X47" s="49">
        <v>1.1715532352177018</v>
      </c>
      <c r="Y47" s="49">
        <v>0.24347098227956979</v>
      </c>
      <c r="Z47" s="49">
        <v>-0.13545809382552587</v>
      </c>
      <c r="AA47" s="49">
        <v>0.52904635773293596</v>
      </c>
      <c r="AB47" s="49">
        <v>-0.13545809382552587</v>
      </c>
      <c r="AC47" s="49">
        <v>0.52904635773293596</v>
      </c>
    </row>
    <row r="48" spans="1:29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1</v>
      </c>
      <c r="F48" s="14">
        <v>84</v>
      </c>
      <c r="G48" s="14">
        <v>1</v>
      </c>
      <c r="H48" s="32">
        <v>1</v>
      </c>
      <c r="I48" s="14">
        <v>36</v>
      </c>
      <c r="J48" s="14">
        <v>8</v>
      </c>
      <c r="K48" s="14">
        <v>2</v>
      </c>
      <c r="L48" s="21">
        <v>50</v>
      </c>
      <c r="M48" s="17">
        <v>40</v>
      </c>
      <c r="N48">
        <v>0</v>
      </c>
      <c r="O48" s="33">
        <v>179</v>
      </c>
      <c r="P48" s="34">
        <v>3.4682080924855488E-2</v>
      </c>
      <c r="Q48" s="18">
        <v>12.1</v>
      </c>
      <c r="U48" s="49" t="s">
        <v>50</v>
      </c>
      <c r="V48" s="49">
        <v>-2.1668670242296593E-2</v>
      </c>
      <c r="W48" s="49">
        <v>1.2286570442630609E-2</v>
      </c>
      <c r="X48" s="49">
        <v>-1.7636060724572085</v>
      </c>
      <c r="Y48" s="49">
        <v>8.0094603786320911E-2</v>
      </c>
      <c r="Z48" s="49">
        <v>-4.5971030647288025E-2</v>
      </c>
      <c r="AA48" s="49">
        <v>2.6336901626948378E-3</v>
      </c>
      <c r="AB48" s="49">
        <v>-4.5971030647288025E-2</v>
      </c>
      <c r="AC48" s="49">
        <v>2.6336901626948378E-3</v>
      </c>
    </row>
    <row r="49" spans="1:29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3</v>
      </c>
      <c r="F49" s="14">
        <v>123</v>
      </c>
      <c r="G49" s="14">
        <v>0</v>
      </c>
      <c r="H49" s="32">
        <v>0</v>
      </c>
      <c r="I49" s="14">
        <v>36</v>
      </c>
      <c r="J49" s="14">
        <v>8</v>
      </c>
      <c r="K49" s="14">
        <v>2</v>
      </c>
      <c r="L49" s="21">
        <v>33</v>
      </c>
      <c r="M49" s="17">
        <v>32</v>
      </c>
      <c r="N49">
        <v>1</v>
      </c>
      <c r="O49" s="33">
        <v>167</v>
      </c>
      <c r="P49" s="34">
        <v>3.7267080745341616E-2</v>
      </c>
      <c r="Q49" s="18">
        <v>8</v>
      </c>
      <c r="U49" s="49" t="s">
        <v>51</v>
      </c>
      <c r="V49" s="49">
        <v>5.7950033547677506E-2</v>
      </c>
      <c r="W49" s="49">
        <v>2.411329616723144E-2</v>
      </c>
      <c r="X49" s="49">
        <v>2.4032398202958341</v>
      </c>
      <c r="Y49" s="49">
        <v>1.7630107026794892E-2</v>
      </c>
      <c r="Z49" s="49">
        <v>1.0254867777489678E-2</v>
      </c>
      <c r="AA49" s="49">
        <v>0.10564519931786534</v>
      </c>
      <c r="AB49" s="49">
        <v>1.0254867777489678E-2</v>
      </c>
      <c r="AC49" s="49">
        <v>0.10564519931786534</v>
      </c>
    </row>
    <row r="50" spans="1:29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1</v>
      </c>
      <c r="F50" s="14">
        <v>97</v>
      </c>
      <c r="G50" s="14">
        <v>0</v>
      </c>
      <c r="H50" s="32">
        <v>1</v>
      </c>
      <c r="I50" s="14">
        <v>43</v>
      </c>
      <c r="J50" s="14">
        <v>6</v>
      </c>
      <c r="K50" s="14">
        <v>3</v>
      </c>
      <c r="L50" s="21">
        <v>41</v>
      </c>
      <c r="M50" s="17">
        <v>37</v>
      </c>
      <c r="N50">
        <v>0</v>
      </c>
      <c r="O50" s="33">
        <v>172</v>
      </c>
      <c r="P50" s="34">
        <v>4.2424242424242427E-2</v>
      </c>
      <c r="Q50" s="18">
        <v>8.4</v>
      </c>
      <c r="U50" s="49" t="s">
        <v>52</v>
      </c>
      <c r="V50" s="49">
        <v>-5.6903962609400081E-2</v>
      </c>
      <c r="W50" s="49">
        <v>7.0699689899048943E-2</v>
      </c>
      <c r="X50" s="49">
        <v>-0.80486863083349336</v>
      </c>
      <c r="Y50" s="49">
        <v>0.4223319659554553</v>
      </c>
      <c r="Z50" s="49">
        <v>-0.19674521061838898</v>
      </c>
      <c r="AA50" s="49">
        <v>8.2937285399588806E-2</v>
      </c>
      <c r="AB50" s="49">
        <v>-0.19674521061838898</v>
      </c>
      <c r="AC50" s="49">
        <v>8.2937285399588806E-2</v>
      </c>
    </row>
    <row r="51" spans="1:29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2</v>
      </c>
      <c r="F51" s="14">
        <v>98</v>
      </c>
      <c r="G51" s="14">
        <v>0</v>
      </c>
      <c r="H51" s="32">
        <v>1</v>
      </c>
      <c r="I51" s="14">
        <v>35</v>
      </c>
      <c r="J51" s="14">
        <v>1</v>
      </c>
      <c r="K51" s="14">
        <v>3</v>
      </c>
      <c r="L51" s="21">
        <v>35</v>
      </c>
      <c r="M51" s="17">
        <v>26</v>
      </c>
      <c r="N51">
        <v>0</v>
      </c>
      <c r="O51" s="33">
        <v>181</v>
      </c>
      <c r="P51" s="34">
        <v>4.6242774566473986E-2</v>
      </c>
      <c r="Q51" s="18">
        <v>10.6</v>
      </c>
      <c r="U51" s="49" t="s">
        <v>53</v>
      </c>
      <c r="V51" s="49">
        <v>-7.0060283532508687E-3</v>
      </c>
      <c r="W51" s="49">
        <v>1.7738137977149508E-2</v>
      </c>
      <c r="X51" s="49">
        <v>-0.39496977429514429</v>
      </c>
      <c r="Y51" s="49">
        <v>0.69349790981248305</v>
      </c>
      <c r="Z51" s="49">
        <v>-4.2091378170515024E-2</v>
      </c>
      <c r="AA51" s="49">
        <v>2.8079321464013283E-2</v>
      </c>
      <c r="AB51" s="49">
        <v>-4.2091378170515024E-2</v>
      </c>
      <c r="AC51" s="49">
        <v>2.8079321464013283E-2</v>
      </c>
    </row>
    <row r="52" spans="1:29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0</v>
      </c>
      <c r="F52" s="14">
        <v>72</v>
      </c>
      <c r="G52" s="14">
        <v>0</v>
      </c>
      <c r="H52" s="32">
        <v>1</v>
      </c>
      <c r="I52" s="14">
        <v>49</v>
      </c>
      <c r="J52" s="14">
        <v>7</v>
      </c>
      <c r="K52" s="14">
        <v>4</v>
      </c>
      <c r="L52" s="21">
        <v>41</v>
      </c>
      <c r="M52" s="17">
        <v>33</v>
      </c>
      <c r="N52">
        <v>0</v>
      </c>
      <c r="O52" s="33">
        <v>189</v>
      </c>
      <c r="P52" s="34">
        <v>3.8461538461538464E-2</v>
      </c>
      <c r="Q52" s="18">
        <v>10.9</v>
      </c>
      <c r="U52" s="49" t="s">
        <v>54</v>
      </c>
      <c r="V52" s="49">
        <v>2.8814804950353357E-3</v>
      </c>
      <c r="W52" s="49">
        <v>4.5220903265909013E-3</v>
      </c>
      <c r="X52" s="49">
        <v>0.63720100372422606</v>
      </c>
      <c r="Y52" s="49">
        <v>0.52508926335727346</v>
      </c>
      <c r="Z52" s="49">
        <v>-6.0630390040290385E-3</v>
      </c>
      <c r="AA52" s="49">
        <v>1.1825999994099711E-2</v>
      </c>
      <c r="AB52" s="49">
        <v>-6.0630390040290385E-3</v>
      </c>
      <c r="AC52" s="49">
        <v>1.1825999994099711E-2</v>
      </c>
    </row>
    <row r="53" spans="1:29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6</v>
      </c>
      <c r="F53" s="14">
        <v>73</v>
      </c>
      <c r="G53" s="14">
        <v>1</v>
      </c>
      <c r="H53" s="32">
        <v>1</v>
      </c>
      <c r="I53" s="14">
        <v>35</v>
      </c>
      <c r="J53" s="14">
        <v>4</v>
      </c>
      <c r="K53" s="14">
        <v>3</v>
      </c>
      <c r="L53" s="21">
        <v>50</v>
      </c>
      <c r="M53" s="17">
        <v>34</v>
      </c>
      <c r="N53">
        <v>0</v>
      </c>
      <c r="O53" s="33">
        <v>171</v>
      </c>
      <c r="P53" s="34">
        <v>3.6363636363636362E-2</v>
      </c>
      <c r="Q53" s="18">
        <v>8.6999999999999993</v>
      </c>
      <c r="U53" s="49" t="s">
        <v>55</v>
      </c>
      <c r="V53" s="49">
        <v>-6.5332179014636102E-2</v>
      </c>
      <c r="W53" s="49">
        <v>0.18780417642824027</v>
      </c>
      <c r="X53" s="49">
        <v>-0.34787394112930947</v>
      </c>
      <c r="Y53" s="49">
        <v>0.72848481604683668</v>
      </c>
      <c r="Z53" s="49">
        <v>-0.43680156523861646</v>
      </c>
      <c r="AA53" s="49">
        <v>0.30613720720934423</v>
      </c>
      <c r="AB53" s="49">
        <v>-0.43680156523861646</v>
      </c>
      <c r="AC53" s="49">
        <v>0.30613720720934423</v>
      </c>
    </row>
    <row r="54" spans="1:29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3</v>
      </c>
      <c r="F54" s="14">
        <v>111</v>
      </c>
      <c r="G54" s="14">
        <v>1</v>
      </c>
      <c r="H54" s="32">
        <v>0</v>
      </c>
      <c r="I54" s="14">
        <v>44</v>
      </c>
      <c r="J54" s="14">
        <v>5</v>
      </c>
      <c r="K54" s="14">
        <v>3</v>
      </c>
      <c r="L54" s="21">
        <v>47</v>
      </c>
      <c r="M54" s="17">
        <v>43</v>
      </c>
      <c r="N54">
        <v>0</v>
      </c>
      <c r="O54" s="33">
        <v>169</v>
      </c>
      <c r="P54" s="34">
        <v>3.048780487804878E-2</v>
      </c>
      <c r="Q54" s="18">
        <v>9.5</v>
      </c>
      <c r="U54" s="49" t="s">
        <v>57</v>
      </c>
      <c r="V54" s="49">
        <v>0.17044566456021909</v>
      </c>
      <c r="W54" s="49">
        <v>1.1687053010201764E-2</v>
      </c>
      <c r="X54" s="49">
        <v>14.584144044819091</v>
      </c>
      <c r="Y54" s="49">
        <v>2.2674108852815311E-29</v>
      </c>
      <c r="Z54" s="49">
        <v>0.14732912641376522</v>
      </c>
      <c r="AA54" s="49">
        <v>0.19356220270667296</v>
      </c>
      <c r="AB54" s="49">
        <v>0.14732912641376522</v>
      </c>
      <c r="AC54" s="49">
        <v>0.19356220270667296</v>
      </c>
    </row>
    <row r="55" spans="1:29" ht="16.5" thickBot="1" x14ac:dyDescent="0.3">
      <c r="A55" s="18">
        <v>1.7</v>
      </c>
      <c r="B55" s="14">
        <v>4</v>
      </c>
      <c r="C55" s="20">
        <v>4.5900000000000003E-2</v>
      </c>
      <c r="D55" s="14">
        <v>104</v>
      </c>
      <c r="E55" s="14">
        <v>6</v>
      </c>
      <c r="F55" s="14">
        <v>86</v>
      </c>
      <c r="G55" s="14">
        <v>1</v>
      </c>
      <c r="H55" s="32">
        <v>0</v>
      </c>
      <c r="I55" s="14">
        <v>29</v>
      </c>
      <c r="J55" s="14">
        <v>2</v>
      </c>
      <c r="K55" s="14">
        <v>2</v>
      </c>
      <c r="L55" s="21">
        <v>36</v>
      </c>
      <c r="M55" s="17">
        <v>21</v>
      </c>
      <c r="N55">
        <v>0</v>
      </c>
      <c r="O55" s="33">
        <v>168</v>
      </c>
      <c r="P55" s="34">
        <v>2.4390243902439025E-2</v>
      </c>
      <c r="Q55" s="18">
        <v>6.8</v>
      </c>
      <c r="U55" s="50" t="s">
        <v>56</v>
      </c>
      <c r="V55" s="50">
        <v>1.3100285328102717</v>
      </c>
      <c r="W55" s="50">
        <v>9.3132586912079631</v>
      </c>
      <c r="X55" s="50">
        <v>0.14066274504400739</v>
      </c>
      <c r="Y55" s="76">
        <v>0.88834919258666489</v>
      </c>
      <c r="Z55" s="50">
        <v>-17.111236401572473</v>
      </c>
      <c r="AA55" s="50">
        <v>19.731293467193016</v>
      </c>
      <c r="AB55" s="50">
        <v>-17.111236401572473</v>
      </c>
      <c r="AC55" s="50">
        <v>19.731293467193016</v>
      </c>
    </row>
    <row r="56" spans="1:29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2</v>
      </c>
      <c r="F56" s="14">
        <v>120</v>
      </c>
      <c r="G56" s="14">
        <v>0</v>
      </c>
      <c r="H56" s="32">
        <v>0</v>
      </c>
      <c r="I56" s="14">
        <v>39</v>
      </c>
      <c r="J56" s="14">
        <v>5</v>
      </c>
      <c r="K56" s="14">
        <v>3</v>
      </c>
      <c r="L56" s="21">
        <v>40</v>
      </c>
      <c r="M56" s="17">
        <v>14</v>
      </c>
      <c r="N56">
        <v>0</v>
      </c>
      <c r="O56" s="33">
        <v>167</v>
      </c>
      <c r="P56" s="34">
        <v>3.0864197530864196E-2</v>
      </c>
      <c r="Q56" s="18">
        <v>7.2</v>
      </c>
      <c r="U56" s="59"/>
      <c r="V56" s="59"/>
      <c r="W56" s="59"/>
      <c r="X56" s="59"/>
      <c r="Y56" s="59"/>
      <c r="Z56" s="59"/>
      <c r="AA56" s="59"/>
      <c r="AB56" s="59"/>
      <c r="AC56" s="59"/>
    </row>
    <row r="57" spans="1:29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2</v>
      </c>
      <c r="F57" s="14">
        <v>84</v>
      </c>
      <c r="G57" s="14">
        <v>1</v>
      </c>
      <c r="H57" s="32">
        <v>1</v>
      </c>
      <c r="I57" s="14">
        <v>36</v>
      </c>
      <c r="J57" s="14">
        <v>6</v>
      </c>
      <c r="K57" s="14">
        <v>3</v>
      </c>
      <c r="L57" s="21">
        <v>34</v>
      </c>
      <c r="M57" s="17">
        <v>77</v>
      </c>
      <c r="N57">
        <v>0</v>
      </c>
      <c r="O57" s="33">
        <v>184</v>
      </c>
      <c r="P57" s="34">
        <v>3.954802259887006E-2</v>
      </c>
      <c r="Q57" s="18">
        <v>11.3</v>
      </c>
      <c r="U57" s="59"/>
      <c r="V57" s="59"/>
      <c r="W57" s="59"/>
      <c r="X57" s="59"/>
      <c r="Y57" s="59"/>
      <c r="Z57" s="59"/>
      <c r="AA57" s="59"/>
      <c r="AB57" s="59"/>
      <c r="AC57" s="59"/>
    </row>
    <row r="58" spans="1:29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3</v>
      </c>
      <c r="F58" s="14">
        <v>108</v>
      </c>
      <c r="G58" s="14">
        <v>1</v>
      </c>
      <c r="H58" s="32">
        <v>0</v>
      </c>
      <c r="I58" s="14">
        <v>37</v>
      </c>
      <c r="J58" s="14">
        <v>9</v>
      </c>
      <c r="K58" s="14">
        <v>2</v>
      </c>
      <c r="L58" s="21">
        <v>40</v>
      </c>
      <c r="M58" s="17">
        <v>35</v>
      </c>
      <c r="N58">
        <v>0</v>
      </c>
      <c r="O58" s="33">
        <v>168</v>
      </c>
      <c r="P58" s="34">
        <v>3.0674846625766871E-2</v>
      </c>
      <c r="Q58" s="18">
        <v>9.4</v>
      </c>
      <c r="U58" s="132" t="s">
        <v>255</v>
      </c>
      <c r="V58" s="59"/>
      <c r="W58" s="59"/>
      <c r="X58" s="59"/>
      <c r="Y58" s="59"/>
      <c r="Z58" s="59"/>
      <c r="AA58" s="59"/>
      <c r="AB58" s="59"/>
      <c r="AC58" s="59"/>
    </row>
    <row r="59" spans="1:29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3</v>
      </c>
      <c r="F59" s="14">
        <v>118</v>
      </c>
      <c r="G59" s="14">
        <v>0</v>
      </c>
      <c r="H59" s="32">
        <v>1</v>
      </c>
      <c r="I59" s="14">
        <v>34</v>
      </c>
      <c r="J59" s="14">
        <v>19</v>
      </c>
      <c r="K59" s="14">
        <v>1</v>
      </c>
      <c r="L59" s="21">
        <v>39</v>
      </c>
      <c r="M59" s="17">
        <v>22</v>
      </c>
      <c r="N59">
        <v>1</v>
      </c>
      <c r="O59" s="33">
        <v>180</v>
      </c>
      <c r="P59" s="34">
        <v>4.6511627906976744E-2</v>
      </c>
      <c r="Q59" s="18">
        <v>8.6</v>
      </c>
      <c r="U59" s="131" t="s">
        <v>260</v>
      </c>
      <c r="V59" s="129"/>
      <c r="W59" s="129"/>
      <c r="X59" s="129"/>
      <c r="Y59" s="129"/>
      <c r="Z59" s="129"/>
      <c r="AA59" s="129"/>
      <c r="AB59" s="129"/>
      <c r="AC59" s="129"/>
    </row>
    <row r="60" spans="1:29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4</v>
      </c>
      <c r="F60" s="14">
        <v>92</v>
      </c>
      <c r="G60" s="14">
        <v>0</v>
      </c>
      <c r="H60" s="32">
        <v>1</v>
      </c>
      <c r="I60" s="14">
        <v>52</v>
      </c>
      <c r="J60" s="14">
        <v>18</v>
      </c>
      <c r="K60" s="14">
        <v>5</v>
      </c>
      <c r="L60" s="21">
        <v>34</v>
      </c>
      <c r="M60" s="17">
        <v>87</v>
      </c>
      <c r="N60">
        <v>1</v>
      </c>
      <c r="O60" s="33">
        <v>186</v>
      </c>
      <c r="P60" s="34">
        <v>4.49438202247191E-2</v>
      </c>
      <c r="Q60" s="18">
        <v>17.100000000000001</v>
      </c>
    </row>
    <row r="61" spans="1:29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1</v>
      </c>
      <c r="F61" s="14">
        <v>88</v>
      </c>
      <c r="G61" s="14">
        <v>0</v>
      </c>
      <c r="H61" s="32">
        <v>1</v>
      </c>
      <c r="I61" s="14">
        <v>45</v>
      </c>
      <c r="J61" s="14">
        <v>10</v>
      </c>
      <c r="K61" s="14">
        <v>3</v>
      </c>
      <c r="L61" s="21">
        <v>38</v>
      </c>
      <c r="M61" s="17">
        <v>45</v>
      </c>
      <c r="N61">
        <v>1</v>
      </c>
      <c r="O61" s="33">
        <v>187</v>
      </c>
      <c r="P61" s="34">
        <v>4.4692737430167599E-2</v>
      </c>
      <c r="Q61" s="18">
        <v>15.4</v>
      </c>
    </row>
    <row r="62" spans="1:29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2</v>
      </c>
      <c r="F62" s="14">
        <v>101</v>
      </c>
      <c r="G62" s="14">
        <v>0</v>
      </c>
      <c r="H62" s="32">
        <v>1</v>
      </c>
      <c r="I62" s="14">
        <v>53</v>
      </c>
      <c r="J62" s="14">
        <v>9</v>
      </c>
      <c r="K62" s="14">
        <v>4</v>
      </c>
      <c r="L62" s="21">
        <v>37</v>
      </c>
      <c r="M62" s="17">
        <v>33</v>
      </c>
      <c r="N62">
        <v>0</v>
      </c>
      <c r="O62" s="33">
        <v>170</v>
      </c>
      <c r="P62" s="34">
        <v>3.6585365853658534E-2</v>
      </c>
      <c r="Q62" s="18">
        <v>11</v>
      </c>
    </row>
    <row r="63" spans="1:29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4</v>
      </c>
      <c r="F63" s="14">
        <v>91</v>
      </c>
      <c r="G63" s="14">
        <v>0</v>
      </c>
      <c r="H63" s="32">
        <v>0</v>
      </c>
      <c r="I63" s="14">
        <v>44</v>
      </c>
      <c r="J63" s="14">
        <v>10</v>
      </c>
      <c r="K63" s="14">
        <v>3</v>
      </c>
      <c r="L63" s="21">
        <v>40</v>
      </c>
      <c r="M63" s="17">
        <v>44</v>
      </c>
      <c r="N63">
        <v>0</v>
      </c>
      <c r="O63" s="33">
        <v>187</v>
      </c>
      <c r="P63" s="34">
        <v>3.3149171270718231E-2</v>
      </c>
      <c r="Q63" s="18">
        <v>15.6</v>
      </c>
    </row>
    <row r="64" spans="1:29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2</v>
      </c>
      <c r="F64" s="14">
        <v>120</v>
      </c>
      <c r="G64" s="14">
        <v>0</v>
      </c>
      <c r="H64" s="32">
        <v>0</v>
      </c>
      <c r="I64" s="14">
        <v>46</v>
      </c>
      <c r="J64" s="14">
        <v>3</v>
      </c>
      <c r="K64" s="14">
        <v>4</v>
      </c>
      <c r="L64" s="21">
        <v>32</v>
      </c>
      <c r="M64" s="17">
        <v>26</v>
      </c>
      <c r="N64">
        <v>0</v>
      </c>
      <c r="O64" s="33">
        <v>172</v>
      </c>
      <c r="P64" s="34">
        <v>4.878048780487805E-2</v>
      </c>
      <c r="Q64" s="18">
        <v>7.6</v>
      </c>
    </row>
    <row r="65" spans="1:17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2</v>
      </c>
      <c r="F65" s="14">
        <v>98</v>
      </c>
      <c r="G65" s="14">
        <v>0</v>
      </c>
      <c r="H65" s="32">
        <v>1</v>
      </c>
      <c r="I65" s="14">
        <v>38</v>
      </c>
      <c r="J65" s="14">
        <v>9</v>
      </c>
      <c r="K65" s="14">
        <v>2</v>
      </c>
      <c r="L65" s="21">
        <v>47</v>
      </c>
      <c r="M65" s="17">
        <v>41</v>
      </c>
      <c r="N65">
        <v>1</v>
      </c>
      <c r="O65" s="33">
        <v>183</v>
      </c>
      <c r="P65" s="34">
        <v>3.3898305084745763E-2</v>
      </c>
      <c r="Q65" s="18">
        <v>11.4</v>
      </c>
    </row>
    <row r="66" spans="1:17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0</v>
      </c>
      <c r="F66" s="14">
        <v>98</v>
      </c>
      <c r="G66" s="14">
        <v>1</v>
      </c>
      <c r="H66" s="32">
        <v>1</v>
      </c>
      <c r="I66" s="14">
        <v>36</v>
      </c>
      <c r="J66" s="14">
        <v>12</v>
      </c>
      <c r="K66" s="14">
        <v>1</v>
      </c>
      <c r="L66" s="21">
        <v>40</v>
      </c>
      <c r="M66" s="17">
        <v>57</v>
      </c>
      <c r="N66">
        <v>1</v>
      </c>
      <c r="O66" s="33">
        <v>195</v>
      </c>
      <c r="P66" s="34">
        <v>5.9782608695652176E-2</v>
      </c>
      <c r="Q66" s="18">
        <v>23.5</v>
      </c>
    </row>
    <row r="67" spans="1:17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2</v>
      </c>
      <c r="F67" s="14">
        <v>98</v>
      </c>
      <c r="G67" s="14">
        <v>1</v>
      </c>
      <c r="H67" s="32">
        <v>1</v>
      </c>
      <c r="I67" s="14">
        <v>42</v>
      </c>
      <c r="J67" s="14">
        <v>3</v>
      </c>
      <c r="K67" s="14">
        <v>3</v>
      </c>
      <c r="L67" s="21">
        <v>43</v>
      </c>
      <c r="M67" s="17">
        <v>59</v>
      </c>
      <c r="N67">
        <v>0</v>
      </c>
      <c r="O67" s="33">
        <v>166</v>
      </c>
      <c r="P67" s="34">
        <v>3.7499999999999999E-2</v>
      </c>
      <c r="Q67" s="18">
        <v>12.4</v>
      </c>
    </row>
    <row r="68" spans="1:17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2</v>
      </c>
      <c r="F68" s="14">
        <v>96</v>
      </c>
      <c r="G68" s="14">
        <v>0</v>
      </c>
      <c r="H68" s="32">
        <v>1</v>
      </c>
      <c r="I68" s="14">
        <v>28</v>
      </c>
      <c r="J68" s="14">
        <v>9</v>
      </c>
      <c r="K68" s="14">
        <v>1</v>
      </c>
      <c r="L68" s="21">
        <v>37</v>
      </c>
      <c r="M68" s="17">
        <v>54</v>
      </c>
      <c r="N68">
        <v>1</v>
      </c>
      <c r="O68" s="33">
        <v>186</v>
      </c>
      <c r="P68" s="34">
        <v>3.3333333333333333E-2</v>
      </c>
      <c r="Q68" s="18">
        <v>13.4</v>
      </c>
    </row>
    <row r="69" spans="1:17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3</v>
      </c>
      <c r="F69" s="14">
        <v>116</v>
      </c>
      <c r="G69" s="14">
        <v>1</v>
      </c>
      <c r="H69" s="32">
        <v>0</v>
      </c>
      <c r="I69" s="14">
        <v>35</v>
      </c>
      <c r="J69" s="14">
        <v>10</v>
      </c>
      <c r="K69" s="14">
        <v>2</v>
      </c>
      <c r="L69" s="21">
        <v>39</v>
      </c>
      <c r="M69" s="17">
        <v>42</v>
      </c>
      <c r="N69">
        <v>0</v>
      </c>
      <c r="O69" s="33">
        <v>185</v>
      </c>
      <c r="P69" s="34">
        <v>3.9325842696629212E-2</v>
      </c>
      <c r="Q69" s="18">
        <v>13.8</v>
      </c>
    </row>
    <row r="70" spans="1:17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3</v>
      </c>
      <c r="F70" s="14">
        <v>114</v>
      </c>
      <c r="G70" s="14">
        <v>1</v>
      </c>
      <c r="H70" s="32">
        <v>1</v>
      </c>
      <c r="I70" s="14">
        <v>43</v>
      </c>
      <c r="J70" s="14">
        <v>11</v>
      </c>
      <c r="K70" s="14">
        <v>3</v>
      </c>
      <c r="L70" s="21">
        <v>28</v>
      </c>
      <c r="M70" s="17">
        <v>35</v>
      </c>
      <c r="N70">
        <v>0</v>
      </c>
      <c r="O70" s="33">
        <v>175</v>
      </c>
      <c r="P70" s="34">
        <v>2.9411764705882353E-2</v>
      </c>
      <c r="Q70" s="18">
        <v>11.6</v>
      </c>
    </row>
    <row r="71" spans="1:17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2</v>
      </c>
      <c r="F71" s="14">
        <v>98</v>
      </c>
      <c r="G71" s="14">
        <v>1</v>
      </c>
      <c r="H71" s="32">
        <v>1</v>
      </c>
      <c r="I71" s="14">
        <v>35</v>
      </c>
      <c r="J71" s="14">
        <v>8</v>
      </c>
      <c r="K71" s="14">
        <v>2</v>
      </c>
      <c r="L71" s="21">
        <v>30</v>
      </c>
      <c r="M71" s="17">
        <v>37</v>
      </c>
      <c r="N71">
        <v>0</v>
      </c>
      <c r="O71" s="33">
        <v>170</v>
      </c>
      <c r="P71" s="34">
        <v>3.6585365853658534E-2</v>
      </c>
      <c r="Q71" s="18">
        <v>11.8</v>
      </c>
    </row>
    <row r="72" spans="1:17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1</v>
      </c>
      <c r="F72" s="14">
        <v>91</v>
      </c>
      <c r="G72" s="14">
        <v>1</v>
      </c>
      <c r="H72" s="32">
        <v>0</v>
      </c>
      <c r="I72" s="14">
        <v>28</v>
      </c>
      <c r="J72" s="14">
        <v>8</v>
      </c>
      <c r="K72" s="14">
        <v>2</v>
      </c>
      <c r="L72" s="21">
        <v>47</v>
      </c>
      <c r="M72" s="17">
        <v>41</v>
      </c>
      <c r="N72">
        <v>1</v>
      </c>
      <c r="O72" s="33">
        <v>181</v>
      </c>
      <c r="P72" s="34">
        <v>4.0229885057471264E-2</v>
      </c>
      <c r="Q72" s="18">
        <v>12.4</v>
      </c>
    </row>
    <row r="73" spans="1:17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4</v>
      </c>
      <c r="F73" s="14">
        <v>129</v>
      </c>
      <c r="G73" s="14">
        <v>1</v>
      </c>
      <c r="H73" s="32">
        <v>0</v>
      </c>
      <c r="I73" s="14">
        <v>56</v>
      </c>
      <c r="J73" s="14">
        <v>3</v>
      </c>
      <c r="K73" s="14">
        <v>5</v>
      </c>
      <c r="L73" s="21">
        <v>33</v>
      </c>
      <c r="M73" s="17">
        <v>74</v>
      </c>
      <c r="N73">
        <v>0</v>
      </c>
      <c r="O73" s="33">
        <v>170</v>
      </c>
      <c r="P73" s="34">
        <v>4.2944785276073622E-2</v>
      </c>
      <c r="Q73" s="18">
        <v>8.1</v>
      </c>
    </row>
    <row r="74" spans="1:17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1</v>
      </c>
      <c r="F74" s="14">
        <v>88</v>
      </c>
      <c r="G74" s="14">
        <v>1</v>
      </c>
      <c r="H74" s="32">
        <v>0</v>
      </c>
      <c r="I74" s="14">
        <v>40</v>
      </c>
      <c r="J74" s="14">
        <v>8</v>
      </c>
      <c r="K74" s="14">
        <v>3</v>
      </c>
      <c r="L74" s="21">
        <v>49</v>
      </c>
      <c r="M74" s="17">
        <v>31</v>
      </c>
      <c r="N74">
        <v>1</v>
      </c>
      <c r="O74" s="33">
        <v>182</v>
      </c>
      <c r="P74" s="34">
        <v>0.04</v>
      </c>
      <c r="Q74" s="18">
        <v>9.5</v>
      </c>
    </row>
    <row r="75" spans="1:17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0</v>
      </c>
      <c r="F75" s="14">
        <v>82</v>
      </c>
      <c r="G75" s="14">
        <v>0</v>
      </c>
      <c r="H75" s="32">
        <v>1</v>
      </c>
      <c r="I75" s="14">
        <v>31</v>
      </c>
      <c r="J75" s="14">
        <v>7</v>
      </c>
      <c r="K75" s="14">
        <v>2</v>
      </c>
      <c r="L75" s="21">
        <v>41</v>
      </c>
      <c r="M75" s="17">
        <v>22</v>
      </c>
      <c r="N75">
        <v>1</v>
      </c>
      <c r="O75" s="33">
        <v>180</v>
      </c>
      <c r="P75" s="34">
        <v>3.4482758620689655E-2</v>
      </c>
      <c r="Q75" s="18">
        <v>8.4</v>
      </c>
    </row>
    <row r="76" spans="1:17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5</v>
      </c>
      <c r="F76" s="14">
        <v>135</v>
      </c>
      <c r="G76" s="14">
        <v>1</v>
      </c>
      <c r="H76" s="32">
        <v>0</v>
      </c>
      <c r="I76" s="14">
        <v>40</v>
      </c>
      <c r="J76" s="14">
        <v>20</v>
      </c>
      <c r="K76" s="14">
        <v>2</v>
      </c>
      <c r="L76" s="21">
        <v>47</v>
      </c>
      <c r="M76" s="17">
        <v>16</v>
      </c>
      <c r="N76">
        <v>1</v>
      </c>
      <c r="O76" s="33">
        <v>176</v>
      </c>
      <c r="P76" s="34">
        <v>3.5294117647058823E-2</v>
      </c>
      <c r="Q76" s="18">
        <v>9</v>
      </c>
    </row>
    <row r="77" spans="1:17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5</v>
      </c>
      <c r="F77" s="14">
        <v>133</v>
      </c>
      <c r="G77" s="14">
        <v>0</v>
      </c>
      <c r="H77" s="32">
        <v>0</v>
      </c>
      <c r="I77" s="14">
        <v>29</v>
      </c>
      <c r="J77" s="14">
        <v>15</v>
      </c>
      <c r="K77" s="14">
        <v>1</v>
      </c>
      <c r="L77" s="21">
        <v>32</v>
      </c>
      <c r="M77" s="17">
        <v>97</v>
      </c>
      <c r="N77">
        <v>1</v>
      </c>
      <c r="O77" s="33">
        <v>187</v>
      </c>
      <c r="P77" s="34">
        <v>5.0561797752808987E-2</v>
      </c>
      <c r="Q77" s="18">
        <v>15.5</v>
      </c>
    </row>
    <row r="78" spans="1:17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3</v>
      </c>
      <c r="F78" s="14">
        <v>112</v>
      </c>
      <c r="G78" s="14">
        <v>1</v>
      </c>
      <c r="H78" s="32">
        <v>0</v>
      </c>
      <c r="I78" s="14">
        <v>32</v>
      </c>
      <c r="J78" s="14">
        <v>10</v>
      </c>
      <c r="K78" s="14">
        <v>2</v>
      </c>
      <c r="L78" s="21">
        <v>35</v>
      </c>
      <c r="M78" s="17">
        <v>26</v>
      </c>
      <c r="N78">
        <v>1</v>
      </c>
      <c r="O78" s="33">
        <v>180</v>
      </c>
      <c r="P78" s="34">
        <v>4.046242774566474E-2</v>
      </c>
      <c r="Q78" s="18">
        <v>10.4</v>
      </c>
    </row>
    <row r="79" spans="1:17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5</v>
      </c>
      <c r="F79" s="14">
        <v>168</v>
      </c>
      <c r="G79" s="14">
        <v>1</v>
      </c>
      <c r="H79" s="32">
        <v>1</v>
      </c>
      <c r="I79" s="14">
        <v>33</v>
      </c>
      <c r="J79" s="14">
        <v>11</v>
      </c>
      <c r="K79" s="14">
        <v>5</v>
      </c>
      <c r="L79" s="21">
        <v>36</v>
      </c>
      <c r="M79" s="17">
        <v>23</v>
      </c>
      <c r="N79">
        <v>0</v>
      </c>
      <c r="O79" s="33">
        <v>184</v>
      </c>
      <c r="P79" s="34">
        <v>4.5454545454545456E-2</v>
      </c>
      <c r="Q79" s="18">
        <v>12.7</v>
      </c>
    </row>
    <row r="80" spans="1:17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3</v>
      </c>
      <c r="F80" s="14">
        <v>78</v>
      </c>
      <c r="G80" s="14">
        <v>1</v>
      </c>
      <c r="H80" s="32">
        <v>1</v>
      </c>
      <c r="I80" s="14">
        <v>39</v>
      </c>
      <c r="J80" s="14">
        <v>7</v>
      </c>
      <c r="K80" s="14">
        <v>3</v>
      </c>
      <c r="L80" s="21">
        <v>45</v>
      </c>
      <c r="M80" s="17">
        <v>84</v>
      </c>
      <c r="N80">
        <v>0</v>
      </c>
      <c r="O80" s="33">
        <v>187</v>
      </c>
      <c r="P80" s="34">
        <v>4.4692737430167599E-2</v>
      </c>
      <c r="Q80" s="18">
        <v>14</v>
      </c>
    </row>
    <row r="81" spans="1:17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3</v>
      </c>
      <c r="F81" s="14">
        <v>110</v>
      </c>
      <c r="G81" s="14">
        <v>1</v>
      </c>
      <c r="H81" s="32">
        <v>0</v>
      </c>
      <c r="I81" s="14">
        <v>41</v>
      </c>
      <c r="J81" s="14">
        <v>10</v>
      </c>
      <c r="K81" s="14">
        <v>3</v>
      </c>
      <c r="L81" s="21">
        <v>41</v>
      </c>
      <c r="M81" s="17">
        <v>28</v>
      </c>
      <c r="N81">
        <v>1</v>
      </c>
      <c r="O81" s="33">
        <v>169</v>
      </c>
      <c r="P81" s="34">
        <v>4.3209876543209874E-2</v>
      </c>
      <c r="Q81" s="18">
        <v>9.4</v>
      </c>
    </row>
    <row r="82" spans="1:17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3</v>
      </c>
      <c r="F82" s="14">
        <v>132</v>
      </c>
      <c r="G82" s="14">
        <v>1</v>
      </c>
      <c r="H82" s="32">
        <v>1</v>
      </c>
      <c r="I82" s="14">
        <v>31</v>
      </c>
      <c r="J82" s="14">
        <v>6</v>
      </c>
      <c r="K82" s="14">
        <v>2</v>
      </c>
      <c r="L82" s="21">
        <v>35</v>
      </c>
      <c r="M82" s="17">
        <v>74</v>
      </c>
      <c r="N82">
        <v>1</v>
      </c>
      <c r="O82" s="33">
        <v>173</v>
      </c>
      <c r="P82" s="34">
        <v>2.976190476190476E-2</v>
      </c>
      <c r="Q82" s="18">
        <v>14</v>
      </c>
    </row>
    <row r="83" spans="1:17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4</v>
      </c>
      <c r="F83" s="14">
        <v>137</v>
      </c>
      <c r="G83" s="14">
        <v>0</v>
      </c>
      <c r="H83" s="32">
        <v>0</v>
      </c>
      <c r="I83" s="14">
        <v>43</v>
      </c>
      <c r="J83" s="14">
        <v>12</v>
      </c>
      <c r="K83" s="14">
        <v>3</v>
      </c>
      <c r="L83" s="21">
        <v>36</v>
      </c>
      <c r="M83" s="17">
        <v>65</v>
      </c>
      <c r="N83">
        <v>0</v>
      </c>
      <c r="O83" s="33">
        <v>174</v>
      </c>
      <c r="P83" s="34">
        <v>5.4545454545454543E-2</v>
      </c>
      <c r="Q83" s="18">
        <v>15.9</v>
      </c>
    </row>
    <row r="84" spans="1:17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3</v>
      </c>
      <c r="F84" s="14">
        <v>127</v>
      </c>
      <c r="G84" s="14">
        <v>0</v>
      </c>
      <c r="H84" s="32">
        <v>0</v>
      </c>
      <c r="I84" s="14">
        <v>30</v>
      </c>
      <c r="J84" s="14">
        <v>4</v>
      </c>
      <c r="K84" s="14">
        <v>2</v>
      </c>
      <c r="L84" s="21">
        <v>35</v>
      </c>
      <c r="M84" s="17">
        <v>17</v>
      </c>
      <c r="N84">
        <v>0</v>
      </c>
      <c r="O84" s="33">
        <v>175</v>
      </c>
      <c r="P84" s="34">
        <v>2.9411764705882353E-2</v>
      </c>
      <c r="Q84" s="18">
        <v>7.5</v>
      </c>
    </row>
    <row r="85" spans="1:17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4</v>
      </c>
      <c r="F85" s="14">
        <v>112</v>
      </c>
      <c r="G85" s="14">
        <v>1</v>
      </c>
      <c r="H85" s="32">
        <v>0</v>
      </c>
      <c r="I85" s="14">
        <v>39</v>
      </c>
      <c r="J85" s="14">
        <v>7</v>
      </c>
      <c r="K85" s="14">
        <v>3</v>
      </c>
      <c r="L85" s="21">
        <v>45</v>
      </c>
      <c r="M85" s="17">
        <v>23</v>
      </c>
      <c r="N85">
        <v>0</v>
      </c>
      <c r="O85" s="33">
        <v>180</v>
      </c>
      <c r="P85" s="34">
        <v>2.8571428571428571E-2</v>
      </c>
      <c r="Q85" s="18">
        <v>8.1</v>
      </c>
    </row>
    <row r="86" spans="1:17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1</v>
      </c>
      <c r="F86" s="14">
        <v>85</v>
      </c>
      <c r="G86" s="14">
        <v>0</v>
      </c>
      <c r="H86" s="32">
        <v>1</v>
      </c>
      <c r="I86" s="14">
        <v>46</v>
      </c>
      <c r="J86" s="14">
        <v>9</v>
      </c>
      <c r="K86" s="14">
        <v>3</v>
      </c>
      <c r="L86" s="21">
        <v>36</v>
      </c>
      <c r="M86" s="17">
        <v>17</v>
      </c>
      <c r="N86">
        <v>0</v>
      </c>
      <c r="O86" s="33">
        <v>194</v>
      </c>
      <c r="P86" s="34">
        <v>5.434782608695652E-2</v>
      </c>
      <c r="Q86" s="18">
        <v>10.3</v>
      </c>
    </row>
    <row r="87" spans="1:17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2</v>
      </c>
      <c r="F87" s="14">
        <v>74</v>
      </c>
      <c r="G87" s="14">
        <v>0</v>
      </c>
      <c r="H87" s="32">
        <v>0</v>
      </c>
      <c r="I87" s="14">
        <v>50</v>
      </c>
      <c r="J87" s="14">
        <v>4</v>
      </c>
      <c r="K87" s="14">
        <v>4</v>
      </c>
      <c r="L87" s="21">
        <v>50</v>
      </c>
      <c r="M87" s="17">
        <v>21</v>
      </c>
      <c r="N87">
        <v>0</v>
      </c>
      <c r="O87" s="33">
        <v>180</v>
      </c>
      <c r="P87" s="34">
        <v>2.2727272727272728E-2</v>
      </c>
      <c r="Q87" s="18">
        <v>7.7</v>
      </c>
    </row>
    <row r="88" spans="1:17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3</v>
      </c>
      <c r="F88" s="14">
        <v>109</v>
      </c>
      <c r="G88" s="14">
        <v>0</v>
      </c>
      <c r="H88" s="32">
        <v>0</v>
      </c>
      <c r="I88" s="14">
        <v>44</v>
      </c>
      <c r="J88" s="14">
        <v>8</v>
      </c>
      <c r="K88" s="14">
        <v>3</v>
      </c>
      <c r="L88" s="21">
        <v>45</v>
      </c>
      <c r="M88" s="17">
        <v>34</v>
      </c>
      <c r="N88">
        <v>0</v>
      </c>
      <c r="O88" s="33">
        <v>167</v>
      </c>
      <c r="P88" s="34">
        <v>4.3749999999999997E-2</v>
      </c>
      <c r="Q88" s="18">
        <v>8.5</v>
      </c>
    </row>
    <row r="89" spans="1:17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3</v>
      </c>
      <c r="F89" s="14">
        <v>108</v>
      </c>
      <c r="G89" s="14">
        <v>0</v>
      </c>
      <c r="H89" s="32">
        <v>1</v>
      </c>
      <c r="I89" s="14">
        <v>31</v>
      </c>
      <c r="J89" s="14">
        <v>10</v>
      </c>
      <c r="K89" s="14">
        <v>2</v>
      </c>
      <c r="L89" s="21">
        <v>37</v>
      </c>
      <c r="M89" s="17">
        <v>50</v>
      </c>
      <c r="N89">
        <v>1</v>
      </c>
      <c r="O89" s="33">
        <v>180</v>
      </c>
      <c r="P89" s="34">
        <v>4.046242774566474E-2</v>
      </c>
      <c r="Q89" s="18">
        <v>10.7</v>
      </c>
    </row>
    <row r="90" spans="1:17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2</v>
      </c>
      <c r="F90" s="14">
        <v>100</v>
      </c>
      <c r="G90" s="14">
        <v>0</v>
      </c>
      <c r="H90" s="32">
        <v>0</v>
      </c>
      <c r="I90" s="14">
        <v>53</v>
      </c>
      <c r="J90" s="14">
        <v>7</v>
      </c>
      <c r="K90" s="14">
        <v>4</v>
      </c>
      <c r="L90" s="21">
        <v>34</v>
      </c>
      <c r="M90" s="17">
        <v>28</v>
      </c>
      <c r="N90">
        <v>0</v>
      </c>
      <c r="O90" s="33">
        <v>167</v>
      </c>
      <c r="P90" s="34">
        <v>2.4539877300613498E-2</v>
      </c>
      <c r="Q90" s="18">
        <v>7.4</v>
      </c>
    </row>
    <row r="91" spans="1:17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3</v>
      </c>
      <c r="F91" s="14">
        <v>105</v>
      </c>
      <c r="G91" s="14">
        <v>1</v>
      </c>
      <c r="H91" s="32">
        <v>1</v>
      </c>
      <c r="I91" s="14">
        <v>37</v>
      </c>
      <c r="J91" s="14">
        <v>15</v>
      </c>
      <c r="K91" s="14">
        <v>2</v>
      </c>
      <c r="L91" s="21">
        <v>37</v>
      </c>
      <c r="M91" s="17">
        <v>75</v>
      </c>
      <c r="N91">
        <v>1</v>
      </c>
      <c r="O91" s="33">
        <v>176</v>
      </c>
      <c r="P91" s="34">
        <v>4.7619047619047616E-2</v>
      </c>
      <c r="Q91" s="18">
        <v>14.8</v>
      </c>
    </row>
    <row r="92" spans="1:17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5</v>
      </c>
      <c r="F92" s="14">
        <v>87</v>
      </c>
      <c r="G92" s="14">
        <v>1</v>
      </c>
      <c r="H92" s="32">
        <v>0</v>
      </c>
      <c r="I92" s="14">
        <v>46</v>
      </c>
      <c r="J92" s="14">
        <v>1</v>
      </c>
      <c r="K92" s="14">
        <v>4</v>
      </c>
      <c r="L92" s="21">
        <v>45</v>
      </c>
      <c r="M92" s="17">
        <v>37</v>
      </c>
      <c r="N92">
        <v>0</v>
      </c>
      <c r="O92" s="33">
        <v>166</v>
      </c>
      <c r="P92" s="34">
        <v>2.4691358024691357E-2</v>
      </c>
      <c r="Q92" s="18">
        <v>7.3</v>
      </c>
    </row>
    <row r="93" spans="1:17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4</v>
      </c>
      <c r="F93" s="14">
        <v>84</v>
      </c>
      <c r="G93" s="14">
        <v>1</v>
      </c>
      <c r="H93" s="32">
        <v>0</v>
      </c>
      <c r="I93" s="14">
        <v>45</v>
      </c>
      <c r="J93" s="14">
        <v>5</v>
      </c>
      <c r="K93" s="14">
        <v>4</v>
      </c>
      <c r="L93" s="21">
        <v>24</v>
      </c>
      <c r="M93" s="17">
        <v>14</v>
      </c>
      <c r="N93">
        <v>0</v>
      </c>
      <c r="O93" s="33">
        <v>165</v>
      </c>
      <c r="P93" s="34">
        <v>3.125E-2</v>
      </c>
      <c r="Q93" s="18">
        <v>7.6</v>
      </c>
    </row>
    <row r="94" spans="1:17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1</v>
      </c>
      <c r="F94" s="14">
        <v>87</v>
      </c>
      <c r="G94" s="14">
        <v>1</v>
      </c>
      <c r="H94" s="32">
        <v>0</v>
      </c>
      <c r="I94" s="14">
        <v>34</v>
      </c>
      <c r="J94" s="14">
        <v>8</v>
      </c>
      <c r="K94" s="14">
        <v>2</v>
      </c>
      <c r="L94" s="21">
        <v>32</v>
      </c>
      <c r="M94" s="17">
        <v>38</v>
      </c>
      <c r="N94">
        <v>0</v>
      </c>
      <c r="O94" s="33">
        <v>181</v>
      </c>
      <c r="P94" s="34">
        <v>4.0229885057471264E-2</v>
      </c>
      <c r="Q94" s="18">
        <v>9</v>
      </c>
    </row>
    <row r="95" spans="1:17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2</v>
      </c>
      <c r="F95" s="14">
        <v>101</v>
      </c>
      <c r="G95" s="14">
        <v>1</v>
      </c>
      <c r="H95" s="32">
        <v>1</v>
      </c>
      <c r="I95" s="14">
        <v>38</v>
      </c>
      <c r="J95" s="14">
        <v>13</v>
      </c>
      <c r="K95" s="14">
        <v>2</v>
      </c>
      <c r="L95" s="21">
        <v>36</v>
      </c>
      <c r="M95" s="17">
        <v>49</v>
      </c>
      <c r="N95">
        <v>1</v>
      </c>
      <c r="O95" s="33">
        <v>183</v>
      </c>
      <c r="P95" s="34">
        <v>4.5714285714285714E-2</v>
      </c>
      <c r="Q95" s="18">
        <v>12.9</v>
      </c>
    </row>
    <row r="96" spans="1:17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4</v>
      </c>
      <c r="F96" s="14">
        <v>130</v>
      </c>
      <c r="G96" s="14">
        <v>1</v>
      </c>
      <c r="H96" s="32">
        <v>0</v>
      </c>
      <c r="I96" s="14">
        <v>37</v>
      </c>
      <c r="J96" s="14">
        <v>11</v>
      </c>
      <c r="K96" s="14">
        <v>2</v>
      </c>
      <c r="L96" s="21">
        <v>38</v>
      </c>
      <c r="M96" s="17">
        <v>22</v>
      </c>
      <c r="N96">
        <v>0</v>
      </c>
      <c r="O96" s="33">
        <v>178</v>
      </c>
      <c r="P96" s="34">
        <v>4.0935672514619881E-2</v>
      </c>
      <c r="Q96" s="18">
        <v>9</v>
      </c>
    </row>
    <row r="97" spans="1:17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0</v>
      </c>
      <c r="F97" s="14">
        <v>72</v>
      </c>
      <c r="G97" s="14">
        <v>1</v>
      </c>
      <c r="H97" s="32">
        <v>1</v>
      </c>
      <c r="I97" s="14">
        <v>39</v>
      </c>
      <c r="J97" s="14">
        <v>18</v>
      </c>
      <c r="K97" s="14">
        <v>1</v>
      </c>
      <c r="L97" s="21">
        <v>41</v>
      </c>
      <c r="M97" s="17">
        <v>29</v>
      </c>
      <c r="N97">
        <v>1</v>
      </c>
      <c r="O97" s="33">
        <v>185</v>
      </c>
      <c r="P97" s="34">
        <v>5.7142857142857141E-2</v>
      </c>
      <c r="Q97" s="18">
        <v>18.2</v>
      </c>
    </row>
    <row r="98" spans="1:17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5</v>
      </c>
      <c r="F98" s="14">
        <v>129</v>
      </c>
      <c r="G98" s="14">
        <v>0</v>
      </c>
      <c r="H98" s="32">
        <v>1</v>
      </c>
      <c r="I98" s="14">
        <v>42</v>
      </c>
      <c r="J98" s="14">
        <v>15</v>
      </c>
      <c r="K98" s="14">
        <v>4</v>
      </c>
      <c r="L98" s="21">
        <v>36</v>
      </c>
      <c r="M98" s="17">
        <v>55</v>
      </c>
      <c r="N98">
        <v>1</v>
      </c>
      <c r="O98" s="33">
        <v>193</v>
      </c>
      <c r="P98" s="34">
        <v>3.7634408602150539E-2</v>
      </c>
      <c r="Q98" s="18">
        <v>14.4</v>
      </c>
    </row>
    <row r="99" spans="1:17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3</v>
      </c>
      <c r="F99" s="14">
        <v>100</v>
      </c>
      <c r="G99" s="14">
        <v>0</v>
      </c>
      <c r="H99" s="32">
        <v>0</v>
      </c>
      <c r="I99" s="14">
        <v>54</v>
      </c>
      <c r="J99" s="14">
        <v>8</v>
      </c>
      <c r="K99" s="14">
        <v>4</v>
      </c>
      <c r="L99" s="21">
        <v>31</v>
      </c>
      <c r="M99" s="17">
        <v>37</v>
      </c>
      <c r="N99">
        <v>0</v>
      </c>
      <c r="O99" s="33">
        <v>179</v>
      </c>
      <c r="P99" s="34">
        <v>4.0697674418604654E-2</v>
      </c>
      <c r="Q99" s="18">
        <v>8.8000000000000007</v>
      </c>
    </row>
    <row r="100" spans="1:17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2</v>
      </c>
      <c r="F100" s="14">
        <v>86</v>
      </c>
      <c r="G100" s="14">
        <v>1</v>
      </c>
      <c r="H100" s="32">
        <v>1</v>
      </c>
      <c r="I100" s="14">
        <v>39</v>
      </c>
      <c r="J100" s="14">
        <v>9</v>
      </c>
      <c r="K100" s="14">
        <v>3</v>
      </c>
      <c r="L100" s="21">
        <v>44</v>
      </c>
      <c r="M100" s="17">
        <v>40</v>
      </c>
      <c r="N100">
        <v>0</v>
      </c>
      <c r="O100" s="33">
        <v>171</v>
      </c>
      <c r="P100" s="34">
        <v>3.6363636363636362E-2</v>
      </c>
      <c r="Q100" s="18">
        <v>12.5</v>
      </c>
    </row>
    <row r="101" spans="1:17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2</v>
      </c>
      <c r="F101" s="14">
        <v>98</v>
      </c>
      <c r="G101" s="14">
        <v>0</v>
      </c>
      <c r="H101" s="32">
        <v>1</v>
      </c>
      <c r="I101" s="14">
        <v>35</v>
      </c>
      <c r="J101" s="14">
        <v>16</v>
      </c>
      <c r="K101" s="14">
        <v>1</v>
      </c>
      <c r="L101" s="21">
        <v>36</v>
      </c>
      <c r="M101" s="17">
        <v>45</v>
      </c>
      <c r="N101">
        <v>1</v>
      </c>
      <c r="O101" s="33">
        <v>180</v>
      </c>
      <c r="P101" s="34">
        <v>3.4482758620689655E-2</v>
      </c>
      <c r="Q101" s="18">
        <v>13.3</v>
      </c>
    </row>
    <row r="102" spans="1:17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3</v>
      </c>
      <c r="F102" s="14">
        <v>112</v>
      </c>
      <c r="G102" s="14">
        <v>1</v>
      </c>
      <c r="H102" s="32">
        <v>0</v>
      </c>
      <c r="I102" s="14">
        <v>33</v>
      </c>
      <c r="J102" s="14">
        <v>1</v>
      </c>
      <c r="K102" s="14">
        <v>3</v>
      </c>
      <c r="L102" s="21">
        <v>38</v>
      </c>
      <c r="M102" s="17">
        <v>43</v>
      </c>
      <c r="N102">
        <v>0</v>
      </c>
      <c r="O102" s="33">
        <v>188</v>
      </c>
      <c r="P102" s="34">
        <v>5.6179775280898875E-2</v>
      </c>
      <c r="Q102" s="18">
        <v>12.5</v>
      </c>
    </row>
    <row r="103" spans="1:17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0</v>
      </c>
      <c r="F103" s="14">
        <v>85</v>
      </c>
      <c r="G103" s="14">
        <v>0</v>
      </c>
      <c r="H103" s="32">
        <v>1</v>
      </c>
      <c r="I103" s="14">
        <v>36</v>
      </c>
      <c r="J103" s="14">
        <v>7</v>
      </c>
      <c r="K103" s="14">
        <v>2</v>
      </c>
      <c r="L103" s="21">
        <v>42</v>
      </c>
      <c r="M103" s="17">
        <v>83</v>
      </c>
      <c r="N103">
        <v>1</v>
      </c>
      <c r="O103" s="33">
        <v>187</v>
      </c>
      <c r="P103" s="34">
        <v>4.4692737430167599E-2</v>
      </c>
      <c r="Q103" s="18">
        <v>13.2</v>
      </c>
    </row>
    <row r="104" spans="1:17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2</v>
      </c>
      <c r="F104" s="14">
        <v>96</v>
      </c>
      <c r="G104" s="14">
        <v>0</v>
      </c>
      <c r="H104" s="32">
        <v>0</v>
      </c>
      <c r="I104" s="14">
        <v>42</v>
      </c>
      <c r="J104" s="14">
        <v>7</v>
      </c>
      <c r="K104" s="14">
        <v>6</v>
      </c>
      <c r="L104" s="21">
        <v>47</v>
      </c>
      <c r="M104" s="17">
        <v>49</v>
      </c>
      <c r="N104">
        <v>0</v>
      </c>
      <c r="O104" s="33">
        <v>168</v>
      </c>
      <c r="P104" s="34">
        <v>4.3478260869565216E-2</v>
      </c>
      <c r="Q104" s="18">
        <v>11.1</v>
      </c>
    </row>
    <row r="105" spans="1:17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3</v>
      </c>
      <c r="F105" s="14">
        <v>150</v>
      </c>
      <c r="G105" s="14">
        <v>0</v>
      </c>
      <c r="H105" s="32">
        <v>0</v>
      </c>
      <c r="I105" s="14">
        <v>29</v>
      </c>
      <c r="J105" s="14">
        <v>10</v>
      </c>
      <c r="K105" s="14">
        <v>1</v>
      </c>
      <c r="L105" s="21">
        <v>32</v>
      </c>
      <c r="M105" s="17">
        <v>24</v>
      </c>
      <c r="N105">
        <v>1</v>
      </c>
      <c r="O105" s="33">
        <v>175</v>
      </c>
      <c r="P105" s="34">
        <v>4.1666666666666664E-2</v>
      </c>
      <c r="Q105" s="18">
        <v>8.3000000000000007</v>
      </c>
    </row>
    <row r="106" spans="1:17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7</v>
      </c>
      <c r="F106" s="14">
        <v>107</v>
      </c>
      <c r="G106" s="14">
        <v>1</v>
      </c>
      <c r="H106" s="32">
        <v>0</v>
      </c>
      <c r="I106" s="14">
        <v>38</v>
      </c>
      <c r="J106" s="14">
        <v>4</v>
      </c>
      <c r="K106" s="14">
        <v>5</v>
      </c>
      <c r="L106" s="21">
        <v>32</v>
      </c>
      <c r="M106" s="17">
        <v>35</v>
      </c>
      <c r="N106">
        <v>0</v>
      </c>
      <c r="O106" s="33">
        <v>169</v>
      </c>
      <c r="P106" s="34">
        <v>4.3209876543209874E-2</v>
      </c>
      <c r="Q106" s="18">
        <v>9.3000000000000007</v>
      </c>
    </row>
    <row r="107" spans="1:17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3</v>
      </c>
      <c r="F107" s="14">
        <v>108</v>
      </c>
      <c r="G107" s="14">
        <v>1</v>
      </c>
      <c r="H107" s="32">
        <v>0</v>
      </c>
      <c r="I107" s="14">
        <v>37</v>
      </c>
      <c r="J107" s="14">
        <v>9</v>
      </c>
      <c r="K107" s="14">
        <v>4</v>
      </c>
      <c r="L107" s="21">
        <v>41</v>
      </c>
      <c r="M107" s="17">
        <v>25</v>
      </c>
      <c r="N107">
        <v>0</v>
      </c>
      <c r="O107" s="33">
        <v>168</v>
      </c>
      <c r="P107" s="34">
        <v>3.7037037037037035E-2</v>
      </c>
      <c r="Q107" s="18">
        <v>8.1999999999999993</v>
      </c>
    </row>
    <row r="108" spans="1:17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2</v>
      </c>
      <c r="F108" s="14">
        <v>78</v>
      </c>
      <c r="G108" s="14">
        <v>1</v>
      </c>
      <c r="H108" s="32">
        <v>1</v>
      </c>
      <c r="I108" s="14">
        <v>29</v>
      </c>
      <c r="J108" s="14">
        <v>7</v>
      </c>
      <c r="K108" s="14">
        <v>2</v>
      </c>
      <c r="L108" s="21">
        <v>38</v>
      </c>
      <c r="M108" s="17">
        <v>58</v>
      </c>
      <c r="N108">
        <v>0</v>
      </c>
      <c r="O108" s="33">
        <v>171</v>
      </c>
      <c r="P108" s="34">
        <v>4.2682926829268296E-2</v>
      </c>
      <c r="Q108" s="18">
        <v>14.8</v>
      </c>
    </row>
    <row r="109" spans="1:17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1</v>
      </c>
      <c r="F109" s="14">
        <v>86</v>
      </c>
      <c r="G109" s="14">
        <v>0</v>
      </c>
      <c r="H109" s="32">
        <v>1</v>
      </c>
      <c r="I109" s="14">
        <v>36</v>
      </c>
      <c r="J109" s="14">
        <v>10</v>
      </c>
      <c r="K109" s="14">
        <v>4</v>
      </c>
      <c r="L109" s="21">
        <v>35</v>
      </c>
      <c r="M109" s="17">
        <v>31</v>
      </c>
      <c r="N109">
        <v>0</v>
      </c>
      <c r="O109" s="33">
        <v>182</v>
      </c>
      <c r="P109" s="34">
        <v>3.4090909090909088E-2</v>
      </c>
      <c r="Q109" s="18">
        <v>10.7</v>
      </c>
    </row>
    <row r="110" spans="1:17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4</v>
      </c>
      <c r="F110" s="14">
        <v>133</v>
      </c>
      <c r="G110" s="14">
        <v>1</v>
      </c>
      <c r="H110" s="32">
        <v>0</v>
      </c>
      <c r="I110" s="14">
        <v>61</v>
      </c>
      <c r="J110" s="14">
        <v>8</v>
      </c>
      <c r="K110" s="14">
        <v>5</v>
      </c>
      <c r="L110" s="21">
        <v>44</v>
      </c>
      <c r="M110" s="17">
        <v>39</v>
      </c>
      <c r="N110">
        <v>0</v>
      </c>
      <c r="O110" s="33">
        <v>168</v>
      </c>
      <c r="P110" s="34">
        <v>3.7037037037037035E-2</v>
      </c>
      <c r="Q110" s="18">
        <v>8.8000000000000007</v>
      </c>
    </row>
    <row r="111" spans="1:17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2</v>
      </c>
      <c r="F111" s="14">
        <v>107</v>
      </c>
      <c r="G111" s="14">
        <v>1</v>
      </c>
      <c r="H111" s="32">
        <v>0</v>
      </c>
      <c r="I111" s="14">
        <v>38</v>
      </c>
      <c r="J111" s="14">
        <v>8</v>
      </c>
      <c r="K111" s="14">
        <v>3</v>
      </c>
      <c r="L111" s="21">
        <v>28</v>
      </c>
      <c r="M111" s="17">
        <v>26</v>
      </c>
      <c r="N111">
        <v>0</v>
      </c>
      <c r="O111" s="33">
        <v>193</v>
      </c>
      <c r="P111" s="34">
        <v>4.3243243243243246E-2</v>
      </c>
      <c r="Q111" s="18">
        <v>9.6999999999999993</v>
      </c>
    </row>
    <row r="112" spans="1:17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2</v>
      </c>
      <c r="F112" s="14">
        <v>100</v>
      </c>
      <c r="G112" s="14">
        <v>1</v>
      </c>
      <c r="H112" s="32">
        <v>0</v>
      </c>
      <c r="I112" s="14">
        <v>27</v>
      </c>
      <c r="J112" s="14">
        <v>10</v>
      </c>
      <c r="K112" s="14">
        <v>1</v>
      </c>
      <c r="L112" s="21">
        <v>34</v>
      </c>
      <c r="M112" s="17">
        <v>94</v>
      </c>
      <c r="N112">
        <v>1</v>
      </c>
      <c r="O112" s="33">
        <v>192</v>
      </c>
      <c r="P112" s="34">
        <v>5.4945054945054944E-2</v>
      </c>
      <c r="Q112" s="18">
        <v>9.6999999999999993</v>
      </c>
    </row>
    <row r="113" spans="1:17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3</v>
      </c>
      <c r="F113" s="14">
        <v>108</v>
      </c>
      <c r="G113" s="14">
        <v>1</v>
      </c>
      <c r="H113" s="32">
        <v>1</v>
      </c>
      <c r="I113" s="14">
        <v>32</v>
      </c>
      <c r="J113" s="14">
        <v>10</v>
      </c>
      <c r="K113" s="14">
        <v>2</v>
      </c>
      <c r="L113" s="21">
        <v>29</v>
      </c>
      <c r="M113" s="17">
        <v>54</v>
      </c>
      <c r="N113">
        <v>0</v>
      </c>
      <c r="O113" s="33">
        <v>181</v>
      </c>
      <c r="P113" s="34">
        <v>4.6242774566473986E-2</v>
      </c>
      <c r="Q113" s="18">
        <v>10.5</v>
      </c>
    </row>
    <row r="114" spans="1:17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7</v>
      </c>
      <c r="F114" s="14">
        <v>155</v>
      </c>
      <c r="G114" s="14">
        <v>1</v>
      </c>
      <c r="H114" s="32">
        <v>1</v>
      </c>
      <c r="I114" s="14">
        <v>44</v>
      </c>
      <c r="J114" s="14">
        <v>16</v>
      </c>
      <c r="K114" s="14">
        <v>2</v>
      </c>
      <c r="L114" s="21">
        <v>35</v>
      </c>
      <c r="M114" s="17">
        <v>8</v>
      </c>
      <c r="N114">
        <v>1</v>
      </c>
      <c r="O114" s="33">
        <v>170</v>
      </c>
      <c r="P114" s="34">
        <v>3.6585365853658534E-2</v>
      </c>
      <c r="Q114" s="18">
        <v>8.9</v>
      </c>
    </row>
    <row r="115" spans="1:17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4</v>
      </c>
      <c r="F115" s="14">
        <v>90</v>
      </c>
      <c r="G115" s="14">
        <v>1</v>
      </c>
      <c r="H115" s="32">
        <v>0</v>
      </c>
      <c r="I115" s="14">
        <v>37</v>
      </c>
      <c r="J115" s="14">
        <v>6</v>
      </c>
      <c r="K115" s="14">
        <v>3</v>
      </c>
      <c r="L115" s="21">
        <v>36</v>
      </c>
      <c r="M115" s="17">
        <v>17</v>
      </c>
      <c r="N115">
        <v>0</v>
      </c>
      <c r="O115" s="33">
        <v>175</v>
      </c>
      <c r="P115" s="34">
        <v>2.9411764705882353E-2</v>
      </c>
      <c r="Q115" s="18">
        <v>7.9</v>
      </c>
    </row>
    <row r="116" spans="1:17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0</v>
      </c>
      <c r="F116" s="14">
        <v>137</v>
      </c>
      <c r="G116" s="14">
        <v>1</v>
      </c>
      <c r="H116" s="32">
        <v>1</v>
      </c>
      <c r="I116" s="14">
        <v>37</v>
      </c>
      <c r="J116" s="14">
        <v>13</v>
      </c>
      <c r="K116" s="14">
        <v>1</v>
      </c>
      <c r="L116" s="21">
        <v>36</v>
      </c>
      <c r="M116" s="17">
        <v>27</v>
      </c>
      <c r="N116">
        <v>1</v>
      </c>
      <c r="O116" s="33">
        <v>196</v>
      </c>
      <c r="P116" s="34">
        <v>6.5217391304347824E-2</v>
      </c>
      <c r="Q116" s="18">
        <v>21</v>
      </c>
    </row>
    <row r="117" spans="1:17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</v>
      </c>
      <c r="F117" s="14">
        <v>140</v>
      </c>
      <c r="G117" s="14">
        <v>0</v>
      </c>
      <c r="H117" s="32">
        <v>1</v>
      </c>
      <c r="I117" s="14">
        <v>60</v>
      </c>
      <c r="J117" s="14">
        <v>9</v>
      </c>
      <c r="K117" s="14">
        <v>5</v>
      </c>
      <c r="L117" s="21">
        <v>35</v>
      </c>
      <c r="M117" s="17">
        <v>62</v>
      </c>
      <c r="N117">
        <v>0</v>
      </c>
      <c r="O117" s="33">
        <v>174</v>
      </c>
      <c r="P117" s="34">
        <v>2.9585798816568046E-2</v>
      </c>
      <c r="Q117" s="18">
        <v>12.7</v>
      </c>
    </row>
    <row r="118" spans="1:17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2</v>
      </c>
      <c r="F118" s="14">
        <v>98</v>
      </c>
      <c r="G118" s="14">
        <v>0</v>
      </c>
      <c r="H118" s="32">
        <v>0</v>
      </c>
      <c r="I118" s="14">
        <v>53</v>
      </c>
      <c r="J118" s="14">
        <v>12</v>
      </c>
      <c r="K118" s="14">
        <v>4</v>
      </c>
      <c r="L118" s="21">
        <v>42</v>
      </c>
      <c r="M118" s="17">
        <v>25</v>
      </c>
      <c r="N118">
        <v>0</v>
      </c>
      <c r="O118" s="33">
        <v>182</v>
      </c>
      <c r="P118" s="34">
        <v>0.04</v>
      </c>
      <c r="Q118" s="18">
        <v>9.4</v>
      </c>
    </row>
    <row r="119" spans="1:17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5</v>
      </c>
      <c r="F119" s="14">
        <v>111</v>
      </c>
      <c r="G119" s="14">
        <v>1</v>
      </c>
      <c r="H119" s="32">
        <v>0</v>
      </c>
      <c r="I119" s="14">
        <v>41</v>
      </c>
      <c r="J119" s="14">
        <v>7</v>
      </c>
      <c r="K119" s="14">
        <v>3</v>
      </c>
      <c r="L119" s="21">
        <v>49</v>
      </c>
      <c r="M119" s="17">
        <v>29</v>
      </c>
      <c r="N119">
        <v>1</v>
      </c>
      <c r="O119" s="33">
        <v>165</v>
      </c>
      <c r="P119" s="34">
        <v>1.8518518518518517E-2</v>
      </c>
      <c r="Q119" s="18">
        <v>7.5</v>
      </c>
    </row>
    <row r="120" spans="1:17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2</v>
      </c>
      <c r="F120" s="14">
        <v>101</v>
      </c>
      <c r="G120" s="14">
        <v>1</v>
      </c>
      <c r="H120" s="32">
        <v>0</v>
      </c>
      <c r="I120" s="14">
        <v>39</v>
      </c>
      <c r="J120" s="14">
        <v>13</v>
      </c>
      <c r="K120" s="14">
        <v>2</v>
      </c>
      <c r="L120" s="21">
        <v>36</v>
      </c>
      <c r="M120" s="17">
        <v>32</v>
      </c>
      <c r="N120">
        <v>0</v>
      </c>
      <c r="O120" s="33">
        <v>179</v>
      </c>
      <c r="P120" s="34">
        <v>4.0697674418604654E-2</v>
      </c>
      <c r="Q120" s="18">
        <v>11.8</v>
      </c>
    </row>
    <row r="121" spans="1:17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3</v>
      </c>
      <c r="F121" s="14">
        <v>109</v>
      </c>
      <c r="G121" s="14">
        <v>1</v>
      </c>
      <c r="H121" s="32">
        <v>0</v>
      </c>
      <c r="I121" s="14">
        <v>44</v>
      </c>
      <c r="J121" s="14">
        <v>10</v>
      </c>
      <c r="K121" s="14">
        <v>4</v>
      </c>
      <c r="L121" s="21">
        <v>24</v>
      </c>
      <c r="M121" s="17">
        <v>65</v>
      </c>
      <c r="N121">
        <v>0</v>
      </c>
      <c r="O121" s="33">
        <v>168</v>
      </c>
      <c r="P121" s="34">
        <v>3.7037037037037035E-2</v>
      </c>
      <c r="Q121" s="18">
        <v>11.4</v>
      </c>
    </row>
    <row r="122" spans="1:17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3</v>
      </c>
      <c r="F122" s="14">
        <v>132</v>
      </c>
      <c r="G122" s="14">
        <v>0</v>
      </c>
      <c r="H122" s="32">
        <v>0</v>
      </c>
      <c r="I122" s="14">
        <v>45</v>
      </c>
      <c r="J122" s="14">
        <v>6</v>
      </c>
      <c r="K122" s="14">
        <v>3</v>
      </c>
      <c r="L122" s="21">
        <v>31</v>
      </c>
      <c r="M122" s="17">
        <v>36</v>
      </c>
      <c r="N122">
        <v>0</v>
      </c>
      <c r="O122" s="33">
        <v>167</v>
      </c>
      <c r="P122" s="34">
        <v>3.7267080745341616E-2</v>
      </c>
      <c r="Q122" s="18">
        <v>7.2</v>
      </c>
    </row>
    <row r="123" spans="1:17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4</v>
      </c>
      <c r="F123" s="14">
        <v>137</v>
      </c>
      <c r="G123" s="14">
        <v>0</v>
      </c>
      <c r="H123" s="32">
        <v>1</v>
      </c>
      <c r="I123" s="14">
        <v>38</v>
      </c>
      <c r="J123" s="14">
        <v>15</v>
      </c>
      <c r="K123" s="14">
        <v>5</v>
      </c>
      <c r="L123" s="21">
        <v>39</v>
      </c>
      <c r="M123" s="17">
        <v>39</v>
      </c>
      <c r="N123">
        <v>1</v>
      </c>
      <c r="O123" s="33">
        <v>185</v>
      </c>
      <c r="P123" s="34">
        <v>5.7142857142857141E-2</v>
      </c>
      <c r="Q123" s="18">
        <v>20.399999999999999</v>
      </c>
    </row>
    <row r="124" spans="1:17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4</v>
      </c>
      <c r="F124" s="14">
        <v>72</v>
      </c>
      <c r="G124" s="14">
        <v>1</v>
      </c>
      <c r="H124" s="32">
        <v>1</v>
      </c>
      <c r="I124" s="14">
        <v>36</v>
      </c>
      <c r="J124" s="14">
        <v>8</v>
      </c>
      <c r="K124" s="14">
        <v>2</v>
      </c>
      <c r="L124" s="21">
        <v>35</v>
      </c>
      <c r="M124" s="17">
        <v>50</v>
      </c>
      <c r="N124">
        <v>1</v>
      </c>
      <c r="O124" s="33">
        <v>183</v>
      </c>
      <c r="P124" s="34">
        <v>4.5714285714285714E-2</v>
      </c>
      <c r="Q124" s="18">
        <v>9.8000000000000007</v>
      </c>
    </row>
    <row r="125" spans="1:17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4</v>
      </c>
      <c r="F125" s="14">
        <v>76</v>
      </c>
      <c r="G125" s="14">
        <v>0</v>
      </c>
      <c r="H125" s="32">
        <v>1</v>
      </c>
      <c r="I125" s="14">
        <v>30</v>
      </c>
      <c r="J125" s="14">
        <v>12</v>
      </c>
      <c r="K125" s="14">
        <v>1</v>
      </c>
      <c r="L125" s="21">
        <v>37</v>
      </c>
      <c r="M125" s="17">
        <v>49</v>
      </c>
      <c r="N125">
        <v>1</v>
      </c>
      <c r="O125" s="33">
        <v>190</v>
      </c>
      <c r="P125" s="34">
        <v>4.9723756906077346E-2</v>
      </c>
      <c r="Q125" s="18">
        <v>16.2</v>
      </c>
    </row>
    <row r="126" spans="1:17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</v>
      </c>
      <c r="F126" s="14">
        <v>124</v>
      </c>
      <c r="G126" s="14">
        <v>0</v>
      </c>
      <c r="H126" s="32">
        <v>1</v>
      </c>
      <c r="I126" s="14">
        <v>34</v>
      </c>
      <c r="J126" s="14">
        <v>11</v>
      </c>
      <c r="K126" s="14">
        <v>2</v>
      </c>
      <c r="L126" s="21">
        <v>40</v>
      </c>
      <c r="M126" s="17">
        <v>59</v>
      </c>
      <c r="N126">
        <v>1</v>
      </c>
      <c r="O126" s="33">
        <v>174</v>
      </c>
      <c r="P126" s="34">
        <v>2.9585798816568046E-2</v>
      </c>
      <c r="Q126" s="18">
        <v>11.4</v>
      </c>
    </row>
    <row r="127" spans="1:17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4</v>
      </c>
      <c r="F127" s="14">
        <v>99</v>
      </c>
      <c r="G127" s="14">
        <v>0</v>
      </c>
      <c r="H127" s="32">
        <v>1</v>
      </c>
      <c r="I127" s="14">
        <v>47</v>
      </c>
      <c r="J127" s="14">
        <v>13</v>
      </c>
      <c r="K127" s="14">
        <v>3</v>
      </c>
      <c r="L127" s="21">
        <v>37</v>
      </c>
      <c r="M127" s="17">
        <v>89</v>
      </c>
      <c r="N127">
        <v>1</v>
      </c>
      <c r="O127" s="33">
        <v>193</v>
      </c>
      <c r="P127" s="34">
        <v>5.4644808743169397E-2</v>
      </c>
      <c r="Q127" s="18">
        <v>18.3</v>
      </c>
    </row>
    <row r="128" spans="1:17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2</v>
      </c>
      <c r="F128" s="14">
        <v>90</v>
      </c>
      <c r="G128" s="14">
        <v>1</v>
      </c>
      <c r="H128" s="32">
        <v>1</v>
      </c>
      <c r="I128" s="14">
        <v>33</v>
      </c>
      <c r="J128" s="14">
        <v>8</v>
      </c>
      <c r="K128" s="14">
        <v>2</v>
      </c>
      <c r="L128" s="21">
        <v>39</v>
      </c>
      <c r="M128" s="17">
        <v>109</v>
      </c>
      <c r="N128">
        <v>1</v>
      </c>
      <c r="O128" s="33">
        <v>179</v>
      </c>
      <c r="P128" s="34">
        <v>4.0697674418604654E-2</v>
      </c>
      <c r="Q128" s="18">
        <v>8.6999999999999993</v>
      </c>
    </row>
    <row r="129" spans="1:17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5</v>
      </c>
      <c r="F129" s="14">
        <v>98</v>
      </c>
      <c r="G129" s="14">
        <v>1</v>
      </c>
      <c r="H129" s="32">
        <v>0</v>
      </c>
      <c r="I129" s="14">
        <v>37</v>
      </c>
      <c r="J129" s="14">
        <v>10</v>
      </c>
      <c r="K129" s="14">
        <v>4</v>
      </c>
      <c r="L129" s="21">
        <v>41</v>
      </c>
      <c r="M129" s="17">
        <v>20</v>
      </c>
      <c r="N129">
        <v>0</v>
      </c>
      <c r="O129" s="33">
        <v>180</v>
      </c>
      <c r="P129" s="34">
        <v>4.046242774566474E-2</v>
      </c>
      <c r="Q129" s="18">
        <v>9.1</v>
      </c>
    </row>
    <row r="130" spans="1:17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4</v>
      </c>
      <c r="F130" s="14">
        <v>85</v>
      </c>
      <c r="G130" s="14">
        <v>1</v>
      </c>
      <c r="H130" s="32">
        <v>0</v>
      </c>
      <c r="I130" s="14">
        <v>28</v>
      </c>
      <c r="J130" s="14">
        <v>10</v>
      </c>
      <c r="K130" s="14">
        <v>1</v>
      </c>
      <c r="L130" s="21">
        <v>39</v>
      </c>
      <c r="M130" s="17">
        <v>22</v>
      </c>
      <c r="N130">
        <v>0</v>
      </c>
      <c r="O130" s="33">
        <v>181</v>
      </c>
      <c r="P130" s="34">
        <v>2.8409090909090908E-2</v>
      </c>
      <c r="Q130" s="18">
        <v>9.6999999999999993</v>
      </c>
    </row>
    <row r="131" spans="1:17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2</v>
      </c>
      <c r="F131" s="14">
        <v>136</v>
      </c>
      <c r="G131" s="14">
        <v>0</v>
      </c>
      <c r="H131" s="32">
        <v>0</v>
      </c>
      <c r="I131" s="14">
        <v>42</v>
      </c>
      <c r="J131" s="14">
        <v>5</v>
      </c>
      <c r="K131" s="14">
        <v>3</v>
      </c>
      <c r="L131" s="21">
        <v>43</v>
      </c>
      <c r="M131" s="17">
        <v>39</v>
      </c>
      <c r="N131">
        <v>0</v>
      </c>
      <c r="O131" s="33">
        <v>165</v>
      </c>
      <c r="P131" s="34">
        <v>2.4844720496894408E-2</v>
      </c>
      <c r="Q131" s="18">
        <v>6.6</v>
      </c>
    </row>
    <row r="132" spans="1:17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2</v>
      </c>
      <c r="F132" s="14">
        <v>75</v>
      </c>
      <c r="G132" s="14">
        <v>0</v>
      </c>
      <c r="H132" s="32">
        <v>0</v>
      </c>
      <c r="I132" s="14">
        <v>49</v>
      </c>
      <c r="J132" s="14">
        <v>12</v>
      </c>
      <c r="K132" s="14">
        <v>3</v>
      </c>
      <c r="L132" s="21">
        <v>48</v>
      </c>
      <c r="M132" s="17">
        <v>43</v>
      </c>
      <c r="N132">
        <v>1</v>
      </c>
      <c r="O132" s="33">
        <v>162</v>
      </c>
      <c r="P132" s="34">
        <v>3.1847133757961783E-2</v>
      </c>
      <c r="Q132" s="18">
        <v>9.1</v>
      </c>
    </row>
    <row r="133" spans="1:17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2</v>
      </c>
      <c r="F133" s="14">
        <v>96</v>
      </c>
      <c r="G133" s="14">
        <v>1</v>
      </c>
      <c r="H133" s="32">
        <v>1</v>
      </c>
      <c r="I133" s="14">
        <v>42</v>
      </c>
      <c r="J133" s="14">
        <v>8</v>
      </c>
      <c r="K133" s="14">
        <v>3</v>
      </c>
      <c r="L133" s="21">
        <v>42</v>
      </c>
      <c r="M133" s="17">
        <v>49</v>
      </c>
      <c r="N133">
        <v>0</v>
      </c>
      <c r="O133" s="33">
        <v>178</v>
      </c>
      <c r="P133" s="34">
        <v>4.0935672514619881E-2</v>
      </c>
      <c r="Q133" s="18">
        <v>9.6999999999999993</v>
      </c>
    </row>
    <row r="134" spans="1:17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3</v>
      </c>
      <c r="F134" s="14">
        <v>97</v>
      </c>
      <c r="G134" s="14">
        <v>0</v>
      </c>
      <c r="H134" s="32">
        <v>0</v>
      </c>
      <c r="I134" s="14">
        <v>40</v>
      </c>
      <c r="J134" s="14">
        <v>1</v>
      </c>
      <c r="K134" s="14">
        <v>6</v>
      </c>
      <c r="L134" s="21">
        <v>47</v>
      </c>
      <c r="M134" s="17">
        <v>24</v>
      </c>
      <c r="N134">
        <v>0</v>
      </c>
      <c r="O134" s="33">
        <v>165</v>
      </c>
      <c r="P134" s="34">
        <v>3.125E-2</v>
      </c>
      <c r="Q134" s="18">
        <v>7.8</v>
      </c>
    </row>
    <row r="135" spans="1:17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3</v>
      </c>
      <c r="F135" s="14">
        <v>124</v>
      </c>
      <c r="G135" s="14">
        <v>1</v>
      </c>
      <c r="H135" s="32">
        <v>1</v>
      </c>
      <c r="I135" s="14">
        <v>32</v>
      </c>
      <c r="J135" s="14">
        <v>9</v>
      </c>
      <c r="K135" s="14">
        <v>2</v>
      </c>
      <c r="L135" s="21">
        <v>32</v>
      </c>
      <c r="M135" s="17">
        <v>62</v>
      </c>
      <c r="N135">
        <v>0</v>
      </c>
      <c r="O135" s="33">
        <v>177</v>
      </c>
      <c r="P135" s="34">
        <v>3.5087719298245612E-2</v>
      </c>
      <c r="Q135" s="18">
        <v>13.9</v>
      </c>
    </row>
    <row r="136" spans="1:17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3</v>
      </c>
      <c r="F136" s="14">
        <v>111</v>
      </c>
      <c r="G136" s="14">
        <v>1</v>
      </c>
      <c r="H136" s="32">
        <v>0</v>
      </c>
      <c r="I136" s="14">
        <v>34</v>
      </c>
      <c r="J136" s="14">
        <v>9</v>
      </c>
      <c r="K136" s="14">
        <v>2</v>
      </c>
      <c r="L136" s="21">
        <v>38</v>
      </c>
      <c r="M136" s="17">
        <v>30</v>
      </c>
      <c r="N136">
        <v>0</v>
      </c>
      <c r="O136" s="33">
        <v>186</v>
      </c>
      <c r="P136" s="34">
        <v>3.9106145251396648E-2</v>
      </c>
      <c r="Q136" s="18">
        <v>10.3</v>
      </c>
    </row>
    <row r="137" spans="1:17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5</v>
      </c>
      <c r="F137" s="14">
        <v>147</v>
      </c>
      <c r="G137" s="14">
        <v>1</v>
      </c>
      <c r="H137" s="32">
        <v>1</v>
      </c>
      <c r="I137" s="14">
        <v>40</v>
      </c>
      <c r="J137" s="14">
        <v>7</v>
      </c>
      <c r="K137" s="14">
        <v>3</v>
      </c>
      <c r="L137" s="21">
        <v>42</v>
      </c>
      <c r="M137" s="17">
        <v>61</v>
      </c>
      <c r="N137">
        <v>1</v>
      </c>
      <c r="O137" s="33">
        <v>163</v>
      </c>
      <c r="P137" s="34">
        <v>4.4871794871794872E-2</v>
      </c>
      <c r="Q137" s="18">
        <v>11.7</v>
      </c>
    </row>
    <row r="138" spans="1:17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2</v>
      </c>
      <c r="F138" s="14">
        <v>101</v>
      </c>
      <c r="G138" s="14">
        <v>1</v>
      </c>
      <c r="H138" s="32">
        <v>0</v>
      </c>
      <c r="I138" s="14">
        <v>49</v>
      </c>
      <c r="J138" s="14">
        <v>19</v>
      </c>
      <c r="K138" s="14">
        <v>3</v>
      </c>
      <c r="L138" s="21">
        <v>32</v>
      </c>
      <c r="M138" s="17">
        <v>21</v>
      </c>
      <c r="N138">
        <v>1</v>
      </c>
      <c r="O138" s="33">
        <v>179</v>
      </c>
      <c r="P138" s="34">
        <v>4.0697674418604654E-2</v>
      </c>
      <c r="Q138" s="18">
        <v>9.4</v>
      </c>
    </row>
    <row r="139" spans="1:17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3</v>
      </c>
      <c r="F139" s="14">
        <v>111</v>
      </c>
      <c r="G139" s="14">
        <v>1</v>
      </c>
      <c r="H139" s="32">
        <v>0</v>
      </c>
      <c r="I139" s="14">
        <v>33</v>
      </c>
      <c r="J139" s="14">
        <v>12</v>
      </c>
      <c r="K139" s="14">
        <v>2</v>
      </c>
      <c r="L139" s="21">
        <v>40</v>
      </c>
      <c r="M139" s="17">
        <v>15</v>
      </c>
      <c r="N139">
        <v>0</v>
      </c>
      <c r="O139" s="33">
        <v>189</v>
      </c>
      <c r="P139" s="34">
        <v>4.4198895027624308E-2</v>
      </c>
      <c r="Q139" s="18">
        <v>9.5</v>
      </c>
    </row>
    <row r="140" spans="1:17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4</v>
      </c>
      <c r="F140" s="14">
        <v>122</v>
      </c>
      <c r="G140" s="14">
        <v>1</v>
      </c>
      <c r="H140" s="32">
        <v>1</v>
      </c>
      <c r="I140" s="14">
        <v>40</v>
      </c>
      <c r="J140" s="14">
        <v>8</v>
      </c>
      <c r="K140" s="14">
        <v>3</v>
      </c>
      <c r="L140" s="21">
        <v>43</v>
      </c>
      <c r="M140" s="17">
        <v>26</v>
      </c>
      <c r="N140">
        <v>1</v>
      </c>
      <c r="O140" s="33">
        <v>180</v>
      </c>
      <c r="P140" s="34">
        <v>5.2631578947368418E-2</v>
      </c>
      <c r="Q140" s="18">
        <v>8.6999999999999993</v>
      </c>
    </row>
    <row r="141" spans="1:17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2</v>
      </c>
      <c r="F141" s="14">
        <v>85</v>
      </c>
      <c r="G141" s="14">
        <v>1</v>
      </c>
      <c r="H141" s="32">
        <v>1</v>
      </c>
      <c r="I141" s="14">
        <v>45</v>
      </c>
      <c r="J141" s="14">
        <v>6</v>
      </c>
      <c r="K141" s="14">
        <v>3</v>
      </c>
      <c r="L141" s="21">
        <v>40</v>
      </c>
      <c r="M141" s="17">
        <v>57</v>
      </c>
      <c r="N141">
        <v>0</v>
      </c>
      <c r="O141" s="33">
        <v>175</v>
      </c>
      <c r="P141" s="34">
        <v>3.5502958579881658E-2</v>
      </c>
      <c r="Q141" s="18">
        <v>12.8</v>
      </c>
    </row>
    <row r="142" spans="1:17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3</v>
      </c>
      <c r="F142" s="14">
        <v>137</v>
      </c>
      <c r="G142" s="14">
        <v>0</v>
      </c>
      <c r="H142" s="32">
        <v>0</v>
      </c>
      <c r="I142" s="14">
        <v>46</v>
      </c>
      <c r="J142" s="14">
        <v>6</v>
      </c>
      <c r="K142" s="14">
        <v>3</v>
      </c>
      <c r="L142" s="21">
        <v>29</v>
      </c>
      <c r="M142" s="17">
        <v>19</v>
      </c>
      <c r="N142">
        <v>0</v>
      </c>
      <c r="O142" s="33">
        <v>167</v>
      </c>
      <c r="P142" s="34">
        <v>3.7267080745341616E-2</v>
      </c>
      <c r="Q142" s="18">
        <v>6.6</v>
      </c>
    </row>
    <row r="143" spans="1:17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2</v>
      </c>
      <c r="F143" s="14">
        <v>99</v>
      </c>
      <c r="G143" s="14">
        <v>1</v>
      </c>
      <c r="H143" s="32">
        <v>1</v>
      </c>
      <c r="I143" s="14">
        <v>30</v>
      </c>
      <c r="J143" s="14">
        <v>10</v>
      </c>
      <c r="K143" s="14">
        <v>2</v>
      </c>
      <c r="L143" s="21">
        <v>39</v>
      </c>
      <c r="M143" s="17">
        <v>58</v>
      </c>
      <c r="N143">
        <v>1</v>
      </c>
      <c r="O143" s="33">
        <v>189</v>
      </c>
      <c r="P143" s="34">
        <v>0.05</v>
      </c>
      <c r="Q143" s="18">
        <v>17</v>
      </c>
    </row>
    <row r="144" spans="1:17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0</v>
      </c>
      <c r="F144" s="14">
        <v>85</v>
      </c>
      <c r="G144" s="14">
        <v>1</v>
      </c>
      <c r="H144" s="32">
        <v>1</v>
      </c>
      <c r="I144" s="14">
        <v>30</v>
      </c>
      <c r="J144" s="14">
        <v>12</v>
      </c>
      <c r="K144" s="14">
        <v>2</v>
      </c>
      <c r="L144" s="21">
        <v>50</v>
      </c>
      <c r="M144" s="17">
        <v>51</v>
      </c>
      <c r="N144">
        <v>1</v>
      </c>
      <c r="O144" s="33">
        <v>189</v>
      </c>
      <c r="P144" s="34">
        <v>3.8461538461538464E-2</v>
      </c>
      <c r="Q144" s="18">
        <v>16.7</v>
      </c>
    </row>
    <row r="145" spans="1:17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1</v>
      </c>
      <c r="F145" s="14">
        <v>84</v>
      </c>
      <c r="G145" s="14">
        <v>1</v>
      </c>
      <c r="H145" s="32">
        <v>1</v>
      </c>
      <c r="I145" s="14">
        <v>31</v>
      </c>
      <c r="J145" s="14">
        <v>8</v>
      </c>
      <c r="K145" s="14">
        <v>2</v>
      </c>
      <c r="L145" s="21">
        <v>37</v>
      </c>
      <c r="M145" s="17">
        <v>76</v>
      </c>
      <c r="N145">
        <v>1</v>
      </c>
      <c r="O145" s="33">
        <v>190</v>
      </c>
      <c r="P145" s="34">
        <v>3.825136612021858E-2</v>
      </c>
      <c r="Q145" s="18">
        <v>15.9</v>
      </c>
    </row>
    <row r="146" spans="1:17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4</v>
      </c>
      <c r="F146" s="14">
        <v>115</v>
      </c>
      <c r="G146" s="14">
        <v>1</v>
      </c>
      <c r="H146" s="32">
        <v>0</v>
      </c>
      <c r="I146" s="14">
        <v>46</v>
      </c>
      <c r="J146" s="14">
        <v>6</v>
      </c>
      <c r="K146" s="14">
        <v>4</v>
      </c>
      <c r="L146" s="21">
        <v>33</v>
      </c>
      <c r="M146" s="17">
        <v>31</v>
      </c>
      <c r="N146">
        <v>0</v>
      </c>
      <c r="O146" s="33">
        <v>167</v>
      </c>
      <c r="P146" s="34">
        <v>3.0864197530864196E-2</v>
      </c>
      <c r="Q146" s="18">
        <v>7.9</v>
      </c>
    </row>
    <row r="147" spans="1:17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3</v>
      </c>
      <c r="F147" s="14">
        <v>124</v>
      </c>
      <c r="G147" s="14">
        <v>0</v>
      </c>
      <c r="H147" s="32">
        <v>1</v>
      </c>
      <c r="I147" s="14">
        <v>42</v>
      </c>
      <c r="J147" s="14">
        <v>9</v>
      </c>
      <c r="K147" s="14">
        <v>3</v>
      </c>
      <c r="L147" s="21">
        <v>35</v>
      </c>
      <c r="M147" s="17">
        <v>63</v>
      </c>
      <c r="N147">
        <v>1</v>
      </c>
      <c r="O147" s="33">
        <v>172</v>
      </c>
      <c r="P147" s="34">
        <v>5.5214723926380369E-2</v>
      </c>
      <c r="Q147" s="18">
        <v>14.1</v>
      </c>
    </row>
    <row r="148" spans="1:17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4</v>
      </c>
      <c r="F148" s="14">
        <v>129</v>
      </c>
      <c r="G148" s="14">
        <v>1</v>
      </c>
      <c r="H148" s="32">
        <v>0</v>
      </c>
      <c r="I148" s="14">
        <v>43</v>
      </c>
      <c r="J148" s="14">
        <v>10</v>
      </c>
      <c r="K148" s="14">
        <v>3</v>
      </c>
      <c r="L148" s="21">
        <v>42</v>
      </c>
      <c r="M148" s="17">
        <v>35</v>
      </c>
      <c r="N148">
        <v>0</v>
      </c>
      <c r="O148" s="33">
        <v>184</v>
      </c>
      <c r="P148" s="34">
        <v>3.3707865168539325E-2</v>
      </c>
      <c r="Q148" s="18">
        <v>8.1</v>
      </c>
    </row>
    <row r="149" spans="1:17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2</v>
      </c>
      <c r="F149" s="14">
        <v>102</v>
      </c>
      <c r="G149" s="14">
        <v>0</v>
      </c>
      <c r="H149" s="32">
        <v>1</v>
      </c>
      <c r="I149" s="14">
        <v>39</v>
      </c>
      <c r="J149" s="14">
        <v>8</v>
      </c>
      <c r="K149" s="14">
        <v>3</v>
      </c>
      <c r="L149" s="21">
        <v>50</v>
      </c>
      <c r="M149" s="17">
        <v>48</v>
      </c>
      <c r="N149">
        <v>0</v>
      </c>
      <c r="O149" s="33">
        <v>172</v>
      </c>
      <c r="P149" s="34">
        <v>3.614457831325301E-2</v>
      </c>
      <c r="Q149" s="18">
        <v>13.6</v>
      </c>
    </row>
    <row r="150" spans="1:17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3</v>
      </c>
      <c r="F150" s="14">
        <v>114</v>
      </c>
      <c r="G150" s="14">
        <v>1</v>
      </c>
      <c r="H150" s="32">
        <v>0</v>
      </c>
      <c r="I150" s="14">
        <v>52</v>
      </c>
      <c r="J150" s="14">
        <v>10</v>
      </c>
      <c r="K150" s="14">
        <v>3</v>
      </c>
      <c r="L150" s="21">
        <v>40</v>
      </c>
      <c r="M150" s="17">
        <v>34</v>
      </c>
      <c r="N150">
        <v>0</v>
      </c>
      <c r="O150" s="33">
        <v>182</v>
      </c>
      <c r="P150" s="34">
        <v>4.5977011494252873E-2</v>
      </c>
      <c r="Q150" s="18">
        <v>10</v>
      </c>
    </row>
    <row r="151" spans="1:17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5</v>
      </c>
      <c r="F151" s="14">
        <v>135</v>
      </c>
      <c r="G151" s="14">
        <v>1</v>
      </c>
      <c r="H151" s="32">
        <v>1</v>
      </c>
      <c r="I151" s="14">
        <v>35</v>
      </c>
      <c r="J151" s="14">
        <v>8</v>
      </c>
      <c r="K151" s="14">
        <v>2</v>
      </c>
      <c r="L151" s="21">
        <v>32</v>
      </c>
      <c r="M151" s="17">
        <v>37</v>
      </c>
      <c r="N151">
        <v>0</v>
      </c>
      <c r="O151" s="33">
        <v>185</v>
      </c>
      <c r="P151" s="34">
        <v>3.9325842696629212E-2</v>
      </c>
      <c r="Q151" s="18">
        <v>11.6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51"/>
  <sheetViews>
    <sheetView topLeftCell="M43" zoomScale="90" zoomScaleNormal="90" workbookViewId="0">
      <selection activeCell="U62" sqref="U62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3.140625" bestFit="1" customWidth="1"/>
    <col min="6" max="6" width="11.5703125" bestFit="1" customWidth="1"/>
    <col min="7" max="7" width="9.140625" bestFit="1" customWidth="1"/>
    <col min="8" max="8" width="13.42578125" bestFit="1" customWidth="1"/>
    <col min="9" max="9" width="9.85546875" customWidth="1"/>
    <col min="10" max="10" width="9.5703125" bestFit="1" customWidth="1"/>
    <col min="11" max="11" width="11.140625" bestFit="1" customWidth="1"/>
    <col min="12" max="12" width="8.5703125" bestFit="1" customWidth="1"/>
    <col min="13" max="13" width="10.7109375" bestFit="1" customWidth="1"/>
    <col min="14" max="14" width="15.42578125" bestFit="1" customWidth="1"/>
    <col min="15" max="15" width="12.5703125" bestFit="1" customWidth="1"/>
    <col min="16" max="16" width="9.42578125" bestFit="1" customWidth="1"/>
    <col min="19" max="19" width="15.140625" bestFit="1" customWidth="1"/>
    <col min="20" max="20" width="16.7109375" bestFit="1" customWidth="1"/>
    <col min="21" max="21" width="11.7109375" bestFit="1" customWidth="1"/>
    <col min="22" max="22" width="14.5703125" bestFit="1" customWidth="1"/>
    <col min="25" max="25" width="13.42578125" bestFit="1" customWidth="1"/>
    <col min="26" max="26" width="11" bestFit="1" customWidth="1"/>
    <col min="27" max="27" width="12.42578125" bestFit="1" customWidth="1"/>
    <col min="28" max="28" width="12.5703125" bestFit="1" customWidth="1"/>
  </cols>
  <sheetData>
    <row r="1" spans="1:20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46</v>
      </c>
      <c r="F1" s="26" t="s">
        <v>47</v>
      </c>
      <c r="G1" s="28" t="s">
        <v>48</v>
      </c>
      <c r="H1" s="28" t="s">
        <v>49</v>
      </c>
      <c r="I1" s="26" t="s">
        <v>50</v>
      </c>
      <c r="J1" s="26" t="s">
        <v>51</v>
      </c>
      <c r="K1" s="26" t="s">
        <v>52</v>
      </c>
      <c r="L1" s="29" t="s">
        <v>53</v>
      </c>
      <c r="M1" s="29" t="s">
        <v>54</v>
      </c>
      <c r="N1" s="30" t="s">
        <v>55</v>
      </c>
      <c r="O1" s="29" t="s">
        <v>57</v>
      </c>
      <c r="P1" s="26" t="s">
        <v>40</v>
      </c>
    </row>
    <row r="2" spans="1:20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3</v>
      </c>
      <c r="F2" s="14">
        <v>110</v>
      </c>
      <c r="G2" s="14">
        <v>1</v>
      </c>
      <c r="H2" s="32">
        <v>0</v>
      </c>
      <c r="I2" s="14">
        <v>33</v>
      </c>
      <c r="J2" s="14">
        <v>12</v>
      </c>
      <c r="K2" s="14">
        <v>2</v>
      </c>
      <c r="L2" s="21">
        <v>38</v>
      </c>
      <c r="M2" s="17">
        <v>46</v>
      </c>
      <c r="N2">
        <v>1</v>
      </c>
      <c r="O2" s="33">
        <v>178</v>
      </c>
      <c r="P2" s="18">
        <v>12.5</v>
      </c>
    </row>
    <row r="3" spans="1:20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3</v>
      </c>
      <c r="F3" s="14">
        <v>134</v>
      </c>
      <c r="G3" s="14">
        <v>1</v>
      </c>
      <c r="H3" s="32">
        <v>0</v>
      </c>
      <c r="I3" s="14">
        <v>33</v>
      </c>
      <c r="J3" s="14">
        <v>16</v>
      </c>
      <c r="K3" s="14">
        <v>1</v>
      </c>
      <c r="L3" s="21">
        <v>36</v>
      </c>
      <c r="M3" s="17">
        <v>73</v>
      </c>
      <c r="N3">
        <v>1</v>
      </c>
      <c r="O3" s="33">
        <v>178</v>
      </c>
      <c r="P3" s="18">
        <v>14.5</v>
      </c>
      <c r="S3" s="56" t="s">
        <v>114</v>
      </c>
      <c r="T3" s="56" t="s">
        <v>115</v>
      </c>
    </row>
    <row r="4" spans="1:20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1</v>
      </c>
      <c r="F4" s="14">
        <v>98</v>
      </c>
      <c r="G4" s="14">
        <v>1</v>
      </c>
      <c r="H4" s="32">
        <v>1</v>
      </c>
      <c r="I4" s="14">
        <v>40</v>
      </c>
      <c r="J4" s="14">
        <v>13</v>
      </c>
      <c r="K4" s="14">
        <v>2</v>
      </c>
      <c r="L4" s="21">
        <v>39</v>
      </c>
      <c r="M4" s="17">
        <v>64</v>
      </c>
      <c r="N4">
        <v>1</v>
      </c>
      <c r="O4" s="33">
        <v>188</v>
      </c>
      <c r="P4" s="18">
        <v>19</v>
      </c>
      <c r="S4" s="57" t="s">
        <v>41</v>
      </c>
      <c r="T4" s="54">
        <v>0.81250606586306673</v>
      </c>
    </row>
    <row r="5" spans="1:20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1</v>
      </c>
      <c r="F5" s="14">
        <v>85</v>
      </c>
      <c r="G5" s="14">
        <v>1</v>
      </c>
      <c r="H5" s="32">
        <v>1</v>
      </c>
      <c r="I5" s="14">
        <v>29</v>
      </c>
      <c r="J5" s="14">
        <v>10</v>
      </c>
      <c r="K5" s="14">
        <v>2</v>
      </c>
      <c r="L5" s="21">
        <v>38</v>
      </c>
      <c r="M5" s="17">
        <v>66</v>
      </c>
      <c r="N5">
        <v>0</v>
      </c>
      <c r="O5" s="33">
        <v>180</v>
      </c>
      <c r="P5" s="18">
        <v>18.2</v>
      </c>
      <c r="S5" s="58" t="s">
        <v>43</v>
      </c>
      <c r="T5" s="54">
        <v>-0.11821698523432621</v>
      </c>
    </row>
    <row r="6" spans="1:20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4</v>
      </c>
      <c r="F6" s="14">
        <v>72</v>
      </c>
      <c r="G6" s="14">
        <v>1</v>
      </c>
      <c r="H6" s="32">
        <v>0</v>
      </c>
      <c r="I6" s="14">
        <v>36</v>
      </c>
      <c r="J6" s="14">
        <v>4</v>
      </c>
      <c r="K6" s="14">
        <v>3</v>
      </c>
      <c r="L6" s="21">
        <v>40</v>
      </c>
      <c r="M6" s="17">
        <v>29</v>
      </c>
      <c r="N6">
        <v>0</v>
      </c>
      <c r="O6" s="33">
        <v>171</v>
      </c>
      <c r="P6" s="18">
        <v>7.6</v>
      </c>
      <c r="S6" s="58" t="s">
        <v>44</v>
      </c>
      <c r="T6" s="54">
        <v>7.2016432359314708E-2</v>
      </c>
    </row>
    <row r="7" spans="1:20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0</v>
      </c>
      <c r="F7" s="14">
        <v>77</v>
      </c>
      <c r="G7" s="14">
        <v>1</v>
      </c>
      <c r="H7" s="32">
        <v>1</v>
      </c>
      <c r="I7" s="14">
        <v>32</v>
      </c>
      <c r="J7" s="14">
        <v>15</v>
      </c>
      <c r="K7" s="14">
        <v>4</v>
      </c>
      <c r="L7" s="21">
        <v>37</v>
      </c>
      <c r="M7" s="17">
        <v>40</v>
      </c>
      <c r="N7">
        <v>1</v>
      </c>
      <c r="O7" s="33">
        <v>192</v>
      </c>
      <c r="P7" s="18">
        <v>18.5</v>
      </c>
      <c r="S7" s="58" t="s">
        <v>45</v>
      </c>
      <c r="T7" s="55">
        <v>0.84221888860671723</v>
      </c>
    </row>
    <row r="8" spans="1:20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2</v>
      </c>
      <c r="F8" s="14">
        <v>100</v>
      </c>
      <c r="G8" s="14">
        <v>1</v>
      </c>
      <c r="H8" s="32">
        <v>1</v>
      </c>
      <c r="I8" s="14">
        <v>52</v>
      </c>
      <c r="J8" s="14">
        <v>15</v>
      </c>
      <c r="K8" s="14">
        <v>3</v>
      </c>
      <c r="L8" s="21">
        <v>37</v>
      </c>
      <c r="M8" s="17">
        <v>69</v>
      </c>
      <c r="N8">
        <v>0</v>
      </c>
      <c r="O8" s="33">
        <v>191</v>
      </c>
      <c r="P8" s="18">
        <v>13.1</v>
      </c>
      <c r="S8" s="58" t="s">
        <v>46</v>
      </c>
      <c r="T8" s="55">
        <v>-0.31032492168318238</v>
      </c>
    </row>
    <row r="9" spans="1:20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2</v>
      </c>
      <c r="F9" s="14">
        <v>95</v>
      </c>
      <c r="G9" s="14">
        <v>1</v>
      </c>
      <c r="H9" s="32">
        <v>0</v>
      </c>
      <c r="I9" s="14">
        <v>41</v>
      </c>
      <c r="J9" s="14">
        <v>4</v>
      </c>
      <c r="K9" s="14">
        <v>3</v>
      </c>
      <c r="L9" s="21">
        <v>36</v>
      </c>
      <c r="M9" s="17">
        <v>45</v>
      </c>
      <c r="N9">
        <v>0</v>
      </c>
      <c r="O9" s="33">
        <v>182</v>
      </c>
      <c r="P9" s="18">
        <v>14.9</v>
      </c>
      <c r="S9" s="58" t="s">
        <v>47</v>
      </c>
      <c r="T9" s="54">
        <v>-9.1480084373456783E-2</v>
      </c>
    </row>
    <row r="10" spans="1:20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4</v>
      </c>
      <c r="F10" s="14">
        <v>112</v>
      </c>
      <c r="G10" s="14">
        <v>0</v>
      </c>
      <c r="H10" s="32">
        <v>1</v>
      </c>
      <c r="I10" s="14">
        <v>31</v>
      </c>
      <c r="J10" s="14">
        <v>12</v>
      </c>
      <c r="K10" s="14">
        <v>5</v>
      </c>
      <c r="L10" s="21">
        <v>40</v>
      </c>
      <c r="M10" s="17">
        <v>42</v>
      </c>
      <c r="N10">
        <v>1</v>
      </c>
      <c r="O10" s="33">
        <v>192</v>
      </c>
      <c r="P10" s="18">
        <v>17.100000000000001</v>
      </c>
      <c r="S10" s="58" t="s">
        <v>48</v>
      </c>
      <c r="T10" s="54">
        <v>0.11084370763740548</v>
      </c>
    </row>
    <row r="11" spans="1:20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14">
        <v>3</v>
      </c>
      <c r="F11" s="31">
        <v>75</v>
      </c>
      <c r="G11" s="14">
        <v>0</v>
      </c>
      <c r="H11" s="32">
        <v>0</v>
      </c>
      <c r="I11" s="14">
        <v>42</v>
      </c>
      <c r="J11" s="14">
        <v>13</v>
      </c>
      <c r="K11" s="14">
        <v>2</v>
      </c>
      <c r="L11" s="21">
        <v>34</v>
      </c>
      <c r="M11" s="17">
        <v>34</v>
      </c>
      <c r="N11">
        <v>1</v>
      </c>
      <c r="O11" s="33">
        <v>165</v>
      </c>
      <c r="P11" s="18">
        <v>9.1999999999999993</v>
      </c>
      <c r="S11" s="58" t="s">
        <v>49</v>
      </c>
      <c r="T11" s="54">
        <v>0.54704367199455262</v>
      </c>
    </row>
    <row r="12" spans="1:20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2</v>
      </c>
      <c r="F12" s="14">
        <v>100</v>
      </c>
      <c r="G12" s="14">
        <v>1</v>
      </c>
      <c r="H12" s="32">
        <v>0</v>
      </c>
      <c r="I12" s="14">
        <v>32</v>
      </c>
      <c r="J12" s="14">
        <v>8</v>
      </c>
      <c r="K12" s="14">
        <v>2</v>
      </c>
      <c r="L12" s="21">
        <v>40</v>
      </c>
      <c r="M12" s="17">
        <v>51</v>
      </c>
      <c r="N12">
        <v>1</v>
      </c>
      <c r="O12" s="33">
        <v>180</v>
      </c>
      <c r="P12" s="18">
        <v>10.3</v>
      </c>
      <c r="S12" s="58" t="s">
        <v>50</v>
      </c>
      <c r="T12" s="54">
        <v>-0.14814932436897005</v>
      </c>
    </row>
    <row r="13" spans="1:20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1</v>
      </c>
      <c r="F13" s="14">
        <v>96</v>
      </c>
      <c r="G13" s="14">
        <v>1</v>
      </c>
      <c r="H13" s="32">
        <v>1</v>
      </c>
      <c r="I13" s="14">
        <v>39</v>
      </c>
      <c r="J13" s="14">
        <v>21</v>
      </c>
      <c r="K13" s="14">
        <v>5</v>
      </c>
      <c r="L13" s="21">
        <v>40</v>
      </c>
      <c r="M13" s="17">
        <v>86</v>
      </c>
      <c r="N13">
        <v>1</v>
      </c>
      <c r="O13" s="33">
        <v>187</v>
      </c>
      <c r="P13" s="18">
        <v>19.3</v>
      </c>
      <c r="S13" s="58" t="s">
        <v>51</v>
      </c>
      <c r="T13" s="54">
        <v>0.50180591250724316</v>
      </c>
    </row>
    <row r="14" spans="1:20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1</v>
      </c>
      <c r="F14" s="14">
        <v>72</v>
      </c>
      <c r="G14" s="14">
        <v>0</v>
      </c>
      <c r="H14" s="32">
        <v>0</v>
      </c>
      <c r="I14" s="14">
        <v>45</v>
      </c>
      <c r="J14" s="14">
        <v>8</v>
      </c>
      <c r="K14" s="14">
        <v>3</v>
      </c>
      <c r="L14" s="21">
        <v>44</v>
      </c>
      <c r="M14" s="17">
        <v>19</v>
      </c>
      <c r="N14">
        <v>0</v>
      </c>
      <c r="O14" s="33">
        <v>170</v>
      </c>
      <c r="P14" s="18">
        <v>8.1</v>
      </c>
      <c r="S14" s="58" t="s">
        <v>52</v>
      </c>
      <c r="T14" s="54">
        <v>-0.18042928324545329</v>
      </c>
    </row>
    <row r="15" spans="1:20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5</v>
      </c>
      <c r="F15" s="14">
        <v>73</v>
      </c>
      <c r="G15" s="14">
        <v>1</v>
      </c>
      <c r="H15" s="32">
        <v>0</v>
      </c>
      <c r="I15" s="14">
        <v>39</v>
      </c>
      <c r="J15" s="14">
        <v>11</v>
      </c>
      <c r="K15" s="14">
        <v>4</v>
      </c>
      <c r="L15" s="21">
        <v>36</v>
      </c>
      <c r="M15" s="17">
        <v>59</v>
      </c>
      <c r="N15">
        <v>0</v>
      </c>
      <c r="O15" s="33">
        <v>175</v>
      </c>
      <c r="P15" s="18">
        <v>9.1</v>
      </c>
      <c r="S15" s="58" t="s">
        <v>53</v>
      </c>
      <c r="T15" s="54">
        <v>-3.1901479344252685E-2</v>
      </c>
    </row>
    <row r="16" spans="1:20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4</v>
      </c>
      <c r="F16" s="14">
        <v>86</v>
      </c>
      <c r="G16" s="14">
        <v>0</v>
      </c>
      <c r="H16" s="32">
        <v>1</v>
      </c>
      <c r="I16" s="14">
        <v>31</v>
      </c>
      <c r="J16" s="14">
        <v>13</v>
      </c>
      <c r="K16" s="14">
        <v>1</v>
      </c>
      <c r="L16" s="21">
        <v>38</v>
      </c>
      <c r="M16" s="17">
        <v>70</v>
      </c>
      <c r="N16">
        <v>1</v>
      </c>
      <c r="O16" s="33">
        <v>181</v>
      </c>
      <c r="P16" s="18">
        <v>15.7</v>
      </c>
      <c r="S16" s="58" t="s">
        <v>54</v>
      </c>
      <c r="T16" s="54">
        <v>0.57139390802953627</v>
      </c>
    </row>
    <row r="17" spans="1:28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4</v>
      </c>
      <c r="F17" s="14">
        <v>121</v>
      </c>
      <c r="G17" s="14">
        <v>1</v>
      </c>
      <c r="H17" s="32">
        <v>1</v>
      </c>
      <c r="I17" s="14">
        <v>41</v>
      </c>
      <c r="J17" s="14">
        <v>10</v>
      </c>
      <c r="K17" s="14">
        <v>3</v>
      </c>
      <c r="L17" s="21">
        <v>41</v>
      </c>
      <c r="M17" s="17">
        <v>44</v>
      </c>
      <c r="N17">
        <v>1</v>
      </c>
      <c r="O17" s="33">
        <v>167</v>
      </c>
      <c r="P17" s="18">
        <v>9.8000000000000007</v>
      </c>
      <c r="S17" s="58" t="s">
        <v>55</v>
      </c>
      <c r="T17" s="55">
        <v>0.38731617615367542</v>
      </c>
    </row>
    <row r="18" spans="1:28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4</v>
      </c>
      <c r="F18" s="14">
        <v>85</v>
      </c>
      <c r="G18" s="14">
        <v>0</v>
      </c>
      <c r="H18" s="32">
        <v>1</v>
      </c>
      <c r="I18" s="14">
        <v>38</v>
      </c>
      <c r="J18" s="14">
        <v>12</v>
      </c>
      <c r="K18" s="14">
        <v>2</v>
      </c>
      <c r="L18" s="21">
        <v>38</v>
      </c>
      <c r="M18" s="17">
        <v>68</v>
      </c>
      <c r="N18">
        <v>1</v>
      </c>
      <c r="O18" s="33">
        <v>170</v>
      </c>
      <c r="P18" s="18">
        <v>19.5</v>
      </c>
      <c r="S18" s="58" t="s">
        <v>57</v>
      </c>
      <c r="T18" s="55">
        <v>0.52715113767555866</v>
      </c>
    </row>
    <row r="19" spans="1:28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0</v>
      </c>
      <c r="F19" s="14">
        <v>73</v>
      </c>
      <c r="G19" s="14">
        <v>1</v>
      </c>
      <c r="H19" s="32">
        <v>1</v>
      </c>
      <c r="I19" s="14">
        <v>29</v>
      </c>
      <c r="J19" s="14">
        <v>13</v>
      </c>
      <c r="K19" s="14">
        <v>1</v>
      </c>
      <c r="L19" s="21">
        <v>41</v>
      </c>
      <c r="M19" s="17">
        <v>45</v>
      </c>
      <c r="N19">
        <v>1</v>
      </c>
      <c r="O19" s="33">
        <v>192</v>
      </c>
      <c r="P19" s="18">
        <v>16.2</v>
      </c>
    </row>
    <row r="20" spans="1:28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3</v>
      </c>
      <c r="F20" s="14">
        <v>90</v>
      </c>
      <c r="G20" s="14">
        <v>1</v>
      </c>
      <c r="H20" s="32">
        <v>0</v>
      </c>
      <c r="I20" s="14">
        <v>34</v>
      </c>
      <c r="J20" s="14">
        <v>6</v>
      </c>
      <c r="K20" s="14">
        <v>2</v>
      </c>
      <c r="L20" s="21">
        <v>40</v>
      </c>
      <c r="M20" s="17">
        <v>25</v>
      </c>
      <c r="N20">
        <v>0</v>
      </c>
      <c r="O20" s="33">
        <v>184</v>
      </c>
      <c r="P20" s="18">
        <v>8</v>
      </c>
    </row>
    <row r="21" spans="1:28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0</v>
      </c>
      <c r="F21" s="14">
        <v>82</v>
      </c>
      <c r="G21" s="14">
        <v>0</v>
      </c>
      <c r="H21" s="32">
        <v>1</v>
      </c>
      <c r="I21" s="14">
        <v>34</v>
      </c>
      <c r="J21" s="14">
        <v>8</v>
      </c>
      <c r="K21" s="14">
        <v>2</v>
      </c>
      <c r="L21" s="21">
        <v>47</v>
      </c>
      <c r="M21" s="17">
        <v>51</v>
      </c>
      <c r="N21">
        <v>1</v>
      </c>
      <c r="O21" s="33">
        <v>193</v>
      </c>
      <c r="P21" s="18">
        <v>12.2</v>
      </c>
    </row>
    <row r="22" spans="1:28" ht="15.75" x14ac:dyDescent="0.25">
      <c r="A22" s="18">
        <v>2.4</v>
      </c>
      <c r="B22" s="14">
        <v>3</v>
      </c>
      <c r="C22" s="20">
        <v>0.159</v>
      </c>
      <c r="D22" s="14">
        <v>144</v>
      </c>
      <c r="E22" s="14">
        <v>2</v>
      </c>
      <c r="F22" s="31">
        <v>85</v>
      </c>
      <c r="G22" s="14">
        <v>0</v>
      </c>
      <c r="H22" s="32">
        <v>1</v>
      </c>
      <c r="I22" s="14">
        <v>47</v>
      </c>
      <c r="J22" s="14">
        <v>14</v>
      </c>
      <c r="K22" s="14">
        <v>3</v>
      </c>
      <c r="L22" s="21">
        <v>27</v>
      </c>
      <c r="M22" s="17">
        <v>59</v>
      </c>
      <c r="N22">
        <v>1</v>
      </c>
      <c r="O22" s="33">
        <v>174</v>
      </c>
      <c r="P22" s="18">
        <v>11.1</v>
      </c>
    </row>
    <row r="23" spans="1:28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0</v>
      </c>
      <c r="F23" s="14">
        <v>80</v>
      </c>
      <c r="G23" s="14">
        <v>1</v>
      </c>
      <c r="H23" s="32">
        <v>1</v>
      </c>
      <c r="I23" s="14">
        <v>38</v>
      </c>
      <c r="J23" s="14">
        <v>10</v>
      </c>
      <c r="K23" s="14">
        <v>2</v>
      </c>
      <c r="L23" s="21">
        <v>32</v>
      </c>
      <c r="M23" s="17">
        <v>78</v>
      </c>
      <c r="N23">
        <v>1</v>
      </c>
      <c r="O23" s="33">
        <v>192</v>
      </c>
      <c r="P23" s="18">
        <v>16.8</v>
      </c>
      <c r="T23" s="59" t="s">
        <v>124</v>
      </c>
      <c r="U23" s="59"/>
      <c r="V23" s="59"/>
      <c r="W23" s="59"/>
      <c r="X23" s="59"/>
      <c r="Y23" s="59"/>
      <c r="Z23" s="59"/>
      <c r="AA23" s="59"/>
      <c r="AB23" s="59"/>
    </row>
    <row r="24" spans="1:28" ht="16.5" thickBot="1" x14ac:dyDescent="0.3">
      <c r="A24" s="18">
        <v>2</v>
      </c>
      <c r="B24" s="14">
        <v>8</v>
      </c>
      <c r="C24" s="20">
        <v>0.79900000000000004</v>
      </c>
      <c r="D24" s="14">
        <v>96</v>
      </c>
      <c r="E24" s="14">
        <v>6</v>
      </c>
      <c r="F24" s="14">
        <v>145</v>
      </c>
      <c r="G24" s="14">
        <v>1</v>
      </c>
      <c r="H24" s="32">
        <v>1</v>
      </c>
      <c r="I24" s="14">
        <v>34</v>
      </c>
      <c r="J24" s="14">
        <v>12</v>
      </c>
      <c r="K24" s="14">
        <v>2</v>
      </c>
      <c r="L24" s="21">
        <v>40</v>
      </c>
      <c r="M24" s="17">
        <v>22</v>
      </c>
      <c r="N24">
        <v>0</v>
      </c>
      <c r="O24" s="33">
        <v>189</v>
      </c>
      <c r="P24" s="18">
        <v>11.8</v>
      </c>
      <c r="T24" s="59"/>
      <c r="U24" s="59"/>
      <c r="V24" s="59"/>
      <c r="W24" s="59"/>
      <c r="X24" s="59"/>
      <c r="Y24" s="59"/>
      <c r="Z24" s="59"/>
      <c r="AA24" s="59"/>
      <c r="AB24" s="59"/>
    </row>
    <row r="25" spans="1:28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2</v>
      </c>
      <c r="F25" s="14">
        <v>112</v>
      </c>
      <c r="G25" s="14">
        <v>1</v>
      </c>
      <c r="H25" s="32">
        <v>0</v>
      </c>
      <c r="I25" s="14">
        <v>30</v>
      </c>
      <c r="J25" s="14">
        <v>13</v>
      </c>
      <c r="K25" s="14">
        <v>1</v>
      </c>
      <c r="L25" s="21">
        <v>38</v>
      </c>
      <c r="M25" s="17">
        <v>34</v>
      </c>
      <c r="N25">
        <v>1</v>
      </c>
      <c r="O25" s="33">
        <v>185</v>
      </c>
      <c r="P25" s="18">
        <v>14</v>
      </c>
      <c r="T25" s="60" t="s">
        <v>125</v>
      </c>
      <c r="U25" s="60"/>
      <c r="V25" s="59"/>
      <c r="W25" s="59"/>
      <c r="X25" s="59"/>
      <c r="Y25" s="59"/>
      <c r="Z25" s="59"/>
      <c r="AA25" s="59"/>
      <c r="AB25" s="59"/>
    </row>
    <row r="26" spans="1:28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3</v>
      </c>
      <c r="F26" s="14">
        <v>106</v>
      </c>
      <c r="G26" s="14">
        <v>1</v>
      </c>
      <c r="H26" s="32">
        <v>0</v>
      </c>
      <c r="I26" s="14">
        <v>44</v>
      </c>
      <c r="J26" s="14">
        <v>8</v>
      </c>
      <c r="K26" s="14">
        <v>3</v>
      </c>
      <c r="L26" s="21">
        <v>33</v>
      </c>
      <c r="M26" s="17">
        <v>45</v>
      </c>
      <c r="N26">
        <v>0</v>
      </c>
      <c r="O26" s="33">
        <v>177</v>
      </c>
      <c r="P26" s="18">
        <v>10.5</v>
      </c>
      <c r="T26" s="49" t="s">
        <v>126</v>
      </c>
      <c r="U26" s="49">
        <v>0.97580227491749338</v>
      </c>
      <c r="V26" s="59"/>
      <c r="W26" s="59"/>
      <c r="X26" s="59"/>
      <c r="Y26" s="59"/>
      <c r="Z26" s="59"/>
      <c r="AA26" s="59"/>
      <c r="AB26" s="59"/>
    </row>
    <row r="27" spans="1:28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2</v>
      </c>
      <c r="F27" s="14">
        <v>101</v>
      </c>
      <c r="G27" s="14">
        <v>0</v>
      </c>
      <c r="H27" s="32">
        <v>0</v>
      </c>
      <c r="I27" s="14">
        <v>37</v>
      </c>
      <c r="J27" s="14">
        <v>5</v>
      </c>
      <c r="K27" s="14">
        <v>3</v>
      </c>
      <c r="L27" s="21">
        <v>40</v>
      </c>
      <c r="M27" s="17">
        <v>9</v>
      </c>
      <c r="N27">
        <v>0</v>
      </c>
      <c r="O27" s="33">
        <v>168</v>
      </c>
      <c r="P27" s="18">
        <v>6.2</v>
      </c>
      <c r="T27" s="49" t="s">
        <v>127</v>
      </c>
      <c r="U27" s="49">
        <v>0.95219007973415537</v>
      </c>
      <c r="V27" s="59"/>
      <c r="W27" s="59"/>
      <c r="X27" s="59"/>
      <c r="Y27" s="59"/>
      <c r="Z27" s="59"/>
      <c r="AA27" s="59"/>
      <c r="AB27" s="59"/>
    </row>
    <row r="28" spans="1:28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2</v>
      </c>
      <c r="F28" s="14">
        <v>124</v>
      </c>
      <c r="G28" s="14">
        <v>1</v>
      </c>
      <c r="H28" s="32">
        <v>1</v>
      </c>
      <c r="I28" s="14">
        <v>37</v>
      </c>
      <c r="J28" s="14">
        <v>13</v>
      </c>
      <c r="K28" s="14">
        <v>2</v>
      </c>
      <c r="L28" s="21">
        <v>42</v>
      </c>
      <c r="M28" s="17">
        <v>62</v>
      </c>
      <c r="N28">
        <v>1</v>
      </c>
      <c r="O28" s="33">
        <v>172</v>
      </c>
      <c r="P28" s="18">
        <v>16.899999999999999</v>
      </c>
      <c r="T28" s="49" t="s">
        <v>128</v>
      </c>
      <c r="U28" s="49">
        <v>0.94683822298797882</v>
      </c>
      <c r="V28" s="59"/>
      <c r="W28" s="59"/>
      <c r="X28" s="59"/>
      <c r="Y28" s="59"/>
      <c r="Z28" s="59"/>
      <c r="AA28" s="59"/>
      <c r="AB28" s="59"/>
    </row>
    <row r="29" spans="1:28" ht="15.75" x14ac:dyDescent="0.25">
      <c r="A29" s="18">
        <v>1.5</v>
      </c>
      <c r="B29" s="14">
        <v>6</v>
      </c>
      <c r="C29" s="20">
        <v>4.7E-2</v>
      </c>
      <c r="D29" s="14">
        <v>65</v>
      </c>
      <c r="E29" s="14">
        <v>4</v>
      </c>
      <c r="F29" s="14">
        <v>88</v>
      </c>
      <c r="G29" s="14">
        <v>1</v>
      </c>
      <c r="H29" s="32">
        <v>0</v>
      </c>
      <c r="I29" s="14">
        <v>27</v>
      </c>
      <c r="J29" s="14">
        <v>5</v>
      </c>
      <c r="K29" s="14">
        <v>6</v>
      </c>
      <c r="L29" s="21">
        <v>37</v>
      </c>
      <c r="M29" s="17">
        <v>16</v>
      </c>
      <c r="N29">
        <v>0</v>
      </c>
      <c r="O29" s="33">
        <v>186</v>
      </c>
      <c r="P29" s="18">
        <v>7.9</v>
      </c>
      <c r="T29" s="49" t="s">
        <v>82</v>
      </c>
      <c r="U29" s="49">
        <v>0.82335704037104496</v>
      </c>
      <c r="V29" s="59"/>
      <c r="W29" s="59"/>
      <c r="X29" s="59"/>
      <c r="Y29" s="59"/>
      <c r="Z29" s="59"/>
      <c r="AA29" s="59"/>
      <c r="AB29" s="59"/>
    </row>
    <row r="30" spans="1:28" ht="16.5" thickBot="1" x14ac:dyDescent="0.3">
      <c r="A30" s="18">
        <v>1.9</v>
      </c>
      <c r="B30" s="14">
        <v>6</v>
      </c>
      <c r="C30" s="20">
        <v>0.498</v>
      </c>
      <c r="D30" s="14">
        <v>31</v>
      </c>
      <c r="E30" s="14">
        <v>4</v>
      </c>
      <c r="F30" s="14">
        <v>117</v>
      </c>
      <c r="G30" s="14">
        <v>1</v>
      </c>
      <c r="H30" s="32">
        <v>0</v>
      </c>
      <c r="I30" s="14">
        <v>30</v>
      </c>
      <c r="J30" s="14">
        <v>5</v>
      </c>
      <c r="K30" s="14">
        <v>2</v>
      </c>
      <c r="L30" s="21">
        <v>36</v>
      </c>
      <c r="M30" s="17">
        <v>20</v>
      </c>
      <c r="N30">
        <v>0</v>
      </c>
      <c r="O30" s="33">
        <v>187</v>
      </c>
      <c r="P30" s="18">
        <v>9.6</v>
      </c>
      <c r="T30" s="50" t="s">
        <v>129</v>
      </c>
      <c r="U30" s="50">
        <v>150</v>
      </c>
      <c r="V30" s="59"/>
      <c r="W30" s="59"/>
      <c r="X30" s="59"/>
      <c r="Y30" s="59"/>
      <c r="Z30" s="59"/>
      <c r="AA30" s="59"/>
      <c r="AB30" s="59"/>
    </row>
    <row r="31" spans="1:28" ht="15.75" x14ac:dyDescent="0.25">
      <c r="A31" s="18">
        <v>3.7</v>
      </c>
      <c r="B31" s="14">
        <v>12</v>
      </c>
      <c r="C31" s="20">
        <v>8.4000000000000005E-2</v>
      </c>
      <c r="D31" s="14">
        <v>249</v>
      </c>
      <c r="E31" s="14">
        <v>2</v>
      </c>
      <c r="F31" s="31">
        <v>86</v>
      </c>
      <c r="G31" s="14">
        <v>1</v>
      </c>
      <c r="H31" s="32">
        <v>1</v>
      </c>
      <c r="I31" s="14">
        <v>38</v>
      </c>
      <c r="J31" s="14">
        <v>11</v>
      </c>
      <c r="K31" s="14">
        <v>2</v>
      </c>
      <c r="L31" s="21">
        <v>32</v>
      </c>
      <c r="M31" s="17">
        <v>114</v>
      </c>
      <c r="N31">
        <v>1</v>
      </c>
      <c r="O31" s="33">
        <v>177</v>
      </c>
      <c r="P31" s="18">
        <v>16.3</v>
      </c>
      <c r="T31" s="59"/>
      <c r="U31" s="59"/>
      <c r="V31" s="59"/>
      <c r="W31" s="59"/>
      <c r="X31" s="59"/>
      <c r="Y31" s="59"/>
      <c r="Z31" s="59"/>
      <c r="AA31" s="59"/>
      <c r="AB31" s="59"/>
    </row>
    <row r="32" spans="1:28" ht="16.5" thickBot="1" x14ac:dyDescent="0.3">
      <c r="A32" s="18">
        <v>2.6</v>
      </c>
      <c r="B32" s="14">
        <v>14</v>
      </c>
      <c r="C32" s="20">
        <v>4.8000000000000001E-2</v>
      </c>
      <c r="D32" s="14">
        <v>197</v>
      </c>
      <c r="E32" s="14">
        <v>4</v>
      </c>
      <c r="F32" s="14">
        <v>72</v>
      </c>
      <c r="G32" s="14">
        <v>1</v>
      </c>
      <c r="H32" s="32">
        <v>1</v>
      </c>
      <c r="I32" s="14">
        <v>35</v>
      </c>
      <c r="J32" s="14">
        <v>11</v>
      </c>
      <c r="K32" s="14">
        <v>3</v>
      </c>
      <c r="L32" s="21">
        <v>42</v>
      </c>
      <c r="M32" s="17">
        <v>56</v>
      </c>
      <c r="N32">
        <v>0</v>
      </c>
      <c r="O32" s="33">
        <v>172</v>
      </c>
      <c r="P32" s="18">
        <v>11.2</v>
      </c>
      <c r="T32" s="59" t="s">
        <v>130</v>
      </c>
      <c r="U32" s="59"/>
      <c r="V32" s="59"/>
      <c r="W32" s="59"/>
      <c r="X32" s="59"/>
      <c r="Y32" s="59"/>
      <c r="Z32" s="59"/>
      <c r="AA32" s="59"/>
      <c r="AB32" s="59"/>
    </row>
    <row r="33" spans="1:28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2</v>
      </c>
      <c r="F33" s="14">
        <v>101</v>
      </c>
      <c r="G33" s="14">
        <v>1</v>
      </c>
      <c r="H33" s="32">
        <v>1</v>
      </c>
      <c r="I33" s="14">
        <v>30</v>
      </c>
      <c r="J33" s="14">
        <v>10</v>
      </c>
      <c r="K33" s="14">
        <v>5</v>
      </c>
      <c r="L33" s="21">
        <v>39</v>
      </c>
      <c r="M33" s="17">
        <v>43</v>
      </c>
      <c r="N33">
        <v>1</v>
      </c>
      <c r="O33" s="33">
        <v>173</v>
      </c>
      <c r="P33" s="18">
        <v>13.1</v>
      </c>
      <c r="T33" s="61"/>
      <c r="U33" s="61" t="s">
        <v>135</v>
      </c>
      <c r="V33" s="61" t="s">
        <v>136</v>
      </c>
      <c r="W33" s="61" t="s">
        <v>137</v>
      </c>
      <c r="X33" s="61" t="s">
        <v>138</v>
      </c>
      <c r="Y33" s="61" t="s">
        <v>139</v>
      </c>
      <c r="Z33" s="59"/>
      <c r="AA33" s="59"/>
      <c r="AB33" s="59"/>
    </row>
    <row r="34" spans="1:28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2</v>
      </c>
      <c r="F34" s="14">
        <v>72</v>
      </c>
      <c r="G34" s="14">
        <v>0</v>
      </c>
      <c r="H34" s="32">
        <v>0</v>
      </c>
      <c r="I34" s="14">
        <v>34</v>
      </c>
      <c r="J34" s="14">
        <v>6</v>
      </c>
      <c r="K34" s="14">
        <v>2</v>
      </c>
      <c r="L34" s="21">
        <v>47</v>
      </c>
      <c r="M34" s="17">
        <v>20</v>
      </c>
      <c r="N34">
        <v>0</v>
      </c>
      <c r="O34" s="33">
        <v>183</v>
      </c>
      <c r="P34" s="18">
        <v>8</v>
      </c>
      <c r="T34" s="49" t="s">
        <v>131</v>
      </c>
      <c r="U34" s="49">
        <v>15</v>
      </c>
      <c r="V34" s="49">
        <v>1809.2010799989043</v>
      </c>
      <c r="W34" s="49">
        <v>120.61340533326029</v>
      </c>
      <c r="X34" s="49">
        <v>177.91770686209023</v>
      </c>
      <c r="Y34" s="49">
        <v>1.3855365628797095E-80</v>
      </c>
      <c r="Z34" s="59"/>
      <c r="AA34" s="59"/>
      <c r="AB34" s="59"/>
    </row>
    <row r="35" spans="1:28" ht="15.75" x14ac:dyDescent="0.25">
      <c r="A35" s="18">
        <v>3.9</v>
      </c>
      <c r="B35" s="14">
        <v>3</v>
      </c>
      <c r="C35" s="20">
        <v>0.97399999999999998</v>
      </c>
      <c r="D35" s="14">
        <v>201</v>
      </c>
      <c r="E35" s="14">
        <v>1</v>
      </c>
      <c r="F35" s="14">
        <v>91</v>
      </c>
      <c r="G35" s="14">
        <v>1</v>
      </c>
      <c r="H35" s="32">
        <v>1</v>
      </c>
      <c r="I35" s="14">
        <v>37</v>
      </c>
      <c r="J35" s="14">
        <v>6</v>
      </c>
      <c r="K35" s="14">
        <v>3</v>
      </c>
      <c r="L35" s="21">
        <v>32</v>
      </c>
      <c r="M35" s="17">
        <v>106</v>
      </c>
      <c r="N35">
        <v>0</v>
      </c>
      <c r="O35" s="33">
        <v>194</v>
      </c>
      <c r="P35" s="18">
        <v>16.100000000000001</v>
      </c>
      <c r="T35" s="49" t="s">
        <v>132</v>
      </c>
      <c r="U35" s="49">
        <v>134</v>
      </c>
      <c r="V35" s="49">
        <v>90.840853334427919</v>
      </c>
      <c r="W35" s="49">
        <v>0.67791681592856656</v>
      </c>
      <c r="X35" s="49"/>
      <c r="Y35" s="49"/>
      <c r="Z35" s="59"/>
      <c r="AA35" s="59"/>
      <c r="AB35" s="59"/>
    </row>
    <row r="36" spans="1:28" ht="16.5" thickBot="1" x14ac:dyDescent="0.3">
      <c r="A36" s="18">
        <v>2</v>
      </c>
      <c r="B36" s="14">
        <v>4</v>
      </c>
      <c r="C36" s="20">
        <v>1.3149999999999999</v>
      </c>
      <c r="D36" s="14">
        <v>69</v>
      </c>
      <c r="E36" s="14">
        <v>1</v>
      </c>
      <c r="F36" s="14">
        <v>78</v>
      </c>
      <c r="G36" s="14">
        <v>1</v>
      </c>
      <c r="H36" s="32">
        <v>1</v>
      </c>
      <c r="I36" s="14">
        <v>35</v>
      </c>
      <c r="J36" s="14">
        <v>9</v>
      </c>
      <c r="K36" s="14">
        <v>2</v>
      </c>
      <c r="L36" s="21">
        <v>47</v>
      </c>
      <c r="M36" s="17">
        <v>25</v>
      </c>
      <c r="N36">
        <v>0</v>
      </c>
      <c r="O36" s="33">
        <v>189</v>
      </c>
      <c r="P36" s="18">
        <v>10.4</v>
      </c>
      <c r="T36" s="50" t="s">
        <v>133</v>
      </c>
      <c r="U36" s="50">
        <v>149</v>
      </c>
      <c r="V36" s="50">
        <v>1900.0419333333323</v>
      </c>
      <c r="W36" s="50"/>
      <c r="X36" s="50"/>
      <c r="Y36" s="50"/>
      <c r="Z36" s="59"/>
      <c r="AA36" s="59"/>
      <c r="AB36" s="59"/>
    </row>
    <row r="37" spans="1:28" ht="16.5" thickBot="1" x14ac:dyDescent="0.3">
      <c r="A37" s="18">
        <v>1.8</v>
      </c>
      <c r="B37" s="14">
        <v>12</v>
      </c>
      <c r="C37" s="20">
        <v>0.97399999999999998</v>
      </c>
      <c r="D37" s="14">
        <v>117</v>
      </c>
      <c r="E37" s="14">
        <v>3</v>
      </c>
      <c r="F37" s="14">
        <v>96</v>
      </c>
      <c r="G37" s="14">
        <v>0</v>
      </c>
      <c r="H37" s="32">
        <v>0</v>
      </c>
      <c r="I37" s="14">
        <v>33</v>
      </c>
      <c r="J37" s="14">
        <v>6</v>
      </c>
      <c r="K37" s="14">
        <v>2</v>
      </c>
      <c r="L37" s="21">
        <v>40</v>
      </c>
      <c r="M37" s="17">
        <v>22</v>
      </c>
      <c r="N37">
        <v>1</v>
      </c>
      <c r="O37" s="33">
        <v>170</v>
      </c>
      <c r="P37" s="18">
        <v>7.4</v>
      </c>
      <c r="T37" s="59"/>
      <c r="U37" s="59"/>
      <c r="V37" s="59"/>
      <c r="W37" s="59"/>
      <c r="X37" s="59"/>
      <c r="Y37" s="59"/>
      <c r="Z37" s="59"/>
      <c r="AA37" s="59"/>
      <c r="AB37" s="59"/>
    </row>
    <row r="38" spans="1:28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</v>
      </c>
      <c r="F38" s="14">
        <v>120</v>
      </c>
      <c r="G38" s="14">
        <v>0</v>
      </c>
      <c r="H38" s="32">
        <v>0</v>
      </c>
      <c r="I38" s="14">
        <v>39</v>
      </c>
      <c r="J38" s="14">
        <v>10</v>
      </c>
      <c r="K38" s="14">
        <v>2</v>
      </c>
      <c r="L38" s="21">
        <v>47</v>
      </c>
      <c r="M38" s="17">
        <v>35</v>
      </c>
      <c r="N38">
        <v>0</v>
      </c>
      <c r="O38" s="33">
        <v>188</v>
      </c>
      <c r="P38" s="18">
        <v>10.5</v>
      </c>
      <c r="T38" s="61"/>
      <c r="U38" s="61" t="s">
        <v>140</v>
      </c>
      <c r="V38" s="61" t="s">
        <v>82</v>
      </c>
      <c r="W38" s="61" t="s">
        <v>141</v>
      </c>
      <c r="X38" s="61" t="s">
        <v>142</v>
      </c>
      <c r="Y38" s="61" t="s">
        <v>143</v>
      </c>
      <c r="Z38" s="61" t="s">
        <v>144</v>
      </c>
      <c r="AA38" s="61" t="s">
        <v>145</v>
      </c>
      <c r="AB38" s="61" t="s">
        <v>146</v>
      </c>
    </row>
    <row r="39" spans="1:28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3</v>
      </c>
      <c r="F39" s="14">
        <v>112</v>
      </c>
      <c r="G39" s="14">
        <v>1</v>
      </c>
      <c r="H39" s="32">
        <v>0</v>
      </c>
      <c r="I39" s="14">
        <v>59</v>
      </c>
      <c r="J39" s="14">
        <v>15</v>
      </c>
      <c r="K39" s="14">
        <v>4</v>
      </c>
      <c r="L39" s="21">
        <v>37</v>
      </c>
      <c r="M39" s="17">
        <v>39</v>
      </c>
      <c r="N39">
        <v>0</v>
      </c>
      <c r="O39" s="33">
        <v>171</v>
      </c>
      <c r="P39" s="18">
        <v>12</v>
      </c>
      <c r="T39" s="49" t="s">
        <v>134</v>
      </c>
      <c r="U39" s="49">
        <v>-27.654244847468735</v>
      </c>
      <c r="V39" s="49">
        <v>2.1140139033215104</v>
      </c>
      <c r="W39" s="49">
        <v>-13.081392134658508</v>
      </c>
      <c r="X39" s="49">
        <v>1.0397092705921425E-25</v>
      </c>
      <c r="Y39" s="49">
        <v>-31.835395998412324</v>
      </c>
      <c r="Z39" s="49">
        <v>-23.473093696525147</v>
      </c>
      <c r="AA39" s="49">
        <v>-31.835395998412324</v>
      </c>
      <c r="AB39" s="49">
        <v>-23.473093696525147</v>
      </c>
    </row>
    <row r="40" spans="1:28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0</v>
      </c>
      <c r="F40" s="14">
        <v>72</v>
      </c>
      <c r="G40" s="14">
        <v>1</v>
      </c>
      <c r="H40" s="32">
        <v>1</v>
      </c>
      <c r="I40" s="14">
        <v>30</v>
      </c>
      <c r="J40" s="14">
        <v>13</v>
      </c>
      <c r="K40" s="14">
        <v>5</v>
      </c>
      <c r="L40" s="21">
        <v>39</v>
      </c>
      <c r="M40" s="17">
        <v>26</v>
      </c>
      <c r="N40">
        <v>0</v>
      </c>
      <c r="O40" s="33">
        <v>204</v>
      </c>
      <c r="P40" s="18">
        <v>14.5</v>
      </c>
      <c r="T40" s="49" t="s">
        <v>41</v>
      </c>
      <c r="U40" s="49">
        <v>0.7309276300408406</v>
      </c>
      <c r="V40" s="49">
        <v>0.25359693283497359</v>
      </c>
      <c r="W40" s="49">
        <v>2.8822416023323383</v>
      </c>
      <c r="X40" s="49">
        <v>4.600592613902544E-3</v>
      </c>
      <c r="Y40" s="49">
        <v>0.22935708410793931</v>
      </c>
      <c r="Z40" s="49">
        <v>1.2324981759737419</v>
      </c>
      <c r="AA40" s="49">
        <v>0.22935708410793931</v>
      </c>
      <c r="AB40" s="49">
        <v>1.2324981759737419</v>
      </c>
    </row>
    <row r="41" spans="1:28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2</v>
      </c>
      <c r="F41" s="12">
        <v>150</v>
      </c>
      <c r="G41" s="14">
        <v>0</v>
      </c>
      <c r="H41" s="32">
        <v>0</v>
      </c>
      <c r="I41" s="14">
        <v>28</v>
      </c>
      <c r="J41" s="14">
        <v>1</v>
      </c>
      <c r="K41" s="14">
        <v>6</v>
      </c>
      <c r="L41" s="21">
        <v>30</v>
      </c>
      <c r="M41" s="17">
        <v>24</v>
      </c>
      <c r="N41">
        <v>0</v>
      </c>
      <c r="O41" s="33">
        <v>160</v>
      </c>
      <c r="P41" s="23">
        <v>5.9</v>
      </c>
      <c r="T41" s="49" t="s">
        <v>43</v>
      </c>
      <c r="U41" s="49">
        <v>2.7737218967044262E-2</v>
      </c>
      <c r="V41" s="49">
        <v>1.7889879491782792E-2</v>
      </c>
      <c r="W41" s="49">
        <v>1.5504419121316364</v>
      </c>
      <c r="X41" s="49">
        <v>0.12339409703038592</v>
      </c>
      <c r="Y41" s="49">
        <v>-7.6458455008783406E-3</v>
      </c>
      <c r="Z41" s="49">
        <v>6.3120283434966867E-2</v>
      </c>
      <c r="AA41" s="49">
        <v>-7.6458455008783406E-3</v>
      </c>
      <c r="AB41" s="49">
        <v>6.3120283434966867E-2</v>
      </c>
    </row>
    <row r="42" spans="1:28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3</v>
      </c>
      <c r="F42" s="14">
        <v>110</v>
      </c>
      <c r="G42" s="14">
        <v>1</v>
      </c>
      <c r="H42" s="32">
        <v>0</v>
      </c>
      <c r="I42" s="14">
        <v>36</v>
      </c>
      <c r="J42" s="14">
        <v>9</v>
      </c>
      <c r="K42" s="14">
        <v>2</v>
      </c>
      <c r="L42" s="21">
        <v>41</v>
      </c>
      <c r="M42" s="17">
        <v>30</v>
      </c>
      <c r="N42">
        <v>1</v>
      </c>
      <c r="O42" s="33">
        <v>176</v>
      </c>
      <c r="P42" s="18">
        <v>9</v>
      </c>
      <c r="T42" s="49" t="s">
        <v>44</v>
      </c>
      <c r="U42" s="49">
        <v>0.25786667460147572</v>
      </c>
      <c r="V42" s="49">
        <v>0.123037258484606</v>
      </c>
      <c r="W42" s="49">
        <v>2.0958421682789616</v>
      </c>
      <c r="X42" s="49">
        <v>3.7977227171639108E-2</v>
      </c>
      <c r="Y42" s="49">
        <v>1.4520415566198347E-2</v>
      </c>
      <c r="Z42" s="49">
        <v>0.50121293363675312</v>
      </c>
      <c r="AA42" s="49">
        <v>1.4520415566198347E-2</v>
      </c>
      <c r="AB42" s="49">
        <v>0.50121293363675312</v>
      </c>
    </row>
    <row r="43" spans="1:28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2</v>
      </c>
      <c r="F43" s="14">
        <v>104</v>
      </c>
      <c r="G43" s="14">
        <v>1</v>
      </c>
      <c r="H43" s="32">
        <v>0</v>
      </c>
      <c r="I43" s="14">
        <v>40</v>
      </c>
      <c r="J43" s="14">
        <v>8</v>
      </c>
      <c r="K43" s="14">
        <v>3</v>
      </c>
      <c r="L43" s="21">
        <v>43</v>
      </c>
      <c r="M43" s="17">
        <v>64</v>
      </c>
      <c r="N43">
        <v>0</v>
      </c>
      <c r="O43" s="33">
        <v>177</v>
      </c>
      <c r="P43" s="18">
        <v>15.8</v>
      </c>
      <c r="T43" s="49" t="s">
        <v>45</v>
      </c>
      <c r="U43" s="49">
        <v>3.598420827877067E-2</v>
      </c>
      <c r="V43" s="49">
        <v>1.9729989082082804E-3</v>
      </c>
      <c r="W43" s="49">
        <v>18.238331571834799</v>
      </c>
      <c r="X43" s="49">
        <v>4.0201097431218613E-38</v>
      </c>
      <c r="Y43" s="49">
        <v>3.208196021743856E-2</v>
      </c>
      <c r="Z43" s="49">
        <v>3.988645634010278E-2</v>
      </c>
      <c r="AA43" s="49">
        <v>3.208196021743856E-2</v>
      </c>
      <c r="AB43" s="49">
        <v>3.988645634010278E-2</v>
      </c>
    </row>
    <row r="44" spans="1:28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1</v>
      </c>
      <c r="F44" s="14">
        <v>99</v>
      </c>
      <c r="G44" s="14">
        <v>1</v>
      </c>
      <c r="H44" s="32">
        <v>0</v>
      </c>
      <c r="I44" s="14">
        <v>43</v>
      </c>
      <c r="J44" s="14">
        <v>15</v>
      </c>
      <c r="K44" s="14">
        <v>5</v>
      </c>
      <c r="L44" s="21">
        <v>35</v>
      </c>
      <c r="M44" s="17">
        <v>45</v>
      </c>
      <c r="N44">
        <v>0</v>
      </c>
      <c r="O44" s="33">
        <v>184</v>
      </c>
      <c r="P44" s="18">
        <v>14</v>
      </c>
      <c r="T44" s="49" t="s">
        <v>46</v>
      </c>
      <c r="U44" s="49">
        <v>-3.630826948937086E-2</v>
      </c>
      <c r="V44" s="49">
        <v>5.3767887896270884E-2</v>
      </c>
      <c r="W44" s="49">
        <v>-0.67527795697344195</v>
      </c>
      <c r="X44" s="49">
        <v>0.50066277299741513</v>
      </c>
      <c r="Y44" s="49">
        <v>-0.14265178312855636</v>
      </c>
      <c r="Z44" s="49">
        <v>7.0035244149814629E-2</v>
      </c>
      <c r="AA44" s="49">
        <v>-0.14265178312855636</v>
      </c>
      <c r="AB44" s="49">
        <v>7.0035244149814629E-2</v>
      </c>
    </row>
    <row r="45" spans="1:28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2</v>
      </c>
      <c r="F45" s="14">
        <v>145</v>
      </c>
      <c r="G45" s="14">
        <v>1</v>
      </c>
      <c r="H45" s="32">
        <v>1</v>
      </c>
      <c r="I45" s="14">
        <v>52</v>
      </c>
      <c r="J45" s="14">
        <v>15</v>
      </c>
      <c r="K45" s="14">
        <v>3</v>
      </c>
      <c r="L45" s="21">
        <v>30</v>
      </c>
      <c r="M45" s="17">
        <v>59</v>
      </c>
      <c r="N45">
        <v>0</v>
      </c>
      <c r="O45" s="33">
        <v>169</v>
      </c>
      <c r="P45" s="18">
        <v>15.3</v>
      </c>
      <c r="T45" s="49" t="s">
        <v>47</v>
      </c>
      <c r="U45" s="49">
        <v>1.8983010047462525E-2</v>
      </c>
      <c r="V45" s="49">
        <v>3.9419766112634555E-3</v>
      </c>
      <c r="W45" s="49">
        <v>4.815606970681193</v>
      </c>
      <c r="X45" s="49">
        <v>3.9070135239335896E-6</v>
      </c>
      <c r="Y45" s="49">
        <v>1.1186467167928666E-2</v>
      </c>
      <c r="Z45" s="49">
        <v>2.6779552926996384E-2</v>
      </c>
      <c r="AA45" s="49">
        <v>1.1186467167928666E-2</v>
      </c>
      <c r="AB45" s="49">
        <v>2.6779552926996384E-2</v>
      </c>
    </row>
    <row r="46" spans="1:28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2</v>
      </c>
      <c r="F46" s="14">
        <v>111</v>
      </c>
      <c r="G46" s="14">
        <v>1</v>
      </c>
      <c r="H46" s="32">
        <v>0</v>
      </c>
      <c r="I46" s="14">
        <v>45</v>
      </c>
      <c r="J46" s="14">
        <v>9</v>
      </c>
      <c r="K46" s="14">
        <v>3</v>
      </c>
      <c r="L46" s="21">
        <v>50</v>
      </c>
      <c r="M46" s="17">
        <v>87</v>
      </c>
      <c r="N46">
        <v>0</v>
      </c>
      <c r="O46" s="33">
        <v>178</v>
      </c>
      <c r="P46" s="18">
        <v>14.4</v>
      </c>
      <c r="T46" s="49" t="s">
        <v>48</v>
      </c>
      <c r="U46" s="49">
        <v>-0.17729238002443137</v>
      </c>
      <c r="V46" s="49">
        <v>0.15386881787227244</v>
      </c>
      <c r="W46" s="49">
        <v>-1.1522307279412713</v>
      </c>
      <c r="X46" s="49">
        <v>0.25127775784062018</v>
      </c>
      <c r="Y46" s="49">
        <v>-0.48161809137862832</v>
      </c>
      <c r="Z46" s="49">
        <v>0.12703333132976558</v>
      </c>
      <c r="AA46" s="49">
        <v>-0.48161809137862832</v>
      </c>
      <c r="AB46" s="49">
        <v>0.12703333132976558</v>
      </c>
    </row>
    <row r="47" spans="1:28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1</v>
      </c>
      <c r="F47" s="14">
        <v>86</v>
      </c>
      <c r="G47" s="14">
        <v>1</v>
      </c>
      <c r="H47" s="32">
        <v>0</v>
      </c>
      <c r="I47" s="14">
        <v>33</v>
      </c>
      <c r="J47" s="14">
        <v>5</v>
      </c>
      <c r="K47" s="14">
        <v>2</v>
      </c>
      <c r="L47" s="21">
        <v>37</v>
      </c>
      <c r="M47" s="17">
        <v>98</v>
      </c>
      <c r="N47">
        <v>0</v>
      </c>
      <c r="O47" s="33">
        <v>194</v>
      </c>
      <c r="P47" s="18">
        <v>14.8</v>
      </c>
      <c r="T47" s="49" t="s">
        <v>49</v>
      </c>
      <c r="U47" s="49">
        <v>0.19500310986817843</v>
      </c>
      <c r="V47" s="49">
        <v>0.16688011002869552</v>
      </c>
      <c r="W47" s="49">
        <v>1.1685221793936202</v>
      </c>
      <c r="X47" s="49">
        <v>0.24467087715268893</v>
      </c>
      <c r="Y47" s="49">
        <v>-0.13505667025898904</v>
      </c>
      <c r="Z47" s="49">
        <v>0.52506288999534589</v>
      </c>
      <c r="AA47" s="49">
        <v>-0.13505667025898904</v>
      </c>
      <c r="AB47" s="49">
        <v>0.52506288999534589</v>
      </c>
    </row>
    <row r="48" spans="1:28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1</v>
      </c>
      <c r="F48" s="14">
        <v>84</v>
      </c>
      <c r="G48" s="14">
        <v>1</v>
      </c>
      <c r="H48" s="32">
        <v>1</v>
      </c>
      <c r="I48" s="14">
        <v>36</v>
      </c>
      <c r="J48" s="14">
        <v>8</v>
      </c>
      <c r="K48" s="14">
        <v>2</v>
      </c>
      <c r="L48" s="21">
        <v>50</v>
      </c>
      <c r="M48" s="17">
        <v>40</v>
      </c>
      <c r="N48">
        <v>0</v>
      </c>
      <c r="O48" s="33">
        <v>179</v>
      </c>
      <c r="P48" s="18">
        <v>12.1</v>
      </c>
      <c r="T48" s="49" t="s">
        <v>50</v>
      </c>
      <c r="U48" s="49">
        <v>-2.1497829932193468E-2</v>
      </c>
      <c r="V48" s="49">
        <v>1.2181593677731422E-2</v>
      </c>
      <c r="W48" s="49">
        <v>-1.7647797571423354</v>
      </c>
      <c r="X48" s="49">
        <v>7.9879045695442671E-2</v>
      </c>
      <c r="Y48" s="49">
        <v>-4.5590899682561942E-2</v>
      </c>
      <c r="Z48" s="49">
        <v>2.5952398181750061E-3</v>
      </c>
      <c r="AA48" s="49">
        <v>-4.5590899682561942E-2</v>
      </c>
      <c r="AB48" s="49">
        <v>2.5952398181750061E-3</v>
      </c>
    </row>
    <row r="49" spans="1:28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3</v>
      </c>
      <c r="F49" s="14">
        <v>123</v>
      </c>
      <c r="G49" s="14">
        <v>0</v>
      </c>
      <c r="H49" s="32">
        <v>0</v>
      </c>
      <c r="I49" s="14">
        <v>36</v>
      </c>
      <c r="J49" s="14">
        <v>8</v>
      </c>
      <c r="K49" s="14">
        <v>2</v>
      </c>
      <c r="L49" s="21">
        <v>33</v>
      </c>
      <c r="M49" s="17">
        <v>32</v>
      </c>
      <c r="N49">
        <v>1</v>
      </c>
      <c r="O49" s="33">
        <v>167</v>
      </c>
      <c r="P49" s="18">
        <v>8</v>
      </c>
      <c r="T49" s="49" t="s">
        <v>51</v>
      </c>
      <c r="U49" s="49">
        <v>5.7963970214811825E-2</v>
      </c>
      <c r="V49" s="49">
        <v>2.4024736741964259E-2</v>
      </c>
      <c r="W49" s="49">
        <v>2.4126786835322758</v>
      </c>
      <c r="X49" s="49">
        <v>1.7188886792309562E-2</v>
      </c>
      <c r="Y49" s="49">
        <v>1.0447227055292767E-2</v>
      </c>
      <c r="Z49" s="49">
        <v>0.10548071337433088</v>
      </c>
      <c r="AA49" s="49">
        <v>1.0447227055292767E-2</v>
      </c>
      <c r="AB49" s="49">
        <v>0.10548071337433088</v>
      </c>
    </row>
    <row r="50" spans="1:28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1</v>
      </c>
      <c r="F50" s="14">
        <v>97</v>
      </c>
      <c r="G50" s="14">
        <v>0</v>
      </c>
      <c r="H50" s="32">
        <v>1</v>
      </c>
      <c r="I50" s="14">
        <v>43</v>
      </c>
      <c r="J50" s="14">
        <v>6</v>
      </c>
      <c r="K50" s="14">
        <v>3</v>
      </c>
      <c r="L50" s="21">
        <v>41</v>
      </c>
      <c r="M50" s="17">
        <v>37</v>
      </c>
      <c r="N50">
        <v>0</v>
      </c>
      <c r="O50" s="33">
        <v>172</v>
      </c>
      <c r="P50" s="18">
        <v>8.4</v>
      </c>
      <c r="T50" s="49" t="s">
        <v>52</v>
      </c>
      <c r="U50" s="49">
        <v>-5.787081437202414E-2</v>
      </c>
      <c r="V50" s="49">
        <v>7.0106935079582475E-2</v>
      </c>
      <c r="W50" s="49">
        <v>-0.82546490309883891</v>
      </c>
      <c r="X50" s="49">
        <v>0.4105748646688745</v>
      </c>
      <c r="Y50" s="49">
        <v>-0.19653011639296419</v>
      </c>
      <c r="Z50" s="49">
        <v>8.0788487648915899E-2</v>
      </c>
      <c r="AA50" s="49">
        <v>-0.19653011639296419</v>
      </c>
      <c r="AB50" s="49">
        <v>8.0788487648915899E-2</v>
      </c>
    </row>
    <row r="51" spans="1:28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2</v>
      </c>
      <c r="F51" s="14">
        <v>98</v>
      </c>
      <c r="G51" s="14">
        <v>0</v>
      </c>
      <c r="H51" s="32">
        <v>1</v>
      </c>
      <c r="I51" s="14">
        <v>35</v>
      </c>
      <c r="J51" s="14">
        <v>1</v>
      </c>
      <c r="K51" s="14">
        <v>3</v>
      </c>
      <c r="L51" s="21">
        <v>35</v>
      </c>
      <c r="M51" s="17">
        <v>26</v>
      </c>
      <c r="N51">
        <v>0</v>
      </c>
      <c r="O51" s="33">
        <v>181</v>
      </c>
      <c r="P51" s="18">
        <v>10.6</v>
      </c>
      <c r="T51" s="49" t="s">
        <v>53</v>
      </c>
      <c r="U51" s="49">
        <v>-7.3035042572033157E-3</v>
      </c>
      <c r="V51" s="49">
        <v>1.7547085046832864E-2</v>
      </c>
      <c r="W51" s="49">
        <v>-0.41622322099142905</v>
      </c>
      <c r="X51" s="49">
        <v>0.67791255428271335</v>
      </c>
      <c r="Y51" s="49">
        <v>-4.2008581042174774E-2</v>
      </c>
      <c r="Z51" s="49">
        <v>2.7401572527768141E-2</v>
      </c>
      <c r="AA51" s="49">
        <v>-4.2008581042174774E-2</v>
      </c>
      <c r="AB51" s="49">
        <v>2.7401572527768141E-2</v>
      </c>
    </row>
    <row r="52" spans="1:28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0</v>
      </c>
      <c r="F52" s="14">
        <v>72</v>
      </c>
      <c r="G52" s="14">
        <v>0</v>
      </c>
      <c r="H52" s="32">
        <v>1</v>
      </c>
      <c r="I52" s="14">
        <v>49</v>
      </c>
      <c r="J52" s="14">
        <v>7</v>
      </c>
      <c r="K52" s="14">
        <v>4</v>
      </c>
      <c r="L52" s="21">
        <v>41</v>
      </c>
      <c r="M52" s="17">
        <v>33</v>
      </c>
      <c r="N52">
        <v>0</v>
      </c>
      <c r="O52" s="33">
        <v>189</v>
      </c>
      <c r="P52" s="18">
        <v>10.9</v>
      </c>
      <c r="T52" s="49" t="s">
        <v>54</v>
      </c>
      <c r="U52" s="49">
        <v>2.9075249245170734E-3</v>
      </c>
      <c r="V52" s="49">
        <v>4.5017421105038131E-3</v>
      </c>
      <c r="W52" s="49">
        <v>0.64586661189076366</v>
      </c>
      <c r="X52" s="49">
        <v>0.51947024857474644</v>
      </c>
      <c r="Y52" s="49">
        <v>-5.9961365779028619E-3</v>
      </c>
      <c r="Z52" s="49">
        <v>1.181118642693701E-2</v>
      </c>
      <c r="AA52" s="49">
        <v>-5.9961365779028619E-3</v>
      </c>
      <c r="AB52" s="49">
        <v>1.181118642693701E-2</v>
      </c>
    </row>
    <row r="53" spans="1:28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6</v>
      </c>
      <c r="F53" s="14">
        <v>73</v>
      </c>
      <c r="G53" s="14">
        <v>1</v>
      </c>
      <c r="H53" s="32">
        <v>1</v>
      </c>
      <c r="I53" s="14">
        <v>35</v>
      </c>
      <c r="J53" s="14">
        <v>4</v>
      </c>
      <c r="K53" s="14">
        <v>3</v>
      </c>
      <c r="L53" s="21">
        <v>50</v>
      </c>
      <c r="M53" s="17">
        <v>34</v>
      </c>
      <c r="N53">
        <v>0</v>
      </c>
      <c r="O53" s="33">
        <v>171</v>
      </c>
      <c r="P53" s="18">
        <v>8.6999999999999993</v>
      </c>
      <c r="T53" s="49" t="s">
        <v>55</v>
      </c>
      <c r="U53" s="49">
        <v>-6.2521740924160268E-2</v>
      </c>
      <c r="V53" s="49">
        <v>0.18605409256201252</v>
      </c>
      <c r="W53" s="49">
        <v>-0.33604066464338345</v>
      </c>
      <c r="X53" s="62">
        <v>0.73736581324707229</v>
      </c>
      <c r="Y53" s="49">
        <v>-0.43050431759083474</v>
      </c>
      <c r="Z53" s="49">
        <v>0.30546083574251415</v>
      </c>
      <c r="AA53" s="49">
        <v>-0.43050431759083474</v>
      </c>
      <c r="AB53" s="49">
        <v>0.30546083574251415</v>
      </c>
    </row>
    <row r="54" spans="1:28" ht="16.5" thickBot="1" x14ac:dyDescent="0.3">
      <c r="A54" s="18">
        <v>2.5</v>
      </c>
      <c r="B54" s="14">
        <v>21</v>
      </c>
      <c r="C54" s="20">
        <v>0.73399999999999999</v>
      </c>
      <c r="D54" s="14">
        <v>152</v>
      </c>
      <c r="E54" s="14">
        <v>3</v>
      </c>
      <c r="F54" s="14">
        <v>111</v>
      </c>
      <c r="G54" s="14">
        <v>1</v>
      </c>
      <c r="H54" s="32">
        <v>0</v>
      </c>
      <c r="I54" s="14">
        <v>44</v>
      </c>
      <c r="J54" s="14">
        <v>5</v>
      </c>
      <c r="K54" s="14">
        <v>3</v>
      </c>
      <c r="L54" s="21">
        <v>47</v>
      </c>
      <c r="M54" s="17">
        <v>43</v>
      </c>
      <c r="N54">
        <v>0</v>
      </c>
      <c r="O54" s="33">
        <v>169</v>
      </c>
      <c r="P54" s="18">
        <v>9.5</v>
      </c>
      <c r="T54" s="50" t="s">
        <v>57</v>
      </c>
      <c r="U54" s="50">
        <v>0.17107537571617784</v>
      </c>
      <c r="V54" s="50">
        <v>1.0756088063412151E-2</v>
      </c>
      <c r="W54" s="50">
        <v>15.904980947311772</v>
      </c>
      <c r="X54" s="50">
        <v>1.1748104969799803E-32</v>
      </c>
      <c r="Y54" s="50">
        <v>0.14980170768810783</v>
      </c>
      <c r="Z54" s="50">
        <v>0.19234904374424786</v>
      </c>
      <c r="AA54" s="50">
        <v>0.14980170768810783</v>
      </c>
      <c r="AB54" s="50">
        <v>0.19234904374424786</v>
      </c>
    </row>
    <row r="55" spans="1:28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6</v>
      </c>
      <c r="F55" s="14">
        <v>86</v>
      </c>
      <c r="G55" s="14">
        <v>1</v>
      </c>
      <c r="H55" s="32">
        <v>0</v>
      </c>
      <c r="I55" s="14">
        <v>29</v>
      </c>
      <c r="J55" s="14">
        <v>2</v>
      </c>
      <c r="K55" s="14">
        <v>2</v>
      </c>
      <c r="L55" s="21">
        <v>36</v>
      </c>
      <c r="M55" s="17">
        <v>21</v>
      </c>
      <c r="N55">
        <v>0</v>
      </c>
      <c r="O55" s="33">
        <v>168</v>
      </c>
      <c r="P55" s="18">
        <v>6.8</v>
      </c>
      <c r="T55" s="59"/>
      <c r="U55" s="59"/>
      <c r="V55" s="59"/>
      <c r="W55" s="59"/>
      <c r="X55" s="59"/>
      <c r="Y55" s="59"/>
      <c r="Z55" s="59"/>
      <c r="AA55" s="59"/>
      <c r="AB55" s="59"/>
    </row>
    <row r="56" spans="1:28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2</v>
      </c>
      <c r="F56" s="14">
        <v>120</v>
      </c>
      <c r="G56" s="14">
        <v>0</v>
      </c>
      <c r="H56" s="32">
        <v>0</v>
      </c>
      <c r="I56" s="14">
        <v>39</v>
      </c>
      <c r="J56" s="14">
        <v>5</v>
      </c>
      <c r="K56" s="14">
        <v>3</v>
      </c>
      <c r="L56" s="21">
        <v>40</v>
      </c>
      <c r="M56" s="17">
        <v>14</v>
      </c>
      <c r="N56">
        <v>0</v>
      </c>
      <c r="O56" s="33">
        <v>167</v>
      </c>
      <c r="P56" s="18">
        <v>7.2</v>
      </c>
      <c r="T56" s="59"/>
      <c r="U56" s="59"/>
      <c r="V56" s="59"/>
      <c r="W56" s="59"/>
      <c r="X56" s="59"/>
      <c r="Y56" s="59"/>
      <c r="Z56" s="59"/>
      <c r="AA56" s="59"/>
      <c r="AB56" s="59"/>
    </row>
    <row r="57" spans="1:28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2</v>
      </c>
      <c r="F57" s="14">
        <v>84</v>
      </c>
      <c r="G57" s="14">
        <v>1</v>
      </c>
      <c r="H57" s="32">
        <v>1</v>
      </c>
      <c r="I57" s="14">
        <v>36</v>
      </c>
      <c r="J57" s="14">
        <v>6</v>
      </c>
      <c r="K57" s="14">
        <v>3</v>
      </c>
      <c r="L57" s="21">
        <v>34</v>
      </c>
      <c r="M57" s="17">
        <v>77</v>
      </c>
      <c r="N57">
        <v>0</v>
      </c>
      <c r="O57" s="33">
        <v>184</v>
      </c>
      <c r="P57" s="18">
        <v>11.3</v>
      </c>
      <c r="T57" s="59"/>
      <c r="U57" s="59"/>
      <c r="V57" s="59"/>
      <c r="W57" s="59"/>
      <c r="X57" s="59"/>
      <c r="Y57" s="59"/>
      <c r="Z57" s="59"/>
      <c r="AA57" s="59"/>
      <c r="AB57" s="59"/>
    </row>
    <row r="58" spans="1:28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3</v>
      </c>
      <c r="F58" s="14">
        <v>108</v>
      </c>
      <c r="G58" s="14">
        <v>1</v>
      </c>
      <c r="H58" s="32">
        <v>0</v>
      </c>
      <c r="I58" s="14">
        <v>37</v>
      </c>
      <c r="J58" s="14">
        <v>9</v>
      </c>
      <c r="K58" s="14">
        <v>2</v>
      </c>
      <c r="L58" s="21">
        <v>40</v>
      </c>
      <c r="M58" s="17">
        <v>35</v>
      </c>
      <c r="N58">
        <v>0</v>
      </c>
      <c r="O58" s="33">
        <v>168</v>
      </c>
      <c r="P58" s="18">
        <v>9.4</v>
      </c>
      <c r="T58" s="132" t="s">
        <v>255</v>
      </c>
      <c r="U58" s="59"/>
      <c r="V58" s="59"/>
      <c r="W58" s="59"/>
      <c r="X58" s="59"/>
      <c r="Y58" s="59"/>
      <c r="Z58" s="59"/>
      <c r="AA58" s="59"/>
      <c r="AB58" s="59"/>
    </row>
    <row r="59" spans="1:28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3</v>
      </c>
      <c r="F59" s="14">
        <v>118</v>
      </c>
      <c r="G59" s="14">
        <v>0</v>
      </c>
      <c r="H59" s="32">
        <v>1</v>
      </c>
      <c r="I59" s="14">
        <v>34</v>
      </c>
      <c r="J59" s="14">
        <v>19</v>
      </c>
      <c r="K59" s="14">
        <v>1</v>
      </c>
      <c r="L59" s="21">
        <v>39</v>
      </c>
      <c r="M59" s="17">
        <v>22</v>
      </c>
      <c r="N59">
        <v>1</v>
      </c>
      <c r="O59" s="33">
        <v>180</v>
      </c>
      <c r="P59" s="18">
        <v>8.6</v>
      </c>
      <c r="T59" s="131" t="s">
        <v>261</v>
      </c>
      <c r="U59" s="129"/>
      <c r="V59" s="129"/>
      <c r="W59" s="129"/>
      <c r="X59" s="129"/>
      <c r="Y59" s="129"/>
      <c r="Z59" s="129"/>
      <c r="AA59" s="129"/>
      <c r="AB59" s="129"/>
    </row>
    <row r="60" spans="1:28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4</v>
      </c>
      <c r="F60" s="14">
        <v>92</v>
      </c>
      <c r="G60" s="14">
        <v>0</v>
      </c>
      <c r="H60" s="32">
        <v>1</v>
      </c>
      <c r="I60" s="14">
        <v>52</v>
      </c>
      <c r="J60" s="14">
        <v>18</v>
      </c>
      <c r="K60" s="14">
        <v>5</v>
      </c>
      <c r="L60" s="21">
        <v>34</v>
      </c>
      <c r="M60" s="17">
        <v>87</v>
      </c>
      <c r="N60">
        <v>1</v>
      </c>
      <c r="O60" s="33">
        <v>186</v>
      </c>
      <c r="P60" s="18">
        <v>17.100000000000001</v>
      </c>
    </row>
    <row r="61" spans="1:28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1</v>
      </c>
      <c r="F61" s="14">
        <v>88</v>
      </c>
      <c r="G61" s="14">
        <v>0</v>
      </c>
      <c r="H61" s="32">
        <v>1</v>
      </c>
      <c r="I61" s="14">
        <v>45</v>
      </c>
      <c r="J61" s="14">
        <v>10</v>
      </c>
      <c r="K61" s="14">
        <v>3</v>
      </c>
      <c r="L61" s="21">
        <v>38</v>
      </c>
      <c r="M61" s="17">
        <v>45</v>
      </c>
      <c r="N61">
        <v>1</v>
      </c>
      <c r="O61" s="33">
        <v>187</v>
      </c>
      <c r="P61" s="18">
        <v>15.4</v>
      </c>
    </row>
    <row r="62" spans="1:28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2</v>
      </c>
      <c r="F62" s="14">
        <v>101</v>
      </c>
      <c r="G62" s="14">
        <v>0</v>
      </c>
      <c r="H62" s="32">
        <v>1</v>
      </c>
      <c r="I62" s="14">
        <v>53</v>
      </c>
      <c r="J62" s="14">
        <v>9</v>
      </c>
      <c r="K62" s="14">
        <v>4</v>
      </c>
      <c r="L62" s="21">
        <v>37</v>
      </c>
      <c r="M62" s="17">
        <v>33</v>
      </c>
      <c r="N62">
        <v>0</v>
      </c>
      <c r="O62" s="33">
        <v>170</v>
      </c>
      <c r="P62" s="18">
        <v>11</v>
      </c>
    </row>
    <row r="63" spans="1:28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4</v>
      </c>
      <c r="F63" s="14">
        <v>91</v>
      </c>
      <c r="G63" s="14">
        <v>0</v>
      </c>
      <c r="H63" s="32">
        <v>0</v>
      </c>
      <c r="I63" s="14">
        <v>44</v>
      </c>
      <c r="J63" s="14">
        <v>10</v>
      </c>
      <c r="K63" s="14">
        <v>3</v>
      </c>
      <c r="L63" s="21">
        <v>40</v>
      </c>
      <c r="M63" s="17">
        <v>44</v>
      </c>
      <c r="N63">
        <v>0</v>
      </c>
      <c r="O63" s="33">
        <v>187</v>
      </c>
      <c r="P63" s="18">
        <v>15.6</v>
      </c>
    </row>
    <row r="64" spans="1:28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2</v>
      </c>
      <c r="F64" s="14">
        <v>120</v>
      </c>
      <c r="G64" s="14">
        <v>0</v>
      </c>
      <c r="H64" s="32">
        <v>0</v>
      </c>
      <c r="I64" s="14">
        <v>46</v>
      </c>
      <c r="J64" s="14">
        <v>3</v>
      </c>
      <c r="K64" s="14">
        <v>4</v>
      </c>
      <c r="L64" s="21">
        <v>32</v>
      </c>
      <c r="M64" s="17">
        <v>26</v>
      </c>
      <c r="N64">
        <v>0</v>
      </c>
      <c r="O64" s="33">
        <v>172</v>
      </c>
      <c r="P64" s="18">
        <v>7.6</v>
      </c>
    </row>
    <row r="65" spans="1:16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2</v>
      </c>
      <c r="F65" s="14">
        <v>98</v>
      </c>
      <c r="G65" s="14">
        <v>0</v>
      </c>
      <c r="H65" s="32">
        <v>1</v>
      </c>
      <c r="I65" s="14">
        <v>38</v>
      </c>
      <c r="J65" s="14">
        <v>9</v>
      </c>
      <c r="K65" s="14">
        <v>2</v>
      </c>
      <c r="L65" s="21">
        <v>47</v>
      </c>
      <c r="M65" s="17">
        <v>41</v>
      </c>
      <c r="N65">
        <v>1</v>
      </c>
      <c r="O65" s="33">
        <v>183</v>
      </c>
      <c r="P65" s="18">
        <v>11.4</v>
      </c>
    </row>
    <row r="66" spans="1:16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0</v>
      </c>
      <c r="F66" s="14">
        <v>98</v>
      </c>
      <c r="G66" s="14">
        <v>1</v>
      </c>
      <c r="H66" s="32">
        <v>1</v>
      </c>
      <c r="I66" s="14">
        <v>36</v>
      </c>
      <c r="J66" s="14">
        <v>12</v>
      </c>
      <c r="K66" s="14">
        <v>1</v>
      </c>
      <c r="L66" s="21">
        <v>40</v>
      </c>
      <c r="M66" s="17">
        <v>57</v>
      </c>
      <c r="N66">
        <v>1</v>
      </c>
      <c r="O66" s="33">
        <v>195</v>
      </c>
      <c r="P66" s="18">
        <v>23.5</v>
      </c>
    </row>
    <row r="67" spans="1:16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2</v>
      </c>
      <c r="F67" s="14">
        <v>98</v>
      </c>
      <c r="G67" s="14">
        <v>1</v>
      </c>
      <c r="H67" s="32">
        <v>1</v>
      </c>
      <c r="I67" s="14">
        <v>42</v>
      </c>
      <c r="J67" s="14">
        <v>3</v>
      </c>
      <c r="K67" s="14">
        <v>3</v>
      </c>
      <c r="L67" s="21">
        <v>43</v>
      </c>
      <c r="M67" s="17">
        <v>59</v>
      </c>
      <c r="N67">
        <v>0</v>
      </c>
      <c r="O67" s="33">
        <v>166</v>
      </c>
      <c r="P67" s="18">
        <v>12.4</v>
      </c>
    </row>
    <row r="68" spans="1:16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2</v>
      </c>
      <c r="F68" s="14">
        <v>96</v>
      </c>
      <c r="G68" s="14">
        <v>0</v>
      </c>
      <c r="H68" s="32">
        <v>1</v>
      </c>
      <c r="I68" s="14">
        <v>28</v>
      </c>
      <c r="J68" s="14">
        <v>9</v>
      </c>
      <c r="K68" s="14">
        <v>1</v>
      </c>
      <c r="L68" s="21">
        <v>37</v>
      </c>
      <c r="M68" s="17">
        <v>54</v>
      </c>
      <c r="N68">
        <v>1</v>
      </c>
      <c r="O68" s="33">
        <v>186</v>
      </c>
      <c r="P68" s="18">
        <v>13.4</v>
      </c>
    </row>
    <row r="69" spans="1:16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3</v>
      </c>
      <c r="F69" s="14">
        <v>116</v>
      </c>
      <c r="G69" s="14">
        <v>1</v>
      </c>
      <c r="H69" s="32">
        <v>0</v>
      </c>
      <c r="I69" s="14">
        <v>35</v>
      </c>
      <c r="J69" s="14">
        <v>10</v>
      </c>
      <c r="K69" s="14">
        <v>2</v>
      </c>
      <c r="L69" s="21">
        <v>39</v>
      </c>
      <c r="M69" s="17">
        <v>42</v>
      </c>
      <c r="N69">
        <v>0</v>
      </c>
      <c r="O69" s="33">
        <v>185</v>
      </c>
      <c r="P69" s="18">
        <v>13.8</v>
      </c>
    </row>
    <row r="70" spans="1:16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3</v>
      </c>
      <c r="F70" s="14">
        <v>114</v>
      </c>
      <c r="G70" s="14">
        <v>1</v>
      </c>
      <c r="H70" s="32">
        <v>1</v>
      </c>
      <c r="I70" s="14">
        <v>43</v>
      </c>
      <c r="J70" s="14">
        <v>11</v>
      </c>
      <c r="K70" s="14">
        <v>3</v>
      </c>
      <c r="L70" s="21">
        <v>28</v>
      </c>
      <c r="M70" s="17">
        <v>35</v>
      </c>
      <c r="N70">
        <v>0</v>
      </c>
      <c r="O70" s="33">
        <v>175</v>
      </c>
      <c r="P70" s="18">
        <v>11.6</v>
      </c>
    </row>
    <row r="71" spans="1:16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2</v>
      </c>
      <c r="F71" s="14">
        <v>98</v>
      </c>
      <c r="G71" s="14">
        <v>1</v>
      </c>
      <c r="H71" s="32">
        <v>1</v>
      </c>
      <c r="I71" s="14">
        <v>35</v>
      </c>
      <c r="J71" s="14">
        <v>8</v>
      </c>
      <c r="K71" s="14">
        <v>2</v>
      </c>
      <c r="L71" s="21">
        <v>30</v>
      </c>
      <c r="M71" s="17">
        <v>37</v>
      </c>
      <c r="N71">
        <v>0</v>
      </c>
      <c r="O71" s="33">
        <v>170</v>
      </c>
      <c r="P71" s="18">
        <v>11.8</v>
      </c>
    </row>
    <row r="72" spans="1:16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1</v>
      </c>
      <c r="F72" s="14">
        <v>91</v>
      </c>
      <c r="G72" s="14">
        <v>1</v>
      </c>
      <c r="H72" s="32">
        <v>0</v>
      </c>
      <c r="I72" s="14">
        <v>28</v>
      </c>
      <c r="J72" s="14">
        <v>8</v>
      </c>
      <c r="K72" s="14">
        <v>2</v>
      </c>
      <c r="L72" s="21">
        <v>47</v>
      </c>
      <c r="M72" s="17">
        <v>41</v>
      </c>
      <c r="N72">
        <v>1</v>
      </c>
      <c r="O72" s="33">
        <v>181</v>
      </c>
      <c r="P72" s="18">
        <v>12.4</v>
      </c>
    </row>
    <row r="73" spans="1:16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4</v>
      </c>
      <c r="F73" s="14">
        <v>129</v>
      </c>
      <c r="G73" s="14">
        <v>1</v>
      </c>
      <c r="H73" s="32">
        <v>0</v>
      </c>
      <c r="I73" s="14">
        <v>56</v>
      </c>
      <c r="J73" s="14">
        <v>3</v>
      </c>
      <c r="K73" s="14">
        <v>5</v>
      </c>
      <c r="L73" s="21">
        <v>33</v>
      </c>
      <c r="M73" s="17">
        <v>74</v>
      </c>
      <c r="N73">
        <v>0</v>
      </c>
      <c r="O73" s="33">
        <v>170</v>
      </c>
      <c r="P73" s="18">
        <v>8.1</v>
      </c>
    </row>
    <row r="74" spans="1:16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1</v>
      </c>
      <c r="F74" s="14">
        <v>88</v>
      </c>
      <c r="G74" s="14">
        <v>1</v>
      </c>
      <c r="H74" s="32">
        <v>0</v>
      </c>
      <c r="I74" s="14">
        <v>40</v>
      </c>
      <c r="J74" s="14">
        <v>8</v>
      </c>
      <c r="K74" s="14">
        <v>3</v>
      </c>
      <c r="L74" s="21">
        <v>49</v>
      </c>
      <c r="M74" s="17">
        <v>31</v>
      </c>
      <c r="N74">
        <v>1</v>
      </c>
      <c r="O74" s="33">
        <v>182</v>
      </c>
      <c r="P74" s="18">
        <v>9.5</v>
      </c>
    </row>
    <row r="75" spans="1:16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0</v>
      </c>
      <c r="F75" s="14">
        <v>82</v>
      </c>
      <c r="G75" s="14">
        <v>0</v>
      </c>
      <c r="H75" s="32">
        <v>1</v>
      </c>
      <c r="I75" s="14">
        <v>31</v>
      </c>
      <c r="J75" s="14">
        <v>7</v>
      </c>
      <c r="K75" s="14">
        <v>2</v>
      </c>
      <c r="L75" s="21">
        <v>41</v>
      </c>
      <c r="M75" s="17">
        <v>22</v>
      </c>
      <c r="N75">
        <v>1</v>
      </c>
      <c r="O75" s="33">
        <v>180</v>
      </c>
      <c r="P75" s="18">
        <v>8.4</v>
      </c>
    </row>
    <row r="76" spans="1:16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5</v>
      </c>
      <c r="F76" s="14">
        <v>135</v>
      </c>
      <c r="G76" s="14">
        <v>1</v>
      </c>
      <c r="H76" s="32">
        <v>0</v>
      </c>
      <c r="I76" s="14">
        <v>40</v>
      </c>
      <c r="J76" s="14">
        <v>20</v>
      </c>
      <c r="K76" s="14">
        <v>2</v>
      </c>
      <c r="L76" s="21">
        <v>47</v>
      </c>
      <c r="M76" s="17">
        <v>16</v>
      </c>
      <c r="N76">
        <v>1</v>
      </c>
      <c r="O76" s="33">
        <v>176</v>
      </c>
      <c r="P76" s="18">
        <v>9</v>
      </c>
    </row>
    <row r="77" spans="1:16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5</v>
      </c>
      <c r="F77" s="14">
        <v>133</v>
      </c>
      <c r="G77" s="14">
        <v>0</v>
      </c>
      <c r="H77" s="32">
        <v>0</v>
      </c>
      <c r="I77" s="14">
        <v>29</v>
      </c>
      <c r="J77" s="14">
        <v>15</v>
      </c>
      <c r="K77" s="14">
        <v>1</v>
      </c>
      <c r="L77" s="21">
        <v>32</v>
      </c>
      <c r="M77" s="17">
        <v>97</v>
      </c>
      <c r="N77">
        <v>1</v>
      </c>
      <c r="O77" s="33">
        <v>187</v>
      </c>
      <c r="P77" s="18">
        <v>15.5</v>
      </c>
    </row>
    <row r="78" spans="1:16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3</v>
      </c>
      <c r="F78" s="14">
        <v>112</v>
      </c>
      <c r="G78" s="14">
        <v>1</v>
      </c>
      <c r="H78" s="32">
        <v>0</v>
      </c>
      <c r="I78" s="14">
        <v>32</v>
      </c>
      <c r="J78" s="14">
        <v>10</v>
      </c>
      <c r="K78" s="14">
        <v>2</v>
      </c>
      <c r="L78" s="21">
        <v>35</v>
      </c>
      <c r="M78" s="17">
        <v>26</v>
      </c>
      <c r="N78">
        <v>1</v>
      </c>
      <c r="O78" s="33">
        <v>180</v>
      </c>
      <c r="P78" s="18">
        <v>10.4</v>
      </c>
    </row>
    <row r="79" spans="1:16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5</v>
      </c>
      <c r="F79" s="14">
        <v>168</v>
      </c>
      <c r="G79" s="14">
        <v>1</v>
      </c>
      <c r="H79" s="32">
        <v>1</v>
      </c>
      <c r="I79" s="14">
        <v>33</v>
      </c>
      <c r="J79" s="14">
        <v>11</v>
      </c>
      <c r="K79" s="14">
        <v>5</v>
      </c>
      <c r="L79" s="21">
        <v>36</v>
      </c>
      <c r="M79" s="17">
        <v>23</v>
      </c>
      <c r="N79">
        <v>0</v>
      </c>
      <c r="O79" s="33">
        <v>184</v>
      </c>
      <c r="P79" s="18">
        <v>12.7</v>
      </c>
    </row>
    <row r="80" spans="1:16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3</v>
      </c>
      <c r="F80" s="14">
        <v>78</v>
      </c>
      <c r="G80" s="14">
        <v>1</v>
      </c>
      <c r="H80" s="32">
        <v>1</v>
      </c>
      <c r="I80" s="14">
        <v>39</v>
      </c>
      <c r="J80" s="14">
        <v>7</v>
      </c>
      <c r="K80" s="14">
        <v>3</v>
      </c>
      <c r="L80" s="21">
        <v>45</v>
      </c>
      <c r="M80" s="17">
        <v>84</v>
      </c>
      <c r="N80">
        <v>0</v>
      </c>
      <c r="O80" s="33">
        <v>187</v>
      </c>
      <c r="P80" s="18">
        <v>14</v>
      </c>
    </row>
    <row r="81" spans="1:16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3</v>
      </c>
      <c r="F81" s="14">
        <v>110</v>
      </c>
      <c r="G81" s="14">
        <v>1</v>
      </c>
      <c r="H81" s="32">
        <v>0</v>
      </c>
      <c r="I81" s="14">
        <v>41</v>
      </c>
      <c r="J81" s="14">
        <v>10</v>
      </c>
      <c r="K81" s="14">
        <v>3</v>
      </c>
      <c r="L81" s="21">
        <v>41</v>
      </c>
      <c r="M81" s="17">
        <v>28</v>
      </c>
      <c r="N81">
        <v>1</v>
      </c>
      <c r="O81" s="33">
        <v>169</v>
      </c>
      <c r="P81" s="18">
        <v>9.4</v>
      </c>
    </row>
    <row r="82" spans="1:16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3</v>
      </c>
      <c r="F82" s="14">
        <v>132</v>
      </c>
      <c r="G82" s="14">
        <v>1</v>
      </c>
      <c r="H82" s="32">
        <v>1</v>
      </c>
      <c r="I82" s="14">
        <v>31</v>
      </c>
      <c r="J82" s="14">
        <v>6</v>
      </c>
      <c r="K82" s="14">
        <v>2</v>
      </c>
      <c r="L82" s="21">
        <v>35</v>
      </c>
      <c r="M82" s="17">
        <v>74</v>
      </c>
      <c r="N82">
        <v>1</v>
      </c>
      <c r="O82" s="33">
        <v>173</v>
      </c>
      <c r="P82" s="18">
        <v>14</v>
      </c>
    </row>
    <row r="83" spans="1:16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4</v>
      </c>
      <c r="F83" s="14">
        <v>137</v>
      </c>
      <c r="G83" s="14">
        <v>0</v>
      </c>
      <c r="H83" s="32">
        <v>0</v>
      </c>
      <c r="I83" s="14">
        <v>43</v>
      </c>
      <c r="J83" s="14">
        <v>12</v>
      </c>
      <c r="K83" s="14">
        <v>3</v>
      </c>
      <c r="L83" s="21">
        <v>36</v>
      </c>
      <c r="M83" s="17">
        <v>65</v>
      </c>
      <c r="N83">
        <v>0</v>
      </c>
      <c r="O83" s="33">
        <v>174</v>
      </c>
      <c r="P83" s="18">
        <v>15.9</v>
      </c>
    </row>
    <row r="84" spans="1:16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3</v>
      </c>
      <c r="F84" s="14">
        <v>127</v>
      </c>
      <c r="G84" s="14">
        <v>0</v>
      </c>
      <c r="H84" s="32">
        <v>0</v>
      </c>
      <c r="I84" s="14">
        <v>30</v>
      </c>
      <c r="J84" s="14">
        <v>4</v>
      </c>
      <c r="K84" s="14">
        <v>2</v>
      </c>
      <c r="L84" s="21">
        <v>35</v>
      </c>
      <c r="M84" s="17">
        <v>17</v>
      </c>
      <c r="N84">
        <v>0</v>
      </c>
      <c r="O84" s="33">
        <v>175</v>
      </c>
      <c r="P84" s="18">
        <v>7.5</v>
      </c>
    </row>
    <row r="85" spans="1:16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4</v>
      </c>
      <c r="F85" s="14">
        <v>112</v>
      </c>
      <c r="G85" s="14">
        <v>1</v>
      </c>
      <c r="H85" s="32">
        <v>0</v>
      </c>
      <c r="I85" s="14">
        <v>39</v>
      </c>
      <c r="J85" s="14">
        <v>7</v>
      </c>
      <c r="K85" s="14">
        <v>3</v>
      </c>
      <c r="L85" s="21">
        <v>45</v>
      </c>
      <c r="M85" s="17">
        <v>23</v>
      </c>
      <c r="N85">
        <v>0</v>
      </c>
      <c r="O85" s="33">
        <v>180</v>
      </c>
      <c r="P85" s="18">
        <v>8.1</v>
      </c>
    </row>
    <row r="86" spans="1:16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1</v>
      </c>
      <c r="F86" s="14">
        <v>85</v>
      </c>
      <c r="G86" s="14">
        <v>0</v>
      </c>
      <c r="H86" s="32">
        <v>1</v>
      </c>
      <c r="I86" s="14">
        <v>46</v>
      </c>
      <c r="J86" s="14">
        <v>9</v>
      </c>
      <c r="K86" s="14">
        <v>3</v>
      </c>
      <c r="L86" s="21">
        <v>36</v>
      </c>
      <c r="M86" s="17">
        <v>17</v>
      </c>
      <c r="N86">
        <v>0</v>
      </c>
      <c r="O86" s="33">
        <v>194</v>
      </c>
      <c r="P86" s="18">
        <v>10.3</v>
      </c>
    </row>
    <row r="87" spans="1:16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2</v>
      </c>
      <c r="F87" s="14">
        <v>74</v>
      </c>
      <c r="G87" s="14">
        <v>0</v>
      </c>
      <c r="H87" s="32">
        <v>0</v>
      </c>
      <c r="I87" s="14">
        <v>50</v>
      </c>
      <c r="J87" s="14">
        <v>4</v>
      </c>
      <c r="K87" s="14">
        <v>4</v>
      </c>
      <c r="L87" s="21">
        <v>50</v>
      </c>
      <c r="M87" s="17">
        <v>21</v>
      </c>
      <c r="N87">
        <v>0</v>
      </c>
      <c r="O87" s="33">
        <v>180</v>
      </c>
      <c r="P87" s="18">
        <v>7.7</v>
      </c>
    </row>
    <row r="88" spans="1:16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3</v>
      </c>
      <c r="F88" s="14">
        <v>109</v>
      </c>
      <c r="G88" s="14">
        <v>0</v>
      </c>
      <c r="H88" s="32">
        <v>0</v>
      </c>
      <c r="I88" s="14">
        <v>44</v>
      </c>
      <c r="J88" s="14">
        <v>8</v>
      </c>
      <c r="K88" s="14">
        <v>3</v>
      </c>
      <c r="L88" s="21">
        <v>45</v>
      </c>
      <c r="M88" s="17">
        <v>34</v>
      </c>
      <c r="N88">
        <v>0</v>
      </c>
      <c r="O88" s="33">
        <v>167</v>
      </c>
      <c r="P88" s="18">
        <v>8.5</v>
      </c>
    </row>
    <row r="89" spans="1:16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3</v>
      </c>
      <c r="F89" s="14">
        <v>108</v>
      </c>
      <c r="G89" s="14">
        <v>0</v>
      </c>
      <c r="H89" s="32">
        <v>1</v>
      </c>
      <c r="I89" s="14">
        <v>31</v>
      </c>
      <c r="J89" s="14">
        <v>10</v>
      </c>
      <c r="K89" s="14">
        <v>2</v>
      </c>
      <c r="L89" s="21">
        <v>37</v>
      </c>
      <c r="M89" s="17">
        <v>50</v>
      </c>
      <c r="N89">
        <v>1</v>
      </c>
      <c r="O89" s="33">
        <v>180</v>
      </c>
      <c r="P89" s="18">
        <v>10.7</v>
      </c>
    </row>
    <row r="90" spans="1:16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2</v>
      </c>
      <c r="F90" s="14">
        <v>100</v>
      </c>
      <c r="G90" s="14">
        <v>0</v>
      </c>
      <c r="H90" s="32">
        <v>0</v>
      </c>
      <c r="I90" s="14">
        <v>53</v>
      </c>
      <c r="J90" s="14">
        <v>7</v>
      </c>
      <c r="K90" s="14">
        <v>4</v>
      </c>
      <c r="L90" s="21">
        <v>34</v>
      </c>
      <c r="M90" s="17">
        <v>28</v>
      </c>
      <c r="N90">
        <v>0</v>
      </c>
      <c r="O90" s="33">
        <v>167</v>
      </c>
      <c r="P90" s="18">
        <v>7.4</v>
      </c>
    </row>
    <row r="91" spans="1:16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3</v>
      </c>
      <c r="F91" s="14">
        <v>105</v>
      </c>
      <c r="G91" s="14">
        <v>1</v>
      </c>
      <c r="H91" s="32">
        <v>1</v>
      </c>
      <c r="I91" s="14">
        <v>37</v>
      </c>
      <c r="J91" s="14">
        <v>15</v>
      </c>
      <c r="K91" s="14">
        <v>2</v>
      </c>
      <c r="L91" s="21">
        <v>37</v>
      </c>
      <c r="M91" s="17">
        <v>75</v>
      </c>
      <c r="N91">
        <v>1</v>
      </c>
      <c r="O91" s="33">
        <v>176</v>
      </c>
      <c r="P91" s="18">
        <v>14.8</v>
      </c>
    </row>
    <row r="92" spans="1:16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5</v>
      </c>
      <c r="F92" s="14">
        <v>87</v>
      </c>
      <c r="G92" s="14">
        <v>1</v>
      </c>
      <c r="H92" s="32">
        <v>0</v>
      </c>
      <c r="I92" s="14">
        <v>46</v>
      </c>
      <c r="J92" s="14">
        <v>1</v>
      </c>
      <c r="K92" s="14">
        <v>4</v>
      </c>
      <c r="L92" s="21">
        <v>45</v>
      </c>
      <c r="M92" s="17">
        <v>37</v>
      </c>
      <c r="N92">
        <v>0</v>
      </c>
      <c r="O92" s="33">
        <v>166</v>
      </c>
      <c r="P92" s="18">
        <v>7.3</v>
      </c>
    </row>
    <row r="93" spans="1:16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4</v>
      </c>
      <c r="F93" s="14">
        <v>84</v>
      </c>
      <c r="G93" s="14">
        <v>1</v>
      </c>
      <c r="H93" s="32">
        <v>0</v>
      </c>
      <c r="I93" s="14">
        <v>45</v>
      </c>
      <c r="J93" s="14">
        <v>5</v>
      </c>
      <c r="K93" s="14">
        <v>4</v>
      </c>
      <c r="L93" s="21">
        <v>24</v>
      </c>
      <c r="M93" s="17">
        <v>14</v>
      </c>
      <c r="N93">
        <v>0</v>
      </c>
      <c r="O93" s="33">
        <v>165</v>
      </c>
      <c r="P93" s="18">
        <v>7.6</v>
      </c>
    </row>
    <row r="94" spans="1:16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1</v>
      </c>
      <c r="F94" s="14">
        <v>87</v>
      </c>
      <c r="G94" s="14">
        <v>1</v>
      </c>
      <c r="H94" s="32">
        <v>0</v>
      </c>
      <c r="I94" s="14">
        <v>34</v>
      </c>
      <c r="J94" s="14">
        <v>8</v>
      </c>
      <c r="K94" s="14">
        <v>2</v>
      </c>
      <c r="L94" s="21">
        <v>32</v>
      </c>
      <c r="M94" s="17">
        <v>38</v>
      </c>
      <c r="N94">
        <v>0</v>
      </c>
      <c r="O94" s="33">
        <v>181</v>
      </c>
      <c r="P94" s="18">
        <v>9</v>
      </c>
    </row>
    <row r="95" spans="1:16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2</v>
      </c>
      <c r="F95" s="14">
        <v>101</v>
      </c>
      <c r="G95" s="14">
        <v>1</v>
      </c>
      <c r="H95" s="32">
        <v>1</v>
      </c>
      <c r="I95" s="14">
        <v>38</v>
      </c>
      <c r="J95" s="14">
        <v>13</v>
      </c>
      <c r="K95" s="14">
        <v>2</v>
      </c>
      <c r="L95" s="21">
        <v>36</v>
      </c>
      <c r="M95" s="17">
        <v>49</v>
      </c>
      <c r="N95">
        <v>1</v>
      </c>
      <c r="O95" s="33">
        <v>183</v>
      </c>
      <c r="P95" s="18">
        <v>12.9</v>
      </c>
    </row>
    <row r="96" spans="1:16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4</v>
      </c>
      <c r="F96" s="14">
        <v>130</v>
      </c>
      <c r="G96" s="14">
        <v>1</v>
      </c>
      <c r="H96" s="32">
        <v>0</v>
      </c>
      <c r="I96" s="14">
        <v>37</v>
      </c>
      <c r="J96" s="14">
        <v>11</v>
      </c>
      <c r="K96" s="14">
        <v>2</v>
      </c>
      <c r="L96" s="21">
        <v>38</v>
      </c>
      <c r="M96" s="17">
        <v>22</v>
      </c>
      <c r="N96">
        <v>0</v>
      </c>
      <c r="O96" s="33">
        <v>178</v>
      </c>
      <c r="P96" s="18">
        <v>9</v>
      </c>
    </row>
    <row r="97" spans="1:16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0</v>
      </c>
      <c r="F97" s="14">
        <v>72</v>
      </c>
      <c r="G97" s="14">
        <v>1</v>
      </c>
      <c r="H97" s="32">
        <v>1</v>
      </c>
      <c r="I97" s="14">
        <v>39</v>
      </c>
      <c r="J97" s="14">
        <v>18</v>
      </c>
      <c r="K97" s="14">
        <v>1</v>
      </c>
      <c r="L97" s="21">
        <v>41</v>
      </c>
      <c r="M97" s="17">
        <v>29</v>
      </c>
      <c r="N97">
        <v>1</v>
      </c>
      <c r="O97" s="33">
        <v>185</v>
      </c>
      <c r="P97" s="18">
        <v>18.2</v>
      </c>
    </row>
    <row r="98" spans="1:16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5</v>
      </c>
      <c r="F98" s="14">
        <v>129</v>
      </c>
      <c r="G98" s="14">
        <v>0</v>
      </c>
      <c r="H98" s="32">
        <v>1</v>
      </c>
      <c r="I98" s="14">
        <v>42</v>
      </c>
      <c r="J98" s="14">
        <v>15</v>
      </c>
      <c r="K98" s="14">
        <v>4</v>
      </c>
      <c r="L98" s="21">
        <v>36</v>
      </c>
      <c r="M98" s="17">
        <v>55</v>
      </c>
      <c r="N98">
        <v>1</v>
      </c>
      <c r="O98" s="33">
        <v>193</v>
      </c>
      <c r="P98" s="18">
        <v>14.4</v>
      </c>
    </row>
    <row r="99" spans="1:16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3</v>
      </c>
      <c r="F99" s="14">
        <v>100</v>
      </c>
      <c r="G99" s="14">
        <v>0</v>
      </c>
      <c r="H99" s="32">
        <v>0</v>
      </c>
      <c r="I99" s="14">
        <v>54</v>
      </c>
      <c r="J99" s="14">
        <v>8</v>
      </c>
      <c r="K99" s="14">
        <v>4</v>
      </c>
      <c r="L99" s="21">
        <v>31</v>
      </c>
      <c r="M99" s="17">
        <v>37</v>
      </c>
      <c r="N99">
        <v>0</v>
      </c>
      <c r="O99" s="33">
        <v>179</v>
      </c>
      <c r="P99" s="18">
        <v>8.8000000000000007</v>
      </c>
    </row>
    <row r="100" spans="1:16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2</v>
      </c>
      <c r="F100" s="14">
        <v>86</v>
      </c>
      <c r="G100" s="14">
        <v>1</v>
      </c>
      <c r="H100" s="32">
        <v>1</v>
      </c>
      <c r="I100" s="14">
        <v>39</v>
      </c>
      <c r="J100" s="14">
        <v>9</v>
      </c>
      <c r="K100" s="14">
        <v>3</v>
      </c>
      <c r="L100" s="21">
        <v>44</v>
      </c>
      <c r="M100" s="17">
        <v>40</v>
      </c>
      <c r="N100">
        <v>0</v>
      </c>
      <c r="O100" s="33">
        <v>171</v>
      </c>
      <c r="P100" s="18">
        <v>12.5</v>
      </c>
    </row>
    <row r="101" spans="1:16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2</v>
      </c>
      <c r="F101" s="14">
        <v>98</v>
      </c>
      <c r="G101" s="14">
        <v>0</v>
      </c>
      <c r="H101" s="32">
        <v>1</v>
      </c>
      <c r="I101" s="14">
        <v>35</v>
      </c>
      <c r="J101" s="14">
        <v>16</v>
      </c>
      <c r="K101" s="14">
        <v>1</v>
      </c>
      <c r="L101" s="21">
        <v>36</v>
      </c>
      <c r="M101" s="17">
        <v>45</v>
      </c>
      <c r="N101">
        <v>1</v>
      </c>
      <c r="O101" s="33">
        <v>180</v>
      </c>
      <c r="P101" s="18">
        <v>13.3</v>
      </c>
    </row>
    <row r="102" spans="1:16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3</v>
      </c>
      <c r="F102" s="14">
        <v>112</v>
      </c>
      <c r="G102" s="14">
        <v>1</v>
      </c>
      <c r="H102" s="32">
        <v>0</v>
      </c>
      <c r="I102" s="14">
        <v>33</v>
      </c>
      <c r="J102" s="14">
        <v>1</v>
      </c>
      <c r="K102" s="14">
        <v>3</v>
      </c>
      <c r="L102" s="21">
        <v>38</v>
      </c>
      <c r="M102" s="17">
        <v>43</v>
      </c>
      <c r="N102">
        <v>0</v>
      </c>
      <c r="O102" s="33">
        <v>188</v>
      </c>
      <c r="P102" s="18">
        <v>12.5</v>
      </c>
    </row>
    <row r="103" spans="1:16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0</v>
      </c>
      <c r="F103" s="14">
        <v>85</v>
      </c>
      <c r="G103" s="14">
        <v>0</v>
      </c>
      <c r="H103" s="32">
        <v>1</v>
      </c>
      <c r="I103" s="14">
        <v>36</v>
      </c>
      <c r="J103" s="14">
        <v>7</v>
      </c>
      <c r="K103" s="14">
        <v>2</v>
      </c>
      <c r="L103" s="21">
        <v>42</v>
      </c>
      <c r="M103" s="17">
        <v>83</v>
      </c>
      <c r="N103">
        <v>1</v>
      </c>
      <c r="O103" s="33">
        <v>187</v>
      </c>
      <c r="P103" s="18">
        <v>13.2</v>
      </c>
    </row>
    <row r="104" spans="1:16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2</v>
      </c>
      <c r="F104" s="14">
        <v>96</v>
      </c>
      <c r="G104" s="14">
        <v>0</v>
      </c>
      <c r="H104" s="32">
        <v>0</v>
      </c>
      <c r="I104" s="14">
        <v>42</v>
      </c>
      <c r="J104" s="14">
        <v>7</v>
      </c>
      <c r="K104" s="14">
        <v>6</v>
      </c>
      <c r="L104" s="21">
        <v>47</v>
      </c>
      <c r="M104" s="17">
        <v>49</v>
      </c>
      <c r="N104">
        <v>0</v>
      </c>
      <c r="O104" s="33">
        <v>168</v>
      </c>
      <c r="P104" s="18">
        <v>11.1</v>
      </c>
    </row>
    <row r="105" spans="1:16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3</v>
      </c>
      <c r="F105" s="14">
        <v>150</v>
      </c>
      <c r="G105" s="14">
        <v>0</v>
      </c>
      <c r="H105" s="32">
        <v>0</v>
      </c>
      <c r="I105" s="14">
        <v>29</v>
      </c>
      <c r="J105" s="14">
        <v>10</v>
      </c>
      <c r="K105" s="14">
        <v>1</v>
      </c>
      <c r="L105" s="21">
        <v>32</v>
      </c>
      <c r="M105" s="17">
        <v>24</v>
      </c>
      <c r="N105">
        <v>1</v>
      </c>
      <c r="O105" s="33">
        <v>175</v>
      </c>
      <c r="P105" s="18">
        <v>8.3000000000000007</v>
      </c>
    </row>
    <row r="106" spans="1:16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7</v>
      </c>
      <c r="F106" s="14">
        <v>107</v>
      </c>
      <c r="G106" s="14">
        <v>1</v>
      </c>
      <c r="H106" s="32">
        <v>0</v>
      </c>
      <c r="I106" s="14">
        <v>38</v>
      </c>
      <c r="J106" s="14">
        <v>4</v>
      </c>
      <c r="K106" s="14">
        <v>5</v>
      </c>
      <c r="L106" s="21">
        <v>32</v>
      </c>
      <c r="M106" s="17">
        <v>35</v>
      </c>
      <c r="N106">
        <v>0</v>
      </c>
      <c r="O106" s="33">
        <v>169</v>
      </c>
      <c r="P106" s="18">
        <v>9.3000000000000007</v>
      </c>
    </row>
    <row r="107" spans="1:16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3</v>
      </c>
      <c r="F107" s="14">
        <v>108</v>
      </c>
      <c r="G107" s="14">
        <v>1</v>
      </c>
      <c r="H107" s="32">
        <v>0</v>
      </c>
      <c r="I107" s="14">
        <v>37</v>
      </c>
      <c r="J107" s="14">
        <v>9</v>
      </c>
      <c r="K107" s="14">
        <v>4</v>
      </c>
      <c r="L107" s="21">
        <v>41</v>
      </c>
      <c r="M107" s="17">
        <v>25</v>
      </c>
      <c r="N107">
        <v>0</v>
      </c>
      <c r="O107" s="33">
        <v>168</v>
      </c>
      <c r="P107" s="18">
        <v>8.1999999999999993</v>
      </c>
    </row>
    <row r="108" spans="1:16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2</v>
      </c>
      <c r="F108" s="14">
        <v>78</v>
      </c>
      <c r="G108" s="14">
        <v>1</v>
      </c>
      <c r="H108" s="32">
        <v>1</v>
      </c>
      <c r="I108" s="14">
        <v>29</v>
      </c>
      <c r="J108" s="14">
        <v>7</v>
      </c>
      <c r="K108" s="14">
        <v>2</v>
      </c>
      <c r="L108" s="21">
        <v>38</v>
      </c>
      <c r="M108" s="17">
        <v>58</v>
      </c>
      <c r="N108">
        <v>0</v>
      </c>
      <c r="O108" s="33">
        <v>171</v>
      </c>
      <c r="P108" s="18">
        <v>14.8</v>
      </c>
    </row>
    <row r="109" spans="1:16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1</v>
      </c>
      <c r="F109" s="14">
        <v>86</v>
      </c>
      <c r="G109" s="14">
        <v>0</v>
      </c>
      <c r="H109" s="32">
        <v>1</v>
      </c>
      <c r="I109" s="14">
        <v>36</v>
      </c>
      <c r="J109" s="14">
        <v>10</v>
      </c>
      <c r="K109" s="14">
        <v>4</v>
      </c>
      <c r="L109" s="21">
        <v>35</v>
      </c>
      <c r="M109" s="17">
        <v>31</v>
      </c>
      <c r="N109">
        <v>0</v>
      </c>
      <c r="O109" s="33">
        <v>182</v>
      </c>
      <c r="P109" s="18">
        <v>10.7</v>
      </c>
    </row>
    <row r="110" spans="1:16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4</v>
      </c>
      <c r="F110" s="14">
        <v>133</v>
      </c>
      <c r="G110" s="14">
        <v>1</v>
      </c>
      <c r="H110" s="32">
        <v>0</v>
      </c>
      <c r="I110" s="14">
        <v>61</v>
      </c>
      <c r="J110" s="14">
        <v>8</v>
      </c>
      <c r="K110" s="14">
        <v>5</v>
      </c>
      <c r="L110" s="21">
        <v>44</v>
      </c>
      <c r="M110" s="17">
        <v>39</v>
      </c>
      <c r="N110">
        <v>0</v>
      </c>
      <c r="O110" s="33">
        <v>168</v>
      </c>
      <c r="P110" s="18">
        <v>8.8000000000000007</v>
      </c>
    </row>
    <row r="111" spans="1:16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2</v>
      </c>
      <c r="F111" s="14">
        <v>107</v>
      </c>
      <c r="G111" s="14">
        <v>1</v>
      </c>
      <c r="H111" s="32">
        <v>0</v>
      </c>
      <c r="I111" s="14">
        <v>38</v>
      </c>
      <c r="J111" s="14">
        <v>8</v>
      </c>
      <c r="K111" s="14">
        <v>3</v>
      </c>
      <c r="L111" s="21">
        <v>28</v>
      </c>
      <c r="M111" s="17">
        <v>26</v>
      </c>
      <c r="N111">
        <v>0</v>
      </c>
      <c r="O111" s="33">
        <v>193</v>
      </c>
      <c r="P111" s="18">
        <v>9.6999999999999993</v>
      </c>
    </row>
    <row r="112" spans="1:16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2</v>
      </c>
      <c r="F112" s="14">
        <v>100</v>
      </c>
      <c r="G112" s="14">
        <v>1</v>
      </c>
      <c r="H112" s="32">
        <v>0</v>
      </c>
      <c r="I112" s="14">
        <v>27</v>
      </c>
      <c r="J112" s="14">
        <v>10</v>
      </c>
      <c r="K112" s="14">
        <v>1</v>
      </c>
      <c r="L112" s="21">
        <v>34</v>
      </c>
      <c r="M112" s="17">
        <v>94</v>
      </c>
      <c r="N112">
        <v>1</v>
      </c>
      <c r="O112" s="33">
        <v>192</v>
      </c>
      <c r="P112" s="18">
        <v>9.6999999999999993</v>
      </c>
    </row>
    <row r="113" spans="1:16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3</v>
      </c>
      <c r="F113" s="14">
        <v>108</v>
      </c>
      <c r="G113" s="14">
        <v>1</v>
      </c>
      <c r="H113" s="32">
        <v>1</v>
      </c>
      <c r="I113" s="14">
        <v>32</v>
      </c>
      <c r="J113" s="14">
        <v>10</v>
      </c>
      <c r="K113" s="14">
        <v>2</v>
      </c>
      <c r="L113" s="21">
        <v>29</v>
      </c>
      <c r="M113" s="17">
        <v>54</v>
      </c>
      <c r="N113">
        <v>0</v>
      </c>
      <c r="O113" s="33">
        <v>181</v>
      </c>
      <c r="P113" s="18">
        <v>10.5</v>
      </c>
    </row>
    <row r="114" spans="1:16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7</v>
      </c>
      <c r="F114" s="14">
        <v>155</v>
      </c>
      <c r="G114" s="14">
        <v>1</v>
      </c>
      <c r="H114" s="32">
        <v>1</v>
      </c>
      <c r="I114" s="14">
        <v>44</v>
      </c>
      <c r="J114" s="14">
        <v>16</v>
      </c>
      <c r="K114" s="14">
        <v>2</v>
      </c>
      <c r="L114" s="21">
        <v>35</v>
      </c>
      <c r="M114" s="17">
        <v>8</v>
      </c>
      <c r="N114">
        <v>1</v>
      </c>
      <c r="O114" s="33">
        <v>170</v>
      </c>
      <c r="P114" s="18">
        <v>8.9</v>
      </c>
    </row>
    <row r="115" spans="1:16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4</v>
      </c>
      <c r="F115" s="14">
        <v>90</v>
      </c>
      <c r="G115" s="14">
        <v>1</v>
      </c>
      <c r="H115" s="32">
        <v>0</v>
      </c>
      <c r="I115" s="14">
        <v>37</v>
      </c>
      <c r="J115" s="14">
        <v>6</v>
      </c>
      <c r="K115" s="14">
        <v>3</v>
      </c>
      <c r="L115" s="21">
        <v>36</v>
      </c>
      <c r="M115" s="17">
        <v>17</v>
      </c>
      <c r="N115">
        <v>0</v>
      </c>
      <c r="O115" s="33">
        <v>175</v>
      </c>
      <c r="P115" s="18">
        <v>7.9</v>
      </c>
    </row>
    <row r="116" spans="1:16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0</v>
      </c>
      <c r="F116" s="14">
        <v>137</v>
      </c>
      <c r="G116" s="14">
        <v>1</v>
      </c>
      <c r="H116" s="32">
        <v>1</v>
      </c>
      <c r="I116" s="14">
        <v>37</v>
      </c>
      <c r="J116" s="14">
        <v>13</v>
      </c>
      <c r="K116" s="14">
        <v>1</v>
      </c>
      <c r="L116" s="21">
        <v>36</v>
      </c>
      <c r="M116" s="17">
        <v>27</v>
      </c>
      <c r="N116">
        <v>1</v>
      </c>
      <c r="O116" s="33">
        <v>196</v>
      </c>
      <c r="P116" s="18">
        <v>21</v>
      </c>
    </row>
    <row r="117" spans="1:16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</v>
      </c>
      <c r="F117" s="14">
        <v>140</v>
      </c>
      <c r="G117" s="14">
        <v>0</v>
      </c>
      <c r="H117" s="32">
        <v>1</v>
      </c>
      <c r="I117" s="14">
        <v>60</v>
      </c>
      <c r="J117" s="14">
        <v>9</v>
      </c>
      <c r="K117" s="14">
        <v>5</v>
      </c>
      <c r="L117" s="21">
        <v>35</v>
      </c>
      <c r="M117" s="17">
        <v>62</v>
      </c>
      <c r="N117">
        <v>0</v>
      </c>
      <c r="O117" s="33">
        <v>174</v>
      </c>
      <c r="P117" s="18">
        <v>12.7</v>
      </c>
    </row>
    <row r="118" spans="1:16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2</v>
      </c>
      <c r="F118" s="14">
        <v>98</v>
      </c>
      <c r="G118" s="14">
        <v>0</v>
      </c>
      <c r="H118" s="32">
        <v>0</v>
      </c>
      <c r="I118" s="14">
        <v>53</v>
      </c>
      <c r="J118" s="14">
        <v>12</v>
      </c>
      <c r="K118" s="14">
        <v>4</v>
      </c>
      <c r="L118" s="21">
        <v>42</v>
      </c>
      <c r="M118" s="17">
        <v>25</v>
      </c>
      <c r="N118">
        <v>0</v>
      </c>
      <c r="O118" s="33">
        <v>182</v>
      </c>
      <c r="P118" s="18">
        <v>9.4</v>
      </c>
    </row>
    <row r="119" spans="1:16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5</v>
      </c>
      <c r="F119" s="14">
        <v>111</v>
      </c>
      <c r="G119" s="14">
        <v>1</v>
      </c>
      <c r="H119" s="32">
        <v>0</v>
      </c>
      <c r="I119" s="14">
        <v>41</v>
      </c>
      <c r="J119" s="14">
        <v>7</v>
      </c>
      <c r="K119" s="14">
        <v>3</v>
      </c>
      <c r="L119" s="21">
        <v>49</v>
      </c>
      <c r="M119" s="17">
        <v>29</v>
      </c>
      <c r="N119">
        <v>1</v>
      </c>
      <c r="O119" s="33">
        <v>165</v>
      </c>
      <c r="P119" s="18">
        <v>7.5</v>
      </c>
    </row>
    <row r="120" spans="1:16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2</v>
      </c>
      <c r="F120" s="14">
        <v>101</v>
      </c>
      <c r="G120" s="14">
        <v>1</v>
      </c>
      <c r="H120" s="32">
        <v>0</v>
      </c>
      <c r="I120" s="14">
        <v>39</v>
      </c>
      <c r="J120" s="14">
        <v>13</v>
      </c>
      <c r="K120" s="14">
        <v>2</v>
      </c>
      <c r="L120" s="21">
        <v>36</v>
      </c>
      <c r="M120" s="17">
        <v>32</v>
      </c>
      <c r="N120">
        <v>0</v>
      </c>
      <c r="O120" s="33">
        <v>179</v>
      </c>
      <c r="P120" s="18">
        <v>11.8</v>
      </c>
    </row>
    <row r="121" spans="1:16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3</v>
      </c>
      <c r="F121" s="14">
        <v>109</v>
      </c>
      <c r="G121" s="14">
        <v>1</v>
      </c>
      <c r="H121" s="32">
        <v>0</v>
      </c>
      <c r="I121" s="14">
        <v>44</v>
      </c>
      <c r="J121" s="14">
        <v>10</v>
      </c>
      <c r="K121" s="14">
        <v>4</v>
      </c>
      <c r="L121" s="21">
        <v>24</v>
      </c>
      <c r="M121" s="17">
        <v>65</v>
      </c>
      <c r="N121">
        <v>0</v>
      </c>
      <c r="O121" s="33">
        <v>168</v>
      </c>
      <c r="P121" s="18">
        <v>11.4</v>
      </c>
    </row>
    <row r="122" spans="1:16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3</v>
      </c>
      <c r="F122" s="14">
        <v>132</v>
      </c>
      <c r="G122" s="14">
        <v>0</v>
      </c>
      <c r="H122" s="32">
        <v>0</v>
      </c>
      <c r="I122" s="14">
        <v>45</v>
      </c>
      <c r="J122" s="14">
        <v>6</v>
      </c>
      <c r="K122" s="14">
        <v>3</v>
      </c>
      <c r="L122" s="21">
        <v>31</v>
      </c>
      <c r="M122" s="17">
        <v>36</v>
      </c>
      <c r="N122">
        <v>0</v>
      </c>
      <c r="O122" s="33">
        <v>167</v>
      </c>
      <c r="P122" s="18">
        <v>7.2</v>
      </c>
    </row>
    <row r="123" spans="1:16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4</v>
      </c>
      <c r="F123" s="14">
        <v>137</v>
      </c>
      <c r="G123" s="14">
        <v>0</v>
      </c>
      <c r="H123" s="32">
        <v>1</v>
      </c>
      <c r="I123" s="14">
        <v>38</v>
      </c>
      <c r="J123" s="14">
        <v>15</v>
      </c>
      <c r="K123" s="14">
        <v>5</v>
      </c>
      <c r="L123" s="21">
        <v>39</v>
      </c>
      <c r="M123" s="17">
        <v>39</v>
      </c>
      <c r="N123">
        <v>1</v>
      </c>
      <c r="O123" s="33">
        <v>185</v>
      </c>
      <c r="P123" s="18">
        <v>20.399999999999999</v>
      </c>
    </row>
    <row r="124" spans="1:16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4</v>
      </c>
      <c r="F124" s="14">
        <v>72</v>
      </c>
      <c r="G124" s="14">
        <v>1</v>
      </c>
      <c r="H124" s="32">
        <v>1</v>
      </c>
      <c r="I124" s="14">
        <v>36</v>
      </c>
      <c r="J124" s="14">
        <v>8</v>
      </c>
      <c r="K124" s="14">
        <v>2</v>
      </c>
      <c r="L124" s="21">
        <v>35</v>
      </c>
      <c r="M124" s="17">
        <v>50</v>
      </c>
      <c r="N124">
        <v>1</v>
      </c>
      <c r="O124" s="33">
        <v>183</v>
      </c>
      <c r="P124" s="18">
        <v>9.8000000000000007</v>
      </c>
    </row>
    <row r="125" spans="1:16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4</v>
      </c>
      <c r="F125" s="14">
        <v>76</v>
      </c>
      <c r="G125" s="14">
        <v>0</v>
      </c>
      <c r="H125" s="32">
        <v>1</v>
      </c>
      <c r="I125" s="14">
        <v>30</v>
      </c>
      <c r="J125" s="14">
        <v>12</v>
      </c>
      <c r="K125" s="14">
        <v>1</v>
      </c>
      <c r="L125" s="21">
        <v>37</v>
      </c>
      <c r="M125" s="17">
        <v>49</v>
      </c>
      <c r="N125">
        <v>1</v>
      </c>
      <c r="O125" s="33">
        <v>190</v>
      </c>
      <c r="P125" s="18">
        <v>16.2</v>
      </c>
    </row>
    <row r="126" spans="1:16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</v>
      </c>
      <c r="F126" s="14">
        <v>124</v>
      </c>
      <c r="G126" s="14">
        <v>0</v>
      </c>
      <c r="H126" s="32">
        <v>1</v>
      </c>
      <c r="I126" s="14">
        <v>34</v>
      </c>
      <c r="J126" s="14">
        <v>11</v>
      </c>
      <c r="K126" s="14">
        <v>2</v>
      </c>
      <c r="L126" s="21">
        <v>40</v>
      </c>
      <c r="M126" s="17">
        <v>59</v>
      </c>
      <c r="N126">
        <v>1</v>
      </c>
      <c r="O126" s="33">
        <v>174</v>
      </c>
      <c r="P126" s="18">
        <v>11.4</v>
      </c>
    </row>
    <row r="127" spans="1:16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4</v>
      </c>
      <c r="F127" s="14">
        <v>99</v>
      </c>
      <c r="G127" s="14">
        <v>0</v>
      </c>
      <c r="H127" s="32">
        <v>1</v>
      </c>
      <c r="I127" s="14">
        <v>47</v>
      </c>
      <c r="J127" s="14">
        <v>13</v>
      </c>
      <c r="K127" s="14">
        <v>3</v>
      </c>
      <c r="L127" s="21">
        <v>37</v>
      </c>
      <c r="M127" s="17">
        <v>89</v>
      </c>
      <c r="N127">
        <v>1</v>
      </c>
      <c r="O127" s="33">
        <v>193</v>
      </c>
      <c r="P127" s="18">
        <v>18.3</v>
      </c>
    </row>
    <row r="128" spans="1:16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2</v>
      </c>
      <c r="F128" s="14">
        <v>90</v>
      </c>
      <c r="G128" s="14">
        <v>1</v>
      </c>
      <c r="H128" s="32">
        <v>1</v>
      </c>
      <c r="I128" s="14">
        <v>33</v>
      </c>
      <c r="J128" s="14">
        <v>8</v>
      </c>
      <c r="K128" s="14">
        <v>2</v>
      </c>
      <c r="L128" s="21">
        <v>39</v>
      </c>
      <c r="M128" s="17">
        <v>109</v>
      </c>
      <c r="N128">
        <v>1</v>
      </c>
      <c r="O128" s="33">
        <v>179</v>
      </c>
      <c r="P128" s="18">
        <v>8.6999999999999993</v>
      </c>
    </row>
    <row r="129" spans="1:16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5</v>
      </c>
      <c r="F129" s="14">
        <v>98</v>
      </c>
      <c r="G129" s="14">
        <v>1</v>
      </c>
      <c r="H129" s="32">
        <v>0</v>
      </c>
      <c r="I129" s="14">
        <v>37</v>
      </c>
      <c r="J129" s="14">
        <v>10</v>
      </c>
      <c r="K129" s="14">
        <v>4</v>
      </c>
      <c r="L129" s="21">
        <v>41</v>
      </c>
      <c r="M129" s="17">
        <v>20</v>
      </c>
      <c r="N129">
        <v>0</v>
      </c>
      <c r="O129" s="33">
        <v>180</v>
      </c>
      <c r="P129" s="18">
        <v>9.1</v>
      </c>
    </row>
    <row r="130" spans="1:16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4</v>
      </c>
      <c r="F130" s="14">
        <v>85</v>
      </c>
      <c r="G130" s="14">
        <v>1</v>
      </c>
      <c r="H130" s="32">
        <v>0</v>
      </c>
      <c r="I130" s="14">
        <v>28</v>
      </c>
      <c r="J130" s="14">
        <v>10</v>
      </c>
      <c r="K130" s="14">
        <v>1</v>
      </c>
      <c r="L130" s="21">
        <v>39</v>
      </c>
      <c r="M130" s="17">
        <v>22</v>
      </c>
      <c r="N130">
        <v>0</v>
      </c>
      <c r="O130" s="33">
        <v>181</v>
      </c>
      <c r="P130" s="18">
        <v>9.6999999999999993</v>
      </c>
    </row>
    <row r="131" spans="1:16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2</v>
      </c>
      <c r="F131" s="14">
        <v>136</v>
      </c>
      <c r="G131" s="14">
        <v>0</v>
      </c>
      <c r="H131" s="32">
        <v>0</v>
      </c>
      <c r="I131" s="14">
        <v>42</v>
      </c>
      <c r="J131" s="14">
        <v>5</v>
      </c>
      <c r="K131" s="14">
        <v>3</v>
      </c>
      <c r="L131" s="21">
        <v>43</v>
      </c>
      <c r="M131" s="17">
        <v>39</v>
      </c>
      <c r="N131">
        <v>0</v>
      </c>
      <c r="O131" s="33">
        <v>165</v>
      </c>
      <c r="P131" s="18">
        <v>6.6</v>
      </c>
    </row>
    <row r="132" spans="1:16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2</v>
      </c>
      <c r="F132" s="14">
        <v>75</v>
      </c>
      <c r="G132" s="14">
        <v>0</v>
      </c>
      <c r="H132" s="32">
        <v>0</v>
      </c>
      <c r="I132" s="14">
        <v>49</v>
      </c>
      <c r="J132" s="14">
        <v>12</v>
      </c>
      <c r="K132" s="14">
        <v>3</v>
      </c>
      <c r="L132" s="21">
        <v>48</v>
      </c>
      <c r="M132" s="17">
        <v>43</v>
      </c>
      <c r="N132">
        <v>1</v>
      </c>
      <c r="O132" s="33">
        <v>162</v>
      </c>
      <c r="P132" s="18">
        <v>9.1</v>
      </c>
    </row>
    <row r="133" spans="1:16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2</v>
      </c>
      <c r="F133" s="14">
        <v>96</v>
      </c>
      <c r="G133" s="14">
        <v>1</v>
      </c>
      <c r="H133" s="32">
        <v>1</v>
      </c>
      <c r="I133" s="14">
        <v>42</v>
      </c>
      <c r="J133" s="14">
        <v>8</v>
      </c>
      <c r="K133" s="14">
        <v>3</v>
      </c>
      <c r="L133" s="21">
        <v>42</v>
      </c>
      <c r="M133" s="17">
        <v>49</v>
      </c>
      <c r="N133">
        <v>0</v>
      </c>
      <c r="O133" s="33">
        <v>178</v>
      </c>
      <c r="P133" s="18">
        <v>9.6999999999999993</v>
      </c>
    </row>
    <row r="134" spans="1:16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3</v>
      </c>
      <c r="F134" s="14">
        <v>97</v>
      </c>
      <c r="G134" s="14">
        <v>0</v>
      </c>
      <c r="H134" s="32">
        <v>0</v>
      </c>
      <c r="I134" s="14">
        <v>40</v>
      </c>
      <c r="J134" s="14">
        <v>1</v>
      </c>
      <c r="K134" s="14">
        <v>6</v>
      </c>
      <c r="L134" s="21">
        <v>47</v>
      </c>
      <c r="M134" s="17">
        <v>24</v>
      </c>
      <c r="N134">
        <v>0</v>
      </c>
      <c r="O134" s="33">
        <v>165</v>
      </c>
      <c r="P134" s="18">
        <v>7.8</v>
      </c>
    </row>
    <row r="135" spans="1:16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3</v>
      </c>
      <c r="F135" s="14">
        <v>124</v>
      </c>
      <c r="G135" s="14">
        <v>1</v>
      </c>
      <c r="H135" s="32">
        <v>1</v>
      </c>
      <c r="I135" s="14">
        <v>32</v>
      </c>
      <c r="J135" s="14">
        <v>9</v>
      </c>
      <c r="K135" s="14">
        <v>2</v>
      </c>
      <c r="L135" s="21">
        <v>32</v>
      </c>
      <c r="M135" s="17">
        <v>62</v>
      </c>
      <c r="N135">
        <v>0</v>
      </c>
      <c r="O135" s="33">
        <v>177</v>
      </c>
      <c r="P135" s="18">
        <v>13.9</v>
      </c>
    </row>
    <row r="136" spans="1:16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3</v>
      </c>
      <c r="F136" s="14">
        <v>111</v>
      </c>
      <c r="G136" s="14">
        <v>1</v>
      </c>
      <c r="H136" s="32">
        <v>0</v>
      </c>
      <c r="I136" s="14">
        <v>34</v>
      </c>
      <c r="J136" s="14">
        <v>9</v>
      </c>
      <c r="K136" s="14">
        <v>2</v>
      </c>
      <c r="L136" s="21">
        <v>38</v>
      </c>
      <c r="M136" s="17">
        <v>30</v>
      </c>
      <c r="N136">
        <v>0</v>
      </c>
      <c r="O136" s="33">
        <v>186</v>
      </c>
      <c r="P136" s="18">
        <v>10.3</v>
      </c>
    </row>
    <row r="137" spans="1:16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5</v>
      </c>
      <c r="F137" s="14">
        <v>147</v>
      </c>
      <c r="G137" s="14">
        <v>1</v>
      </c>
      <c r="H137" s="32">
        <v>1</v>
      </c>
      <c r="I137" s="14">
        <v>40</v>
      </c>
      <c r="J137" s="14">
        <v>7</v>
      </c>
      <c r="K137" s="14">
        <v>3</v>
      </c>
      <c r="L137" s="21">
        <v>42</v>
      </c>
      <c r="M137" s="17">
        <v>61</v>
      </c>
      <c r="N137">
        <v>1</v>
      </c>
      <c r="O137" s="33">
        <v>163</v>
      </c>
      <c r="P137" s="18">
        <v>11.7</v>
      </c>
    </row>
    <row r="138" spans="1:16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2</v>
      </c>
      <c r="F138" s="14">
        <v>101</v>
      </c>
      <c r="G138" s="14">
        <v>1</v>
      </c>
      <c r="H138" s="32">
        <v>0</v>
      </c>
      <c r="I138" s="14">
        <v>49</v>
      </c>
      <c r="J138" s="14">
        <v>19</v>
      </c>
      <c r="K138" s="14">
        <v>3</v>
      </c>
      <c r="L138" s="21">
        <v>32</v>
      </c>
      <c r="M138" s="17">
        <v>21</v>
      </c>
      <c r="N138">
        <v>1</v>
      </c>
      <c r="O138" s="33">
        <v>179</v>
      </c>
      <c r="P138" s="18">
        <v>9.4</v>
      </c>
    </row>
    <row r="139" spans="1:16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3</v>
      </c>
      <c r="F139" s="14">
        <v>111</v>
      </c>
      <c r="G139" s="14">
        <v>1</v>
      </c>
      <c r="H139" s="32">
        <v>0</v>
      </c>
      <c r="I139" s="14">
        <v>33</v>
      </c>
      <c r="J139" s="14">
        <v>12</v>
      </c>
      <c r="K139" s="14">
        <v>2</v>
      </c>
      <c r="L139" s="21">
        <v>40</v>
      </c>
      <c r="M139" s="17">
        <v>15</v>
      </c>
      <c r="N139">
        <v>0</v>
      </c>
      <c r="O139" s="33">
        <v>189</v>
      </c>
      <c r="P139" s="18">
        <v>9.5</v>
      </c>
    </row>
    <row r="140" spans="1:16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4</v>
      </c>
      <c r="F140" s="14">
        <v>122</v>
      </c>
      <c r="G140" s="14">
        <v>1</v>
      </c>
      <c r="H140" s="32">
        <v>1</v>
      </c>
      <c r="I140" s="14">
        <v>40</v>
      </c>
      <c r="J140" s="14">
        <v>8</v>
      </c>
      <c r="K140" s="14">
        <v>3</v>
      </c>
      <c r="L140" s="21">
        <v>43</v>
      </c>
      <c r="M140" s="17">
        <v>26</v>
      </c>
      <c r="N140">
        <v>1</v>
      </c>
      <c r="O140" s="33">
        <v>180</v>
      </c>
      <c r="P140" s="18">
        <v>8.6999999999999993</v>
      </c>
    </row>
    <row r="141" spans="1:16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2</v>
      </c>
      <c r="F141" s="14">
        <v>85</v>
      </c>
      <c r="G141" s="14">
        <v>1</v>
      </c>
      <c r="H141" s="32">
        <v>1</v>
      </c>
      <c r="I141" s="14">
        <v>45</v>
      </c>
      <c r="J141" s="14">
        <v>6</v>
      </c>
      <c r="K141" s="14">
        <v>3</v>
      </c>
      <c r="L141" s="21">
        <v>40</v>
      </c>
      <c r="M141" s="17">
        <v>57</v>
      </c>
      <c r="N141">
        <v>0</v>
      </c>
      <c r="O141" s="33">
        <v>175</v>
      </c>
      <c r="P141" s="18">
        <v>12.8</v>
      </c>
    </row>
    <row r="142" spans="1:16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3</v>
      </c>
      <c r="F142" s="14">
        <v>137</v>
      </c>
      <c r="G142" s="14">
        <v>0</v>
      </c>
      <c r="H142" s="32">
        <v>0</v>
      </c>
      <c r="I142" s="14">
        <v>46</v>
      </c>
      <c r="J142" s="14">
        <v>6</v>
      </c>
      <c r="K142" s="14">
        <v>3</v>
      </c>
      <c r="L142" s="21">
        <v>29</v>
      </c>
      <c r="M142" s="17">
        <v>19</v>
      </c>
      <c r="N142">
        <v>0</v>
      </c>
      <c r="O142" s="33">
        <v>167</v>
      </c>
      <c r="P142" s="18">
        <v>6.6</v>
      </c>
    </row>
    <row r="143" spans="1:16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2</v>
      </c>
      <c r="F143" s="14">
        <v>99</v>
      </c>
      <c r="G143" s="14">
        <v>1</v>
      </c>
      <c r="H143" s="32">
        <v>1</v>
      </c>
      <c r="I143" s="14">
        <v>30</v>
      </c>
      <c r="J143" s="14">
        <v>10</v>
      </c>
      <c r="K143" s="14">
        <v>2</v>
      </c>
      <c r="L143" s="21">
        <v>39</v>
      </c>
      <c r="M143" s="17">
        <v>58</v>
      </c>
      <c r="N143">
        <v>1</v>
      </c>
      <c r="O143" s="33">
        <v>189</v>
      </c>
      <c r="P143" s="18">
        <v>17</v>
      </c>
    </row>
    <row r="144" spans="1:16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0</v>
      </c>
      <c r="F144" s="14">
        <v>85</v>
      </c>
      <c r="G144" s="14">
        <v>1</v>
      </c>
      <c r="H144" s="32">
        <v>1</v>
      </c>
      <c r="I144" s="14">
        <v>30</v>
      </c>
      <c r="J144" s="14">
        <v>12</v>
      </c>
      <c r="K144" s="14">
        <v>2</v>
      </c>
      <c r="L144" s="21">
        <v>50</v>
      </c>
      <c r="M144" s="17">
        <v>51</v>
      </c>
      <c r="N144">
        <v>1</v>
      </c>
      <c r="O144" s="33">
        <v>189</v>
      </c>
      <c r="P144" s="18">
        <v>16.7</v>
      </c>
    </row>
    <row r="145" spans="1:16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1</v>
      </c>
      <c r="F145" s="14">
        <v>84</v>
      </c>
      <c r="G145" s="14">
        <v>1</v>
      </c>
      <c r="H145" s="32">
        <v>1</v>
      </c>
      <c r="I145" s="14">
        <v>31</v>
      </c>
      <c r="J145" s="14">
        <v>8</v>
      </c>
      <c r="K145" s="14">
        <v>2</v>
      </c>
      <c r="L145" s="21">
        <v>37</v>
      </c>
      <c r="M145" s="17">
        <v>76</v>
      </c>
      <c r="N145">
        <v>1</v>
      </c>
      <c r="O145" s="33">
        <v>190</v>
      </c>
      <c r="P145" s="18">
        <v>15.9</v>
      </c>
    </row>
    <row r="146" spans="1:16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4</v>
      </c>
      <c r="F146" s="14">
        <v>115</v>
      </c>
      <c r="G146" s="14">
        <v>1</v>
      </c>
      <c r="H146" s="32">
        <v>0</v>
      </c>
      <c r="I146" s="14">
        <v>46</v>
      </c>
      <c r="J146" s="14">
        <v>6</v>
      </c>
      <c r="K146" s="14">
        <v>4</v>
      </c>
      <c r="L146" s="21">
        <v>33</v>
      </c>
      <c r="M146" s="17">
        <v>31</v>
      </c>
      <c r="N146">
        <v>0</v>
      </c>
      <c r="O146" s="33">
        <v>167</v>
      </c>
      <c r="P146" s="18">
        <v>7.9</v>
      </c>
    </row>
    <row r="147" spans="1:16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3</v>
      </c>
      <c r="F147" s="14">
        <v>124</v>
      </c>
      <c r="G147" s="14">
        <v>0</v>
      </c>
      <c r="H147" s="32">
        <v>1</v>
      </c>
      <c r="I147" s="14">
        <v>42</v>
      </c>
      <c r="J147" s="14">
        <v>9</v>
      </c>
      <c r="K147" s="14">
        <v>3</v>
      </c>
      <c r="L147" s="21">
        <v>35</v>
      </c>
      <c r="M147" s="17">
        <v>63</v>
      </c>
      <c r="N147">
        <v>1</v>
      </c>
      <c r="O147" s="33">
        <v>172</v>
      </c>
      <c r="P147" s="18">
        <v>14.1</v>
      </c>
    </row>
    <row r="148" spans="1:16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4</v>
      </c>
      <c r="F148" s="14">
        <v>129</v>
      </c>
      <c r="G148" s="14">
        <v>1</v>
      </c>
      <c r="H148" s="32">
        <v>0</v>
      </c>
      <c r="I148" s="14">
        <v>43</v>
      </c>
      <c r="J148" s="14">
        <v>10</v>
      </c>
      <c r="K148" s="14">
        <v>3</v>
      </c>
      <c r="L148" s="21">
        <v>42</v>
      </c>
      <c r="M148" s="17">
        <v>35</v>
      </c>
      <c r="N148">
        <v>0</v>
      </c>
      <c r="O148" s="33">
        <v>184</v>
      </c>
      <c r="P148" s="18">
        <v>8.1</v>
      </c>
    </row>
    <row r="149" spans="1:16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2</v>
      </c>
      <c r="F149" s="14">
        <v>102</v>
      </c>
      <c r="G149" s="14">
        <v>0</v>
      </c>
      <c r="H149" s="32">
        <v>1</v>
      </c>
      <c r="I149" s="14">
        <v>39</v>
      </c>
      <c r="J149" s="14">
        <v>8</v>
      </c>
      <c r="K149" s="14">
        <v>3</v>
      </c>
      <c r="L149" s="21">
        <v>50</v>
      </c>
      <c r="M149" s="17">
        <v>48</v>
      </c>
      <c r="N149">
        <v>0</v>
      </c>
      <c r="O149" s="33">
        <v>172</v>
      </c>
      <c r="P149" s="18">
        <v>13.6</v>
      </c>
    </row>
    <row r="150" spans="1:16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3</v>
      </c>
      <c r="F150" s="14">
        <v>114</v>
      </c>
      <c r="G150" s="14">
        <v>1</v>
      </c>
      <c r="H150" s="32">
        <v>0</v>
      </c>
      <c r="I150" s="14">
        <v>52</v>
      </c>
      <c r="J150" s="14">
        <v>10</v>
      </c>
      <c r="K150" s="14">
        <v>3</v>
      </c>
      <c r="L150" s="21">
        <v>40</v>
      </c>
      <c r="M150" s="17">
        <v>34</v>
      </c>
      <c r="N150">
        <v>0</v>
      </c>
      <c r="O150" s="33">
        <v>182</v>
      </c>
      <c r="P150" s="18">
        <v>10</v>
      </c>
    </row>
    <row r="151" spans="1:16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5</v>
      </c>
      <c r="F151" s="14">
        <v>135</v>
      </c>
      <c r="G151" s="14">
        <v>1</v>
      </c>
      <c r="H151" s="32">
        <v>1</v>
      </c>
      <c r="I151" s="14">
        <v>35</v>
      </c>
      <c r="J151" s="14">
        <v>8</v>
      </c>
      <c r="K151" s="14">
        <v>2</v>
      </c>
      <c r="L151" s="21">
        <v>32</v>
      </c>
      <c r="M151" s="17">
        <v>37</v>
      </c>
      <c r="N151">
        <v>0</v>
      </c>
      <c r="O151" s="33">
        <v>185</v>
      </c>
      <c r="P151" s="18">
        <v>11.6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51"/>
  <sheetViews>
    <sheetView topLeftCell="N45" workbookViewId="0">
      <selection activeCell="U57" sqref="U57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3.140625" bestFit="1" customWidth="1"/>
    <col min="6" max="6" width="11.5703125" bestFit="1" customWidth="1"/>
    <col min="7" max="7" width="9.140625" bestFit="1" customWidth="1"/>
    <col min="8" max="8" width="13.42578125" bestFit="1" customWidth="1"/>
    <col min="9" max="9" width="9.85546875" customWidth="1"/>
    <col min="10" max="10" width="9.5703125" bestFit="1" customWidth="1"/>
    <col min="11" max="11" width="11.140625" bestFit="1" customWidth="1"/>
    <col min="12" max="12" width="8.5703125" bestFit="1" customWidth="1"/>
    <col min="13" max="13" width="10.7109375" bestFit="1" customWidth="1"/>
    <col min="14" max="14" width="12.5703125" bestFit="1" customWidth="1"/>
    <col min="15" max="15" width="9.42578125" bestFit="1" customWidth="1"/>
    <col min="18" max="18" width="14.42578125" bestFit="1" customWidth="1"/>
    <col min="19" max="19" width="16.7109375" bestFit="1" customWidth="1"/>
    <col min="20" max="20" width="11.7109375" bestFit="1" customWidth="1"/>
    <col min="21" max="21" width="14.5703125" bestFit="1" customWidth="1"/>
    <col min="22" max="22" width="7.5703125" bestFit="1" customWidth="1"/>
    <col min="23" max="23" width="8.140625" bestFit="1" customWidth="1"/>
    <col min="24" max="24" width="13.42578125" bestFit="1" customWidth="1"/>
    <col min="25" max="25" width="11" bestFit="1" customWidth="1"/>
    <col min="26" max="26" width="12.42578125" bestFit="1" customWidth="1"/>
    <col min="27" max="27" width="12.5703125" bestFit="1" customWidth="1"/>
  </cols>
  <sheetData>
    <row r="1" spans="1:19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46</v>
      </c>
      <c r="F1" s="26" t="s">
        <v>47</v>
      </c>
      <c r="G1" s="28" t="s">
        <v>48</v>
      </c>
      <c r="H1" s="28" t="s">
        <v>49</v>
      </c>
      <c r="I1" s="26" t="s">
        <v>50</v>
      </c>
      <c r="J1" s="26" t="s">
        <v>51</v>
      </c>
      <c r="K1" s="26" t="s">
        <v>52</v>
      </c>
      <c r="L1" s="29" t="s">
        <v>53</v>
      </c>
      <c r="M1" s="29" t="s">
        <v>54</v>
      </c>
      <c r="N1" s="29" t="s">
        <v>57</v>
      </c>
      <c r="O1" s="26" t="s">
        <v>40</v>
      </c>
    </row>
    <row r="2" spans="1:19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3</v>
      </c>
      <c r="F2" s="14">
        <v>110</v>
      </c>
      <c r="G2" s="14">
        <v>1</v>
      </c>
      <c r="H2" s="32">
        <v>0</v>
      </c>
      <c r="I2" s="14">
        <v>33</v>
      </c>
      <c r="J2" s="14">
        <v>12</v>
      </c>
      <c r="K2" s="14">
        <v>2</v>
      </c>
      <c r="L2" s="21">
        <v>38</v>
      </c>
      <c r="M2" s="17">
        <v>46</v>
      </c>
      <c r="N2" s="33">
        <v>178</v>
      </c>
      <c r="O2" s="18">
        <v>12.5</v>
      </c>
    </row>
    <row r="3" spans="1:19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3</v>
      </c>
      <c r="F3" s="14">
        <v>134</v>
      </c>
      <c r="G3" s="14">
        <v>1</v>
      </c>
      <c r="H3" s="32">
        <v>0</v>
      </c>
      <c r="I3" s="14">
        <v>33</v>
      </c>
      <c r="J3" s="14">
        <v>16</v>
      </c>
      <c r="K3" s="14">
        <v>1</v>
      </c>
      <c r="L3" s="21">
        <v>36</v>
      </c>
      <c r="M3" s="17">
        <v>73</v>
      </c>
      <c r="N3" s="33">
        <v>178</v>
      </c>
      <c r="O3" s="18">
        <v>14.5</v>
      </c>
      <c r="R3" s="56" t="s">
        <v>114</v>
      </c>
      <c r="S3" s="56" t="s">
        <v>115</v>
      </c>
    </row>
    <row r="4" spans="1:19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1</v>
      </c>
      <c r="F4" s="14">
        <v>98</v>
      </c>
      <c r="G4" s="14">
        <v>1</v>
      </c>
      <c r="H4" s="32">
        <v>1</v>
      </c>
      <c r="I4" s="14">
        <v>40</v>
      </c>
      <c r="J4" s="14">
        <v>13</v>
      </c>
      <c r="K4" s="14">
        <v>2</v>
      </c>
      <c r="L4" s="21">
        <v>39</v>
      </c>
      <c r="M4" s="17">
        <v>64</v>
      </c>
      <c r="N4" s="33">
        <v>188</v>
      </c>
      <c r="O4" s="18">
        <v>19</v>
      </c>
      <c r="R4" s="57" t="s">
        <v>41</v>
      </c>
      <c r="S4" s="54">
        <v>0.81250606586306673</v>
      </c>
    </row>
    <row r="5" spans="1:19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1</v>
      </c>
      <c r="F5" s="14">
        <v>85</v>
      </c>
      <c r="G5" s="14">
        <v>1</v>
      </c>
      <c r="H5" s="32">
        <v>1</v>
      </c>
      <c r="I5" s="14">
        <v>29</v>
      </c>
      <c r="J5" s="14">
        <v>10</v>
      </c>
      <c r="K5" s="14">
        <v>2</v>
      </c>
      <c r="L5" s="21">
        <v>38</v>
      </c>
      <c r="M5" s="17">
        <v>66</v>
      </c>
      <c r="N5" s="33">
        <v>180</v>
      </c>
      <c r="O5" s="18">
        <v>18.2</v>
      </c>
      <c r="R5" s="58" t="s">
        <v>43</v>
      </c>
      <c r="S5" s="54">
        <v>-0.11821698523432621</v>
      </c>
    </row>
    <row r="6" spans="1:19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4</v>
      </c>
      <c r="F6" s="14">
        <v>72</v>
      </c>
      <c r="G6" s="14">
        <v>1</v>
      </c>
      <c r="H6" s="32">
        <v>0</v>
      </c>
      <c r="I6" s="14">
        <v>36</v>
      </c>
      <c r="J6" s="14">
        <v>4</v>
      </c>
      <c r="K6" s="14">
        <v>3</v>
      </c>
      <c r="L6" s="21">
        <v>40</v>
      </c>
      <c r="M6" s="17">
        <v>29</v>
      </c>
      <c r="N6" s="33">
        <v>171</v>
      </c>
      <c r="O6" s="18">
        <v>7.6</v>
      </c>
      <c r="R6" s="58" t="s">
        <v>44</v>
      </c>
      <c r="S6" s="54">
        <v>7.2016432359314708E-2</v>
      </c>
    </row>
    <row r="7" spans="1:19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0</v>
      </c>
      <c r="F7" s="14">
        <v>77</v>
      </c>
      <c r="G7" s="14">
        <v>1</v>
      </c>
      <c r="H7" s="32">
        <v>1</v>
      </c>
      <c r="I7" s="14">
        <v>32</v>
      </c>
      <c r="J7" s="14">
        <v>15</v>
      </c>
      <c r="K7" s="14">
        <v>4</v>
      </c>
      <c r="L7" s="21">
        <v>37</v>
      </c>
      <c r="M7" s="17">
        <v>40</v>
      </c>
      <c r="N7" s="33">
        <v>192</v>
      </c>
      <c r="O7" s="18">
        <v>18.5</v>
      </c>
      <c r="R7" s="58" t="s">
        <v>45</v>
      </c>
      <c r="S7" s="55">
        <v>0.84221888860671723</v>
      </c>
    </row>
    <row r="8" spans="1:19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2</v>
      </c>
      <c r="F8" s="14">
        <v>100</v>
      </c>
      <c r="G8" s="14">
        <v>1</v>
      </c>
      <c r="H8" s="32">
        <v>1</v>
      </c>
      <c r="I8" s="14">
        <v>52</v>
      </c>
      <c r="J8" s="14">
        <v>15</v>
      </c>
      <c r="K8" s="14">
        <v>3</v>
      </c>
      <c r="L8" s="21">
        <v>37</v>
      </c>
      <c r="M8" s="17">
        <v>69</v>
      </c>
      <c r="N8" s="33">
        <v>191</v>
      </c>
      <c r="O8" s="18">
        <v>13.1</v>
      </c>
      <c r="R8" s="58" t="s">
        <v>46</v>
      </c>
      <c r="S8" s="55">
        <v>-0.31032492168318238</v>
      </c>
    </row>
    <row r="9" spans="1:19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2</v>
      </c>
      <c r="F9" s="14">
        <v>95</v>
      </c>
      <c r="G9" s="14">
        <v>1</v>
      </c>
      <c r="H9" s="32">
        <v>0</v>
      </c>
      <c r="I9" s="14">
        <v>41</v>
      </c>
      <c r="J9" s="14">
        <v>4</v>
      </c>
      <c r="K9" s="14">
        <v>3</v>
      </c>
      <c r="L9" s="21">
        <v>36</v>
      </c>
      <c r="M9" s="17">
        <v>45</v>
      </c>
      <c r="N9" s="33">
        <v>182</v>
      </c>
      <c r="O9" s="18">
        <v>14.9</v>
      </c>
      <c r="R9" s="58" t="s">
        <v>47</v>
      </c>
      <c r="S9" s="54">
        <v>-9.1480084373456783E-2</v>
      </c>
    </row>
    <row r="10" spans="1:19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4</v>
      </c>
      <c r="F10" s="14">
        <v>112</v>
      </c>
      <c r="G10" s="14">
        <v>0</v>
      </c>
      <c r="H10" s="32">
        <v>1</v>
      </c>
      <c r="I10" s="14">
        <v>31</v>
      </c>
      <c r="J10" s="14">
        <v>12</v>
      </c>
      <c r="K10" s="14">
        <v>5</v>
      </c>
      <c r="L10" s="21">
        <v>40</v>
      </c>
      <c r="M10" s="17">
        <v>42</v>
      </c>
      <c r="N10" s="33">
        <v>192</v>
      </c>
      <c r="O10" s="18">
        <v>17.100000000000001</v>
      </c>
      <c r="R10" s="58" t="s">
        <v>48</v>
      </c>
      <c r="S10" s="54">
        <v>0.11084370763740548</v>
      </c>
    </row>
    <row r="11" spans="1:19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14">
        <v>3</v>
      </c>
      <c r="F11" s="31">
        <v>75</v>
      </c>
      <c r="G11" s="14">
        <v>0</v>
      </c>
      <c r="H11" s="32">
        <v>0</v>
      </c>
      <c r="I11" s="14">
        <v>42</v>
      </c>
      <c r="J11" s="14">
        <v>13</v>
      </c>
      <c r="K11" s="14">
        <v>2</v>
      </c>
      <c r="L11" s="21">
        <v>34</v>
      </c>
      <c r="M11" s="17">
        <v>34</v>
      </c>
      <c r="N11" s="33">
        <v>165</v>
      </c>
      <c r="O11" s="18">
        <v>9.1999999999999993</v>
      </c>
      <c r="R11" s="58" t="s">
        <v>49</v>
      </c>
      <c r="S11" s="54">
        <v>0.54704367199455262</v>
      </c>
    </row>
    <row r="12" spans="1:19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2</v>
      </c>
      <c r="F12" s="14">
        <v>100</v>
      </c>
      <c r="G12" s="14">
        <v>1</v>
      </c>
      <c r="H12" s="32">
        <v>0</v>
      </c>
      <c r="I12" s="14">
        <v>32</v>
      </c>
      <c r="J12" s="14">
        <v>8</v>
      </c>
      <c r="K12" s="14">
        <v>2</v>
      </c>
      <c r="L12" s="21">
        <v>40</v>
      </c>
      <c r="M12" s="17">
        <v>51</v>
      </c>
      <c r="N12" s="33">
        <v>180</v>
      </c>
      <c r="O12" s="18">
        <v>10.3</v>
      </c>
      <c r="R12" s="58" t="s">
        <v>50</v>
      </c>
      <c r="S12" s="54">
        <v>-0.14814932436897005</v>
      </c>
    </row>
    <row r="13" spans="1:19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1</v>
      </c>
      <c r="F13" s="14">
        <v>96</v>
      </c>
      <c r="G13" s="14">
        <v>1</v>
      </c>
      <c r="H13" s="32">
        <v>1</v>
      </c>
      <c r="I13" s="14">
        <v>39</v>
      </c>
      <c r="J13" s="14">
        <v>21</v>
      </c>
      <c r="K13" s="14">
        <v>5</v>
      </c>
      <c r="L13" s="21">
        <v>40</v>
      </c>
      <c r="M13" s="17">
        <v>86</v>
      </c>
      <c r="N13" s="33">
        <v>187</v>
      </c>
      <c r="O13" s="18">
        <v>19.3</v>
      </c>
      <c r="R13" s="58" t="s">
        <v>51</v>
      </c>
      <c r="S13" s="54">
        <v>0.50180591250724316</v>
      </c>
    </row>
    <row r="14" spans="1:19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1</v>
      </c>
      <c r="F14" s="14">
        <v>72</v>
      </c>
      <c r="G14" s="14">
        <v>0</v>
      </c>
      <c r="H14" s="32">
        <v>0</v>
      </c>
      <c r="I14" s="14">
        <v>45</v>
      </c>
      <c r="J14" s="14">
        <v>8</v>
      </c>
      <c r="K14" s="14">
        <v>3</v>
      </c>
      <c r="L14" s="21">
        <v>44</v>
      </c>
      <c r="M14" s="17">
        <v>19</v>
      </c>
      <c r="N14" s="33">
        <v>170</v>
      </c>
      <c r="O14" s="18">
        <v>8.1</v>
      </c>
      <c r="R14" s="58" t="s">
        <v>52</v>
      </c>
      <c r="S14" s="54">
        <v>-0.18042928324545329</v>
      </c>
    </row>
    <row r="15" spans="1:19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5</v>
      </c>
      <c r="F15" s="14">
        <v>73</v>
      </c>
      <c r="G15" s="14">
        <v>1</v>
      </c>
      <c r="H15" s="32">
        <v>0</v>
      </c>
      <c r="I15" s="14">
        <v>39</v>
      </c>
      <c r="J15" s="14">
        <v>11</v>
      </c>
      <c r="K15" s="14">
        <v>4</v>
      </c>
      <c r="L15" s="21">
        <v>36</v>
      </c>
      <c r="M15" s="17">
        <v>59</v>
      </c>
      <c r="N15" s="33">
        <v>175</v>
      </c>
      <c r="O15" s="18">
        <v>9.1</v>
      </c>
      <c r="R15" s="58" t="s">
        <v>53</v>
      </c>
      <c r="S15" s="54">
        <v>-3.1901479344252685E-2</v>
      </c>
    </row>
    <row r="16" spans="1:19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4</v>
      </c>
      <c r="F16" s="14">
        <v>86</v>
      </c>
      <c r="G16" s="14">
        <v>0</v>
      </c>
      <c r="H16" s="32">
        <v>1</v>
      </c>
      <c r="I16" s="14">
        <v>31</v>
      </c>
      <c r="J16" s="14">
        <v>13</v>
      </c>
      <c r="K16" s="14">
        <v>1</v>
      </c>
      <c r="L16" s="21">
        <v>38</v>
      </c>
      <c r="M16" s="17">
        <v>70</v>
      </c>
      <c r="N16" s="33">
        <v>181</v>
      </c>
      <c r="O16" s="18">
        <v>15.7</v>
      </c>
      <c r="R16" s="58" t="s">
        <v>54</v>
      </c>
      <c r="S16" s="54">
        <v>0.57139390802953627</v>
      </c>
    </row>
    <row r="17" spans="1:27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4</v>
      </c>
      <c r="F17" s="14">
        <v>121</v>
      </c>
      <c r="G17" s="14">
        <v>1</v>
      </c>
      <c r="H17" s="32">
        <v>1</v>
      </c>
      <c r="I17" s="14">
        <v>41</v>
      </c>
      <c r="J17" s="14">
        <v>10</v>
      </c>
      <c r="K17" s="14">
        <v>3</v>
      </c>
      <c r="L17" s="21">
        <v>41</v>
      </c>
      <c r="M17" s="17">
        <v>44</v>
      </c>
      <c r="N17" s="33">
        <v>167</v>
      </c>
      <c r="O17" s="18">
        <v>9.8000000000000007</v>
      </c>
      <c r="R17" s="58" t="s">
        <v>57</v>
      </c>
      <c r="S17" s="55">
        <v>0.52715113767555866</v>
      </c>
    </row>
    <row r="18" spans="1:27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4</v>
      </c>
      <c r="F18" s="14">
        <v>85</v>
      </c>
      <c r="G18" s="14">
        <v>0</v>
      </c>
      <c r="H18" s="32">
        <v>1</v>
      </c>
      <c r="I18" s="14">
        <v>38</v>
      </c>
      <c r="J18" s="14">
        <v>12</v>
      </c>
      <c r="K18" s="14">
        <v>2</v>
      </c>
      <c r="L18" s="21">
        <v>38</v>
      </c>
      <c r="M18" s="17">
        <v>68</v>
      </c>
      <c r="N18" s="33">
        <v>170</v>
      </c>
      <c r="O18" s="18">
        <v>19.5</v>
      </c>
    </row>
    <row r="19" spans="1:27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0</v>
      </c>
      <c r="F19" s="14">
        <v>73</v>
      </c>
      <c r="G19" s="14">
        <v>1</v>
      </c>
      <c r="H19" s="32">
        <v>1</v>
      </c>
      <c r="I19" s="14">
        <v>29</v>
      </c>
      <c r="J19" s="14">
        <v>13</v>
      </c>
      <c r="K19" s="14">
        <v>1</v>
      </c>
      <c r="L19" s="21">
        <v>41</v>
      </c>
      <c r="M19" s="17">
        <v>45</v>
      </c>
      <c r="N19" s="33">
        <v>192</v>
      </c>
      <c r="O19" s="18">
        <v>16.2</v>
      </c>
    </row>
    <row r="20" spans="1:27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3</v>
      </c>
      <c r="F20" s="14">
        <v>90</v>
      </c>
      <c r="G20" s="14">
        <v>1</v>
      </c>
      <c r="H20" s="32">
        <v>0</v>
      </c>
      <c r="I20" s="14">
        <v>34</v>
      </c>
      <c r="J20" s="14">
        <v>6</v>
      </c>
      <c r="K20" s="14">
        <v>2</v>
      </c>
      <c r="L20" s="21">
        <v>40</v>
      </c>
      <c r="M20" s="17">
        <v>25</v>
      </c>
      <c r="N20" s="33">
        <v>184</v>
      </c>
      <c r="O20" s="18">
        <v>8</v>
      </c>
    </row>
    <row r="21" spans="1:27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0</v>
      </c>
      <c r="F21" s="14">
        <v>82</v>
      </c>
      <c r="G21" s="14">
        <v>0</v>
      </c>
      <c r="H21" s="32">
        <v>1</v>
      </c>
      <c r="I21" s="14">
        <v>34</v>
      </c>
      <c r="J21" s="14">
        <v>8</v>
      </c>
      <c r="K21" s="14">
        <v>2</v>
      </c>
      <c r="L21" s="21">
        <v>47</v>
      </c>
      <c r="M21" s="17">
        <v>51</v>
      </c>
      <c r="N21" s="33">
        <v>193</v>
      </c>
      <c r="O21" s="18">
        <v>12.2</v>
      </c>
    </row>
    <row r="22" spans="1:27" ht="15.75" x14ac:dyDescent="0.25">
      <c r="A22" s="18">
        <v>2.4</v>
      </c>
      <c r="B22" s="14">
        <v>3</v>
      </c>
      <c r="C22" s="20">
        <v>0.159</v>
      </c>
      <c r="D22" s="14">
        <v>144</v>
      </c>
      <c r="E22" s="14">
        <v>2</v>
      </c>
      <c r="F22" s="31">
        <v>85</v>
      </c>
      <c r="G22" s="14">
        <v>0</v>
      </c>
      <c r="H22" s="32">
        <v>1</v>
      </c>
      <c r="I22" s="14">
        <v>47</v>
      </c>
      <c r="J22" s="14">
        <v>14</v>
      </c>
      <c r="K22" s="14">
        <v>3</v>
      </c>
      <c r="L22" s="21">
        <v>27</v>
      </c>
      <c r="M22" s="17">
        <v>59</v>
      </c>
      <c r="N22" s="33">
        <v>174</v>
      </c>
      <c r="O22" s="18">
        <v>11.1</v>
      </c>
      <c r="S22" s="59" t="s">
        <v>124</v>
      </c>
      <c r="T22" s="59"/>
      <c r="U22" s="59"/>
      <c r="V22" s="59"/>
      <c r="W22" s="59"/>
      <c r="X22" s="59"/>
      <c r="Y22" s="59"/>
      <c r="Z22" s="59"/>
      <c r="AA22" s="59"/>
    </row>
    <row r="23" spans="1:27" ht="16.5" thickBot="1" x14ac:dyDescent="0.3">
      <c r="A23" s="18">
        <v>3</v>
      </c>
      <c r="B23" s="14">
        <v>8</v>
      </c>
      <c r="C23" s="20">
        <v>2.2839999999999998</v>
      </c>
      <c r="D23" s="14">
        <v>201</v>
      </c>
      <c r="E23" s="14">
        <v>0</v>
      </c>
      <c r="F23" s="14">
        <v>80</v>
      </c>
      <c r="G23" s="14">
        <v>1</v>
      </c>
      <c r="H23" s="32">
        <v>1</v>
      </c>
      <c r="I23" s="14">
        <v>38</v>
      </c>
      <c r="J23" s="14">
        <v>10</v>
      </c>
      <c r="K23" s="14">
        <v>2</v>
      </c>
      <c r="L23" s="21">
        <v>32</v>
      </c>
      <c r="M23" s="17">
        <v>78</v>
      </c>
      <c r="N23" s="33">
        <v>192</v>
      </c>
      <c r="O23" s="18">
        <v>16.8</v>
      </c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15.75" x14ac:dyDescent="0.25">
      <c r="A24" s="18">
        <v>2</v>
      </c>
      <c r="B24" s="14">
        <v>8</v>
      </c>
      <c r="C24" s="20">
        <v>0.79900000000000004</v>
      </c>
      <c r="D24" s="14">
        <v>96</v>
      </c>
      <c r="E24" s="14">
        <v>6</v>
      </c>
      <c r="F24" s="14">
        <v>145</v>
      </c>
      <c r="G24" s="14">
        <v>1</v>
      </c>
      <c r="H24" s="32">
        <v>1</v>
      </c>
      <c r="I24" s="14">
        <v>34</v>
      </c>
      <c r="J24" s="14">
        <v>12</v>
      </c>
      <c r="K24" s="14">
        <v>2</v>
      </c>
      <c r="L24" s="21">
        <v>40</v>
      </c>
      <c r="M24" s="17">
        <v>22</v>
      </c>
      <c r="N24" s="33">
        <v>189</v>
      </c>
      <c r="O24" s="18">
        <v>11.8</v>
      </c>
      <c r="S24" s="60" t="s">
        <v>125</v>
      </c>
      <c r="T24" s="60"/>
      <c r="U24" s="59"/>
      <c r="V24" s="59"/>
      <c r="W24" s="59"/>
      <c r="X24" s="59"/>
      <c r="Y24" s="59"/>
      <c r="Z24" s="59"/>
      <c r="AA24" s="59"/>
    </row>
    <row r="25" spans="1:27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2</v>
      </c>
      <c r="F25" s="14">
        <v>112</v>
      </c>
      <c r="G25" s="14">
        <v>1</v>
      </c>
      <c r="H25" s="32">
        <v>0</v>
      </c>
      <c r="I25" s="14">
        <v>30</v>
      </c>
      <c r="J25" s="14">
        <v>13</v>
      </c>
      <c r="K25" s="14">
        <v>1</v>
      </c>
      <c r="L25" s="21">
        <v>38</v>
      </c>
      <c r="M25" s="17">
        <v>34</v>
      </c>
      <c r="N25" s="33">
        <v>185</v>
      </c>
      <c r="O25" s="18">
        <v>14</v>
      </c>
      <c r="S25" s="49" t="s">
        <v>126</v>
      </c>
      <c r="T25" s="49">
        <v>0.97578163016582087</v>
      </c>
      <c r="U25" s="59"/>
      <c r="V25" s="59"/>
      <c r="W25" s="59"/>
      <c r="X25" s="59"/>
      <c r="Y25" s="59"/>
      <c r="Z25" s="59"/>
      <c r="AA25" s="59"/>
    </row>
    <row r="26" spans="1:27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3</v>
      </c>
      <c r="F26" s="14">
        <v>106</v>
      </c>
      <c r="G26" s="14">
        <v>1</v>
      </c>
      <c r="H26" s="32">
        <v>0</v>
      </c>
      <c r="I26" s="14">
        <v>44</v>
      </c>
      <c r="J26" s="14">
        <v>8</v>
      </c>
      <c r="K26" s="14">
        <v>3</v>
      </c>
      <c r="L26" s="21">
        <v>33</v>
      </c>
      <c r="M26" s="17">
        <v>45</v>
      </c>
      <c r="N26" s="33">
        <v>177</v>
      </c>
      <c r="O26" s="18">
        <v>10.5</v>
      </c>
      <c r="S26" s="49" t="s">
        <v>127</v>
      </c>
      <c r="T26" s="49">
        <v>0.95214978976906672</v>
      </c>
      <c r="U26" s="59"/>
      <c r="V26" s="59"/>
      <c r="W26" s="59"/>
      <c r="X26" s="59"/>
      <c r="Y26" s="59"/>
      <c r="Z26" s="59"/>
      <c r="AA26" s="59"/>
    </row>
    <row r="27" spans="1:27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2</v>
      </c>
      <c r="F27" s="14">
        <v>101</v>
      </c>
      <c r="G27" s="14">
        <v>0</v>
      </c>
      <c r="H27" s="32">
        <v>0</v>
      </c>
      <c r="I27" s="14">
        <v>37</v>
      </c>
      <c r="J27" s="14">
        <v>5</v>
      </c>
      <c r="K27" s="14">
        <v>3</v>
      </c>
      <c r="L27" s="21">
        <v>40</v>
      </c>
      <c r="M27" s="17">
        <v>9</v>
      </c>
      <c r="N27" s="33">
        <v>168</v>
      </c>
      <c r="O27" s="18">
        <v>6.2</v>
      </c>
      <c r="S27" s="49" t="s">
        <v>128</v>
      </c>
      <c r="T27" s="49">
        <v>0.9471875457451181</v>
      </c>
      <c r="U27" s="59"/>
      <c r="V27" s="59"/>
      <c r="W27" s="59"/>
      <c r="X27" s="59"/>
      <c r="Y27" s="59"/>
      <c r="Z27" s="59"/>
      <c r="AA27" s="59"/>
    </row>
    <row r="28" spans="1:27" ht="15.75" x14ac:dyDescent="0.25">
      <c r="A28" s="18">
        <v>3.4</v>
      </c>
      <c r="B28" s="14">
        <v>12</v>
      </c>
      <c r="C28" s="20">
        <v>1.86</v>
      </c>
      <c r="D28" s="14">
        <v>311</v>
      </c>
      <c r="E28" s="14">
        <v>2</v>
      </c>
      <c r="F28" s="14">
        <v>124</v>
      </c>
      <c r="G28" s="14">
        <v>1</v>
      </c>
      <c r="H28" s="32">
        <v>1</v>
      </c>
      <c r="I28" s="14">
        <v>37</v>
      </c>
      <c r="J28" s="14">
        <v>13</v>
      </c>
      <c r="K28" s="14">
        <v>2</v>
      </c>
      <c r="L28" s="21">
        <v>42</v>
      </c>
      <c r="M28" s="17">
        <v>62</v>
      </c>
      <c r="N28" s="33">
        <v>172</v>
      </c>
      <c r="O28" s="18">
        <v>16.899999999999999</v>
      </c>
      <c r="S28" s="49" t="s">
        <v>82</v>
      </c>
      <c r="T28" s="49">
        <v>0.82064746776707431</v>
      </c>
      <c r="U28" s="59"/>
      <c r="V28" s="59"/>
      <c r="W28" s="59"/>
      <c r="X28" s="59"/>
      <c r="Y28" s="59"/>
      <c r="Z28" s="59"/>
      <c r="AA28" s="59"/>
    </row>
    <row r="29" spans="1:27" ht="16.5" thickBot="1" x14ac:dyDescent="0.3">
      <c r="A29" s="18">
        <v>1.5</v>
      </c>
      <c r="B29" s="14">
        <v>6</v>
      </c>
      <c r="C29" s="20">
        <v>4.7E-2</v>
      </c>
      <c r="D29" s="14">
        <v>65</v>
      </c>
      <c r="E29" s="14">
        <v>4</v>
      </c>
      <c r="F29" s="14">
        <v>88</v>
      </c>
      <c r="G29" s="14">
        <v>1</v>
      </c>
      <c r="H29" s="32">
        <v>0</v>
      </c>
      <c r="I29" s="14">
        <v>27</v>
      </c>
      <c r="J29" s="14">
        <v>5</v>
      </c>
      <c r="K29" s="14">
        <v>6</v>
      </c>
      <c r="L29" s="21">
        <v>37</v>
      </c>
      <c r="M29" s="17">
        <v>16</v>
      </c>
      <c r="N29" s="33">
        <v>186</v>
      </c>
      <c r="O29" s="18">
        <v>7.9</v>
      </c>
      <c r="S29" s="50" t="s">
        <v>129</v>
      </c>
      <c r="T29" s="50">
        <v>150</v>
      </c>
      <c r="U29" s="59"/>
      <c r="V29" s="59"/>
      <c r="W29" s="59"/>
      <c r="X29" s="59"/>
      <c r="Y29" s="59"/>
      <c r="Z29" s="59"/>
      <c r="AA29" s="59"/>
    </row>
    <row r="30" spans="1:27" ht="15.75" x14ac:dyDescent="0.25">
      <c r="A30" s="18">
        <v>1.9</v>
      </c>
      <c r="B30" s="14">
        <v>6</v>
      </c>
      <c r="C30" s="20">
        <v>0.498</v>
      </c>
      <c r="D30" s="14">
        <v>31</v>
      </c>
      <c r="E30" s="14">
        <v>4</v>
      </c>
      <c r="F30" s="14">
        <v>117</v>
      </c>
      <c r="G30" s="14">
        <v>1</v>
      </c>
      <c r="H30" s="32">
        <v>0</v>
      </c>
      <c r="I30" s="14">
        <v>30</v>
      </c>
      <c r="J30" s="14">
        <v>5</v>
      </c>
      <c r="K30" s="14">
        <v>2</v>
      </c>
      <c r="L30" s="21">
        <v>36</v>
      </c>
      <c r="M30" s="17">
        <v>20</v>
      </c>
      <c r="N30" s="33">
        <v>187</v>
      </c>
      <c r="O30" s="18">
        <v>9.6</v>
      </c>
      <c r="S30" s="59"/>
      <c r="T30" s="59"/>
      <c r="U30" s="59"/>
      <c r="V30" s="59"/>
      <c r="W30" s="59"/>
      <c r="X30" s="59"/>
      <c r="Y30" s="59"/>
      <c r="Z30" s="59"/>
      <c r="AA30" s="59"/>
    </row>
    <row r="31" spans="1:27" ht="16.5" thickBot="1" x14ac:dyDescent="0.3">
      <c r="A31" s="18">
        <v>3.7</v>
      </c>
      <c r="B31" s="14">
        <v>12</v>
      </c>
      <c r="C31" s="20">
        <v>8.4000000000000005E-2</v>
      </c>
      <c r="D31" s="14">
        <v>249</v>
      </c>
      <c r="E31" s="14">
        <v>2</v>
      </c>
      <c r="F31" s="31">
        <v>86</v>
      </c>
      <c r="G31" s="14">
        <v>1</v>
      </c>
      <c r="H31" s="32">
        <v>1</v>
      </c>
      <c r="I31" s="14">
        <v>38</v>
      </c>
      <c r="J31" s="14">
        <v>11</v>
      </c>
      <c r="K31" s="14">
        <v>2</v>
      </c>
      <c r="L31" s="21">
        <v>32</v>
      </c>
      <c r="M31" s="17">
        <v>114</v>
      </c>
      <c r="N31" s="33">
        <v>177</v>
      </c>
      <c r="O31" s="18">
        <v>16.3</v>
      </c>
      <c r="S31" s="59" t="s">
        <v>130</v>
      </c>
      <c r="T31" s="59"/>
      <c r="U31" s="59"/>
      <c r="V31" s="59"/>
      <c r="W31" s="59"/>
      <c r="X31" s="59"/>
      <c r="Y31" s="59"/>
      <c r="Z31" s="59"/>
      <c r="AA31" s="59"/>
    </row>
    <row r="32" spans="1:27" ht="15.75" x14ac:dyDescent="0.25">
      <c r="A32" s="18">
        <v>2.6</v>
      </c>
      <c r="B32" s="14">
        <v>14</v>
      </c>
      <c r="C32" s="20">
        <v>4.8000000000000001E-2</v>
      </c>
      <c r="D32" s="14">
        <v>197</v>
      </c>
      <c r="E32" s="14">
        <v>4</v>
      </c>
      <c r="F32" s="14">
        <v>72</v>
      </c>
      <c r="G32" s="14">
        <v>1</v>
      </c>
      <c r="H32" s="32">
        <v>1</v>
      </c>
      <c r="I32" s="14">
        <v>35</v>
      </c>
      <c r="J32" s="14">
        <v>11</v>
      </c>
      <c r="K32" s="14">
        <v>3</v>
      </c>
      <c r="L32" s="21">
        <v>42</v>
      </c>
      <c r="M32" s="17">
        <v>56</v>
      </c>
      <c r="N32" s="33">
        <v>172</v>
      </c>
      <c r="O32" s="18">
        <v>11.2</v>
      </c>
      <c r="S32" s="61"/>
      <c r="T32" s="61" t="s">
        <v>135</v>
      </c>
      <c r="U32" s="61" t="s">
        <v>136</v>
      </c>
      <c r="V32" s="61" t="s">
        <v>137</v>
      </c>
      <c r="W32" s="61" t="s">
        <v>138</v>
      </c>
      <c r="X32" s="61" t="s">
        <v>139</v>
      </c>
      <c r="Y32" s="59"/>
      <c r="Z32" s="59"/>
      <c r="AA32" s="59"/>
    </row>
    <row r="33" spans="1:27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2</v>
      </c>
      <c r="F33" s="14">
        <v>101</v>
      </c>
      <c r="G33" s="14">
        <v>1</v>
      </c>
      <c r="H33" s="32">
        <v>1</v>
      </c>
      <c r="I33" s="14">
        <v>30</v>
      </c>
      <c r="J33" s="14">
        <v>10</v>
      </c>
      <c r="K33" s="14">
        <v>5</v>
      </c>
      <c r="L33" s="21">
        <v>39</v>
      </c>
      <c r="M33" s="17">
        <v>43</v>
      </c>
      <c r="N33" s="33">
        <v>173</v>
      </c>
      <c r="O33" s="18">
        <v>13.1</v>
      </c>
      <c r="S33" s="49" t="s">
        <v>131</v>
      </c>
      <c r="T33" s="49">
        <v>14</v>
      </c>
      <c r="U33" s="49">
        <v>1809.1245273757434</v>
      </c>
      <c r="V33" s="49">
        <v>129.2231805268388</v>
      </c>
      <c r="W33" s="49">
        <v>191.87887277889351</v>
      </c>
      <c r="X33" s="49">
        <v>1.0369775405585589E-81</v>
      </c>
      <c r="Y33" s="59"/>
      <c r="Z33" s="59"/>
      <c r="AA33" s="59"/>
    </row>
    <row r="34" spans="1:27" ht="15.75" x14ac:dyDescent="0.25">
      <c r="A34" s="18">
        <v>1.8</v>
      </c>
      <c r="B34" s="14">
        <v>3</v>
      </c>
      <c r="C34" s="20">
        <v>1.18</v>
      </c>
      <c r="D34" s="14">
        <v>69</v>
      </c>
      <c r="E34" s="14">
        <v>2</v>
      </c>
      <c r="F34" s="14">
        <v>72</v>
      </c>
      <c r="G34" s="14">
        <v>0</v>
      </c>
      <c r="H34" s="32">
        <v>0</v>
      </c>
      <c r="I34" s="14">
        <v>34</v>
      </c>
      <c r="J34" s="14">
        <v>6</v>
      </c>
      <c r="K34" s="14">
        <v>2</v>
      </c>
      <c r="L34" s="21">
        <v>47</v>
      </c>
      <c r="M34" s="17">
        <v>20</v>
      </c>
      <c r="N34" s="33">
        <v>183</v>
      </c>
      <c r="O34" s="18">
        <v>8</v>
      </c>
      <c r="S34" s="49" t="s">
        <v>132</v>
      </c>
      <c r="T34" s="49">
        <v>135</v>
      </c>
      <c r="U34" s="49">
        <v>90.917405957589025</v>
      </c>
      <c r="V34" s="49">
        <v>0.67346226635251127</v>
      </c>
      <c r="W34" s="49"/>
      <c r="X34" s="49"/>
      <c r="Y34" s="59"/>
      <c r="Z34" s="59"/>
      <c r="AA34" s="59"/>
    </row>
    <row r="35" spans="1:27" ht="16.5" thickBot="1" x14ac:dyDescent="0.3">
      <c r="A35" s="18">
        <v>3.9</v>
      </c>
      <c r="B35" s="14">
        <v>3</v>
      </c>
      <c r="C35" s="20">
        <v>0.97399999999999998</v>
      </c>
      <c r="D35" s="14">
        <v>201</v>
      </c>
      <c r="E35" s="14">
        <v>1</v>
      </c>
      <c r="F35" s="14">
        <v>91</v>
      </c>
      <c r="G35" s="14">
        <v>1</v>
      </c>
      <c r="H35" s="32">
        <v>1</v>
      </c>
      <c r="I35" s="14">
        <v>37</v>
      </c>
      <c r="J35" s="14">
        <v>6</v>
      </c>
      <c r="K35" s="14">
        <v>3</v>
      </c>
      <c r="L35" s="21">
        <v>32</v>
      </c>
      <c r="M35" s="17">
        <v>106</v>
      </c>
      <c r="N35" s="33">
        <v>194</v>
      </c>
      <c r="O35" s="18">
        <v>16.100000000000001</v>
      </c>
      <c r="S35" s="50" t="s">
        <v>133</v>
      </c>
      <c r="T35" s="50">
        <v>149</v>
      </c>
      <c r="U35" s="50">
        <v>1900.0419333333323</v>
      </c>
      <c r="V35" s="50"/>
      <c r="W35" s="50"/>
      <c r="X35" s="50"/>
      <c r="Y35" s="59"/>
      <c r="Z35" s="59"/>
      <c r="AA35" s="59"/>
    </row>
    <row r="36" spans="1:27" ht="16.5" thickBot="1" x14ac:dyDescent="0.3">
      <c r="A36" s="18">
        <v>2</v>
      </c>
      <c r="B36" s="14">
        <v>4</v>
      </c>
      <c r="C36" s="20">
        <v>1.3149999999999999</v>
      </c>
      <c r="D36" s="14">
        <v>69</v>
      </c>
      <c r="E36" s="14">
        <v>1</v>
      </c>
      <c r="F36" s="14">
        <v>78</v>
      </c>
      <c r="G36" s="14">
        <v>1</v>
      </c>
      <c r="H36" s="32">
        <v>1</v>
      </c>
      <c r="I36" s="14">
        <v>35</v>
      </c>
      <c r="J36" s="14">
        <v>9</v>
      </c>
      <c r="K36" s="14">
        <v>2</v>
      </c>
      <c r="L36" s="21">
        <v>47</v>
      </c>
      <c r="M36" s="17">
        <v>25</v>
      </c>
      <c r="N36" s="33">
        <v>189</v>
      </c>
      <c r="O36" s="18">
        <v>10.4</v>
      </c>
      <c r="S36" s="59"/>
      <c r="T36" s="59"/>
      <c r="U36" s="59"/>
      <c r="V36" s="59"/>
      <c r="W36" s="59"/>
      <c r="X36" s="59"/>
      <c r="Y36" s="59"/>
      <c r="Z36" s="59"/>
      <c r="AA36" s="59"/>
    </row>
    <row r="37" spans="1:27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3</v>
      </c>
      <c r="F37" s="14">
        <v>96</v>
      </c>
      <c r="G37" s="14">
        <v>0</v>
      </c>
      <c r="H37" s="32">
        <v>0</v>
      </c>
      <c r="I37" s="14">
        <v>33</v>
      </c>
      <c r="J37" s="14">
        <v>6</v>
      </c>
      <c r="K37" s="14">
        <v>2</v>
      </c>
      <c r="L37" s="21">
        <v>40</v>
      </c>
      <c r="M37" s="17">
        <v>22</v>
      </c>
      <c r="N37" s="33">
        <v>170</v>
      </c>
      <c r="O37" s="18">
        <v>7.4</v>
      </c>
      <c r="S37" s="61"/>
      <c r="T37" s="61" t="s">
        <v>140</v>
      </c>
      <c r="U37" s="61" t="s">
        <v>82</v>
      </c>
      <c r="V37" s="61" t="s">
        <v>141</v>
      </c>
      <c r="W37" s="61" t="s">
        <v>142</v>
      </c>
      <c r="X37" s="61" t="s">
        <v>143</v>
      </c>
      <c r="Y37" s="61" t="s">
        <v>144</v>
      </c>
      <c r="Z37" s="61" t="s">
        <v>145</v>
      </c>
      <c r="AA37" s="61" t="s">
        <v>146</v>
      </c>
    </row>
    <row r="38" spans="1:27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</v>
      </c>
      <c r="F38" s="14">
        <v>120</v>
      </c>
      <c r="G38" s="14">
        <v>0</v>
      </c>
      <c r="H38" s="32">
        <v>0</v>
      </c>
      <c r="I38" s="14">
        <v>39</v>
      </c>
      <c r="J38" s="14">
        <v>10</v>
      </c>
      <c r="K38" s="14">
        <v>2</v>
      </c>
      <c r="L38" s="21">
        <v>47</v>
      </c>
      <c r="M38" s="17">
        <v>35</v>
      </c>
      <c r="N38" s="33">
        <v>188</v>
      </c>
      <c r="O38" s="18">
        <v>10.5</v>
      </c>
      <c r="S38" s="49" t="s">
        <v>134</v>
      </c>
      <c r="T38" s="49">
        <v>-27.738976952214486</v>
      </c>
      <c r="U38" s="49">
        <v>2.0920152661188247</v>
      </c>
      <c r="V38" s="49">
        <v>-13.259452453077335</v>
      </c>
      <c r="W38" s="49">
        <v>3.2442854509444522E-26</v>
      </c>
      <c r="X38" s="49">
        <v>-31.876339387884315</v>
      </c>
      <c r="Y38" s="49">
        <v>-23.601614516544657</v>
      </c>
      <c r="Z38" s="49">
        <v>-31.876339387884315</v>
      </c>
      <c r="AA38" s="49">
        <v>-23.601614516544657</v>
      </c>
    </row>
    <row r="39" spans="1:27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3</v>
      </c>
      <c r="F39" s="14">
        <v>112</v>
      </c>
      <c r="G39" s="14">
        <v>1</v>
      </c>
      <c r="H39" s="32">
        <v>0</v>
      </c>
      <c r="I39" s="14">
        <v>59</v>
      </c>
      <c r="J39" s="14">
        <v>15</v>
      </c>
      <c r="K39" s="14">
        <v>4</v>
      </c>
      <c r="L39" s="21">
        <v>37</v>
      </c>
      <c r="M39" s="17">
        <v>39</v>
      </c>
      <c r="N39" s="33">
        <v>171</v>
      </c>
      <c r="O39" s="18">
        <v>12</v>
      </c>
      <c r="S39" s="49" t="s">
        <v>41</v>
      </c>
      <c r="T39" s="49">
        <v>0.73643946589574827</v>
      </c>
      <c r="U39" s="49">
        <v>0.25223312792892455</v>
      </c>
      <c r="V39" s="49">
        <v>2.9196778073626621</v>
      </c>
      <c r="W39" s="49">
        <v>4.1072145405451196E-3</v>
      </c>
      <c r="X39" s="49">
        <v>0.23759995672681256</v>
      </c>
      <c r="Y39" s="49">
        <v>1.235278975064684</v>
      </c>
      <c r="Z39" s="49">
        <v>0.23759995672681256</v>
      </c>
      <c r="AA39" s="49">
        <v>1.235278975064684</v>
      </c>
    </row>
    <row r="40" spans="1:27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0</v>
      </c>
      <c r="F40" s="14">
        <v>72</v>
      </c>
      <c r="G40" s="14">
        <v>1</v>
      </c>
      <c r="H40" s="32">
        <v>1</v>
      </c>
      <c r="I40" s="14">
        <v>30</v>
      </c>
      <c r="J40" s="14">
        <v>13</v>
      </c>
      <c r="K40" s="14">
        <v>5</v>
      </c>
      <c r="L40" s="21">
        <v>39</v>
      </c>
      <c r="M40" s="17">
        <v>26</v>
      </c>
      <c r="N40" s="33">
        <v>204</v>
      </c>
      <c r="O40" s="18">
        <v>14.5</v>
      </c>
      <c r="S40" s="49" t="s">
        <v>43</v>
      </c>
      <c r="T40" s="49">
        <v>2.7690827040504764E-2</v>
      </c>
      <c r="U40" s="49">
        <v>1.7830475039899634E-2</v>
      </c>
      <c r="V40" s="49">
        <v>1.5530055693154787</v>
      </c>
      <c r="W40" s="49">
        <v>0.12276301629655786</v>
      </c>
      <c r="X40" s="49">
        <v>-7.5723657454120803E-3</v>
      </c>
      <c r="Y40" s="49">
        <v>6.2954019826421612E-2</v>
      </c>
      <c r="Z40" s="49">
        <v>-7.5723657454120803E-3</v>
      </c>
      <c r="AA40" s="49">
        <v>6.2954019826421612E-2</v>
      </c>
    </row>
    <row r="41" spans="1:27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2</v>
      </c>
      <c r="F41" s="12">
        <v>150</v>
      </c>
      <c r="G41" s="14">
        <v>0</v>
      </c>
      <c r="H41" s="32">
        <v>0</v>
      </c>
      <c r="I41" s="14">
        <v>28</v>
      </c>
      <c r="J41" s="14">
        <v>1</v>
      </c>
      <c r="K41" s="14">
        <v>6</v>
      </c>
      <c r="L41" s="21">
        <v>30</v>
      </c>
      <c r="M41" s="17">
        <v>24</v>
      </c>
      <c r="N41" s="33">
        <v>160</v>
      </c>
      <c r="O41" s="23">
        <v>5.9</v>
      </c>
      <c r="S41" s="49" t="s">
        <v>44</v>
      </c>
      <c r="T41" s="49">
        <v>0.2574101040093581</v>
      </c>
      <c r="U41" s="49">
        <v>0.12262487978354585</v>
      </c>
      <c r="V41" s="49">
        <v>2.0991670243732878</v>
      </c>
      <c r="W41" s="49">
        <v>3.7664107752560183E-2</v>
      </c>
      <c r="X41" s="49">
        <v>1.4895826264047146E-2</v>
      </c>
      <c r="Y41" s="49">
        <v>0.49992438175466902</v>
      </c>
      <c r="Z41" s="49">
        <v>1.4895826264047146E-2</v>
      </c>
      <c r="AA41" s="49">
        <v>0.49992438175466902</v>
      </c>
    </row>
    <row r="42" spans="1:27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3</v>
      </c>
      <c r="F42" s="14">
        <v>110</v>
      </c>
      <c r="G42" s="14">
        <v>1</v>
      </c>
      <c r="H42" s="32">
        <v>0</v>
      </c>
      <c r="I42" s="14">
        <v>36</v>
      </c>
      <c r="J42" s="14">
        <v>9</v>
      </c>
      <c r="K42" s="14">
        <v>2</v>
      </c>
      <c r="L42" s="21">
        <v>41</v>
      </c>
      <c r="M42" s="17">
        <v>30</v>
      </c>
      <c r="N42" s="33">
        <v>176</v>
      </c>
      <c r="O42" s="18">
        <v>9</v>
      </c>
      <c r="S42" s="49" t="s">
        <v>45</v>
      </c>
      <c r="T42" s="49">
        <v>3.5935143366586174E-2</v>
      </c>
      <c r="U42" s="49">
        <v>1.9611137998053569E-3</v>
      </c>
      <c r="V42" s="49">
        <v>18.323844016677047</v>
      </c>
      <c r="W42" s="49">
        <v>1.9563412509605907E-38</v>
      </c>
      <c r="X42" s="49">
        <v>3.2056663749923782E-2</v>
      </c>
      <c r="Y42" s="49">
        <v>3.9813622983248566E-2</v>
      </c>
      <c r="Z42" s="49">
        <v>3.2056663749923782E-2</v>
      </c>
      <c r="AA42" s="49">
        <v>3.9813622983248566E-2</v>
      </c>
    </row>
    <row r="43" spans="1:27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2</v>
      </c>
      <c r="F43" s="14">
        <v>104</v>
      </c>
      <c r="G43" s="14">
        <v>1</v>
      </c>
      <c r="H43" s="32">
        <v>0</v>
      </c>
      <c r="I43" s="14">
        <v>40</v>
      </c>
      <c r="J43" s="14">
        <v>8</v>
      </c>
      <c r="K43" s="14">
        <v>3</v>
      </c>
      <c r="L43" s="21">
        <v>43</v>
      </c>
      <c r="M43" s="17">
        <v>64</v>
      </c>
      <c r="N43" s="33">
        <v>177</v>
      </c>
      <c r="O43" s="18">
        <v>15.8</v>
      </c>
      <c r="S43" s="49" t="s">
        <v>46</v>
      </c>
      <c r="T43" s="49">
        <v>-3.6323931088912076E-2</v>
      </c>
      <c r="U43" s="49">
        <v>5.3590923875375389E-2</v>
      </c>
      <c r="V43" s="49">
        <v>-0.67780005385581044</v>
      </c>
      <c r="W43" s="49">
        <v>0.4990585023729659</v>
      </c>
      <c r="X43" s="49">
        <v>-0.1423102873673589</v>
      </c>
      <c r="Y43" s="49">
        <v>6.9662425189534763E-2</v>
      </c>
      <c r="Z43" s="49">
        <v>-0.1423102873673589</v>
      </c>
      <c r="AA43" s="49">
        <v>6.9662425189534763E-2</v>
      </c>
    </row>
    <row r="44" spans="1:27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1</v>
      </c>
      <c r="F44" s="14">
        <v>99</v>
      </c>
      <c r="G44" s="14">
        <v>1</v>
      </c>
      <c r="H44" s="32">
        <v>0</v>
      </c>
      <c r="I44" s="14">
        <v>43</v>
      </c>
      <c r="J44" s="14">
        <v>15</v>
      </c>
      <c r="K44" s="14">
        <v>5</v>
      </c>
      <c r="L44" s="21">
        <v>35</v>
      </c>
      <c r="M44" s="17">
        <v>45</v>
      </c>
      <c r="N44" s="33">
        <v>184</v>
      </c>
      <c r="O44" s="18">
        <v>14</v>
      </c>
      <c r="S44" s="49" t="s">
        <v>47</v>
      </c>
      <c r="T44" s="49">
        <v>1.8926816790971236E-2</v>
      </c>
      <c r="U44" s="49">
        <v>3.9254672708305656E-3</v>
      </c>
      <c r="V44" s="49">
        <v>4.8215449232281147</v>
      </c>
      <c r="W44" s="49">
        <v>3.7842823856599266E-6</v>
      </c>
      <c r="X44" s="49">
        <v>1.1163450484894161E-2</v>
      </c>
      <c r="Y44" s="49">
        <v>2.669018309704831E-2</v>
      </c>
      <c r="Z44" s="49">
        <v>1.1163450484894161E-2</v>
      </c>
      <c r="AA44" s="49">
        <v>2.669018309704831E-2</v>
      </c>
    </row>
    <row r="45" spans="1:27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2</v>
      </c>
      <c r="F45" s="14">
        <v>145</v>
      </c>
      <c r="G45" s="14">
        <v>1</v>
      </c>
      <c r="H45" s="32">
        <v>1</v>
      </c>
      <c r="I45" s="14">
        <v>52</v>
      </c>
      <c r="J45" s="14">
        <v>15</v>
      </c>
      <c r="K45" s="14">
        <v>3</v>
      </c>
      <c r="L45" s="21">
        <v>30</v>
      </c>
      <c r="M45" s="17">
        <v>59</v>
      </c>
      <c r="N45" s="33">
        <v>169</v>
      </c>
      <c r="O45" s="18">
        <v>15.3</v>
      </c>
      <c r="S45" s="49" t="s">
        <v>48</v>
      </c>
      <c r="T45" s="49">
        <v>-0.16501358102547961</v>
      </c>
      <c r="U45" s="49">
        <v>0.14897540489482106</v>
      </c>
      <c r="V45" s="49">
        <v>-1.1076565366073801</v>
      </c>
      <c r="W45" s="49">
        <v>0.26997979493364799</v>
      </c>
      <c r="X45" s="49">
        <v>-0.45964108878455867</v>
      </c>
      <c r="Y45" s="49">
        <v>0.12961392673359942</v>
      </c>
      <c r="Z45" s="49">
        <v>-0.45964108878455867</v>
      </c>
      <c r="AA45" s="49">
        <v>0.12961392673359942</v>
      </c>
    </row>
    <row r="46" spans="1:27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2</v>
      </c>
      <c r="F46" s="14">
        <v>111</v>
      </c>
      <c r="G46" s="14">
        <v>1</v>
      </c>
      <c r="H46" s="32">
        <v>0</v>
      </c>
      <c r="I46" s="14">
        <v>45</v>
      </c>
      <c r="J46" s="14">
        <v>9</v>
      </c>
      <c r="K46" s="14">
        <v>3</v>
      </c>
      <c r="L46" s="21">
        <v>50</v>
      </c>
      <c r="M46" s="17">
        <v>87</v>
      </c>
      <c r="N46" s="33">
        <v>178</v>
      </c>
      <c r="O46" s="18">
        <v>14.4</v>
      </c>
      <c r="S46" s="49" t="s">
        <v>49</v>
      </c>
      <c r="T46" s="49">
        <v>0.18869090376427758</v>
      </c>
      <c r="U46" s="49">
        <v>0.16527387890744841</v>
      </c>
      <c r="V46" s="49">
        <v>1.1416861818191031</v>
      </c>
      <c r="W46" s="49">
        <v>0.25560550647829222</v>
      </c>
      <c r="X46" s="49">
        <v>-0.13816997018035934</v>
      </c>
      <c r="Y46" s="49">
        <v>0.51555177770891447</v>
      </c>
      <c r="Z46" s="49">
        <v>-0.13816997018035934</v>
      </c>
      <c r="AA46" s="49">
        <v>0.51555177770891447</v>
      </c>
    </row>
    <row r="47" spans="1:27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1</v>
      </c>
      <c r="F47" s="14">
        <v>86</v>
      </c>
      <c r="G47" s="14">
        <v>1</v>
      </c>
      <c r="H47" s="32">
        <v>0</v>
      </c>
      <c r="I47" s="14">
        <v>33</v>
      </c>
      <c r="J47" s="14">
        <v>5</v>
      </c>
      <c r="K47" s="14">
        <v>2</v>
      </c>
      <c r="L47" s="21">
        <v>37</v>
      </c>
      <c r="M47" s="17">
        <v>98</v>
      </c>
      <c r="N47" s="33">
        <v>194</v>
      </c>
      <c r="O47" s="18">
        <v>14.8</v>
      </c>
      <c r="S47" s="49" t="s">
        <v>50</v>
      </c>
      <c r="T47" s="49">
        <v>-2.0357667494666411E-2</v>
      </c>
      <c r="U47" s="49">
        <v>1.166103879289802E-2</v>
      </c>
      <c r="V47" s="49">
        <v>-1.7457850759458018</v>
      </c>
      <c r="W47" s="49">
        <v>8.3123288560833272E-2</v>
      </c>
      <c r="X47" s="49">
        <v>-4.3419613859968217E-2</v>
      </c>
      <c r="Y47" s="49">
        <v>2.7042788706353946E-3</v>
      </c>
      <c r="Z47" s="49">
        <v>-4.3419613859968217E-2</v>
      </c>
      <c r="AA47" s="49">
        <v>2.7042788706353946E-3</v>
      </c>
    </row>
    <row r="48" spans="1:27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1</v>
      </c>
      <c r="F48" s="14">
        <v>84</v>
      </c>
      <c r="G48" s="14">
        <v>1</v>
      </c>
      <c r="H48" s="32">
        <v>1</v>
      </c>
      <c r="I48" s="14">
        <v>36</v>
      </c>
      <c r="J48" s="14">
        <v>8</v>
      </c>
      <c r="K48" s="14">
        <v>2</v>
      </c>
      <c r="L48" s="21">
        <v>50</v>
      </c>
      <c r="M48" s="17">
        <v>40</v>
      </c>
      <c r="N48" s="33">
        <v>179</v>
      </c>
      <c r="O48" s="18">
        <v>12.1</v>
      </c>
      <c r="S48" s="49" t="s">
        <v>51</v>
      </c>
      <c r="T48" s="49">
        <v>5.4557431662374319E-2</v>
      </c>
      <c r="U48" s="49">
        <v>2.1709585610457514E-2</v>
      </c>
      <c r="V48" s="49">
        <v>2.513057256887206</v>
      </c>
      <c r="W48" s="49">
        <v>1.3145256918089014E-2</v>
      </c>
      <c r="X48" s="49">
        <v>1.1622551858507982E-2</v>
      </c>
      <c r="Y48" s="49">
        <v>9.7492311466240655E-2</v>
      </c>
      <c r="Z48" s="49">
        <v>1.1622551858507982E-2</v>
      </c>
      <c r="AA48" s="49">
        <v>9.7492311466240655E-2</v>
      </c>
    </row>
    <row r="49" spans="1:27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3</v>
      </c>
      <c r="F49" s="14">
        <v>123</v>
      </c>
      <c r="G49" s="14">
        <v>0</v>
      </c>
      <c r="H49" s="32">
        <v>0</v>
      </c>
      <c r="I49" s="14">
        <v>36</v>
      </c>
      <c r="J49" s="14">
        <v>8</v>
      </c>
      <c r="K49" s="14">
        <v>2</v>
      </c>
      <c r="L49" s="21">
        <v>33</v>
      </c>
      <c r="M49" s="17">
        <v>32</v>
      </c>
      <c r="N49" s="33">
        <v>167</v>
      </c>
      <c r="O49" s="18">
        <v>8</v>
      </c>
      <c r="S49" s="49" t="s">
        <v>52</v>
      </c>
      <c r="T49" s="49">
        <v>-5.3292404992347726E-2</v>
      </c>
      <c r="U49" s="49">
        <v>6.8543979774080319E-2</v>
      </c>
      <c r="V49" s="49">
        <v>-0.77749213232144532</v>
      </c>
      <c r="W49" s="49">
        <v>0.43822882944849717</v>
      </c>
      <c r="X49" s="49">
        <v>-0.18885130444279022</v>
      </c>
      <c r="Y49" s="49">
        <v>8.226649445809478E-2</v>
      </c>
      <c r="Z49" s="49">
        <v>-0.18885130444279022</v>
      </c>
      <c r="AA49" s="49">
        <v>8.226649445809478E-2</v>
      </c>
    </row>
    <row r="50" spans="1:27" ht="15.75" x14ac:dyDescent="0.25">
      <c r="A50" s="18">
        <v>2</v>
      </c>
      <c r="B50" s="14">
        <v>14</v>
      </c>
      <c r="C50" s="20">
        <v>3.9E-2</v>
      </c>
      <c r="D50" s="14">
        <v>128</v>
      </c>
      <c r="E50" s="14">
        <v>1</v>
      </c>
      <c r="F50" s="14">
        <v>97</v>
      </c>
      <c r="G50" s="14">
        <v>0</v>
      </c>
      <c r="H50" s="32">
        <v>1</v>
      </c>
      <c r="I50" s="14">
        <v>43</v>
      </c>
      <c r="J50" s="14">
        <v>6</v>
      </c>
      <c r="K50" s="14">
        <v>3</v>
      </c>
      <c r="L50" s="21">
        <v>41</v>
      </c>
      <c r="M50" s="17">
        <v>37</v>
      </c>
      <c r="N50" s="33">
        <v>172</v>
      </c>
      <c r="O50" s="18">
        <v>8.4</v>
      </c>
      <c r="S50" s="49" t="s">
        <v>53</v>
      </c>
      <c r="T50" s="49">
        <v>-7.7967850739064848E-3</v>
      </c>
      <c r="U50" s="49">
        <v>1.7428034033880862E-2</v>
      </c>
      <c r="V50" s="49">
        <v>-0.44737031490466411</v>
      </c>
      <c r="W50" s="62">
        <v>0.65532468490372486</v>
      </c>
      <c r="X50" s="49">
        <v>-4.2264073390175606E-2</v>
      </c>
      <c r="Y50" s="49">
        <v>2.6670503242362635E-2</v>
      </c>
      <c r="Z50" s="49">
        <v>-4.2264073390175606E-2</v>
      </c>
      <c r="AA50" s="49">
        <v>2.6670503242362635E-2</v>
      </c>
    </row>
    <row r="51" spans="1:27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2</v>
      </c>
      <c r="F51" s="14">
        <v>98</v>
      </c>
      <c r="G51" s="14">
        <v>0</v>
      </c>
      <c r="H51" s="32">
        <v>1</v>
      </c>
      <c r="I51" s="14">
        <v>35</v>
      </c>
      <c r="J51" s="14">
        <v>1</v>
      </c>
      <c r="K51" s="14">
        <v>3</v>
      </c>
      <c r="L51" s="21">
        <v>35</v>
      </c>
      <c r="M51" s="17">
        <v>26</v>
      </c>
      <c r="N51" s="33">
        <v>181</v>
      </c>
      <c r="O51" s="18">
        <v>10.6</v>
      </c>
      <c r="S51" s="49" t="s">
        <v>54</v>
      </c>
      <c r="T51" s="49">
        <v>2.6238399995303988E-3</v>
      </c>
      <c r="U51" s="49">
        <v>4.4073268307349171E-3</v>
      </c>
      <c r="V51" s="49">
        <v>0.59533592590247641</v>
      </c>
      <c r="W51" s="49">
        <v>0.55261561696200401</v>
      </c>
      <c r="X51" s="49">
        <v>-6.0924962368834185E-3</v>
      </c>
      <c r="Y51" s="49">
        <v>1.1340176235944216E-2</v>
      </c>
      <c r="Z51" s="49">
        <v>-6.0924962368834185E-3</v>
      </c>
      <c r="AA51" s="49">
        <v>1.1340176235944216E-2</v>
      </c>
    </row>
    <row r="52" spans="1:27" ht="16.5" thickBot="1" x14ac:dyDescent="0.3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0</v>
      </c>
      <c r="F52" s="14">
        <v>72</v>
      </c>
      <c r="G52" s="14">
        <v>0</v>
      </c>
      <c r="H52" s="32">
        <v>1</v>
      </c>
      <c r="I52" s="14">
        <v>49</v>
      </c>
      <c r="J52" s="14">
        <v>7</v>
      </c>
      <c r="K52" s="14">
        <v>4</v>
      </c>
      <c r="L52" s="21">
        <v>41</v>
      </c>
      <c r="M52" s="17">
        <v>33</v>
      </c>
      <c r="N52" s="33">
        <v>189</v>
      </c>
      <c r="O52" s="18">
        <v>10.9</v>
      </c>
      <c r="S52" s="50" t="s">
        <v>57</v>
      </c>
      <c r="T52" s="50">
        <v>0.17141835844937409</v>
      </c>
      <c r="U52" s="50">
        <v>1.0672315477922098E-2</v>
      </c>
      <c r="V52" s="50">
        <v>16.061965072527006</v>
      </c>
      <c r="W52" s="50">
        <v>4.0062527365633401E-33</v>
      </c>
      <c r="X52" s="50">
        <v>0.15031180254842655</v>
      </c>
      <c r="Y52" s="50">
        <v>0.19252491435032162</v>
      </c>
      <c r="Z52" s="50">
        <v>0.15031180254842655</v>
      </c>
      <c r="AA52" s="50">
        <v>0.19252491435032162</v>
      </c>
    </row>
    <row r="53" spans="1:27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6</v>
      </c>
      <c r="F53" s="14">
        <v>73</v>
      </c>
      <c r="G53" s="14">
        <v>1</v>
      </c>
      <c r="H53" s="32">
        <v>1</v>
      </c>
      <c r="I53" s="14">
        <v>35</v>
      </c>
      <c r="J53" s="14">
        <v>4</v>
      </c>
      <c r="K53" s="14">
        <v>3</v>
      </c>
      <c r="L53" s="21">
        <v>50</v>
      </c>
      <c r="M53" s="17">
        <v>34</v>
      </c>
      <c r="N53" s="33">
        <v>171</v>
      </c>
      <c r="O53" s="18">
        <v>8.6999999999999993</v>
      </c>
      <c r="S53" s="59"/>
      <c r="T53" s="59"/>
      <c r="U53" s="59"/>
      <c r="V53" s="59"/>
      <c r="W53" s="59"/>
      <c r="X53" s="59"/>
      <c r="Y53" s="59"/>
      <c r="Z53" s="59"/>
      <c r="AA53" s="59"/>
    </row>
    <row r="54" spans="1:27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3</v>
      </c>
      <c r="F54" s="14">
        <v>111</v>
      </c>
      <c r="G54" s="14">
        <v>1</v>
      </c>
      <c r="H54" s="32">
        <v>0</v>
      </c>
      <c r="I54" s="14">
        <v>44</v>
      </c>
      <c r="J54" s="14">
        <v>5</v>
      </c>
      <c r="K54" s="14">
        <v>3</v>
      </c>
      <c r="L54" s="21">
        <v>47</v>
      </c>
      <c r="M54" s="17">
        <v>43</v>
      </c>
      <c r="N54" s="33">
        <v>169</v>
      </c>
      <c r="O54" s="18">
        <v>9.5</v>
      </c>
      <c r="S54" s="59"/>
      <c r="T54" s="59"/>
      <c r="U54" s="59"/>
      <c r="V54" s="59"/>
      <c r="W54" s="59"/>
      <c r="X54" s="59"/>
      <c r="Y54" s="59"/>
      <c r="Z54" s="59"/>
      <c r="AA54" s="59"/>
    </row>
    <row r="55" spans="1:27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6</v>
      </c>
      <c r="F55" s="14">
        <v>86</v>
      </c>
      <c r="G55" s="14">
        <v>1</v>
      </c>
      <c r="H55" s="32">
        <v>0</v>
      </c>
      <c r="I55" s="14">
        <v>29</v>
      </c>
      <c r="J55" s="14">
        <v>2</v>
      </c>
      <c r="K55" s="14">
        <v>2</v>
      </c>
      <c r="L55" s="21">
        <v>36</v>
      </c>
      <c r="M55" s="17">
        <v>21</v>
      </c>
      <c r="N55" s="33">
        <v>168</v>
      </c>
      <c r="O55" s="18">
        <v>6.8</v>
      </c>
      <c r="S55" s="132" t="s">
        <v>255</v>
      </c>
      <c r="T55" s="59"/>
      <c r="U55" s="59"/>
      <c r="V55" s="59"/>
      <c r="W55" s="59"/>
      <c r="X55" s="59"/>
      <c r="Y55" s="59"/>
      <c r="Z55" s="59"/>
      <c r="AA55" s="59"/>
    </row>
    <row r="56" spans="1:27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2</v>
      </c>
      <c r="F56" s="14">
        <v>120</v>
      </c>
      <c r="G56" s="14">
        <v>0</v>
      </c>
      <c r="H56" s="32">
        <v>0</v>
      </c>
      <c r="I56" s="14">
        <v>39</v>
      </c>
      <c r="J56" s="14">
        <v>5</v>
      </c>
      <c r="K56" s="14">
        <v>3</v>
      </c>
      <c r="L56" s="21">
        <v>40</v>
      </c>
      <c r="M56" s="17">
        <v>14</v>
      </c>
      <c r="N56" s="33">
        <v>167</v>
      </c>
      <c r="O56" s="18">
        <v>7.2</v>
      </c>
      <c r="S56" s="131" t="s">
        <v>262</v>
      </c>
      <c r="T56" s="129"/>
      <c r="U56" s="129"/>
      <c r="V56" s="129"/>
      <c r="W56" s="129"/>
      <c r="X56" s="129"/>
      <c r="Y56" s="129"/>
      <c r="Z56" s="129"/>
      <c r="AA56" s="129"/>
    </row>
    <row r="57" spans="1:27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2</v>
      </c>
      <c r="F57" s="14">
        <v>84</v>
      </c>
      <c r="G57" s="14">
        <v>1</v>
      </c>
      <c r="H57" s="32">
        <v>1</v>
      </c>
      <c r="I57" s="14">
        <v>36</v>
      </c>
      <c r="J57" s="14">
        <v>6</v>
      </c>
      <c r="K57" s="14">
        <v>3</v>
      </c>
      <c r="L57" s="21">
        <v>34</v>
      </c>
      <c r="M57" s="17">
        <v>77</v>
      </c>
      <c r="N57" s="33">
        <v>184</v>
      </c>
      <c r="O57" s="18">
        <v>11.3</v>
      </c>
    </row>
    <row r="58" spans="1:27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3</v>
      </c>
      <c r="F58" s="14">
        <v>108</v>
      </c>
      <c r="G58" s="14">
        <v>1</v>
      </c>
      <c r="H58" s="32">
        <v>0</v>
      </c>
      <c r="I58" s="14">
        <v>37</v>
      </c>
      <c r="J58" s="14">
        <v>9</v>
      </c>
      <c r="K58" s="14">
        <v>2</v>
      </c>
      <c r="L58" s="21">
        <v>40</v>
      </c>
      <c r="M58" s="17">
        <v>35</v>
      </c>
      <c r="N58" s="33">
        <v>168</v>
      </c>
      <c r="O58" s="18">
        <v>9.4</v>
      </c>
    </row>
    <row r="59" spans="1:27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3</v>
      </c>
      <c r="F59" s="14">
        <v>118</v>
      </c>
      <c r="G59" s="14">
        <v>0</v>
      </c>
      <c r="H59" s="32">
        <v>1</v>
      </c>
      <c r="I59" s="14">
        <v>34</v>
      </c>
      <c r="J59" s="14">
        <v>19</v>
      </c>
      <c r="K59" s="14">
        <v>1</v>
      </c>
      <c r="L59" s="21">
        <v>39</v>
      </c>
      <c r="M59" s="17">
        <v>22</v>
      </c>
      <c r="N59" s="33">
        <v>180</v>
      </c>
      <c r="O59" s="18">
        <v>8.6</v>
      </c>
    </row>
    <row r="60" spans="1:27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4</v>
      </c>
      <c r="F60" s="14">
        <v>92</v>
      </c>
      <c r="G60" s="14">
        <v>0</v>
      </c>
      <c r="H60" s="32">
        <v>1</v>
      </c>
      <c r="I60" s="14">
        <v>52</v>
      </c>
      <c r="J60" s="14">
        <v>18</v>
      </c>
      <c r="K60" s="14">
        <v>5</v>
      </c>
      <c r="L60" s="21">
        <v>34</v>
      </c>
      <c r="M60" s="17">
        <v>87</v>
      </c>
      <c r="N60" s="33">
        <v>186</v>
      </c>
      <c r="O60" s="18">
        <v>17.100000000000001</v>
      </c>
    </row>
    <row r="61" spans="1:27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1</v>
      </c>
      <c r="F61" s="14">
        <v>88</v>
      </c>
      <c r="G61" s="14">
        <v>0</v>
      </c>
      <c r="H61" s="32">
        <v>1</v>
      </c>
      <c r="I61" s="14">
        <v>45</v>
      </c>
      <c r="J61" s="14">
        <v>10</v>
      </c>
      <c r="K61" s="14">
        <v>3</v>
      </c>
      <c r="L61" s="21">
        <v>38</v>
      </c>
      <c r="M61" s="17">
        <v>45</v>
      </c>
      <c r="N61" s="33">
        <v>187</v>
      </c>
      <c r="O61" s="18">
        <v>15.4</v>
      </c>
    </row>
    <row r="62" spans="1:27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2</v>
      </c>
      <c r="F62" s="14">
        <v>101</v>
      </c>
      <c r="G62" s="14">
        <v>0</v>
      </c>
      <c r="H62" s="32">
        <v>1</v>
      </c>
      <c r="I62" s="14">
        <v>53</v>
      </c>
      <c r="J62" s="14">
        <v>9</v>
      </c>
      <c r="K62" s="14">
        <v>4</v>
      </c>
      <c r="L62" s="21">
        <v>37</v>
      </c>
      <c r="M62" s="17">
        <v>33</v>
      </c>
      <c r="N62" s="33">
        <v>170</v>
      </c>
      <c r="O62" s="18">
        <v>11</v>
      </c>
    </row>
    <row r="63" spans="1:27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4</v>
      </c>
      <c r="F63" s="14">
        <v>91</v>
      </c>
      <c r="G63" s="14">
        <v>0</v>
      </c>
      <c r="H63" s="32">
        <v>0</v>
      </c>
      <c r="I63" s="14">
        <v>44</v>
      </c>
      <c r="J63" s="14">
        <v>10</v>
      </c>
      <c r="K63" s="14">
        <v>3</v>
      </c>
      <c r="L63" s="21">
        <v>40</v>
      </c>
      <c r="M63" s="17">
        <v>44</v>
      </c>
      <c r="N63" s="33">
        <v>187</v>
      </c>
      <c r="O63" s="18">
        <v>15.6</v>
      </c>
    </row>
    <row r="64" spans="1:27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2</v>
      </c>
      <c r="F64" s="14">
        <v>120</v>
      </c>
      <c r="G64" s="14">
        <v>0</v>
      </c>
      <c r="H64" s="32">
        <v>0</v>
      </c>
      <c r="I64" s="14">
        <v>46</v>
      </c>
      <c r="J64" s="14">
        <v>3</v>
      </c>
      <c r="K64" s="14">
        <v>4</v>
      </c>
      <c r="L64" s="21">
        <v>32</v>
      </c>
      <c r="M64" s="17">
        <v>26</v>
      </c>
      <c r="N64" s="33">
        <v>172</v>
      </c>
      <c r="O64" s="18">
        <v>7.6</v>
      </c>
    </row>
    <row r="65" spans="1:15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2</v>
      </c>
      <c r="F65" s="14">
        <v>98</v>
      </c>
      <c r="G65" s="14">
        <v>0</v>
      </c>
      <c r="H65" s="32">
        <v>1</v>
      </c>
      <c r="I65" s="14">
        <v>38</v>
      </c>
      <c r="J65" s="14">
        <v>9</v>
      </c>
      <c r="K65" s="14">
        <v>2</v>
      </c>
      <c r="L65" s="21">
        <v>47</v>
      </c>
      <c r="M65" s="17">
        <v>41</v>
      </c>
      <c r="N65" s="33">
        <v>183</v>
      </c>
      <c r="O65" s="18">
        <v>11.4</v>
      </c>
    </row>
    <row r="66" spans="1:15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0</v>
      </c>
      <c r="F66" s="14">
        <v>98</v>
      </c>
      <c r="G66" s="14">
        <v>1</v>
      </c>
      <c r="H66" s="32">
        <v>1</v>
      </c>
      <c r="I66" s="14">
        <v>36</v>
      </c>
      <c r="J66" s="14">
        <v>12</v>
      </c>
      <c r="K66" s="14">
        <v>1</v>
      </c>
      <c r="L66" s="21">
        <v>40</v>
      </c>
      <c r="M66" s="17">
        <v>57</v>
      </c>
      <c r="N66" s="33">
        <v>195</v>
      </c>
      <c r="O66" s="18">
        <v>23.5</v>
      </c>
    </row>
    <row r="67" spans="1:15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2</v>
      </c>
      <c r="F67" s="14">
        <v>98</v>
      </c>
      <c r="G67" s="14">
        <v>1</v>
      </c>
      <c r="H67" s="32">
        <v>1</v>
      </c>
      <c r="I67" s="14">
        <v>42</v>
      </c>
      <c r="J67" s="14">
        <v>3</v>
      </c>
      <c r="K67" s="14">
        <v>3</v>
      </c>
      <c r="L67" s="21">
        <v>43</v>
      </c>
      <c r="M67" s="17">
        <v>59</v>
      </c>
      <c r="N67" s="33">
        <v>166</v>
      </c>
      <c r="O67" s="18">
        <v>12.4</v>
      </c>
    </row>
    <row r="68" spans="1:15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2</v>
      </c>
      <c r="F68" s="14">
        <v>96</v>
      </c>
      <c r="G68" s="14">
        <v>0</v>
      </c>
      <c r="H68" s="32">
        <v>1</v>
      </c>
      <c r="I68" s="14">
        <v>28</v>
      </c>
      <c r="J68" s="14">
        <v>9</v>
      </c>
      <c r="K68" s="14">
        <v>1</v>
      </c>
      <c r="L68" s="21">
        <v>37</v>
      </c>
      <c r="M68" s="17">
        <v>54</v>
      </c>
      <c r="N68" s="33">
        <v>186</v>
      </c>
      <c r="O68" s="18">
        <v>13.4</v>
      </c>
    </row>
    <row r="69" spans="1:15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3</v>
      </c>
      <c r="F69" s="14">
        <v>116</v>
      </c>
      <c r="G69" s="14">
        <v>1</v>
      </c>
      <c r="H69" s="32">
        <v>0</v>
      </c>
      <c r="I69" s="14">
        <v>35</v>
      </c>
      <c r="J69" s="14">
        <v>10</v>
      </c>
      <c r="K69" s="14">
        <v>2</v>
      </c>
      <c r="L69" s="21">
        <v>39</v>
      </c>
      <c r="M69" s="17">
        <v>42</v>
      </c>
      <c r="N69" s="33">
        <v>185</v>
      </c>
      <c r="O69" s="18">
        <v>13.8</v>
      </c>
    </row>
    <row r="70" spans="1:15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3</v>
      </c>
      <c r="F70" s="14">
        <v>114</v>
      </c>
      <c r="G70" s="14">
        <v>1</v>
      </c>
      <c r="H70" s="32">
        <v>1</v>
      </c>
      <c r="I70" s="14">
        <v>43</v>
      </c>
      <c r="J70" s="14">
        <v>11</v>
      </c>
      <c r="K70" s="14">
        <v>3</v>
      </c>
      <c r="L70" s="21">
        <v>28</v>
      </c>
      <c r="M70" s="17">
        <v>35</v>
      </c>
      <c r="N70" s="33">
        <v>175</v>
      </c>
      <c r="O70" s="18">
        <v>11.6</v>
      </c>
    </row>
    <row r="71" spans="1:15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2</v>
      </c>
      <c r="F71" s="14">
        <v>98</v>
      </c>
      <c r="G71" s="14">
        <v>1</v>
      </c>
      <c r="H71" s="32">
        <v>1</v>
      </c>
      <c r="I71" s="14">
        <v>35</v>
      </c>
      <c r="J71" s="14">
        <v>8</v>
      </c>
      <c r="K71" s="14">
        <v>2</v>
      </c>
      <c r="L71" s="21">
        <v>30</v>
      </c>
      <c r="M71" s="17">
        <v>37</v>
      </c>
      <c r="N71" s="33">
        <v>170</v>
      </c>
      <c r="O71" s="18">
        <v>11.8</v>
      </c>
    </row>
    <row r="72" spans="1:15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1</v>
      </c>
      <c r="F72" s="14">
        <v>91</v>
      </c>
      <c r="G72" s="14">
        <v>1</v>
      </c>
      <c r="H72" s="32">
        <v>0</v>
      </c>
      <c r="I72" s="14">
        <v>28</v>
      </c>
      <c r="J72" s="14">
        <v>8</v>
      </c>
      <c r="K72" s="14">
        <v>2</v>
      </c>
      <c r="L72" s="21">
        <v>47</v>
      </c>
      <c r="M72" s="17">
        <v>41</v>
      </c>
      <c r="N72" s="33">
        <v>181</v>
      </c>
      <c r="O72" s="18">
        <v>12.4</v>
      </c>
    </row>
    <row r="73" spans="1:15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4</v>
      </c>
      <c r="F73" s="14">
        <v>129</v>
      </c>
      <c r="G73" s="14">
        <v>1</v>
      </c>
      <c r="H73" s="32">
        <v>0</v>
      </c>
      <c r="I73" s="14">
        <v>56</v>
      </c>
      <c r="J73" s="14">
        <v>3</v>
      </c>
      <c r="K73" s="14">
        <v>5</v>
      </c>
      <c r="L73" s="21">
        <v>33</v>
      </c>
      <c r="M73" s="17">
        <v>74</v>
      </c>
      <c r="N73" s="33">
        <v>170</v>
      </c>
      <c r="O73" s="18">
        <v>8.1</v>
      </c>
    </row>
    <row r="74" spans="1:15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1</v>
      </c>
      <c r="F74" s="14">
        <v>88</v>
      </c>
      <c r="G74" s="14">
        <v>1</v>
      </c>
      <c r="H74" s="32">
        <v>0</v>
      </c>
      <c r="I74" s="14">
        <v>40</v>
      </c>
      <c r="J74" s="14">
        <v>8</v>
      </c>
      <c r="K74" s="14">
        <v>3</v>
      </c>
      <c r="L74" s="21">
        <v>49</v>
      </c>
      <c r="M74" s="17">
        <v>31</v>
      </c>
      <c r="N74" s="33">
        <v>182</v>
      </c>
      <c r="O74" s="18">
        <v>9.5</v>
      </c>
    </row>
    <row r="75" spans="1:15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0</v>
      </c>
      <c r="F75" s="14">
        <v>82</v>
      </c>
      <c r="G75" s="14">
        <v>0</v>
      </c>
      <c r="H75" s="32">
        <v>1</v>
      </c>
      <c r="I75" s="14">
        <v>31</v>
      </c>
      <c r="J75" s="14">
        <v>7</v>
      </c>
      <c r="K75" s="14">
        <v>2</v>
      </c>
      <c r="L75" s="21">
        <v>41</v>
      </c>
      <c r="M75" s="17">
        <v>22</v>
      </c>
      <c r="N75" s="33">
        <v>180</v>
      </c>
      <c r="O75" s="18">
        <v>8.4</v>
      </c>
    </row>
    <row r="76" spans="1:15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5</v>
      </c>
      <c r="F76" s="14">
        <v>135</v>
      </c>
      <c r="G76" s="14">
        <v>1</v>
      </c>
      <c r="H76" s="32">
        <v>0</v>
      </c>
      <c r="I76" s="14">
        <v>40</v>
      </c>
      <c r="J76" s="14">
        <v>20</v>
      </c>
      <c r="K76" s="14">
        <v>2</v>
      </c>
      <c r="L76" s="21">
        <v>47</v>
      </c>
      <c r="M76" s="17">
        <v>16</v>
      </c>
      <c r="N76" s="33">
        <v>176</v>
      </c>
      <c r="O76" s="18">
        <v>9</v>
      </c>
    </row>
    <row r="77" spans="1:15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5</v>
      </c>
      <c r="F77" s="14">
        <v>133</v>
      </c>
      <c r="G77" s="14">
        <v>0</v>
      </c>
      <c r="H77" s="32">
        <v>0</v>
      </c>
      <c r="I77" s="14">
        <v>29</v>
      </c>
      <c r="J77" s="14">
        <v>15</v>
      </c>
      <c r="K77" s="14">
        <v>1</v>
      </c>
      <c r="L77" s="21">
        <v>32</v>
      </c>
      <c r="M77" s="17">
        <v>97</v>
      </c>
      <c r="N77" s="33">
        <v>187</v>
      </c>
      <c r="O77" s="18">
        <v>15.5</v>
      </c>
    </row>
    <row r="78" spans="1:15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3</v>
      </c>
      <c r="F78" s="14">
        <v>112</v>
      </c>
      <c r="G78" s="14">
        <v>1</v>
      </c>
      <c r="H78" s="32">
        <v>0</v>
      </c>
      <c r="I78" s="14">
        <v>32</v>
      </c>
      <c r="J78" s="14">
        <v>10</v>
      </c>
      <c r="K78" s="14">
        <v>2</v>
      </c>
      <c r="L78" s="21">
        <v>35</v>
      </c>
      <c r="M78" s="17">
        <v>26</v>
      </c>
      <c r="N78" s="33">
        <v>180</v>
      </c>
      <c r="O78" s="18">
        <v>10.4</v>
      </c>
    </row>
    <row r="79" spans="1:15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5</v>
      </c>
      <c r="F79" s="14">
        <v>168</v>
      </c>
      <c r="G79" s="14">
        <v>1</v>
      </c>
      <c r="H79" s="32">
        <v>1</v>
      </c>
      <c r="I79" s="14">
        <v>33</v>
      </c>
      <c r="J79" s="14">
        <v>11</v>
      </c>
      <c r="K79" s="14">
        <v>5</v>
      </c>
      <c r="L79" s="21">
        <v>36</v>
      </c>
      <c r="M79" s="17">
        <v>23</v>
      </c>
      <c r="N79" s="33">
        <v>184</v>
      </c>
      <c r="O79" s="18">
        <v>12.7</v>
      </c>
    </row>
    <row r="80" spans="1:15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3</v>
      </c>
      <c r="F80" s="14">
        <v>78</v>
      </c>
      <c r="G80" s="14">
        <v>1</v>
      </c>
      <c r="H80" s="32">
        <v>1</v>
      </c>
      <c r="I80" s="14">
        <v>39</v>
      </c>
      <c r="J80" s="14">
        <v>7</v>
      </c>
      <c r="K80" s="14">
        <v>3</v>
      </c>
      <c r="L80" s="21">
        <v>45</v>
      </c>
      <c r="M80" s="17">
        <v>84</v>
      </c>
      <c r="N80" s="33">
        <v>187</v>
      </c>
      <c r="O80" s="18">
        <v>14</v>
      </c>
    </row>
    <row r="81" spans="1:15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3</v>
      </c>
      <c r="F81" s="14">
        <v>110</v>
      </c>
      <c r="G81" s="14">
        <v>1</v>
      </c>
      <c r="H81" s="32">
        <v>0</v>
      </c>
      <c r="I81" s="14">
        <v>41</v>
      </c>
      <c r="J81" s="14">
        <v>10</v>
      </c>
      <c r="K81" s="14">
        <v>3</v>
      </c>
      <c r="L81" s="21">
        <v>41</v>
      </c>
      <c r="M81" s="17">
        <v>28</v>
      </c>
      <c r="N81" s="33">
        <v>169</v>
      </c>
      <c r="O81" s="18">
        <v>9.4</v>
      </c>
    </row>
    <row r="82" spans="1:15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3</v>
      </c>
      <c r="F82" s="14">
        <v>132</v>
      </c>
      <c r="G82" s="14">
        <v>1</v>
      </c>
      <c r="H82" s="32">
        <v>1</v>
      </c>
      <c r="I82" s="14">
        <v>31</v>
      </c>
      <c r="J82" s="14">
        <v>6</v>
      </c>
      <c r="K82" s="14">
        <v>2</v>
      </c>
      <c r="L82" s="21">
        <v>35</v>
      </c>
      <c r="M82" s="17">
        <v>74</v>
      </c>
      <c r="N82" s="33">
        <v>173</v>
      </c>
      <c r="O82" s="18">
        <v>14</v>
      </c>
    </row>
    <row r="83" spans="1:15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4</v>
      </c>
      <c r="F83" s="14">
        <v>137</v>
      </c>
      <c r="G83" s="14">
        <v>0</v>
      </c>
      <c r="H83" s="32">
        <v>0</v>
      </c>
      <c r="I83" s="14">
        <v>43</v>
      </c>
      <c r="J83" s="14">
        <v>12</v>
      </c>
      <c r="K83" s="14">
        <v>3</v>
      </c>
      <c r="L83" s="21">
        <v>36</v>
      </c>
      <c r="M83" s="17">
        <v>65</v>
      </c>
      <c r="N83" s="33">
        <v>174</v>
      </c>
      <c r="O83" s="18">
        <v>15.9</v>
      </c>
    </row>
    <row r="84" spans="1:15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3</v>
      </c>
      <c r="F84" s="14">
        <v>127</v>
      </c>
      <c r="G84" s="14">
        <v>0</v>
      </c>
      <c r="H84" s="32">
        <v>0</v>
      </c>
      <c r="I84" s="14">
        <v>30</v>
      </c>
      <c r="J84" s="14">
        <v>4</v>
      </c>
      <c r="K84" s="14">
        <v>2</v>
      </c>
      <c r="L84" s="21">
        <v>35</v>
      </c>
      <c r="M84" s="17">
        <v>17</v>
      </c>
      <c r="N84" s="33">
        <v>175</v>
      </c>
      <c r="O84" s="18">
        <v>7.5</v>
      </c>
    </row>
    <row r="85" spans="1:15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4</v>
      </c>
      <c r="F85" s="14">
        <v>112</v>
      </c>
      <c r="G85" s="14">
        <v>1</v>
      </c>
      <c r="H85" s="32">
        <v>0</v>
      </c>
      <c r="I85" s="14">
        <v>39</v>
      </c>
      <c r="J85" s="14">
        <v>7</v>
      </c>
      <c r="K85" s="14">
        <v>3</v>
      </c>
      <c r="L85" s="21">
        <v>45</v>
      </c>
      <c r="M85" s="17">
        <v>23</v>
      </c>
      <c r="N85" s="33">
        <v>180</v>
      </c>
      <c r="O85" s="18">
        <v>8.1</v>
      </c>
    </row>
    <row r="86" spans="1:15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1</v>
      </c>
      <c r="F86" s="14">
        <v>85</v>
      </c>
      <c r="G86" s="14">
        <v>0</v>
      </c>
      <c r="H86" s="32">
        <v>1</v>
      </c>
      <c r="I86" s="14">
        <v>46</v>
      </c>
      <c r="J86" s="14">
        <v>9</v>
      </c>
      <c r="K86" s="14">
        <v>3</v>
      </c>
      <c r="L86" s="21">
        <v>36</v>
      </c>
      <c r="M86" s="17">
        <v>17</v>
      </c>
      <c r="N86" s="33">
        <v>194</v>
      </c>
      <c r="O86" s="18">
        <v>10.3</v>
      </c>
    </row>
    <row r="87" spans="1:15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2</v>
      </c>
      <c r="F87" s="14">
        <v>74</v>
      </c>
      <c r="G87" s="14">
        <v>0</v>
      </c>
      <c r="H87" s="32">
        <v>0</v>
      </c>
      <c r="I87" s="14">
        <v>50</v>
      </c>
      <c r="J87" s="14">
        <v>4</v>
      </c>
      <c r="K87" s="14">
        <v>4</v>
      </c>
      <c r="L87" s="21">
        <v>50</v>
      </c>
      <c r="M87" s="17">
        <v>21</v>
      </c>
      <c r="N87" s="33">
        <v>180</v>
      </c>
      <c r="O87" s="18">
        <v>7.7</v>
      </c>
    </row>
    <row r="88" spans="1:15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3</v>
      </c>
      <c r="F88" s="14">
        <v>109</v>
      </c>
      <c r="G88" s="14">
        <v>0</v>
      </c>
      <c r="H88" s="32">
        <v>0</v>
      </c>
      <c r="I88" s="14">
        <v>44</v>
      </c>
      <c r="J88" s="14">
        <v>8</v>
      </c>
      <c r="K88" s="14">
        <v>3</v>
      </c>
      <c r="L88" s="21">
        <v>45</v>
      </c>
      <c r="M88" s="17">
        <v>34</v>
      </c>
      <c r="N88" s="33">
        <v>167</v>
      </c>
      <c r="O88" s="18">
        <v>8.5</v>
      </c>
    </row>
    <row r="89" spans="1:15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3</v>
      </c>
      <c r="F89" s="14">
        <v>108</v>
      </c>
      <c r="G89" s="14">
        <v>0</v>
      </c>
      <c r="H89" s="32">
        <v>1</v>
      </c>
      <c r="I89" s="14">
        <v>31</v>
      </c>
      <c r="J89" s="14">
        <v>10</v>
      </c>
      <c r="K89" s="14">
        <v>2</v>
      </c>
      <c r="L89" s="21">
        <v>37</v>
      </c>
      <c r="M89" s="17">
        <v>50</v>
      </c>
      <c r="N89" s="33">
        <v>180</v>
      </c>
      <c r="O89" s="18">
        <v>10.7</v>
      </c>
    </row>
    <row r="90" spans="1:15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2</v>
      </c>
      <c r="F90" s="14">
        <v>100</v>
      </c>
      <c r="G90" s="14">
        <v>0</v>
      </c>
      <c r="H90" s="32">
        <v>0</v>
      </c>
      <c r="I90" s="14">
        <v>53</v>
      </c>
      <c r="J90" s="14">
        <v>7</v>
      </c>
      <c r="K90" s="14">
        <v>4</v>
      </c>
      <c r="L90" s="21">
        <v>34</v>
      </c>
      <c r="M90" s="17">
        <v>28</v>
      </c>
      <c r="N90" s="33">
        <v>167</v>
      </c>
      <c r="O90" s="18">
        <v>7.4</v>
      </c>
    </row>
    <row r="91" spans="1:15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3</v>
      </c>
      <c r="F91" s="14">
        <v>105</v>
      </c>
      <c r="G91" s="14">
        <v>1</v>
      </c>
      <c r="H91" s="32">
        <v>1</v>
      </c>
      <c r="I91" s="14">
        <v>37</v>
      </c>
      <c r="J91" s="14">
        <v>15</v>
      </c>
      <c r="K91" s="14">
        <v>2</v>
      </c>
      <c r="L91" s="21">
        <v>37</v>
      </c>
      <c r="M91" s="17">
        <v>75</v>
      </c>
      <c r="N91" s="33">
        <v>176</v>
      </c>
      <c r="O91" s="18">
        <v>14.8</v>
      </c>
    </row>
    <row r="92" spans="1:15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5</v>
      </c>
      <c r="F92" s="14">
        <v>87</v>
      </c>
      <c r="G92" s="14">
        <v>1</v>
      </c>
      <c r="H92" s="32">
        <v>0</v>
      </c>
      <c r="I92" s="14">
        <v>46</v>
      </c>
      <c r="J92" s="14">
        <v>1</v>
      </c>
      <c r="K92" s="14">
        <v>4</v>
      </c>
      <c r="L92" s="21">
        <v>45</v>
      </c>
      <c r="M92" s="17">
        <v>37</v>
      </c>
      <c r="N92" s="33">
        <v>166</v>
      </c>
      <c r="O92" s="18">
        <v>7.3</v>
      </c>
    </row>
    <row r="93" spans="1:15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4</v>
      </c>
      <c r="F93" s="14">
        <v>84</v>
      </c>
      <c r="G93" s="14">
        <v>1</v>
      </c>
      <c r="H93" s="32">
        <v>0</v>
      </c>
      <c r="I93" s="14">
        <v>45</v>
      </c>
      <c r="J93" s="14">
        <v>5</v>
      </c>
      <c r="K93" s="14">
        <v>4</v>
      </c>
      <c r="L93" s="21">
        <v>24</v>
      </c>
      <c r="M93" s="17">
        <v>14</v>
      </c>
      <c r="N93" s="33">
        <v>165</v>
      </c>
      <c r="O93" s="18">
        <v>7.6</v>
      </c>
    </row>
    <row r="94" spans="1:15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1</v>
      </c>
      <c r="F94" s="14">
        <v>87</v>
      </c>
      <c r="G94" s="14">
        <v>1</v>
      </c>
      <c r="H94" s="32">
        <v>0</v>
      </c>
      <c r="I94" s="14">
        <v>34</v>
      </c>
      <c r="J94" s="14">
        <v>8</v>
      </c>
      <c r="K94" s="14">
        <v>2</v>
      </c>
      <c r="L94" s="21">
        <v>32</v>
      </c>
      <c r="M94" s="17">
        <v>38</v>
      </c>
      <c r="N94" s="33">
        <v>181</v>
      </c>
      <c r="O94" s="18">
        <v>9</v>
      </c>
    </row>
    <row r="95" spans="1:15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2</v>
      </c>
      <c r="F95" s="14">
        <v>101</v>
      </c>
      <c r="G95" s="14">
        <v>1</v>
      </c>
      <c r="H95" s="32">
        <v>1</v>
      </c>
      <c r="I95" s="14">
        <v>38</v>
      </c>
      <c r="J95" s="14">
        <v>13</v>
      </c>
      <c r="K95" s="14">
        <v>2</v>
      </c>
      <c r="L95" s="21">
        <v>36</v>
      </c>
      <c r="M95" s="17">
        <v>49</v>
      </c>
      <c r="N95" s="33">
        <v>183</v>
      </c>
      <c r="O95" s="18">
        <v>12.9</v>
      </c>
    </row>
    <row r="96" spans="1:15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4</v>
      </c>
      <c r="F96" s="14">
        <v>130</v>
      </c>
      <c r="G96" s="14">
        <v>1</v>
      </c>
      <c r="H96" s="32">
        <v>0</v>
      </c>
      <c r="I96" s="14">
        <v>37</v>
      </c>
      <c r="J96" s="14">
        <v>11</v>
      </c>
      <c r="K96" s="14">
        <v>2</v>
      </c>
      <c r="L96" s="21">
        <v>38</v>
      </c>
      <c r="M96" s="17">
        <v>22</v>
      </c>
      <c r="N96" s="33">
        <v>178</v>
      </c>
      <c r="O96" s="18">
        <v>9</v>
      </c>
    </row>
    <row r="97" spans="1:15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0</v>
      </c>
      <c r="F97" s="14">
        <v>72</v>
      </c>
      <c r="G97" s="14">
        <v>1</v>
      </c>
      <c r="H97" s="32">
        <v>1</v>
      </c>
      <c r="I97" s="14">
        <v>39</v>
      </c>
      <c r="J97" s="14">
        <v>18</v>
      </c>
      <c r="K97" s="14">
        <v>1</v>
      </c>
      <c r="L97" s="21">
        <v>41</v>
      </c>
      <c r="M97" s="17">
        <v>29</v>
      </c>
      <c r="N97" s="33">
        <v>185</v>
      </c>
      <c r="O97" s="18">
        <v>18.2</v>
      </c>
    </row>
    <row r="98" spans="1:15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5</v>
      </c>
      <c r="F98" s="14">
        <v>129</v>
      </c>
      <c r="G98" s="14">
        <v>0</v>
      </c>
      <c r="H98" s="32">
        <v>1</v>
      </c>
      <c r="I98" s="14">
        <v>42</v>
      </c>
      <c r="J98" s="14">
        <v>15</v>
      </c>
      <c r="K98" s="14">
        <v>4</v>
      </c>
      <c r="L98" s="21">
        <v>36</v>
      </c>
      <c r="M98" s="17">
        <v>55</v>
      </c>
      <c r="N98" s="33">
        <v>193</v>
      </c>
      <c r="O98" s="18">
        <v>14.4</v>
      </c>
    </row>
    <row r="99" spans="1:15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3</v>
      </c>
      <c r="F99" s="14">
        <v>100</v>
      </c>
      <c r="G99" s="14">
        <v>0</v>
      </c>
      <c r="H99" s="32">
        <v>0</v>
      </c>
      <c r="I99" s="14">
        <v>54</v>
      </c>
      <c r="J99" s="14">
        <v>8</v>
      </c>
      <c r="K99" s="14">
        <v>4</v>
      </c>
      <c r="L99" s="21">
        <v>31</v>
      </c>
      <c r="M99" s="17">
        <v>37</v>
      </c>
      <c r="N99" s="33">
        <v>179</v>
      </c>
      <c r="O99" s="18">
        <v>8.8000000000000007</v>
      </c>
    </row>
    <row r="100" spans="1:15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2</v>
      </c>
      <c r="F100" s="14">
        <v>86</v>
      </c>
      <c r="G100" s="14">
        <v>1</v>
      </c>
      <c r="H100" s="32">
        <v>1</v>
      </c>
      <c r="I100" s="14">
        <v>39</v>
      </c>
      <c r="J100" s="14">
        <v>9</v>
      </c>
      <c r="K100" s="14">
        <v>3</v>
      </c>
      <c r="L100" s="21">
        <v>44</v>
      </c>
      <c r="M100" s="17">
        <v>40</v>
      </c>
      <c r="N100" s="33">
        <v>171</v>
      </c>
      <c r="O100" s="18">
        <v>12.5</v>
      </c>
    </row>
    <row r="101" spans="1:15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2</v>
      </c>
      <c r="F101" s="14">
        <v>98</v>
      </c>
      <c r="G101" s="14">
        <v>0</v>
      </c>
      <c r="H101" s="32">
        <v>1</v>
      </c>
      <c r="I101" s="14">
        <v>35</v>
      </c>
      <c r="J101" s="14">
        <v>16</v>
      </c>
      <c r="K101" s="14">
        <v>1</v>
      </c>
      <c r="L101" s="21">
        <v>36</v>
      </c>
      <c r="M101" s="17">
        <v>45</v>
      </c>
      <c r="N101" s="33">
        <v>180</v>
      </c>
      <c r="O101" s="18">
        <v>13.3</v>
      </c>
    </row>
    <row r="102" spans="1:15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3</v>
      </c>
      <c r="F102" s="14">
        <v>112</v>
      </c>
      <c r="G102" s="14">
        <v>1</v>
      </c>
      <c r="H102" s="32">
        <v>0</v>
      </c>
      <c r="I102" s="14">
        <v>33</v>
      </c>
      <c r="J102" s="14">
        <v>1</v>
      </c>
      <c r="K102" s="14">
        <v>3</v>
      </c>
      <c r="L102" s="21">
        <v>38</v>
      </c>
      <c r="M102" s="17">
        <v>43</v>
      </c>
      <c r="N102" s="33">
        <v>188</v>
      </c>
      <c r="O102" s="18">
        <v>12.5</v>
      </c>
    </row>
    <row r="103" spans="1:15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0</v>
      </c>
      <c r="F103" s="14">
        <v>85</v>
      </c>
      <c r="G103" s="14">
        <v>0</v>
      </c>
      <c r="H103" s="32">
        <v>1</v>
      </c>
      <c r="I103" s="14">
        <v>36</v>
      </c>
      <c r="J103" s="14">
        <v>7</v>
      </c>
      <c r="K103" s="14">
        <v>2</v>
      </c>
      <c r="L103" s="21">
        <v>42</v>
      </c>
      <c r="M103" s="17">
        <v>83</v>
      </c>
      <c r="N103" s="33">
        <v>187</v>
      </c>
      <c r="O103" s="18">
        <v>13.2</v>
      </c>
    </row>
    <row r="104" spans="1:15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2</v>
      </c>
      <c r="F104" s="14">
        <v>96</v>
      </c>
      <c r="G104" s="14">
        <v>0</v>
      </c>
      <c r="H104" s="32">
        <v>0</v>
      </c>
      <c r="I104" s="14">
        <v>42</v>
      </c>
      <c r="J104" s="14">
        <v>7</v>
      </c>
      <c r="K104" s="14">
        <v>6</v>
      </c>
      <c r="L104" s="21">
        <v>47</v>
      </c>
      <c r="M104" s="17">
        <v>49</v>
      </c>
      <c r="N104" s="33">
        <v>168</v>
      </c>
      <c r="O104" s="18">
        <v>11.1</v>
      </c>
    </row>
    <row r="105" spans="1:15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3</v>
      </c>
      <c r="F105" s="14">
        <v>150</v>
      </c>
      <c r="G105" s="14">
        <v>0</v>
      </c>
      <c r="H105" s="32">
        <v>0</v>
      </c>
      <c r="I105" s="14">
        <v>29</v>
      </c>
      <c r="J105" s="14">
        <v>10</v>
      </c>
      <c r="K105" s="14">
        <v>1</v>
      </c>
      <c r="L105" s="21">
        <v>32</v>
      </c>
      <c r="M105" s="17">
        <v>24</v>
      </c>
      <c r="N105" s="33">
        <v>175</v>
      </c>
      <c r="O105" s="18">
        <v>8.3000000000000007</v>
      </c>
    </row>
    <row r="106" spans="1:15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7</v>
      </c>
      <c r="F106" s="14">
        <v>107</v>
      </c>
      <c r="G106" s="14">
        <v>1</v>
      </c>
      <c r="H106" s="32">
        <v>0</v>
      </c>
      <c r="I106" s="14">
        <v>38</v>
      </c>
      <c r="J106" s="14">
        <v>4</v>
      </c>
      <c r="K106" s="14">
        <v>5</v>
      </c>
      <c r="L106" s="21">
        <v>32</v>
      </c>
      <c r="M106" s="17">
        <v>35</v>
      </c>
      <c r="N106" s="33">
        <v>169</v>
      </c>
      <c r="O106" s="18">
        <v>9.3000000000000007</v>
      </c>
    </row>
    <row r="107" spans="1:15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3</v>
      </c>
      <c r="F107" s="14">
        <v>108</v>
      </c>
      <c r="G107" s="14">
        <v>1</v>
      </c>
      <c r="H107" s="32">
        <v>0</v>
      </c>
      <c r="I107" s="14">
        <v>37</v>
      </c>
      <c r="J107" s="14">
        <v>9</v>
      </c>
      <c r="K107" s="14">
        <v>4</v>
      </c>
      <c r="L107" s="21">
        <v>41</v>
      </c>
      <c r="M107" s="17">
        <v>25</v>
      </c>
      <c r="N107" s="33">
        <v>168</v>
      </c>
      <c r="O107" s="18">
        <v>8.1999999999999993</v>
      </c>
    </row>
    <row r="108" spans="1:15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2</v>
      </c>
      <c r="F108" s="14">
        <v>78</v>
      </c>
      <c r="G108" s="14">
        <v>1</v>
      </c>
      <c r="H108" s="32">
        <v>1</v>
      </c>
      <c r="I108" s="14">
        <v>29</v>
      </c>
      <c r="J108" s="14">
        <v>7</v>
      </c>
      <c r="K108" s="14">
        <v>2</v>
      </c>
      <c r="L108" s="21">
        <v>38</v>
      </c>
      <c r="M108" s="17">
        <v>58</v>
      </c>
      <c r="N108" s="33">
        <v>171</v>
      </c>
      <c r="O108" s="18">
        <v>14.8</v>
      </c>
    </row>
    <row r="109" spans="1:15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1</v>
      </c>
      <c r="F109" s="14">
        <v>86</v>
      </c>
      <c r="G109" s="14">
        <v>0</v>
      </c>
      <c r="H109" s="32">
        <v>1</v>
      </c>
      <c r="I109" s="14">
        <v>36</v>
      </c>
      <c r="J109" s="14">
        <v>10</v>
      </c>
      <c r="K109" s="14">
        <v>4</v>
      </c>
      <c r="L109" s="21">
        <v>35</v>
      </c>
      <c r="M109" s="17">
        <v>31</v>
      </c>
      <c r="N109" s="33">
        <v>182</v>
      </c>
      <c r="O109" s="18">
        <v>10.7</v>
      </c>
    </row>
    <row r="110" spans="1:15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4</v>
      </c>
      <c r="F110" s="14">
        <v>133</v>
      </c>
      <c r="G110" s="14">
        <v>1</v>
      </c>
      <c r="H110" s="32">
        <v>0</v>
      </c>
      <c r="I110" s="14">
        <v>61</v>
      </c>
      <c r="J110" s="14">
        <v>8</v>
      </c>
      <c r="K110" s="14">
        <v>5</v>
      </c>
      <c r="L110" s="21">
        <v>44</v>
      </c>
      <c r="M110" s="17">
        <v>39</v>
      </c>
      <c r="N110" s="33">
        <v>168</v>
      </c>
      <c r="O110" s="18">
        <v>8.8000000000000007</v>
      </c>
    </row>
    <row r="111" spans="1:15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2</v>
      </c>
      <c r="F111" s="14">
        <v>107</v>
      </c>
      <c r="G111" s="14">
        <v>1</v>
      </c>
      <c r="H111" s="32">
        <v>0</v>
      </c>
      <c r="I111" s="14">
        <v>38</v>
      </c>
      <c r="J111" s="14">
        <v>8</v>
      </c>
      <c r="K111" s="14">
        <v>3</v>
      </c>
      <c r="L111" s="21">
        <v>28</v>
      </c>
      <c r="M111" s="17">
        <v>26</v>
      </c>
      <c r="N111" s="33">
        <v>193</v>
      </c>
      <c r="O111" s="18">
        <v>9.6999999999999993</v>
      </c>
    </row>
    <row r="112" spans="1:15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2</v>
      </c>
      <c r="F112" s="14">
        <v>100</v>
      </c>
      <c r="G112" s="14">
        <v>1</v>
      </c>
      <c r="H112" s="32">
        <v>0</v>
      </c>
      <c r="I112" s="14">
        <v>27</v>
      </c>
      <c r="J112" s="14">
        <v>10</v>
      </c>
      <c r="K112" s="14">
        <v>1</v>
      </c>
      <c r="L112" s="21">
        <v>34</v>
      </c>
      <c r="M112" s="17">
        <v>94</v>
      </c>
      <c r="N112" s="33">
        <v>192</v>
      </c>
      <c r="O112" s="18">
        <v>9.6999999999999993</v>
      </c>
    </row>
    <row r="113" spans="1:15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3</v>
      </c>
      <c r="F113" s="14">
        <v>108</v>
      </c>
      <c r="G113" s="14">
        <v>1</v>
      </c>
      <c r="H113" s="32">
        <v>1</v>
      </c>
      <c r="I113" s="14">
        <v>32</v>
      </c>
      <c r="J113" s="14">
        <v>10</v>
      </c>
      <c r="K113" s="14">
        <v>2</v>
      </c>
      <c r="L113" s="21">
        <v>29</v>
      </c>
      <c r="M113" s="17">
        <v>54</v>
      </c>
      <c r="N113" s="33">
        <v>181</v>
      </c>
      <c r="O113" s="18">
        <v>10.5</v>
      </c>
    </row>
    <row r="114" spans="1:15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7</v>
      </c>
      <c r="F114" s="14">
        <v>155</v>
      </c>
      <c r="G114" s="14">
        <v>1</v>
      </c>
      <c r="H114" s="32">
        <v>1</v>
      </c>
      <c r="I114" s="14">
        <v>44</v>
      </c>
      <c r="J114" s="14">
        <v>16</v>
      </c>
      <c r="K114" s="14">
        <v>2</v>
      </c>
      <c r="L114" s="21">
        <v>35</v>
      </c>
      <c r="M114" s="17">
        <v>8</v>
      </c>
      <c r="N114" s="33">
        <v>170</v>
      </c>
      <c r="O114" s="18">
        <v>8.9</v>
      </c>
    </row>
    <row r="115" spans="1:15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4</v>
      </c>
      <c r="F115" s="14">
        <v>90</v>
      </c>
      <c r="G115" s="14">
        <v>1</v>
      </c>
      <c r="H115" s="32">
        <v>0</v>
      </c>
      <c r="I115" s="14">
        <v>37</v>
      </c>
      <c r="J115" s="14">
        <v>6</v>
      </c>
      <c r="K115" s="14">
        <v>3</v>
      </c>
      <c r="L115" s="21">
        <v>36</v>
      </c>
      <c r="M115" s="17">
        <v>17</v>
      </c>
      <c r="N115" s="33">
        <v>175</v>
      </c>
      <c r="O115" s="18">
        <v>7.9</v>
      </c>
    </row>
    <row r="116" spans="1:15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0</v>
      </c>
      <c r="F116" s="14">
        <v>137</v>
      </c>
      <c r="G116" s="14">
        <v>1</v>
      </c>
      <c r="H116" s="32">
        <v>1</v>
      </c>
      <c r="I116" s="14">
        <v>37</v>
      </c>
      <c r="J116" s="14">
        <v>13</v>
      </c>
      <c r="K116" s="14">
        <v>1</v>
      </c>
      <c r="L116" s="21">
        <v>36</v>
      </c>
      <c r="M116" s="17">
        <v>27</v>
      </c>
      <c r="N116" s="33">
        <v>196</v>
      </c>
      <c r="O116" s="18">
        <v>21</v>
      </c>
    </row>
    <row r="117" spans="1:15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</v>
      </c>
      <c r="F117" s="14">
        <v>140</v>
      </c>
      <c r="G117" s="14">
        <v>0</v>
      </c>
      <c r="H117" s="32">
        <v>1</v>
      </c>
      <c r="I117" s="14">
        <v>60</v>
      </c>
      <c r="J117" s="14">
        <v>9</v>
      </c>
      <c r="K117" s="14">
        <v>5</v>
      </c>
      <c r="L117" s="21">
        <v>35</v>
      </c>
      <c r="M117" s="17">
        <v>62</v>
      </c>
      <c r="N117" s="33">
        <v>174</v>
      </c>
      <c r="O117" s="18">
        <v>12.7</v>
      </c>
    </row>
    <row r="118" spans="1:15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2</v>
      </c>
      <c r="F118" s="14">
        <v>98</v>
      </c>
      <c r="G118" s="14">
        <v>0</v>
      </c>
      <c r="H118" s="32">
        <v>0</v>
      </c>
      <c r="I118" s="14">
        <v>53</v>
      </c>
      <c r="J118" s="14">
        <v>12</v>
      </c>
      <c r="K118" s="14">
        <v>4</v>
      </c>
      <c r="L118" s="21">
        <v>42</v>
      </c>
      <c r="M118" s="17">
        <v>25</v>
      </c>
      <c r="N118" s="33">
        <v>182</v>
      </c>
      <c r="O118" s="18">
        <v>9.4</v>
      </c>
    </row>
    <row r="119" spans="1:15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5</v>
      </c>
      <c r="F119" s="14">
        <v>111</v>
      </c>
      <c r="G119" s="14">
        <v>1</v>
      </c>
      <c r="H119" s="32">
        <v>0</v>
      </c>
      <c r="I119" s="14">
        <v>41</v>
      </c>
      <c r="J119" s="14">
        <v>7</v>
      </c>
      <c r="K119" s="14">
        <v>3</v>
      </c>
      <c r="L119" s="21">
        <v>49</v>
      </c>
      <c r="M119" s="17">
        <v>29</v>
      </c>
      <c r="N119" s="33">
        <v>165</v>
      </c>
      <c r="O119" s="18">
        <v>7.5</v>
      </c>
    </row>
    <row r="120" spans="1:15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2</v>
      </c>
      <c r="F120" s="14">
        <v>101</v>
      </c>
      <c r="G120" s="14">
        <v>1</v>
      </c>
      <c r="H120" s="32">
        <v>0</v>
      </c>
      <c r="I120" s="14">
        <v>39</v>
      </c>
      <c r="J120" s="14">
        <v>13</v>
      </c>
      <c r="K120" s="14">
        <v>2</v>
      </c>
      <c r="L120" s="21">
        <v>36</v>
      </c>
      <c r="M120" s="17">
        <v>32</v>
      </c>
      <c r="N120" s="33">
        <v>179</v>
      </c>
      <c r="O120" s="18">
        <v>11.8</v>
      </c>
    </row>
    <row r="121" spans="1:15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3</v>
      </c>
      <c r="F121" s="14">
        <v>109</v>
      </c>
      <c r="G121" s="14">
        <v>1</v>
      </c>
      <c r="H121" s="32">
        <v>0</v>
      </c>
      <c r="I121" s="14">
        <v>44</v>
      </c>
      <c r="J121" s="14">
        <v>10</v>
      </c>
      <c r="K121" s="14">
        <v>4</v>
      </c>
      <c r="L121" s="21">
        <v>24</v>
      </c>
      <c r="M121" s="17">
        <v>65</v>
      </c>
      <c r="N121" s="33">
        <v>168</v>
      </c>
      <c r="O121" s="18">
        <v>11.4</v>
      </c>
    </row>
    <row r="122" spans="1:15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3</v>
      </c>
      <c r="F122" s="14">
        <v>132</v>
      </c>
      <c r="G122" s="14">
        <v>0</v>
      </c>
      <c r="H122" s="32">
        <v>0</v>
      </c>
      <c r="I122" s="14">
        <v>45</v>
      </c>
      <c r="J122" s="14">
        <v>6</v>
      </c>
      <c r="K122" s="14">
        <v>3</v>
      </c>
      <c r="L122" s="21">
        <v>31</v>
      </c>
      <c r="M122" s="17">
        <v>36</v>
      </c>
      <c r="N122" s="33">
        <v>167</v>
      </c>
      <c r="O122" s="18">
        <v>7.2</v>
      </c>
    </row>
    <row r="123" spans="1:15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4</v>
      </c>
      <c r="F123" s="14">
        <v>137</v>
      </c>
      <c r="G123" s="14">
        <v>0</v>
      </c>
      <c r="H123" s="32">
        <v>1</v>
      </c>
      <c r="I123" s="14">
        <v>38</v>
      </c>
      <c r="J123" s="14">
        <v>15</v>
      </c>
      <c r="K123" s="14">
        <v>5</v>
      </c>
      <c r="L123" s="21">
        <v>39</v>
      </c>
      <c r="M123" s="17">
        <v>39</v>
      </c>
      <c r="N123" s="33">
        <v>185</v>
      </c>
      <c r="O123" s="18">
        <v>20.399999999999999</v>
      </c>
    </row>
    <row r="124" spans="1:15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4</v>
      </c>
      <c r="F124" s="14">
        <v>72</v>
      </c>
      <c r="G124" s="14">
        <v>1</v>
      </c>
      <c r="H124" s="32">
        <v>1</v>
      </c>
      <c r="I124" s="14">
        <v>36</v>
      </c>
      <c r="J124" s="14">
        <v>8</v>
      </c>
      <c r="K124" s="14">
        <v>2</v>
      </c>
      <c r="L124" s="21">
        <v>35</v>
      </c>
      <c r="M124" s="17">
        <v>50</v>
      </c>
      <c r="N124" s="33">
        <v>183</v>
      </c>
      <c r="O124" s="18">
        <v>9.8000000000000007</v>
      </c>
    </row>
    <row r="125" spans="1:15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4</v>
      </c>
      <c r="F125" s="14">
        <v>76</v>
      </c>
      <c r="G125" s="14">
        <v>0</v>
      </c>
      <c r="H125" s="32">
        <v>1</v>
      </c>
      <c r="I125" s="14">
        <v>30</v>
      </c>
      <c r="J125" s="14">
        <v>12</v>
      </c>
      <c r="K125" s="14">
        <v>1</v>
      </c>
      <c r="L125" s="21">
        <v>37</v>
      </c>
      <c r="M125" s="17">
        <v>49</v>
      </c>
      <c r="N125" s="33">
        <v>190</v>
      </c>
      <c r="O125" s="18">
        <v>16.2</v>
      </c>
    </row>
    <row r="126" spans="1:15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</v>
      </c>
      <c r="F126" s="14">
        <v>124</v>
      </c>
      <c r="G126" s="14">
        <v>0</v>
      </c>
      <c r="H126" s="32">
        <v>1</v>
      </c>
      <c r="I126" s="14">
        <v>34</v>
      </c>
      <c r="J126" s="14">
        <v>11</v>
      </c>
      <c r="K126" s="14">
        <v>2</v>
      </c>
      <c r="L126" s="21">
        <v>40</v>
      </c>
      <c r="M126" s="17">
        <v>59</v>
      </c>
      <c r="N126" s="33">
        <v>174</v>
      </c>
      <c r="O126" s="18">
        <v>11.4</v>
      </c>
    </row>
    <row r="127" spans="1:15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4</v>
      </c>
      <c r="F127" s="14">
        <v>99</v>
      </c>
      <c r="G127" s="14">
        <v>0</v>
      </c>
      <c r="H127" s="32">
        <v>1</v>
      </c>
      <c r="I127" s="14">
        <v>47</v>
      </c>
      <c r="J127" s="14">
        <v>13</v>
      </c>
      <c r="K127" s="14">
        <v>3</v>
      </c>
      <c r="L127" s="21">
        <v>37</v>
      </c>
      <c r="M127" s="17">
        <v>89</v>
      </c>
      <c r="N127" s="33">
        <v>193</v>
      </c>
      <c r="O127" s="18">
        <v>18.3</v>
      </c>
    </row>
    <row r="128" spans="1:15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2</v>
      </c>
      <c r="F128" s="14">
        <v>90</v>
      </c>
      <c r="G128" s="14">
        <v>1</v>
      </c>
      <c r="H128" s="32">
        <v>1</v>
      </c>
      <c r="I128" s="14">
        <v>33</v>
      </c>
      <c r="J128" s="14">
        <v>8</v>
      </c>
      <c r="K128" s="14">
        <v>2</v>
      </c>
      <c r="L128" s="21">
        <v>39</v>
      </c>
      <c r="M128" s="17">
        <v>109</v>
      </c>
      <c r="N128" s="33">
        <v>179</v>
      </c>
      <c r="O128" s="18">
        <v>8.6999999999999993</v>
      </c>
    </row>
    <row r="129" spans="1:15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5</v>
      </c>
      <c r="F129" s="14">
        <v>98</v>
      </c>
      <c r="G129" s="14">
        <v>1</v>
      </c>
      <c r="H129" s="32">
        <v>0</v>
      </c>
      <c r="I129" s="14">
        <v>37</v>
      </c>
      <c r="J129" s="14">
        <v>10</v>
      </c>
      <c r="K129" s="14">
        <v>4</v>
      </c>
      <c r="L129" s="21">
        <v>41</v>
      </c>
      <c r="M129" s="17">
        <v>20</v>
      </c>
      <c r="N129" s="33">
        <v>180</v>
      </c>
      <c r="O129" s="18">
        <v>9.1</v>
      </c>
    </row>
    <row r="130" spans="1:15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4</v>
      </c>
      <c r="F130" s="14">
        <v>85</v>
      </c>
      <c r="G130" s="14">
        <v>1</v>
      </c>
      <c r="H130" s="32">
        <v>0</v>
      </c>
      <c r="I130" s="14">
        <v>28</v>
      </c>
      <c r="J130" s="14">
        <v>10</v>
      </c>
      <c r="K130" s="14">
        <v>1</v>
      </c>
      <c r="L130" s="21">
        <v>39</v>
      </c>
      <c r="M130" s="17">
        <v>22</v>
      </c>
      <c r="N130" s="33">
        <v>181</v>
      </c>
      <c r="O130" s="18">
        <v>9.6999999999999993</v>
      </c>
    </row>
    <row r="131" spans="1:15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2</v>
      </c>
      <c r="F131" s="14">
        <v>136</v>
      </c>
      <c r="G131" s="14">
        <v>0</v>
      </c>
      <c r="H131" s="32">
        <v>0</v>
      </c>
      <c r="I131" s="14">
        <v>42</v>
      </c>
      <c r="J131" s="14">
        <v>5</v>
      </c>
      <c r="K131" s="14">
        <v>3</v>
      </c>
      <c r="L131" s="21">
        <v>43</v>
      </c>
      <c r="M131" s="17">
        <v>39</v>
      </c>
      <c r="N131" s="33">
        <v>165</v>
      </c>
      <c r="O131" s="18">
        <v>6.6</v>
      </c>
    </row>
    <row r="132" spans="1:15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2</v>
      </c>
      <c r="F132" s="14">
        <v>75</v>
      </c>
      <c r="G132" s="14">
        <v>0</v>
      </c>
      <c r="H132" s="32">
        <v>0</v>
      </c>
      <c r="I132" s="14">
        <v>49</v>
      </c>
      <c r="J132" s="14">
        <v>12</v>
      </c>
      <c r="K132" s="14">
        <v>3</v>
      </c>
      <c r="L132" s="21">
        <v>48</v>
      </c>
      <c r="M132" s="17">
        <v>43</v>
      </c>
      <c r="N132" s="33">
        <v>162</v>
      </c>
      <c r="O132" s="18">
        <v>9.1</v>
      </c>
    </row>
    <row r="133" spans="1:15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2</v>
      </c>
      <c r="F133" s="14">
        <v>96</v>
      </c>
      <c r="G133" s="14">
        <v>1</v>
      </c>
      <c r="H133" s="32">
        <v>1</v>
      </c>
      <c r="I133" s="14">
        <v>42</v>
      </c>
      <c r="J133" s="14">
        <v>8</v>
      </c>
      <c r="K133" s="14">
        <v>3</v>
      </c>
      <c r="L133" s="21">
        <v>42</v>
      </c>
      <c r="M133" s="17">
        <v>49</v>
      </c>
      <c r="N133" s="33">
        <v>178</v>
      </c>
      <c r="O133" s="18">
        <v>9.6999999999999993</v>
      </c>
    </row>
    <row r="134" spans="1:15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3</v>
      </c>
      <c r="F134" s="14">
        <v>97</v>
      </c>
      <c r="G134" s="14">
        <v>0</v>
      </c>
      <c r="H134" s="32">
        <v>0</v>
      </c>
      <c r="I134" s="14">
        <v>40</v>
      </c>
      <c r="J134" s="14">
        <v>1</v>
      </c>
      <c r="K134" s="14">
        <v>6</v>
      </c>
      <c r="L134" s="21">
        <v>47</v>
      </c>
      <c r="M134" s="17">
        <v>24</v>
      </c>
      <c r="N134" s="33">
        <v>165</v>
      </c>
      <c r="O134" s="18">
        <v>7.8</v>
      </c>
    </row>
    <row r="135" spans="1:15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3</v>
      </c>
      <c r="F135" s="14">
        <v>124</v>
      </c>
      <c r="G135" s="14">
        <v>1</v>
      </c>
      <c r="H135" s="32">
        <v>1</v>
      </c>
      <c r="I135" s="14">
        <v>32</v>
      </c>
      <c r="J135" s="14">
        <v>9</v>
      </c>
      <c r="K135" s="14">
        <v>2</v>
      </c>
      <c r="L135" s="21">
        <v>32</v>
      </c>
      <c r="M135" s="17">
        <v>62</v>
      </c>
      <c r="N135" s="33">
        <v>177</v>
      </c>
      <c r="O135" s="18">
        <v>13.9</v>
      </c>
    </row>
    <row r="136" spans="1:15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3</v>
      </c>
      <c r="F136" s="14">
        <v>111</v>
      </c>
      <c r="G136" s="14">
        <v>1</v>
      </c>
      <c r="H136" s="32">
        <v>0</v>
      </c>
      <c r="I136" s="14">
        <v>34</v>
      </c>
      <c r="J136" s="14">
        <v>9</v>
      </c>
      <c r="K136" s="14">
        <v>2</v>
      </c>
      <c r="L136" s="21">
        <v>38</v>
      </c>
      <c r="M136" s="17">
        <v>30</v>
      </c>
      <c r="N136" s="33">
        <v>186</v>
      </c>
      <c r="O136" s="18">
        <v>10.3</v>
      </c>
    </row>
    <row r="137" spans="1:15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5</v>
      </c>
      <c r="F137" s="14">
        <v>147</v>
      </c>
      <c r="G137" s="14">
        <v>1</v>
      </c>
      <c r="H137" s="32">
        <v>1</v>
      </c>
      <c r="I137" s="14">
        <v>40</v>
      </c>
      <c r="J137" s="14">
        <v>7</v>
      </c>
      <c r="K137" s="14">
        <v>3</v>
      </c>
      <c r="L137" s="21">
        <v>42</v>
      </c>
      <c r="M137" s="17">
        <v>61</v>
      </c>
      <c r="N137" s="33">
        <v>163</v>
      </c>
      <c r="O137" s="18">
        <v>11.7</v>
      </c>
    </row>
    <row r="138" spans="1:15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2</v>
      </c>
      <c r="F138" s="14">
        <v>101</v>
      </c>
      <c r="G138" s="14">
        <v>1</v>
      </c>
      <c r="H138" s="32">
        <v>0</v>
      </c>
      <c r="I138" s="14">
        <v>49</v>
      </c>
      <c r="J138" s="14">
        <v>19</v>
      </c>
      <c r="K138" s="14">
        <v>3</v>
      </c>
      <c r="L138" s="21">
        <v>32</v>
      </c>
      <c r="M138" s="17">
        <v>21</v>
      </c>
      <c r="N138" s="33">
        <v>179</v>
      </c>
      <c r="O138" s="18">
        <v>9.4</v>
      </c>
    </row>
    <row r="139" spans="1:15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3</v>
      </c>
      <c r="F139" s="14">
        <v>111</v>
      </c>
      <c r="G139" s="14">
        <v>1</v>
      </c>
      <c r="H139" s="32">
        <v>0</v>
      </c>
      <c r="I139" s="14">
        <v>33</v>
      </c>
      <c r="J139" s="14">
        <v>12</v>
      </c>
      <c r="K139" s="14">
        <v>2</v>
      </c>
      <c r="L139" s="21">
        <v>40</v>
      </c>
      <c r="M139" s="17">
        <v>15</v>
      </c>
      <c r="N139" s="33">
        <v>189</v>
      </c>
      <c r="O139" s="18">
        <v>9.5</v>
      </c>
    </row>
    <row r="140" spans="1:15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4</v>
      </c>
      <c r="F140" s="14">
        <v>122</v>
      </c>
      <c r="G140" s="14">
        <v>1</v>
      </c>
      <c r="H140" s="32">
        <v>1</v>
      </c>
      <c r="I140" s="14">
        <v>40</v>
      </c>
      <c r="J140" s="14">
        <v>8</v>
      </c>
      <c r="K140" s="14">
        <v>3</v>
      </c>
      <c r="L140" s="21">
        <v>43</v>
      </c>
      <c r="M140" s="17">
        <v>26</v>
      </c>
      <c r="N140" s="33">
        <v>180</v>
      </c>
      <c r="O140" s="18">
        <v>8.6999999999999993</v>
      </c>
    </row>
    <row r="141" spans="1:15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2</v>
      </c>
      <c r="F141" s="14">
        <v>85</v>
      </c>
      <c r="G141" s="14">
        <v>1</v>
      </c>
      <c r="H141" s="32">
        <v>1</v>
      </c>
      <c r="I141" s="14">
        <v>45</v>
      </c>
      <c r="J141" s="14">
        <v>6</v>
      </c>
      <c r="K141" s="14">
        <v>3</v>
      </c>
      <c r="L141" s="21">
        <v>40</v>
      </c>
      <c r="M141" s="17">
        <v>57</v>
      </c>
      <c r="N141" s="33">
        <v>175</v>
      </c>
      <c r="O141" s="18">
        <v>12.8</v>
      </c>
    </row>
    <row r="142" spans="1:15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3</v>
      </c>
      <c r="F142" s="14">
        <v>137</v>
      </c>
      <c r="G142" s="14">
        <v>0</v>
      </c>
      <c r="H142" s="32">
        <v>0</v>
      </c>
      <c r="I142" s="14">
        <v>46</v>
      </c>
      <c r="J142" s="14">
        <v>6</v>
      </c>
      <c r="K142" s="14">
        <v>3</v>
      </c>
      <c r="L142" s="21">
        <v>29</v>
      </c>
      <c r="M142" s="17">
        <v>19</v>
      </c>
      <c r="N142" s="33">
        <v>167</v>
      </c>
      <c r="O142" s="18">
        <v>6.6</v>
      </c>
    </row>
    <row r="143" spans="1:15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2</v>
      </c>
      <c r="F143" s="14">
        <v>99</v>
      </c>
      <c r="G143" s="14">
        <v>1</v>
      </c>
      <c r="H143" s="32">
        <v>1</v>
      </c>
      <c r="I143" s="14">
        <v>30</v>
      </c>
      <c r="J143" s="14">
        <v>10</v>
      </c>
      <c r="K143" s="14">
        <v>2</v>
      </c>
      <c r="L143" s="21">
        <v>39</v>
      </c>
      <c r="M143" s="17">
        <v>58</v>
      </c>
      <c r="N143" s="33">
        <v>189</v>
      </c>
      <c r="O143" s="18">
        <v>17</v>
      </c>
    </row>
    <row r="144" spans="1:15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0</v>
      </c>
      <c r="F144" s="14">
        <v>85</v>
      </c>
      <c r="G144" s="14">
        <v>1</v>
      </c>
      <c r="H144" s="32">
        <v>1</v>
      </c>
      <c r="I144" s="14">
        <v>30</v>
      </c>
      <c r="J144" s="14">
        <v>12</v>
      </c>
      <c r="K144" s="14">
        <v>2</v>
      </c>
      <c r="L144" s="21">
        <v>50</v>
      </c>
      <c r="M144" s="17">
        <v>51</v>
      </c>
      <c r="N144" s="33">
        <v>189</v>
      </c>
      <c r="O144" s="18">
        <v>16.7</v>
      </c>
    </row>
    <row r="145" spans="1:15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1</v>
      </c>
      <c r="F145" s="14">
        <v>84</v>
      </c>
      <c r="G145" s="14">
        <v>1</v>
      </c>
      <c r="H145" s="32">
        <v>1</v>
      </c>
      <c r="I145" s="14">
        <v>31</v>
      </c>
      <c r="J145" s="14">
        <v>8</v>
      </c>
      <c r="K145" s="14">
        <v>2</v>
      </c>
      <c r="L145" s="21">
        <v>37</v>
      </c>
      <c r="M145" s="17">
        <v>76</v>
      </c>
      <c r="N145" s="33">
        <v>190</v>
      </c>
      <c r="O145" s="18">
        <v>15.9</v>
      </c>
    </row>
    <row r="146" spans="1:15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4</v>
      </c>
      <c r="F146" s="14">
        <v>115</v>
      </c>
      <c r="G146" s="14">
        <v>1</v>
      </c>
      <c r="H146" s="32">
        <v>0</v>
      </c>
      <c r="I146" s="14">
        <v>46</v>
      </c>
      <c r="J146" s="14">
        <v>6</v>
      </c>
      <c r="K146" s="14">
        <v>4</v>
      </c>
      <c r="L146" s="21">
        <v>33</v>
      </c>
      <c r="M146" s="17">
        <v>31</v>
      </c>
      <c r="N146" s="33">
        <v>167</v>
      </c>
      <c r="O146" s="18">
        <v>7.9</v>
      </c>
    </row>
    <row r="147" spans="1:15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3</v>
      </c>
      <c r="F147" s="14">
        <v>124</v>
      </c>
      <c r="G147" s="14">
        <v>0</v>
      </c>
      <c r="H147" s="32">
        <v>1</v>
      </c>
      <c r="I147" s="14">
        <v>42</v>
      </c>
      <c r="J147" s="14">
        <v>9</v>
      </c>
      <c r="K147" s="14">
        <v>3</v>
      </c>
      <c r="L147" s="21">
        <v>35</v>
      </c>
      <c r="M147" s="17">
        <v>63</v>
      </c>
      <c r="N147" s="33">
        <v>172</v>
      </c>
      <c r="O147" s="18">
        <v>14.1</v>
      </c>
    </row>
    <row r="148" spans="1:15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4</v>
      </c>
      <c r="F148" s="14">
        <v>129</v>
      </c>
      <c r="G148" s="14">
        <v>1</v>
      </c>
      <c r="H148" s="32">
        <v>0</v>
      </c>
      <c r="I148" s="14">
        <v>43</v>
      </c>
      <c r="J148" s="14">
        <v>10</v>
      </c>
      <c r="K148" s="14">
        <v>3</v>
      </c>
      <c r="L148" s="21">
        <v>42</v>
      </c>
      <c r="M148" s="17">
        <v>35</v>
      </c>
      <c r="N148" s="33">
        <v>184</v>
      </c>
      <c r="O148" s="18">
        <v>8.1</v>
      </c>
    </row>
    <row r="149" spans="1:15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2</v>
      </c>
      <c r="F149" s="14">
        <v>102</v>
      </c>
      <c r="G149" s="14">
        <v>0</v>
      </c>
      <c r="H149" s="32">
        <v>1</v>
      </c>
      <c r="I149" s="14">
        <v>39</v>
      </c>
      <c r="J149" s="14">
        <v>8</v>
      </c>
      <c r="K149" s="14">
        <v>3</v>
      </c>
      <c r="L149" s="21">
        <v>50</v>
      </c>
      <c r="M149" s="17">
        <v>48</v>
      </c>
      <c r="N149" s="33">
        <v>172</v>
      </c>
      <c r="O149" s="18">
        <v>13.6</v>
      </c>
    </row>
    <row r="150" spans="1:15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3</v>
      </c>
      <c r="F150" s="14">
        <v>114</v>
      </c>
      <c r="G150" s="14">
        <v>1</v>
      </c>
      <c r="H150" s="32">
        <v>0</v>
      </c>
      <c r="I150" s="14">
        <v>52</v>
      </c>
      <c r="J150" s="14">
        <v>10</v>
      </c>
      <c r="K150" s="14">
        <v>3</v>
      </c>
      <c r="L150" s="21">
        <v>40</v>
      </c>
      <c r="M150" s="17">
        <v>34</v>
      </c>
      <c r="N150" s="33">
        <v>182</v>
      </c>
      <c r="O150" s="18">
        <v>10</v>
      </c>
    </row>
    <row r="151" spans="1:15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5</v>
      </c>
      <c r="F151" s="14">
        <v>135</v>
      </c>
      <c r="G151" s="14">
        <v>1</v>
      </c>
      <c r="H151" s="32">
        <v>1</v>
      </c>
      <c r="I151" s="14">
        <v>35</v>
      </c>
      <c r="J151" s="14">
        <v>8</v>
      </c>
      <c r="K151" s="14">
        <v>2</v>
      </c>
      <c r="L151" s="21">
        <v>32</v>
      </c>
      <c r="M151" s="17">
        <v>37</v>
      </c>
      <c r="N151" s="33">
        <v>185</v>
      </c>
      <c r="O151" s="18">
        <v>11.6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51"/>
  <sheetViews>
    <sheetView topLeftCell="K40" workbookViewId="0">
      <selection activeCell="S58" sqref="S58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15.5703125" bestFit="1" customWidth="1"/>
    <col min="4" max="4" width="10.5703125" bestFit="1" customWidth="1"/>
    <col min="5" max="5" width="13.140625" bestFit="1" customWidth="1"/>
    <col min="6" max="6" width="11.5703125" bestFit="1" customWidth="1"/>
    <col min="7" max="7" width="9.140625" bestFit="1" customWidth="1"/>
    <col min="8" max="8" width="13.42578125" bestFit="1" customWidth="1"/>
    <col min="9" max="9" width="9.85546875" customWidth="1"/>
    <col min="10" max="10" width="9.5703125" bestFit="1" customWidth="1"/>
    <col min="11" max="11" width="11.140625" bestFit="1" customWidth="1"/>
    <col min="12" max="12" width="10.7109375" bestFit="1" customWidth="1"/>
    <col min="13" max="13" width="12.5703125" bestFit="1" customWidth="1"/>
    <col min="14" max="14" width="9.42578125" bestFit="1" customWidth="1"/>
    <col min="17" max="17" width="14.140625" bestFit="1" customWidth="1"/>
    <col min="18" max="18" width="16.7109375" bestFit="1" customWidth="1"/>
    <col min="19" max="19" width="11.7109375" bestFit="1" customWidth="1"/>
    <col min="20" max="20" width="14.5703125" bestFit="1" customWidth="1"/>
    <col min="23" max="23" width="13.42578125" bestFit="1" customWidth="1"/>
    <col min="24" max="24" width="11" bestFit="1" customWidth="1"/>
    <col min="25" max="25" width="12.42578125" bestFit="1" customWidth="1"/>
    <col min="26" max="26" width="12.5703125" bestFit="1" customWidth="1"/>
  </cols>
  <sheetData>
    <row r="1" spans="1:18" ht="15.75" x14ac:dyDescent="0.25">
      <c r="A1" s="26" t="s">
        <v>41</v>
      </c>
      <c r="B1" s="26" t="s">
        <v>43</v>
      </c>
      <c r="C1" s="26" t="s">
        <v>44</v>
      </c>
      <c r="D1" s="26" t="s">
        <v>45</v>
      </c>
      <c r="E1" s="26" t="s">
        <v>46</v>
      </c>
      <c r="F1" s="26" t="s">
        <v>47</v>
      </c>
      <c r="G1" s="28" t="s">
        <v>48</v>
      </c>
      <c r="H1" s="28" t="s">
        <v>49</v>
      </c>
      <c r="I1" s="26" t="s">
        <v>50</v>
      </c>
      <c r="J1" s="26" t="s">
        <v>51</v>
      </c>
      <c r="K1" s="26" t="s">
        <v>52</v>
      </c>
      <c r="L1" s="29" t="s">
        <v>54</v>
      </c>
      <c r="M1" s="29" t="s">
        <v>57</v>
      </c>
      <c r="N1" s="26" t="s">
        <v>40</v>
      </c>
    </row>
    <row r="2" spans="1:18" ht="16.5" thickBot="1" x14ac:dyDescent="0.3">
      <c r="A2" s="18">
        <v>2.2999999999999998</v>
      </c>
      <c r="B2" s="14">
        <v>10</v>
      </c>
      <c r="C2" s="20">
        <v>0.71199999999999997</v>
      </c>
      <c r="D2" s="14">
        <v>171</v>
      </c>
      <c r="E2" s="14">
        <v>3</v>
      </c>
      <c r="F2" s="14">
        <v>110</v>
      </c>
      <c r="G2" s="14">
        <v>1</v>
      </c>
      <c r="H2" s="32">
        <v>0</v>
      </c>
      <c r="I2" s="14">
        <v>33</v>
      </c>
      <c r="J2" s="14">
        <v>12</v>
      </c>
      <c r="K2" s="14">
        <v>2</v>
      </c>
      <c r="L2" s="17">
        <v>46</v>
      </c>
      <c r="M2" s="33">
        <v>178</v>
      </c>
      <c r="N2" s="18">
        <v>12.5</v>
      </c>
    </row>
    <row r="3" spans="1:18" ht="16.5" thickBot="1" x14ac:dyDescent="0.3">
      <c r="A3" s="18">
        <v>2.7</v>
      </c>
      <c r="B3" s="14">
        <v>8</v>
      </c>
      <c r="C3" s="20">
        <v>9.0999999999999998E-2</v>
      </c>
      <c r="D3" s="14">
        <v>213</v>
      </c>
      <c r="E3" s="14">
        <v>3</v>
      </c>
      <c r="F3" s="14">
        <v>134</v>
      </c>
      <c r="G3" s="14">
        <v>1</v>
      </c>
      <c r="H3" s="32">
        <v>0</v>
      </c>
      <c r="I3" s="14">
        <v>33</v>
      </c>
      <c r="J3" s="14">
        <v>16</v>
      </c>
      <c r="K3" s="14">
        <v>1</v>
      </c>
      <c r="L3" s="17">
        <v>73</v>
      </c>
      <c r="M3" s="33">
        <v>178</v>
      </c>
      <c r="N3" s="18">
        <v>14.5</v>
      </c>
      <c r="Q3" s="56" t="s">
        <v>114</v>
      </c>
      <c r="R3" s="56" t="s">
        <v>115</v>
      </c>
    </row>
    <row r="4" spans="1:18" ht="15.75" x14ac:dyDescent="0.25">
      <c r="A4" s="18">
        <v>3.1</v>
      </c>
      <c r="B4" s="14">
        <v>7</v>
      </c>
      <c r="C4" s="20">
        <v>1.72</v>
      </c>
      <c r="D4" s="14">
        <v>255</v>
      </c>
      <c r="E4" s="14">
        <v>1</v>
      </c>
      <c r="F4" s="14">
        <v>98</v>
      </c>
      <c r="G4" s="14">
        <v>1</v>
      </c>
      <c r="H4" s="32">
        <v>1</v>
      </c>
      <c r="I4" s="14">
        <v>40</v>
      </c>
      <c r="J4" s="14">
        <v>13</v>
      </c>
      <c r="K4" s="14">
        <v>2</v>
      </c>
      <c r="L4" s="17">
        <v>64</v>
      </c>
      <c r="M4" s="33">
        <v>188</v>
      </c>
      <c r="N4" s="18">
        <v>19</v>
      </c>
      <c r="Q4" s="57" t="s">
        <v>41</v>
      </c>
      <c r="R4" s="54">
        <v>0.81250606586306673</v>
      </c>
    </row>
    <row r="5" spans="1:18" ht="15.75" x14ac:dyDescent="0.25">
      <c r="A5" s="18">
        <v>2.6</v>
      </c>
      <c r="B5" s="14">
        <v>7</v>
      </c>
      <c r="C5" s="20">
        <v>1.3720000000000001</v>
      </c>
      <c r="D5" s="14">
        <v>287</v>
      </c>
      <c r="E5" s="14">
        <v>1</v>
      </c>
      <c r="F5" s="14">
        <v>85</v>
      </c>
      <c r="G5" s="14">
        <v>1</v>
      </c>
      <c r="H5" s="32">
        <v>1</v>
      </c>
      <c r="I5" s="14">
        <v>29</v>
      </c>
      <c r="J5" s="14">
        <v>10</v>
      </c>
      <c r="K5" s="14">
        <v>2</v>
      </c>
      <c r="L5" s="17">
        <v>66</v>
      </c>
      <c r="M5" s="33">
        <v>180</v>
      </c>
      <c r="N5" s="18">
        <v>18.2</v>
      </c>
      <c r="Q5" s="58" t="s">
        <v>43</v>
      </c>
      <c r="R5" s="54">
        <v>-0.11821698523432621</v>
      </c>
    </row>
    <row r="6" spans="1:18" ht="15.75" x14ac:dyDescent="0.25">
      <c r="A6" s="18">
        <v>2</v>
      </c>
      <c r="B6" s="14">
        <v>15</v>
      </c>
      <c r="C6" s="20">
        <v>0.93500000000000005</v>
      </c>
      <c r="D6" s="14">
        <v>112</v>
      </c>
      <c r="E6" s="14">
        <v>4</v>
      </c>
      <c r="F6" s="14">
        <v>72</v>
      </c>
      <c r="G6" s="14">
        <v>1</v>
      </c>
      <c r="H6" s="32">
        <v>0</v>
      </c>
      <c r="I6" s="14">
        <v>36</v>
      </c>
      <c r="J6" s="14">
        <v>4</v>
      </c>
      <c r="K6" s="14">
        <v>3</v>
      </c>
      <c r="L6" s="17">
        <v>29</v>
      </c>
      <c r="M6" s="33">
        <v>171</v>
      </c>
      <c r="N6" s="18">
        <v>7.6</v>
      </c>
      <c r="Q6" s="58" t="s">
        <v>44</v>
      </c>
      <c r="R6" s="54">
        <v>7.2016432359314708E-2</v>
      </c>
    </row>
    <row r="7" spans="1:18" ht="15.75" x14ac:dyDescent="0.25">
      <c r="A7" s="18">
        <v>2.7</v>
      </c>
      <c r="B7" s="14">
        <v>6</v>
      </c>
      <c r="C7" s="20">
        <v>2.0190000000000001</v>
      </c>
      <c r="D7" s="14">
        <v>238</v>
      </c>
      <c r="E7" s="14">
        <v>0</v>
      </c>
      <c r="F7" s="14">
        <v>77</v>
      </c>
      <c r="G7" s="14">
        <v>1</v>
      </c>
      <c r="H7" s="32">
        <v>1</v>
      </c>
      <c r="I7" s="14">
        <v>32</v>
      </c>
      <c r="J7" s="14">
        <v>15</v>
      </c>
      <c r="K7" s="14">
        <v>4</v>
      </c>
      <c r="L7" s="17">
        <v>40</v>
      </c>
      <c r="M7" s="33">
        <v>192</v>
      </c>
      <c r="N7" s="18">
        <v>18.5</v>
      </c>
      <c r="Q7" s="58" t="s">
        <v>45</v>
      </c>
      <c r="R7" s="55">
        <v>0.84221888860671723</v>
      </c>
    </row>
    <row r="8" spans="1:18" ht="15.75" x14ac:dyDescent="0.25">
      <c r="A8" s="18">
        <v>2.4</v>
      </c>
      <c r="B8" s="14">
        <v>7</v>
      </c>
      <c r="C8" s="20">
        <v>0.66200000000000003</v>
      </c>
      <c r="D8" s="14">
        <v>124</v>
      </c>
      <c r="E8" s="14">
        <v>2</v>
      </c>
      <c r="F8" s="14">
        <v>100</v>
      </c>
      <c r="G8" s="14">
        <v>1</v>
      </c>
      <c r="H8" s="32">
        <v>1</v>
      </c>
      <c r="I8" s="14">
        <v>52</v>
      </c>
      <c r="J8" s="14">
        <v>15</v>
      </c>
      <c r="K8" s="14">
        <v>3</v>
      </c>
      <c r="L8" s="17">
        <v>69</v>
      </c>
      <c r="M8" s="33">
        <v>191</v>
      </c>
      <c r="N8" s="18">
        <v>13.1</v>
      </c>
      <c r="Q8" s="58" t="s">
        <v>46</v>
      </c>
      <c r="R8" s="55">
        <v>-0.31032492168318238</v>
      </c>
    </row>
    <row r="9" spans="1:18" ht="15.75" x14ac:dyDescent="0.25">
      <c r="A9" s="18">
        <v>2.5</v>
      </c>
      <c r="B9" s="14">
        <v>6</v>
      </c>
      <c r="C9" s="20">
        <v>0.7</v>
      </c>
      <c r="D9" s="14">
        <v>214</v>
      </c>
      <c r="E9" s="14">
        <v>2</v>
      </c>
      <c r="F9" s="14">
        <v>95</v>
      </c>
      <c r="G9" s="14">
        <v>1</v>
      </c>
      <c r="H9" s="32">
        <v>0</v>
      </c>
      <c r="I9" s="14">
        <v>41</v>
      </c>
      <c r="J9" s="14">
        <v>4</v>
      </c>
      <c r="K9" s="14">
        <v>3</v>
      </c>
      <c r="L9" s="17">
        <v>45</v>
      </c>
      <c r="M9" s="33">
        <v>182</v>
      </c>
      <c r="N9" s="18">
        <v>14.9</v>
      </c>
      <c r="Q9" s="58" t="s">
        <v>47</v>
      </c>
      <c r="R9" s="54">
        <v>-9.1480084373456783E-2</v>
      </c>
    </row>
    <row r="10" spans="1:18" ht="15.75" x14ac:dyDescent="0.25">
      <c r="A10" s="18">
        <v>2.7</v>
      </c>
      <c r="B10" s="14">
        <v>8</v>
      </c>
      <c r="C10" s="20">
        <v>0.93700000000000006</v>
      </c>
      <c r="D10" s="14">
        <v>215</v>
      </c>
      <c r="E10" s="14">
        <v>4</v>
      </c>
      <c r="F10" s="14">
        <v>112</v>
      </c>
      <c r="G10" s="14">
        <v>0</v>
      </c>
      <c r="H10" s="32">
        <v>1</v>
      </c>
      <c r="I10" s="14">
        <v>31</v>
      </c>
      <c r="J10" s="14">
        <v>12</v>
      </c>
      <c r="K10" s="14">
        <v>5</v>
      </c>
      <c r="L10" s="17">
        <v>42</v>
      </c>
      <c r="M10" s="33">
        <v>192</v>
      </c>
      <c r="N10" s="18">
        <v>17.100000000000001</v>
      </c>
      <c r="Q10" s="58" t="s">
        <v>48</v>
      </c>
      <c r="R10" s="54">
        <v>0.11084370763740548</v>
      </c>
    </row>
    <row r="11" spans="1:18" ht="15.75" x14ac:dyDescent="0.25">
      <c r="A11" s="18">
        <v>2.1</v>
      </c>
      <c r="B11" s="14">
        <v>16</v>
      </c>
      <c r="C11" s="20">
        <v>6.5000000000000002E-2</v>
      </c>
      <c r="D11" s="14">
        <v>154</v>
      </c>
      <c r="E11" s="14">
        <v>3</v>
      </c>
      <c r="F11" s="31">
        <v>75</v>
      </c>
      <c r="G11" s="14">
        <v>0</v>
      </c>
      <c r="H11" s="32">
        <v>0</v>
      </c>
      <c r="I11" s="14">
        <v>42</v>
      </c>
      <c r="J11" s="14">
        <v>13</v>
      </c>
      <c r="K11" s="14">
        <v>2</v>
      </c>
      <c r="L11" s="17">
        <v>34</v>
      </c>
      <c r="M11" s="33">
        <v>165</v>
      </c>
      <c r="N11" s="18">
        <v>9.1999999999999993</v>
      </c>
      <c r="Q11" s="58" t="s">
        <v>49</v>
      </c>
      <c r="R11" s="54">
        <v>0.54704367199455262</v>
      </c>
    </row>
    <row r="12" spans="1:18" ht="15.75" x14ac:dyDescent="0.25">
      <c r="A12" s="18">
        <v>2.2000000000000002</v>
      </c>
      <c r="B12" s="14">
        <v>10</v>
      </c>
      <c r="C12" s="20">
        <v>2.1440000000000001</v>
      </c>
      <c r="D12" s="14">
        <v>97</v>
      </c>
      <c r="E12" s="14">
        <v>2</v>
      </c>
      <c r="F12" s="14">
        <v>100</v>
      </c>
      <c r="G12" s="14">
        <v>1</v>
      </c>
      <c r="H12" s="32">
        <v>0</v>
      </c>
      <c r="I12" s="14">
        <v>32</v>
      </c>
      <c r="J12" s="14">
        <v>8</v>
      </c>
      <c r="K12" s="14">
        <v>2</v>
      </c>
      <c r="L12" s="17">
        <v>51</v>
      </c>
      <c r="M12" s="33">
        <v>180</v>
      </c>
      <c r="N12" s="18">
        <v>10.3</v>
      </c>
      <c r="Q12" s="58" t="s">
        <v>50</v>
      </c>
      <c r="R12" s="54">
        <v>-0.14814932436897005</v>
      </c>
    </row>
    <row r="13" spans="1:18" ht="15.75" x14ac:dyDescent="0.25">
      <c r="A13" s="18">
        <v>3.1</v>
      </c>
      <c r="B13" s="14">
        <v>7</v>
      </c>
      <c r="C13" s="20">
        <v>0.248</v>
      </c>
      <c r="D13" s="14">
        <v>301</v>
      </c>
      <c r="E13" s="14">
        <v>1</v>
      </c>
      <c r="F13" s="14">
        <v>96</v>
      </c>
      <c r="G13" s="14">
        <v>1</v>
      </c>
      <c r="H13" s="32">
        <v>1</v>
      </c>
      <c r="I13" s="14">
        <v>39</v>
      </c>
      <c r="J13" s="14">
        <v>21</v>
      </c>
      <c r="K13" s="14">
        <v>5</v>
      </c>
      <c r="L13" s="17">
        <v>86</v>
      </c>
      <c r="M13" s="33">
        <v>187</v>
      </c>
      <c r="N13" s="18">
        <v>19.3</v>
      </c>
      <c r="Q13" s="58" t="s">
        <v>51</v>
      </c>
      <c r="R13" s="54">
        <v>0.50180591250724316</v>
      </c>
    </row>
    <row r="14" spans="1:18" ht="15.75" x14ac:dyDescent="0.25">
      <c r="A14" s="18">
        <v>1.8</v>
      </c>
      <c r="B14" s="14">
        <v>23</v>
      </c>
      <c r="C14" s="20">
        <v>1.607</v>
      </c>
      <c r="D14" s="14">
        <v>123</v>
      </c>
      <c r="E14" s="14">
        <v>1</v>
      </c>
      <c r="F14" s="14">
        <v>72</v>
      </c>
      <c r="G14" s="14">
        <v>0</v>
      </c>
      <c r="H14" s="32">
        <v>0</v>
      </c>
      <c r="I14" s="14">
        <v>45</v>
      </c>
      <c r="J14" s="14">
        <v>8</v>
      </c>
      <c r="K14" s="14">
        <v>3</v>
      </c>
      <c r="L14" s="17">
        <v>19</v>
      </c>
      <c r="M14" s="33">
        <v>170</v>
      </c>
      <c r="N14" s="18">
        <v>8.1</v>
      </c>
      <c r="Q14" s="58" t="s">
        <v>52</v>
      </c>
      <c r="R14" s="54">
        <v>-0.18042928324545329</v>
      </c>
    </row>
    <row r="15" spans="1:18" ht="15.75" x14ac:dyDescent="0.25">
      <c r="A15" s="18">
        <v>3.3</v>
      </c>
      <c r="B15" s="14">
        <v>3</v>
      </c>
      <c r="C15" s="20">
        <v>1.6240000000000001</v>
      </c>
      <c r="D15" s="14">
        <v>148</v>
      </c>
      <c r="E15" s="14">
        <v>5</v>
      </c>
      <c r="F15" s="14">
        <v>73</v>
      </c>
      <c r="G15" s="14">
        <v>1</v>
      </c>
      <c r="H15" s="32">
        <v>0</v>
      </c>
      <c r="I15" s="14">
        <v>39</v>
      </c>
      <c r="J15" s="14">
        <v>11</v>
      </c>
      <c r="K15" s="14">
        <v>4</v>
      </c>
      <c r="L15" s="17">
        <v>59</v>
      </c>
      <c r="M15" s="33">
        <v>175</v>
      </c>
      <c r="N15" s="18">
        <v>9.1</v>
      </c>
      <c r="Q15" s="58" t="s">
        <v>54</v>
      </c>
      <c r="R15" s="54">
        <v>0.57139390802953627</v>
      </c>
    </row>
    <row r="16" spans="1:18" ht="15.75" x14ac:dyDescent="0.25">
      <c r="A16" s="18">
        <v>2.8</v>
      </c>
      <c r="B16" s="14">
        <v>9</v>
      </c>
      <c r="C16" s="20">
        <v>0.05</v>
      </c>
      <c r="D16" s="14">
        <v>228</v>
      </c>
      <c r="E16" s="14">
        <v>4</v>
      </c>
      <c r="F16" s="14">
        <v>86</v>
      </c>
      <c r="G16" s="14">
        <v>0</v>
      </c>
      <c r="H16" s="32">
        <v>1</v>
      </c>
      <c r="I16" s="14">
        <v>31</v>
      </c>
      <c r="J16" s="14">
        <v>13</v>
      </c>
      <c r="K16" s="14">
        <v>1</v>
      </c>
      <c r="L16" s="17">
        <v>70</v>
      </c>
      <c r="M16" s="33">
        <v>181</v>
      </c>
      <c r="N16" s="18">
        <v>15.7</v>
      </c>
      <c r="Q16" s="58" t="s">
        <v>57</v>
      </c>
      <c r="R16" s="55">
        <v>0.52715113767555866</v>
      </c>
    </row>
    <row r="17" spans="1:26" ht="15.75" x14ac:dyDescent="0.25">
      <c r="A17" s="18">
        <v>2.1</v>
      </c>
      <c r="B17" s="14">
        <v>16</v>
      </c>
      <c r="C17" s="20">
        <v>0.58799999999999997</v>
      </c>
      <c r="D17" s="14">
        <v>136</v>
      </c>
      <c r="E17" s="14">
        <v>4</v>
      </c>
      <c r="F17" s="14">
        <v>121</v>
      </c>
      <c r="G17" s="14">
        <v>1</v>
      </c>
      <c r="H17" s="32">
        <v>1</v>
      </c>
      <c r="I17" s="14">
        <v>41</v>
      </c>
      <c r="J17" s="14">
        <v>10</v>
      </c>
      <c r="K17" s="14">
        <v>3</v>
      </c>
      <c r="L17" s="17">
        <v>44</v>
      </c>
      <c r="M17" s="33">
        <v>167</v>
      </c>
      <c r="N17" s="18">
        <v>9.8000000000000007</v>
      </c>
    </row>
    <row r="18" spans="1:26" ht="15.75" x14ac:dyDescent="0.25">
      <c r="A18" s="18">
        <v>3.8</v>
      </c>
      <c r="B18" s="14">
        <v>9</v>
      </c>
      <c r="C18" s="20">
        <v>1.76</v>
      </c>
      <c r="D18" s="31">
        <v>369</v>
      </c>
      <c r="E18" s="14">
        <v>4</v>
      </c>
      <c r="F18" s="14">
        <v>85</v>
      </c>
      <c r="G18" s="14">
        <v>0</v>
      </c>
      <c r="H18" s="32">
        <v>1</v>
      </c>
      <c r="I18" s="14">
        <v>38</v>
      </c>
      <c r="J18" s="14">
        <v>12</v>
      </c>
      <c r="K18" s="14">
        <v>2</v>
      </c>
      <c r="L18" s="17">
        <v>68</v>
      </c>
      <c r="M18" s="33">
        <v>170</v>
      </c>
      <c r="N18" s="18">
        <v>19.5</v>
      </c>
    </row>
    <row r="19" spans="1:26" ht="15.75" x14ac:dyDescent="0.25">
      <c r="A19" s="18">
        <v>2.6</v>
      </c>
      <c r="B19" s="14">
        <v>8</v>
      </c>
      <c r="C19" s="20">
        <v>4.4999999999999998E-2</v>
      </c>
      <c r="D19" s="14">
        <v>187</v>
      </c>
      <c r="E19" s="14">
        <v>0</v>
      </c>
      <c r="F19" s="14">
        <v>73</v>
      </c>
      <c r="G19" s="14">
        <v>1</v>
      </c>
      <c r="H19" s="32">
        <v>1</v>
      </c>
      <c r="I19" s="14">
        <v>29</v>
      </c>
      <c r="J19" s="14">
        <v>13</v>
      </c>
      <c r="K19" s="14">
        <v>1</v>
      </c>
      <c r="L19" s="17">
        <v>45</v>
      </c>
      <c r="M19" s="33">
        <v>192</v>
      </c>
      <c r="N19" s="18">
        <v>16.2</v>
      </c>
    </row>
    <row r="20" spans="1:26" ht="15.75" x14ac:dyDescent="0.25">
      <c r="A20" s="18">
        <v>1.9</v>
      </c>
      <c r="B20" s="14">
        <v>12</v>
      </c>
      <c r="C20" s="20">
        <v>1</v>
      </c>
      <c r="D20" s="14">
        <v>66</v>
      </c>
      <c r="E20" s="14">
        <v>3</v>
      </c>
      <c r="F20" s="14">
        <v>90</v>
      </c>
      <c r="G20" s="14">
        <v>1</v>
      </c>
      <c r="H20" s="32">
        <v>0</v>
      </c>
      <c r="I20" s="14">
        <v>34</v>
      </c>
      <c r="J20" s="14">
        <v>6</v>
      </c>
      <c r="K20" s="14">
        <v>2</v>
      </c>
      <c r="L20" s="17">
        <v>25</v>
      </c>
      <c r="M20" s="33">
        <v>184</v>
      </c>
      <c r="N20" s="18">
        <v>8</v>
      </c>
    </row>
    <row r="21" spans="1:26" ht="15.75" x14ac:dyDescent="0.25">
      <c r="A21" s="18">
        <v>2.6</v>
      </c>
      <c r="B21" s="14">
        <v>13</v>
      </c>
      <c r="C21" s="20">
        <v>0.121</v>
      </c>
      <c r="D21" s="14">
        <v>116</v>
      </c>
      <c r="E21" s="14">
        <v>0</v>
      </c>
      <c r="F21" s="14">
        <v>82</v>
      </c>
      <c r="G21" s="14">
        <v>0</v>
      </c>
      <c r="H21" s="32">
        <v>1</v>
      </c>
      <c r="I21" s="14">
        <v>34</v>
      </c>
      <c r="J21" s="14">
        <v>8</v>
      </c>
      <c r="K21" s="14">
        <v>2</v>
      </c>
      <c r="L21" s="17">
        <v>51</v>
      </c>
      <c r="M21" s="33">
        <v>193</v>
      </c>
      <c r="N21" s="18">
        <v>12.2</v>
      </c>
      <c r="R21" s="59" t="s">
        <v>124</v>
      </c>
      <c r="S21" s="59"/>
      <c r="T21" s="59"/>
      <c r="U21" s="59"/>
      <c r="V21" s="59"/>
      <c r="W21" s="59"/>
      <c r="X21" s="59"/>
      <c r="Y21" s="59"/>
      <c r="Z21" s="59"/>
    </row>
    <row r="22" spans="1:26" ht="16.5" thickBot="1" x14ac:dyDescent="0.3">
      <c r="A22" s="18">
        <v>2.4</v>
      </c>
      <c r="B22" s="14">
        <v>3</v>
      </c>
      <c r="C22" s="20">
        <v>0.159</v>
      </c>
      <c r="D22" s="14">
        <v>144</v>
      </c>
      <c r="E22" s="14">
        <v>2</v>
      </c>
      <c r="F22" s="31">
        <v>85</v>
      </c>
      <c r="G22" s="14">
        <v>0</v>
      </c>
      <c r="H22" s="32">
        <v>1</v>
      </c>
      <c r="I22" s="14">
        <v>47</v>
      </c>
      <c r="J22" s="14">
        <v>14</v>
      </c>
      <c r="K22" s="14">
        <v>3</v>
      </c>
      <c r="L22" s="17">
        <v>59</v>
      </c>
      <c r="M22" s="33">
        <v>174</v>
      </c>
      <c r="N22" s="18">
        <v>11.1</v>
      </c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5.75" x14ac:dyDescent="0.25">
      <c r="A23" s="18">
        <v>3</v>
      </c>
      <c r="B23" s="14">
        <v>8</v>
      </c>
      <c r="C23" s="20">
        <v>2.2839999999999998</v>
      </c>
      <c r="D23" s="14">
        <v>201</v>
      </c>
      <c r="E23" s="14">
        <v>0</v>
      </c>
      <c r="F23" s="14">
        <v>80</v>
      </c>
      <c r="G23" s="14">
        <v>1</v>
      </c>
      <c r="H23" s="32">
        <v>1</v>
      </c>
      <c r="I23" s="14">
        <v>38</v>
      </c>
      <c r="J23" s="14">
        <v>10</v>
      </c>
      <c r="K23" s="14">
        <v>2</v>
      </c>
      <c r="L23" s="17">
        <v>78</v>
      </c>
      <c r="M23" s="33">
        <v>192</v>
      </c>
      <c r="N23" s="18">
        <v>16.8</v>
      </c>
      <c r="R23" s="60" t="s">
        <v>125</v>
      </c>
      <c r="S23" s="60"/>
      <c r="T23" s="59"/>
      <c r="U23" s="59"/>
      <c r="V23" s="59"/>
      <c r="W23" s="59"/>
      <c r="X23" s="59"/>
      <c r="Y23" s="59"/>
      <c r="Z23" s="59"/>
    </row>
    <row r="24" spans="1:26" ht="15.75" x14ac:dyDescent="0.25">
      <c r="A24" s="18">
        <v>2</v>
      </c>
      <c r="B24" s="14">
        <v>8</v>
      </c>
      <c r="C24" s="20">
        <v>0.79900000000000004</v>
      </c>
      <c r="D24" s="14">
        <v>96</v>
      </c>
      <c r="E24" s="14">
        <v>6</v>
      </c>
      <c r="F24" s="14">
        <v>145</v>
      </c>
      <c r="G24" s="14">
        <v>1</v>
      </c>
      <c r="H24" s="32">
        <v>1</v>
      </c>
      <c r="I24" s="14">
        <v>34</v>
      </c>
      <c r="J24" s="14">
        <v>12</v>
      </c>
      <c r="K24" s="14">
        <v>2</v>
      </c>
      <c r="L24" s="17">
        <v>22</v>
      </c>
      <c r="M24" s="33">
        <v>189</v>
      </c>
      <c r="N24" s="18">
        <v>11.8</v>
      </c>
      <c r="R24" s="49" t="s">
        <v>126</v>
      </c>
      <c r="S24" s="49">
        <v>0.97574527970975644</v>
      </c>
      <c r="T24" s="59"/>
      <c r="U24" s="59"/>
      <c r="V24" s="59"/>
      <c r="W24" s="59"/>
      <c r="X24" s="59"/>
      <c r="Y24" s="59"/>
      <c r="Z24" s="59"/>
    </row>
    <row r="25" spans="1:26" ht="15.75" x14ac:dyDescent="0.25">
      <c r="A25" s="18">
        <v>2.2999999999999998</v>
      </c>
      <c r="B25" s="14">
        <v>7</v>
      </c>
      <c r="C25" s="20">
        <v>0.91100000000000003</v>
      </c>
      <c r="D25" s="14">
        <v>134</v>
      </c>
      <c r="E25" s="14">
        <v>2</v>
      </c>
      <c r="F25" s="14">
        <v>112</v>
      </c>
      <c r="G25" s="14">
        <v>1</v>
      </c>
      <c r="H25" s="32">
        <v>0</v>
      </c>
      <c r="I25" s="14">
        <v>30</v>
      </c>
      <c r="J25" s="14">
        <v>13</v>
      </c>
      <c r="K25" s="14">
        <v>1</v>
      </c>
      <c r="L25" s="17">
        <v>34</v>
      </c>
      <c r="M25" s="33">
        <v>185</v>
      </c>
      <c r="N25" s="18">
        <v>14</v>
      </c>
      <c r="R25" s="49" t="s">
        <v>127</v>
      </c>
      <c r="S25" s="49">
        <v>0.95207885087587085</v>
      </c>
      <c r="T25" s="59"/>
      <c r="U25" s="59"/>
      <c r="V25" s="59"/>
      <c r="W25" s="59"/>
      <c r="X25" s="59"/>
      <c r="Y25" s="59"/>
      <c r="Z25" s="59"/>
    </row>
    <row r="26" spans="1:26" ht="15.75" x14ac:dyDescent="0.25">
      <c r="A26" s="18">
        <v>2.2999999999999998</v>
      </c>
      <c r="B26" s="14">
        <v>3</v>
      </c>
      <c r="C26" s="20">
        <v>0.81299999999999994</v>
      </c>
      <c r="D26" s="14">
        <v>101</v>
      </c>
      <c r="E26" s="14">
        <v>3</v>
      </c>
      <c r="F26" s="14">
        <v>106</v>
      </c>
      <c r="G26" s="14">
        <v>1</v>
      </c>
      <c r="H26" s="32">
        <v>0</v>
      </c>
      <c r="I26" s="14">
        <v>44</v>
      </c>
      <c r="J26" s="14">
        <v>8</v>
      </c>
      <c r="K26" s="14">
        <v>3</v>
      </c>
      <c r="L26" s="17">
        <v>45</v>
      </c>
      <c r="M26" s="33">
        <v>177</v>
      </c>
      <c r="N26" s="18">
        <v>10.5</v>
      </c>
      <c r="R26" s="49" t="s">
        <v>128</v>
      </c>
      <c r="S26" s="49">
        <v>0.94749815279782912</v>
      </c>
      <c r="T26" s="59"/>
      <c r="U26" s="59"/>
      <c r="V26" s="59"/>
      <c r="W26" s="59"/>
      <c r="X26" s="59"/>
      <c r="Y26" s="59"/>
      <c r="Z26" s="59"/>
    </row>
    <row r="27" spans="1:26" ht="15.75" x14ac:dyDescent="0.25">
      <c r="A27" s="18">
        <v>1.6</v>
      </c>
      <c r="B27" s="14">
        <v>14</v>
      </c>
      <c r="C27" s="20">
        <v>0.97599999999999998</v>
      </c>
      <c r="D27" s="14">
        <v>82</v>
      </c>
      <c r="E27" s="14">
        <v>2</v>
      </c>
      <c r="F27" s="14">
        <v>101</v>
      </c>
      <c r="G27" s="14">
        <v>0</v>
      </c>
      <c r="H27" s="32">
        <v>0</v>
      </c>
      <c r="I27" s="14">
        <v>37</v>
      </c>
      <c r="J27" s="14">
        <v>5</v>
      </c>
      <c r="K27" s="14">
        <v>3</v>
      </c>
      <c r="L27" s="17">
        <v>9</v>
      </c>
      <c r="M27" s="33">
        <v>168</v>
      </c>
      <c r="N27" s="18">
        <v>6.2</v>
      </c>
      <c r="R27" s="49" t="s">
        <v>82</v>
      </c>
      <c r="S27" s="49">
        <v>0.81823066299362113</v>
      </c>
      <c r="T27" s="59"/>
      <c r="U27" s="59"/>
      <c r="V27" s="59"/>
      <c r="W27" s="59"/>
      <c r="X27" s="59"/>
      <c r="Y27" s="59"/>
      <c r="Z27" s="59"/>
    </row>
    <row r="28" spans="1:26" ht="16.5" thickBot="1" x14ac:dyDescent="0.3">
      <c r="A28" s="18">
        <v>3.4</v>
      </c>
      <c r="B28" s="14">
        <v>12</v>
      </c>
      <c r="C28" s="20">
        <v>1.86</v>
      </c>
      <c r="D28" s="14">
        <v>311</v>
      </c>
      <c r="E28" s="14">
        <v>2</v>
      </c>
      <c r="F28" s="14">
        <v>124</v>
      </c>
      <c r="G28" s="14">
        <v>1</v>
      </c>
      <c r="H28" s="32">
        <v>1</v>
      </c>
      <c r="I28" s="14">
        <v>37</v>
      </c>
      <c r="J28" s="14">
        <v>13</v>
      </c>
      <c r="K28" s="14">
        <v>2</v>
      </c>
      <c r="L28" s="17">
        <v>62</v>
      </c>
      <c r="M28" s="33">
        <v>172</v>
      </c>
      <c r="N28" s="18">
        <v>16.899999999999999</v>
      </c>
      <c r="R28" s="50" t="s">
        <v>129</v>
      </c>
      <c r="S28" s="50">
        <v>150</v>
      </c>
      <c r="T28" s="59"/>
      <c r="U28" s="59"/>
      <c r="V28" s="59"/>
      <c r="W28" s="59"/>
      <c r="X28" s="59"/>
      <c r="Y28" s="59"/>
      <c r="Z28" s="59"/>
    </row>
    <row r="29" spans="1:26" ht="15.75" x14ac:dyDescent="0.25">
      <c r="A29" s="18">
        <v>1.5</v>
      </c>
      <c r="B29" s="14">
        <v>6</v>
      </c>
      <c r="C29" s="20">
        <v>4.7E-2</v>
      </c>
      <c r="D29" s="14">
        <v>65</v>
      </c>
      <c r="E29" s="14">
        <v>4</v>
      </c>
      <c r="F29" s="14">
        <v>88</v>
      </c>
      <c r="G29" s="14">
        <v>1</v>
      </c>
      <c r="H29" s="32">
        <v>0</v>
      </c>
      <c r="I29" s="14">
        <v>27</v>
      </c>
      <c r="J29" s="14">
        <v>5</v>
      </c>
      <c r="K29" s="14">
        <v>6</v>
      </c>
      <c r="L29" s="17">
        <v>16</v>
      </c>
      <c r="M29" s="33">
        <v>186</v>
      </c>
      <c r="N29" s="18">
        <v>7.9</v>
      </c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6.5" thickBot="1" x14ac:dyDescent="0.3">
      <c r="A30" s="18">
        <v>1.9</v>
      </c>
      <c r="B30" s="14">
        <v>6</v>
      </c>
      <c r="C30" s="20">
        <v>0.498</v>
      </c>
      <c r="D30" s="14">
        <v>31</v>
      </c>
      <c r="E30" s="14">
        <v>4</v>
      </c>
      <c r="F30" s="14">
        <v>117</v>
      </c>
      <c r="G30" s="14">
        <v>1</v>
      </c>
      <c r="H30" s="32">
        <v>0</v>
      </c>
      <c r="I30" s="14">
        <v>30</v>
      </c>
      <c r="J30" s="14">
        <v>5</v>
      </c>
      <c r="K30" s="14">
        <v>2</v>
      </c>
      <c r="L30" s="17">
        <v>20</v>
      </c>
      <c r="M30" s="33">
        <v>187</v>
      </c>
      <c r="N30" s="18">
        <v>9.6</v>
      </c>
      <c r="R30" s="59" t="s">
        <v>130</v>
      </c>
      <c r="S30" s="59"/>
      <c r="T30" s="59"/>
      <c r="U30" s="59"/>
      <c r="V30" s="59"/>
      <c r="W30" s="59"/>
      <c r="X30" s="59"/>
      <c r="Y30" s="59"/>
      <c r="Z30" s="59"/>
    </row>
    <row r="31" spans="1:26" ht="15.75" x14ac:dyDescent="0.25">
      <c r="A31" s="18">
        <v>3.7</v>
      </c>
      <c r="B31" s="14">
        <v>12</v>
      </c>
      <c r="C31" s="20">
        <v>8.4000000000000005E-2</v>
      </c>
      <c r="D31" s="14">
        <v>249</v>
      </c>
      <c r="E31" s="14">
        <v>2</v>
      </c>
      <c r="F31" s="31">
        <v>86</v>
      </c>
      <c r="G31" s="14">
        <v>1</v>
      </c>
      <c r="H31" s="32">
        <v>1</v>
      </c>
      <c r="I31" s="14">
        <v>38</v>
      </c>
      <c r="J31" s="14">
        <v>11</v>
      </c>
      <c r="K31" s="14">
        <v>2</v>
      </c>
      <c r="L31" s="17">
        <v>114</v>
      </c>
      <c r="M31" s="33">
        <v>177</v>
      </c>
      <c r="N31" s="18">
        <v>16.3</v>
      </c>
      <c r="R31" s="61"/>
      <c r="S31" s="61" t="s">
        <v>135</v>
      </c>
      <c r="T31" s="61" t="s">
        <v>136</v>
      </c>
      <c r="U31" s="61" t="s">
        <v>137</v>
      </c>
      <c r="V31" s="61" t="s">
        <v>138</v>
      </c>
      <c r="W31" s="61" t="s">
        <v>139</v>
      </c>
      <c r="X31" s="59"/>
      <c r="Y31" s="59"/>
      <c r="Z31" s="59"/>
    </row>
    <row r="32" spans="1:26" ht="15.75" x14ac:dyDescent="0.25">
      <c r="A32" s="18">
        <v>2.6</v>
      </c>
      <c r="B32" s="14">
        <v>14</v>
      </c>
      <c r="C32" s="20">
        <v>4.8000000000000001E-2</v>
      </c>
      <c r="D32" s="14">
        <v>197</v>
      </c>
      <c r="E32" s="14">
        <v>4</v>
      </c>
      <c r="F32" s="14">
        <v>72</v>
      </c>
      <c r="G32" s="14">
        <v>1</v>
      </c>
      <c r="H32" s="32">
        <v>1</v>
      </c>
      <c r="I32" s="14">
        <v>35</v>
      </c>
      <c r="J32" s="14">
        <v>11</v>
      </c>
      <c r="K32" s="14">
        <v>3</v>
      </c>
      <c r="L32" s="17">
        <v>56</v>
      </c>
      <c r="M32" s="33">
        <v>172</v>
      </c>
      <c r="N32" s="18">
        <v>11.2</v>
      </c>
      <c r="R32" s="49" t="s">
        <v>131</v>
      </c>
      <c r="S32" s="49">
        <v>13</v>
      </c>
      <c r="T32" s="49">
        <v>1808.9897405039669</v>
      </c>
      <c r="U32" s="49">
        <v>139.15305696184362</v>
      </c>
      <c r="V32" s="49">
        <v>207.84579875277052</v>
      </c>
      <c r="W32" s="49">
        <v>7.7771497005464315E-83</v>
      </c>
      <c r="X32" s="59"/>
      <c r="Y32" s="59"/>
      <c r="Z32" s="59"/>
    </row>
    <row r="33" spans="1:26" ht="15.75" x14ac:dyDescent="0.25">
      <c r="A33" s="18">
        <v>2.5</v>
      </c>
      <c r="B33" s="14">
        <v>7</v>
      </c>
      <c r="C33" s="20">
        <v>0.96</v>
      </c>
      <c r="D33" s="14">
        <v>213</v>
      </c>
      <c r="E33" s="14">
        <v>2</v>
      </c>
      <c r="F33" s="14">
        <v>101</v>
      </c>
      <c r="G33" s="14">
        <v>1</v>
      </c>
      <c r="H33" s="32">
        <v>1</v>
      </c>
      <c r="I33" s="14">
        <v>30</v>
      </c>
      <c r="J33" s="14">
        <v>10</v>
      </c>
      <c r="K33" s="14">
        <v>5</v>
      </c>
      <c r="L33" s="17">
        <v>43</v>
      </c>
      <c r="M33" s="33">
        <v>173</v>
      </c>
      <c r="N33" s="18">
        <v>13.1</v>
      </c>
      <c r="R33" s="49" t="s">
        <v>132</v>
      </c>
      <c r="S33" s="49">
        <v>136</v>
      </c>
      <c r="T33" s="49">
        <v>91.052192829365381</v>
      </c>
      <c r="U33" s="49">
        <v>0.66950141786298079</v>
      </c>
      <c r="V33" s="49"/>
      <c r="W33" s="49"/>
      <c r="X33" s="59"/>
      <c r="Y33" s="59"/>
      <c r="Z33" s="59"/>
    </row>
    <row r="34" spans="1:26" ht="16.5" thickBot="1" x14ac:dyDescent="0.3">
      <c r="A34" s="18">
        <v>1.8</v>
      </c>
      <c r="B34" s="14">
        <v>3</v>
      </c>
      <c r="C34" s="20">
        <v>1.18</v>
      </c>
      <c r="D34" s="14">
        <v>69</v>
      </c>
      <c r="E34" s="14">
        <v>2</v>
      </c>
      <c r="F34" s="14">
        <v>72</v>
      </c>
      <c r="G34" s="14">
        <v>0</v>
      </c>
      <c r="H34" s="32">
        <v>0</v>
      </c>
      <c r="I34" s="14">
        <v>34</v>
      </c>
      <c r="J34" s="14">
        <v>6</v>
      </c>
      <c r="K34" s="14">
        <v>2</v>
      </c>
      <c r="L34" s="17">
        <v>20</v>
      </c>
      <c r="M34" s="33">
        <v>183</v>
      </c>
      <c r="N34" s="18">
        <v>8</v>
      </c>
      <c r="R34" s="50" t="s">
        <v>133</v>
      </c>
      <c r="S34" s="50">
        <v>149</v>
      </c>
      <c r="T34" s="50">
        <v>1900.0419333333323</v>
      </c>
      <c r="U34" s="50"/>
      <c r="V34" s="50"/>
      <c r="W34" s="50"/>
      <c r="X34" s="59"/>
      <c r="Y34" s="59"/>
      <c r="Z34" s="59"/>
    </row>
    <row r="35" spans="1:26" ht="16.5" thickBot="1" x14ac:dyDescent="0.3">
      <c r="A35" s="18">
        <v>3.9</v>
      </c>
      <c r="B35" s="14">
        <v>3</v>
      </c>
      <c r="C35" s="20">
        <v>0.97399999999999998</v>
      </c>
      <c r="D35" s="14">
        <v>201</v>
      </c>
      <c r="E35" s="14">
        <v>1</v>
      </c>
      <c r="F35" s="14">
        <v>91</v>
      </c>
      <c r="G35" s="14">
        <v>1</v>
      </c>
      <c r="H35" s="32">
        <v>1</v>
      </c>
      <c r="I35" s="14">
        <v>37</v>
      </c>
      <c r="J35" s="14">
        <v>6</v>
      </c>
      <c r="K35" s="14">
        <v>3</v>
      </c>
      <c r="L35" s="17">
        <v>106</v>
      </c>
      <c r="M35" s="33">
        <v>194</v>
      </c>
      <c r="N35" s="18">
        <v>16.100000000000001</v>
      </c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5.75" x14ac:dyDescent="0.25">
      <c r="A36" s="18">
        <v>2</v>
      </c>
      <c r="B36" s="14">
        <v>4</v>
      </c>
      <c r="C36" s="20">
        <v>1.3149999999999999</v>
      </c>
      <c r="D36" s="14">
        <v>69</v>
      </c>
      <c r="E36" s="14">
        <v>1</v>
      </c>
      <c r="F36" s="14">
        <v>78</v>
      </c>
      <c r="G36" s="14">
        <v>1</v>
      </c>
      <c r="H36" s="32">
        <v>1</v>
      </c>
      <c r="I36" s="14">
        <v>35</v>
      </c>
      <c r="J36" s="14">
        <v>9</v>
      </c>
      <c r="K36" s="14">
        <v>2</v>
      </c>
      <c r="L36" s="17">
        <v>25</v>
      </c>
      <c r="M36" s="33">
        <v>189</v>
      </c>
      <c r="N36" s="18">
        <v>10.4</v>
      </c>
      <c r="R36" s="61"/>
      <c r="S36" s="61" t="s">
        <v>140</v>
      </c>
      <c r="T36" s="61" t="s">
        <v>82</v>
      </c>
      <c r="U36" s="61" t="s">
        <v>141</v>
      </c>
      <c r="V36" s="61" t="s">
        <v>142</v>
      </c>
      <c r="W36" s="61" t="s">
        <v>143</v>
      </c>
      <c r="X36" s="61" t="s">
        <v>144</v>
      </c>
      <c r="Y36" s="61" t="s">
        <v>145</v>
      </c>
      <c r="Z36" s="61" t="s">
        <v>146</v>
      </c>
    </row>
    <row r="37" spans="1:26" ht="15.75" x14ac:dyDescent="0.25">
      <c r="A37" s="18">
        <v>1.8</v>
      </c>
      <c r="B37" s="14">
        <v>12</v>
      </c>
      <c r="C37" s="20">
        <v>0.97399999999999998</v>
      </c>
      <c r="D37" s="14">
        <v>117</v>
      </c>
      <c r="E37" s="14">
        <v>3</v>
      </c>
      <c r="F37" s="14">
        <v>96</v>
      </c>
      <c r="G37" s="14">
        <v>0</v>
      </c>
      <c r="H37" s="32">
        <v>0</v>
      </c>
      <c r="I37" s="14">
        <v>33</v>
      </c>
      <c r="J37" s="14">
        <v>6</v>
      </c>
      <c r="K37" s="14">
        <v>2</v>
      </c>
      <c r="L37" s="17">
        <v>22</v>
      </c>
      <c r="M37" s="33">
        <v>170</v>
      </c>
      <c r="N37" s="18">
        <v>7.4</v>
      </c>
      <c r="R37" s="49" t="s">
        <v>134</v>
      </c>
      <c r="S37" s="49">
        <v>-27.88507572742645</v>
      </c>
      <c r="T37" s="49">
        <v>2.0602829523529533</v>
      </c>
      <c r="U37" s="49">
        <v>-13.53458547797049</v>
      </c>
      <c r="V37" s="49">
        <v>5.7332308337372319E-27</v>
      </c>
      <c r="W37" s="49">
        <v>-31.959410482612689</v>
      </c>
      <c r="X37" s="49">
        <v>-23.810740972240211</v>
      </c>
      <c r="Y37" s="49">
        <v>-31.959410482612689</v>
      </c>
      <c r="Z37" s="49">
        <v>-23.810740972240211</v>
      </c>
    </row>
    <row r="38" spans="1:26" ht="15.75" x14ac:dyDescent="0.25">
      <c r="A38" s="18">
        <v>2.2999999999999998</v>
      </c>
      <c r="B38" s="14">
        <v>15</v>
      </c>
      <c r="C38" s="20">
        <v>0.16700000000000001</v>
      </c>
      <c r="D38" s="14">
        <v>81</v>
      </c>
      <c r="E38" s="14">
        <v>1</v>
      </c>
      <c r="F38" s="14">
        <v>120</v>
      </c>
      <c r="G38" s="14">
        <v>0</v>
      </c>
      <c r="H38" s="32">
        <v>0</v>
      </c>
      <c r="I38" s="14">
        <v>39</v>
      </c>
      <c r="J38" s="14">
        <v>10</v>
      </c>
      <c r="K38" s="14">
        <v>2</v>
      </c>
      <c r="L38" s="17">
        <v>35</v>
      </c>
      <c r="M38" s="33">
        <v>188</v>
      </c>
      <c r="N38" s="18">
        <v>10.5</v>
      </c>
      <c r="R38" s="49" t="s">
        <v>41</v>
      </c>
      <c r="S38" s="49">
        <v>0.73208426299455864</v>
      </c>
      <c r="T38" s="49">
        <v>0.25130291851668551</v>
      </c>
      <c r="U38" s="49">
        <v>2.9131546394911889</v>
      </c>
      <c r="V38" s="49">
        <v>4.1840622319393823E-3</v>
      </c>
      <c r="W38" s="49">
        <v>0.23511746830117558</v>
      </c>
      <c r="X38" s="49">
        <v>1.2290510576879417</v>
      </c>
      <c r="Y38" s="49">
        <v>0.23511746830117558</v>
      </c>
      <c r="Z38" s="49">
        <v>1.2290510576879417</v>
      </c>
    </row>
    <row r="39" spans="1:26" ht="15.75" x14ac:dyDescent="0.25">
      <c r="A39" s="18">
        <v>2.2999999999999998</v>
      </c>
      <c r="B39" s="14">
        <v>5</v>
      </c>
      <c r="C39" s="20">
        <v>0.93700000000000006</v>
      </c>
      <c r="D39" s="14">
        <v>211</v>
      </c>
      <c r="E39" s="14">
        <v>3</v>
      </c>
      <c r="F39" s="14">
        <v>112</v>
      </c>
      <c r="G39" s="14">
        <v>1</v>
      </c>
      <c r="H39" s="32">
        <v>0</v>
      </c>
      <c r="I39" s="14">
        <v>59</v>
      </c>
      <c r="J39" s="14">
        <v>15</v>
      </c>
      <c r="K39" s="14">
        <v>4</v>
      </c>
      <c r="L39" s="17">
        <v>39</v>
      </c>
      <c r="M39" s="33">
        <v>171</v>
      </c>
      <c r="N39" s="18">
        <v>12</v>
      </c>
      <c r="R39" s="49" t="s">
        <v>43</v>
      </c>
      <c r="S39" s="49">
        <v>2.2289832202127807E-2</v>
      </c>
      <c r="T39" s="49">
        <v>1.3082877067719273E-2</v>
      </c>
      <c r="U39" s="49">
        <v>1.7037408581271318</v>
      </c>
      <c r="V39" s="49">
        <v>9.0713394884342685E-2</v>
      </c>
      <c r="W39" s="49">
        <v>-3.5823523315361844E-3</v>
      </c>
      <c r="X39" s="49">
        <v>4.8162016735791797E-2</v>
      </c>
      <c r="Y39" s="49">
        <v>-3.5823523315361844E-3</v>
      </c>
      <c r="Z39" s="49">
        <v>4.8162016735791797E-2</v>
      </c>
    </row>
    <row r="40" spans="1:26" ht="15.75" x14ac:dyDescent="0.25">
      <c r="A40" s="18">
        <v>2.4</v>
      </c>
      <c r="B40" s="14">
        <v>9</v>
      </c>
      <c r="C40" s="20">
        <v>4.5999999999999999E-2</v>
      </c>
      <c r="D40" s="14">
        <v>151</v>
      </c>
      <c r="E40" s="14">
        <v>0</v>
      </c>
      <c r="F40" s="14">
        <v>72</v>
      </c>
      <c r="G40" s="14">
        <v>1</v>
      </c>
      <c r="H40" s="32">
        <v>1</v>
      </c>
      <c r="I40" s="14">
        <v>30</v>
      </c>
      <c r="J40" s="14">
        <v>13</v>
      </c>
      <c r="K40" s="14">
        <v>5</v>
      </c>
      <c r="L40" s="17">
        <v>26</v>
      </c>
      <c r="M40" s="33">
        <v>204</v>
      </c>
      <c r="N40" s="18">
        <v>14.5</v>
      </c>
      <c r="R40" s="49" t="s">
        <v>44</v>
      </c>
      <c r="S40" s="49">
        <v>0.24048278094922904</v>
      </c>
      <c r="T40" s="49">
        <v>0.11629779394853958</v>
      </c>
      <c r="U40" s="49">
        <v>2.067818939503185</v>
      </c>
      <c r="V40" s="49">
        <v>4.0552327142268377E-2</v>
      </c>
      <c r="W40" s="49">
        <v>1.0496825236264246E-2</v>
      </c>
      <c r="X40" s="49">
        <v>0.4704687366621938</v>
      </c>
      <c r="Y40" s="49">
        <v>1.0496825236264246E-2</v>
      </c>
      <c r="Z40" s="49">
        <v>0.4704687366621938</v>
      </c>
    </row>
    <row r="41" spans="1:26" ht="15.75" x14ac:dyDescent="0.25">
      <c r="A41" s="23">
        <v>1.9</v>
      </c>
      <c r="B41" s="12">
        <v>2</v>
      </c>
      <c r="C41" s="25">
        <v>1.7999999999999999E-2</v>
      </c>
      <c r="D41" s="12">
        <v>77</v>
      </c>
      <c r="E41" s="12">
        <v>2</v>
      </c>
      <c r="F41" s="12">
        <v>150</v>
      </c>
      <c r="G41" s="14">
        <v>0</v>
      </c>
      <c r="H41" s="32">
        <v>0</v>
      </c>
      <c r="I41" s="14">
        <v>28</v>
      </c>
      <c r="J41" s="14">
        <v>1</v>
      </c>
      <c r="K41" s="14">
        <v>6</v>
      </c>
      <c r="L41" s="17">
        <v>24</v>
      </c>
      <c r="M41" s="33">
        <v>160</v>
      </c>
      <c r="N41" s="23">
        <v>5.9</v>
      </c>
      <c r="R41" s="49" t="s">
        <v>45</v>
      </c>
      <c r="S41" s="49">
        <v>3.5945710479351571E-2</v>
      </c>
      <c r="T41" s="49">
        <v>1.9551964904628697E-3</v>
      </c>
      <c r="U41" s="49">
        <v>18.38470489011662</v>
      </c>
      <c r="V41" s="49">
        <v>1.0825012362027066E-38</v>
      </c>
      <c r="W41" s="49">
        <v>3.2079190589346517E-2</v>
      </c>
      <c r="X41" s="49">
        <v>3.9812230369356626E-2</v>
      </c>
      <c r="Y41" s="49">
        <v>3.2079190589346517E-2</v>
      </c>
      <c r="Z41" s="49">
        <v>3.9812230369356626E-2</v>
      </c>
    </row>
    <row r="42" spans="1:26" ht="15.75" x14ac:dyDescent="0.25">
      <c r="A42" s="18">
        <v>1.9</v>
      </c>
      <c r="B42" s="14">
        <v>13</v>
      </c>
      <c r="C42" s="20">
        <v>0.84</v>
      </c>
      <c r="D42" s="14">
        <v>99</v>
      </c>
      <c r="E42" s="14">
        <v>3</v>
      </c>
      <c r="F42" s="14">
        <v>110</v>
      </c>
      <c r="G42" s="14">
        <v>1</v>
      </c>
      <c r="H42" s="32">
        <v>0</v>
      </c>
      <c r="I42" s="14">
        <v>36</v>
      </c>
      <c r="J42" s="14">
        <v>9</v>
      </c>
      <c r="K42" s="14">
        <v>2</v>
      </c>
      <c r="L42" s="17">
        <v>30</v>
      </c>
      <c r="M42" s="33">
        <v>176</v>
      </c>
      <c r="N42" s="18">
        <v>9</v>
      </c>
      <c r="R42" s="49" t="s">
        <v>46</v>
      </c>
      <c r="S42" s="49">
        <v>-3.6111041697782426E-2</v>
      </c>
      <c r="T42" s="49">
        <v>5.343099214577194E-2</v>
      </c>
      <c r="U42" s="49">
        <v>-0.67584449113846257</v>
      </c>
      <c r="V42" s="62">
        <v>0.50028700750733401</v>
      </c>
      <c r="W42" s="49">
        <v>-0.14177407601788949</v>
      </c>
      <c r="X42" s="49">
        <v>6.9551992622324629E-2</v>
      </c>
      <c r="Y42" s="49">
        <v>-0.14177407601788949</v>
      </c>
      <c r="Z42" s="49">
        <v>6.9551992622324629E-2</v>
      </c>
    </row>
    <row r="43" spans="1:26" ht="15.75" x14ac:dyDescent="0.25">
      <c r="A43" s="18">
        <v>3.5</v>
      </c>
      <c r="B43" s="14">
        <v>18</v>
      </c>
      <c r="C43" s="20">
        <v>1</v>
      </c>
      <c r="D43" s="14">
        <v>283</v>
      </c>
      <c r="E43" s="14">
        <v>2</v>
      </c>
      <c r="F43" s="14">
        <v>104</v>
      </c>
      <c r="G43" s="14">
        <v>1</v>
      </c>
      <c r="H43" s="32">
        <v>0</v>
      </c>
      <c r="I43" s="14">
        <v>40</v>
      </c>
      <c r="J43" s="14">
        <v>8</v>
      </c>
      <c r="K43" s="14">
        <v>3</v>
      </c>
      <c r="L43" s="17">
        <v>64</v>
      </c>
      <c r="M43" s="33">
        <v>177</v>
      </c>
      <c r="N43" s="18">
        <v>15.8</v>
      </c>
      <c r="R43" s="49" t="s">
        <v>47</v>
      </c>
      <c r="S43" s="49">
        <v>1.8980376848388325E-2</v>
      </c>
      <c r="T43" s="49">
        <v>3.9120860452617626E-3</v>
      </c>
      <c r="U43" s="49">
        <v>4.8517278579230032</v>
      </c>
      <c r="V43" s="49">
        <v>3.3033391876840513E-6</v>
      </c>
      <c r="W43" s="49">
        <v>1.1243988930755105E-2</v>
      </c>
      <c r="X43" s="49">
        <v>2.6716764766021545E-2</v>
      </c>
      <c r="Y43" s="49">
        <v>1.1243988930755105E-2</v>
      </c>
      <c r="Z43" s="49">
        <v>2.6716764766021545E-2</v>
      </c>
    </row>
    <row r="44" spans="1:26" ht="15.75" x14ac:dyDescent="0.25">
      <c r="A44" s="18">
        <v>2.5</v>
      </c>
      <c r="B44" s="14">
        <v>5</v>
      </c>
      <c r="C44" s="20">
        <v>1.159</v>
      </c>
      <c r="D44" s="14">
        <v>196</v>
      </c>
      <c r="E44" s="14">
        <v>1</v>
      </c>
      <c r="F44" s="14">
        <v>99</v>
      </c>
      <c r="G44" s="14">
        <v>1</v>
      </c>
      <c r="H44" s="32">
        <v>0</v>
      </c>
      <c r="I44" s="14">
        <v>43</v>
      </c>
      <c r="J44" s="14">
        <v>15</v>
      </c>
      <c r="K44" s="14">
        <v>5</v>
      </c>
      <c r="L44" s="17">
        <v>45</v>
      </c>
      <c r="M44" s="33">
        <v>184</v>
      </c>
      <c r="N44" s="18">
        <v>14</v>
      </c>
      <c r="R44" s="49" t="s">
        <v>48</v>
      </c>
      <c r="S44" s="49">
        <v>-0.1596708349202027</v>
      </c>
      <c r="T44" s="49">
        <v>0.14805862776623041</v>
      </c>
      <c r="U44" s="49">
        <v>-1.0784297904766942</v>
      </c>
      <c r="V44" s="49">
        <v>0.28275102175100675</v>
      </c>
      <c r="W44" s="49">
        <v>-0.45246576982183939</v>
      </c>
      <c r="X44" s="49">
        <v>0.13312409998143401</v>
      </c>
      <c r="Y44" s="49">
        <v>-0.45246576982183939</v>
      </c>
      <c r="Z44" s="49">
        <v>0.13312409998143401</v>
      </c>
    </row>
    <row r="45" spans="1:26" ht="15.75" x14ac:dyDescent="0.25">
      <c r="A45" s="18">
        <v>3.4</v>
      </c>
      <c r="B45" s="14">
        <v>2</v>
      </c>
      <c r="C45" s="20">
        <v>0.104</v>
      </c>
      <c r="D45" s="14">
        <v>253</v>
      </c>
      <c r="E45" s="14">
        <v>2</v>
      </c>
      <c r="F45" s="14">
        <v>145</v>
      </c>
      <c r="G45" s="14">
        <v>1</v>
      </c>
      <c r="H45" s="32">
        <v>1</v>
      </c>
      <c r="I45" s="14">
        <v>52</v>
      </c>
      <c r="J45" s="14">
        <v>15</v>
      </c>
      <c r="K45" s="14">
        <v>3</v>
      </c>
      <c r="L45" s="17">
        <v>59</v>
      </c>
      <c r="M45" s="33">
        <v>169</v>
      </c>
      <c r="N45" s="18">
        <v>15.3</v>
      </c>
      <c r="R45" s="49" t="s">
        <v>49</v>
      </c>
      <c r="S45" s="49">
        <v>0.18292389538959877</v>
      </c>
      <c r="T45" s="49">
        <v>0.16428513612527651</v>
      </c>
      <c r="U45" s="49">
        <v>1.1134537165316598</v>
      </c>
      <c r="V45" s="49">
        <v>0.26747768320450588</v>
      </c>
      <c r="W45" s="49">
        <v>-0.1419599459833932</v>
      </c>
      <c r="X45" s="49">
        <v>0.50780773676259072</v>
      </c>
      <c r="Y45" s="49">
        <v>-0.1419599459833932</v>
      </c>
      <c r="Z45" s="49">
        <v>0.50780773676259072</v>
      </c>
    </row>
    <row r="46" spans="1:26" ht="15.75" x14ac:dyDescent="0.25">
      <c r="A46" s="18">
        <v>3.1</v>
      </c>
      <c r="B46" s="14">
        <v>22</v>
      </c>
      <c r="C46" s="20">
        <v>0.93600000000000005</v>
      </c>
      <c r="D46" s="14">
        <v>203</v>
      </c>
      <c r="E46" s="14">
        <v>2</v>
      </c>
      <c r="F46" s="14">
        <v>111</v>
      </c>
      <c r="G46" s="14">
        <v>1</v>
      </c>
      <c r="H46" s="32">
        <v>0</v>
      </c>
      <c r="I46" s="14">
        <v>45</v>
      </c>
      <c r="J46" s="14">
        <v>9</v>
      </c>
      <c r="K46" s="14">
        <v>3</v>
      </c>
      <c r="L46" s="17">
        <v>87</v>
      </c>
      <c r="M46" s="33">
        <v>178</v>
      </c>
      <c r="N46" s="18">
        <v>14.4</v>
      </c>
      <c r="R46" s="49" t="s">
        <v>50</v>
      </c>
      <c r="S46" s="49">
        <v>-1.9972040475768751E-2</v>
      </c>
      <c r="T46" s="49">
        <v>1.1594888286820556E-2</v>
      </c>
      <c r="U46" s="49">
        <v>-1.7224866666865748</v>
      </c>
      <c r="V46" s="49">
        <v>8.7254591716663887E-2</v>
      </c>
      <c r="W46" s="49">
        <v>-4.2901636760367692E-2</v>
      </c>
      <c r="X46" s="49">
        <v>2.9575558088301944E-3</v>
      </c>
      <c r="Y46" s="49">
        <v>-4.2901636760367692E-2</v>
      </c>
      <c r="Z46" s="49">
        <v>2.9575558088301944E-3</v>
      </c>
    </row>
    <row r="47" spans="1:26" ht="15.75" x14ac:dyDescent="0.25">
      <c r="A47" s="18">
        <v>3.6</v>
      </c>
      <c r="B47" s="14">
        <v>2</v>
      </c>
      <c r="C47" s="20">
        <v>1.968</v>
      </c>
      <c r="D47" s="14">
        <v>164</v>
      </c>
      <c r="E47" s="14">
        <v>1</v>
      </c>
      <c r="F47" s="14">
        <v>86</v>
      </c>
      <c r="G47" s="14">
        <v>1</v>
      </c>
      <c r="H47" s="32">
        <v>0</v>
      </c>
      <c r="I47" s="14">
        <v>33</v>
      </c>
      <c r="J47" s="14">
        <v>5</v>
      </c>
      <c r="K47" s="14">
        <v>2</v>
      </c>
      <c r="L47" s="17">
        <v>98</v>
      </c>
      <c r="M47" s="33">
        <v>194</v>
      </c>
      <c r="N47" s="18">
        <v>14.8</v>
      </c>
      <c r="R47" s="49" t="s">
        <v>51</v>
      </c>
      <c r="S47" s="49">
        <v>5.4926104231899218E-2</v>
      </c>
      <c r="T47" s="49">
        <v>2.163005032911482E-2</v>
      </c>
      <c r="U47" s="49">
        <v>2.5393424146575709</v>
      </c>
      <c r="V47" s="49">
        <v>1.2231301397572458E-2</v>
      </c>
      <c r="W47" s="49">
        <v>1.2151365106046093E-2</v>
      </c>
      <c r="X47" s="49">
        <v>9.7700843357752337E-2</v>
      </c>
      <c r="Y47" s="49">
        <v>1.2151365106046093E-2</v>
      </c>
      <c r="Z47" s="49">
        <v>9.7700843357752337E-2</v>
      </c>
    </row>
    <row r="48" spans="1:26" ht="15.75" x14ac:dyDescent="0.25">
      <c r="A48" s="18">
        <v>2.5</v>
      </c>
      <c r="B48" s="14">
        <v>4</v>
      </c>
      <c r="C48" s="20">
        <v>2.536</v>
      </c>
      <c r="D48" s="14">
        <v>146</v>
      </c>
      <c r="E48" s="14">
        <v>1</v>
      </c>
      <c r="F48" s="14">
        <v>84</v>
      </c>
      <c r="G48" s="14">
        <v>1</v>
      </c>
      <c r="H48" s="32">
        <v>1</v>
      </c>
      <c r="I48" s="14">
        <v>36</v>
      </c>
      <c r="J48" s="14">
        <v>8</v>
      </c>
      <c r="K48" s="14">
        <v>2</v>
      </c>
      <c r="L48" s="17">
        <v>40</v>
      </c>
      <c r="M48" s="33">
        <v>179</v>
      </c>
      <c r="N48" s="18">
        <v>12.1</v>
      </c>
      <c r="R48" s="49" t="s">
        <v>52</v>
      </c>
      <c r="S48" s="49">
        <v>-5.3708200670435614E-2</v>
      </c>
      <c r="T48" s="49">
        <v>6.8335834946544202E-2</v>
      </c>
      <c r="U48" s="49">
        <v>-0.7859448957117291</v>
      </c>
      <c r="V48" s="49">
        <v>0.43326698046077516</v>
      </c>
      <c r="W48" s="49">
        <v>-0.18884646749412667</v>
      </c>
      <c r="X48" s="49">
        <v>8.1430066153255459E-2</v>
      </c>
      <c r="Y48" s="49">
        <v>-0.18884646749412667</v>
      </c>
      <c r="Z48" s="49">
        <v>8.1430066153255459E-2</v>
      </c>
    </row>
    <row r="49" spans="1:26" ht="15.75" x14ac:dyDescent="0.25">
      <c r="A49" s="18">
        <v>1.9</v>
      </c>
      <c r="B49" s="14">
        <v>2</v>
      </c>
      <c r="C49" s="20">
        <v>0.41699999999999998</v>
      </c>
      <c r="D49" s="14">
        <v>121</v>
      </c>
      <c r="E49" s="14">
        <v>3</v>
      </c>
      <c r="F49" s="14">
        <v>123</v>
      </c>
      <c r="G49" s="14">
        <v>0</v>
      </c>
      <c r="H49" s="32">
        <v>0</v>
      </c>
      <c r="I49" s="14">
        <v>36</v>
      </c>
      <c r="J49" s="14">
        <v>8</v>
      </c>
      <c r="K49" s="14">
        <v>2</v>
      </c>
      <c r="L49" s="17">
        <v>32</v>
      </c>
      <c r="M49" s="33">
        <v>167</v>
      </c>
      <c r="N49" s="18">
        <v>8</v>
      </c>
      <c r="R49" s="49" t="s">
        <v>54</v>
      </c>
      <c r="S49" s="49">
        <v>2.9488331004181804E-3</v>
      </c>
      <c r="T49" s="49">
        <v>4.3342426099280571E-3</v>
      </c>
      <c r="U49" s="49">
        <v>0.68035718482014718</v>
      </c>
      <c r="V49" s="49">
        <v>0.49743491204509671</v>
      </c>
      <c r="W49" s="49">
        <v>-5.6223950810659687E-3</v>
      </c>
      <c r="X49" s="49">
        <v>1.1520061281902329E-2</v>
      </c>
      <c r="Y49" s="49">
        <v>-5.6223950810659687E-3</v>
      </c>
      <c r="Z49" s="49">
        <v>1.1520061281902329E-2</v>
      </c>
    </row>
    <row r="50" spans="1:26" ht="16.5" thickBot="1" x14ac:dyDescent="0.3">
      <c r="A50" s="18">
        <v>2</v>
      </c>
      <c r="B50" s="14">
        <v>14</v>
      </c>
      <c r="C50" s="20">
        <v>3.9E-2</v>
      </c>
      <c r="D50" s="14">
        <v>128</v>
      </c>
      <c r="E50" s="14">
        <v>1</v>
      </c>
      <c r="F50" s="14">
        <v>97</v>
      </c>
      <c r="G50" s="14">
        <v>0</v>
      </c>
      <c r="H50" s="32">
        <v>1</v>
      </c>
      <c r="I50" s="14">
        <v>43</v>
      </c>
      <c r="J50" s="14">
        <v>6</v>
      </c>
      <c r="K50" s="14">
        <v>3</v>
      </c>
      <c r="L50" s="17">
        <v>37</v>
      </c>
      <c r="M50" s="33">
        <v>172</v>
      </c>
      <c r="N50" s="18">
        <v>8.4</v>
      </c>
      <c r="R50" s="50" t="s">
        <v>57</v>
      </c>
      <c r="S50" s="50">
        <v>0.17074939693089095</v>
      </c>
      <c r="T50" s="50">
        <v>1.0535920241323856E-2</v>
      </c>
      <c r="U50" s="50">
        <v>16.206405612409611</v>
      </c>
      <c r="V50" s="50">
        <v>1.4586460482964569E-33</v>
      </c>
      <c r="W50" s="50">
        <v>0.14991397431669556</v>
      </c>
      <c r="X50" s="50">
        <v>0.19158481954508633</v>
      </c>
      <c r="Y50" s="50">
        <v>0.14991397431669556</v>
      </c>
      <c r="Z50" s="50">
        <v>0.19158481954508633</v>
      </c>
    </row>
    <row r="51" spans="1:26" ht="15.75" x14ac:dyDescent="0.25">
      <c r="A51" s="18">
        <v>2</v>
      </c>
      <c r="B51" s="14">
        <v>3</v>
      </c>
      <c r="C51" s="20">
        <v>1.155</v>
      </c>
      <c r="D51" s="14">
        <v>132</v>
      </c>
      <c r="E51" s="14">
        <v>2</v>
      </c>
      <c r="F51" s="14">
        <v>98</v>
      </c>
      <c r="G51" s="14">
        <v>0</v>
      </c>
      <c r="H51" s="32">
        <v>1</v>
      </c>
      <c r="I51" s="14">
        <v>35</v>
      </c>
      <c r="J51" s="14">
        <v>1</v>
      </c>
      <c r="K51" s="14">
        <v>3</v>
      </c>
      <c r="L51" s="17">
        <v>26</v>
      </c>
      <c r="M51" s="33">
        <v>181</v>
      </c>
      <c r="N51" s="18">
        <v>10.6</v>
      </c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.75" x14ac:dyDescent="0.25">
      <c r="A52" s="18">
        <v>2.2999999999999998</v>
      </c>
      <c r="B52" s="14">
        <v>9</v>
      </c>
      <c r="C52" s="20">
        <v>1.9990000000000001</v>
      </c>
      <c r="D52" s="14">
        <v>75</v>
      </c>
      <c r="E52" s="14">
        <v>0</v>
      </c>
      <c r="F52" s="14">
        <v>72</v>
      </c>
      <c r="G52" s="14">
        <v>0</v>
      </c>
      <c r="H52" s="32">
        <v>1</v>
      </c>
      <c r="I52" s="14">
        <v>49</v>
      </c>
      <c r="J52" s="14">
        <v>7</v>
      </c>
      <c r="K52" s="14">
        <v>4</v>
      </c>
      <c r="L52" s="17">
        <v>33</v>
      </c>
      <c r="M52" s="33">
        <v>189</v>
      </c>
      <c r="N52" s="18">
        <v>10.9</v>
      </c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.75" x14ac:dyDescent="0.25">
      <c r="A53" s="18">
        <v>2.1</v>
      </c>
      <c r="B53" s="14">
        <v>2</v>
      </c>
      <c r="C53" s="20">
        <v>2.8719999999999999</v>
      </c>
      <c r="D53" s="14">
        <v>144</v>
      </c>
      <c r="E53" s="14">
        <v>6</v>
      </c>
      <c r="F53" s="14">
        <v>73</v>
      </c>
      <c r="G53" s="14">
        <v>1</v>
      </c>
      <c r="H53" s="32">
        <v>1</v>
      </c>
      <c r="I53" s="14">
        <v>35</v>
      </c>
      <c r="J53" s="14">
        <v>4</v>
      </c>
      <c r="K53" s="14">
        <v>3</v>
      </c>
      <c r="L53" s="17">
        <v>34</v>
      </c>
      <c r="M53" s="33">
        <v>171</v>
      </c>
      <c r="N53" s="18">
        <v>8.6999999999999993</v>
      </c>
      <c r="R53" s="132" t="s">
        <v>255</v>
      </c>
      <c r="S53" s="59"/>
      <c r="T53" s="59"/>
      <c r="U53" s="59"/>
      <c r="V53" s="59"/>
      <c r="W53" s="59"/>
      <c r="X53" s="59"/>
      <c r="Y53" s="59"/>
      <c r="Z53" s="59"/>
    </row>
    <row r="54" spans="1:26" ht="15.75" x14ac:dyDescent="0.25">
      <c r="A54" s="18">
        <v>2.5</v>
      </c>
      <c r="B54" s="14">
        <v>21</v>
      </c>
      <c r="C54" s="20">
        <v>0.73399999999999999</v>
      </c>
      <c r="D54" s="14">
        <v>152</v>
      </c>
      <c r="E54" s="14">
        <v>3</v>
      </c>
      <c r="F54" s="14">
        <v>111</v>
      </c>
      <c r="G54" s="14">
        <v>1</v>
      </c>
      <c r="H54" s="32">
        <v>0</v>
      </c>
      <c r="I54" s="14">
        <v>44</v>
      </c>
      <c r="J54" s="14">
        <v>5</v>
      </c>
      <c r="K54" s="14">
        <v>3</v>
      </c>
      <c r="L54" s="17">
        <v>43</v>
      </c>
      <c r="M54" s="33">
        <v>169</v>
      </c>
      <c r="N54" s="18">
        <v>9.5</v>
      </c>
      <c r="R54" s="131" t="s">
        <v>263</v>
      </c>
      <c r="S54" s="129"/>
      <c r="T54" s="129"/>
      <c r="U54" s="129"/>
      <c r="V54" s="129"/>
      <c r="W54" s="129"/>
      <c r="X54" s="129"/>
      <c r="Y54" s="129"/>
      <c r="Z54" s="129"/>
    </row>
    <row r="55" spans="1:26" ht="15.75" x14ac:dyDescent="0.25">
      <c r="A55" s="18">
        <v>1.7</v>
      </c>
      <c r="B55" s="14">
        <v>4</v>
      </c>
      <c r="C55" s="20">
        <v>4.5900000000000003E-2</v>
      </c>
      <c r="D55" s="14">
        <v>104</v>
      </c>
      <c r="E55" s="14">
        <v>6</v>
      </c>
      <c r="F55" s="14">
        <v>86</v>
      </c>
      <c r="G55" s="14">
        <v>1</v>
      </c>
      <c r="H55" s="32">
        <v>0</v>
      </c>
      <c r="I55" s="14">
        <v>29</v>
      </c>
      <c r="J55" s="14">
        <v>2</v>
      </c>
      <c r="K55" s="14">
        <v>2</v>
      </c>
      <c r="L55" s="17">
        <v>21</v>
      </c>
      <c r="M55" s="33">
        <v>168</v>
      </c>
      <c r="N55" s="18">
        <v>6.8</v>
      </c>
    </row>
    <row r="56" spans="1:26" ht="15.75" x14ac:dyDescent="0.25">
      <c r="A56" s="18">
        <v>1.6</v>
      </c>
      <c r="B56" s="14">
        <v>12</v>
      </c>
      <c r="C56" s="20">
        <v>0.879</v>
      </c>
      <c r="D56" s="14">
        <v>112</v>
      </c>
      <c r="E56" s="14">
        <v>2</v>
      </c>
      <c r="F56" s="14">
        <v>120</v>
      </c>
      <c r="G56" s="14">
        <v>0</v>
      </c>
      <c r="H56" s="32">
        <v>0</v>
      </c>
      <c r="I56" s="14">
        <v>39</v>
      </c>
      <c r="J56" s="14">
        <v>5</v>
      </c>
      <c r="K56" s="14">
        <v>3</v>
      </c>
      <c r="L56" s="17">
        <v>14</v>
      </c>
      <c r="M56" s="33">
        <v>167</v>
      </c>
      <c r="N56" s="18">
        <v>7.2</v>
      </c>
    </row>
    <row r="57" spans="1:26" ht="15.75" x14ac:dyDescent="0.25">
      <c r="A57" s="18">
        <v>2.6</v>
      </c>
      <c r="B57" s="14">
        <v>4</v>
      </c>
      <c r="C57" s="20">
        <v>1.496</v>
      </c>
      <c r="D57" s="14">
        <v>139</v>
      </c>
      <c r="E57" s="14">
        <v>2</v>
      </c>
      <c r="F57" s="14">
        <v>84</v>
      </c>
      <c r="G57" s="14">
        <v>1</v>
      </c>
      <c r="H57" s="32">
        <v>1</v>
      </c>
      <c r="I57" s="14">
        <v>36</v>
      </c>
      <c r="J57" s="14">
        <v>6</v>
      </c>
      <c r="K57" s="14">
        <v>3</v>
      </c>
      <c r="L57" s="17">
        <v>77</v>
      </c>
      <c r="M57" s="33">
        <v>184</v>
      </c>
      <c r="N57" s="18">
        <v>11.3</v>
      </c>
    </row>
    <row r="58" spans="1:26" ht="15.75" x14ac:dyDescent="0.25">
      <c r="A58" s="18">
        <v>2</v>
      </c>
      <c r="B58" s="14">
        <v>14</v>
      </c>
      <c r="C58" s="20">
        <v>0.65500000000000003</v>
      </c>
      <c r="D58" s="14">
        <v>150</v>
      </c>
      <c r="E58" s="14">
        <v>3</v>
      </c>
      <c r="F58" s="14">
        <v>108</v>
      </c>
      <c r="G58" s="14">
        <v>1</v>
      </c>
      <c r="H58" s="32">
        <v>0</v>
      </c>
      <c r="I58" s="14">
        <v>37</v>
      </c>
      <c r="J58" s="14">
        <v>9</v>
      </c>
      <c r="K58" s="14">
        <v>2</v>
      </c>
      <c r="L58" s="17">
        <v>35</v>
      </c>
      <c r="M58" s="33">
        <v>168</v>
      </c>
      <c r="N58" s="18">
        <v>9.4</v>
      </c>
    </row>
    <row r="59" spans="1:26" ht="15.75" x14ac:dyDescent="0.25">
      <c r="A59" s="18">
        <v>1.8</v>
      </c>
      <c r="B59" s="14">
        <v>10</v>
      </c>
      <c r="C59" s="20">
        <v>1.6439999999999999</v>
      </c>
      <c r="D59" s="14">
        <v>60</v>
      </c>
      <c r="E59" s="14">
        <v>3</v>
      </c>
      <c r="F59" s="14">
        <v>118</v>
      </c>
      <c r="G59" s="14">
        <v>0</v>
      </c>
      <c r="H59" s="32">
        <v>1</v>
      </c>
      <c r="I59" s="14">
        <v>34</v>
      </c>
      <c r="J59" s="14">
        <v>19</v>
      </c>
      <c r="K59" s="14">
        <v>1</v>
      </c>
      <c r="L59" s="17">
        <v>22</v>
      </c>
      <c r="M59" s="33">
        <v>180</v>
      </c>
      <c r="N59" s="18">
        <v>8.6</v>
      </c>
    </row>
    <row r="60" spans="1:26" ht="15.75" x14ac:dyDescent="0.25">
      <c r="A60" s="18">
        <v>2.9</v>
      </c>
      <c r="B60" s="14">
        <v>5</v>
      </c>
      <c r="C60" s="20">
        <v>0.81899999999999995</v>
      </c>
      <c r="D60" s="14">
        <v>266</v>
      </c>
      <c r="E60" s="14">
        <v>4</v>
      </c>
      <c r="F60" s="14">
        <v>92</v>
      </c>
      <c r="G60" s="14">
        <v>0</v>
      </c>
      <c r="H60" s="32">
        <v>1</v>
      </c>
      <c r="I60" s="14">
        <v>52</v>
      </c>
      <c r="J60" s="14">
        <v>18</v>
      </c>
      <c r="K60" s="14">
        <v>5</v>
      </c>
      <c r="L60" s="17">
        <v>87</v>
      </c>
      <c r="M60" s="33">
        <v>186</v>
      </c>
      <c r="N60" s="18">
        <v>17.100000000000001</v>
      </c>
    </row>
    <row r="61" spans="1:26" ht="15.75" x14ac:dyDescent="0.25">
      <c r="A61" s="18">
        <v>2.4</v>
      </c>
      <c r="B61" s="14">
        <v>6</v>
      </c>
      <c r="C61" s="20">
        <v>1.623</v>
      </c>
      <c r="D61" s="14">
        <v>209</v>
      </c>
      <c r="E61" s="14">
        <v>1</v>
      </c>
      <c r="F61" s="14">
        <v>88</v>
      </c>
      <c r="G61" s="14">
        <v>0</v>
      </c>
      <c r="H61" s="32">
        <v>1</v>
      </c>
      <c r="I61" s="14">
        <v>45</v>
      </c>
      <c r="J61" s="14">
        <v>10</v>
      </c>
      <c r="K61" s="14">
        <v>3</v>
      </c>
      <c r="L61" s="17">
        <v>45</v>
      </c>
      <c r="M61" s="33">
        <v>187</v>
      </c>
      <c r="N61" s="18">
        <v>15.4</v>
      </c>
    </row>
    <row r="62" spans="1:26" ht="15.75" x14ac:dyDescent="0.25">
      <c r="A62" s="18">
        <v>2.2000000000000002</v>
      </c>
      <c r="B62" s="14">
        <v>6</v>
      </c>
      <c r="C62" s="20">
        <v>1.0840000000000001</v>
      </c>
      <c r="D62" s="14">
        <v>181</v>
      </c>
      <c r="E62" s="14">
        <v>2</v>
      </c>
      <c r="F62" s="14">
        <v>101</v>
      </c>
      <c r="G62" s="14">
        <v>0</v>
      </c>
      <c r="H62" s="32">
        <v>1</v>
      </c>
      <c r="I62" s="14">
        <v>53</v>
      </c>
      <c r="J62" s="14">
        <v>9</v>
      </c>
      <c r="K62" s="14">
        <v>4</v>
      </c>
      <c r="L62" s="17">
        <v>33</v>
      </c>
      <c r="M62" s="33">
        <v>170</v>
      </c>
      <c r="N62" s="18">
        <v>11</v>
      </c>
    </row>
    <row r="63" spans="1:26" ht="15.75" x14ac:dyDescent="0.25">
      <c r="A63" s="18">
        <v>3</v>
      </c>
      <c r="B63" s="14">
        <v>13</v>
      </c>
      <c r="C63" s="20">
        <v>1.4610000000000001</v>
      </c>
      <c r="D63" s="14">
        <v>180</v>
      </c>
      <c r="E63" s="14">
        <v>4</v>
      </c>
      <c r="F63" s="14">
        <v>91</v>
      </c>
      <c r="G63" s="14">
        <v>0</v>
      </c>
      <c r="H63" s="32">
        <v>0</v>
      </c>
      <c r="I63" s="14">
        <v>44</v>
      </c>
      <c r="J63" s="14">
        <v>10</v>
      </c>
      <c r="K63" s="14">
        <v>3</v>
      </c>
      <c r="L63" s="17">
        <v>44</v>
      </c>
      <c r="M63" s="33">
        <v>187</v>
      </c>
      <c r="N63" s="18">
        <v>15.6</v>
      </c>
    </row>
    <row r="64" spans="1:26" ht="15.75" x14ac:dyDescent="0.25">
      <c r="A64" s="18">
        <v>1.8</v>
      </c>
      <c r="B64" s="14">
        <v>3</v>
      </c>
      <c r="C64" s="20">
        <v>0.53200000000000003</v>
      </c>
      <c r="D64" s="14">
        <v>111</v>
      </c>
      <c r="E64" s="14">
        <v>2</v>
      </c>
      <c r="F64" s="14">
        <v>120</v>
      </c>
      <c r="G64" s="14">
        <v>0</v>
      </c>
      <c r="H64" s="32">
        <v>0</v>
      </c>
      <c r="I64" s="14">
        <v>46</v>
      </c>
      <c r="J64" s="14">
        <v>3</v>
      </c>
      <c r="K64" s="14">
        <v>4</v>
      </c>
      <c r="L64" s="17">
        <v>26</v>
      </c>
      <c r="M64" s="33">
        <v>172</v>
      </c>
      <c r="N64" s="18">
        <v>7.6</v>
      </c>
    </row>
    <row r="65" spans="1:14" ht="15.75" x14ac:dyDescent="0.25">
      <c r="A65" s="18">
        <v>2.4</v>
      </c>
      <c r="B65" s="14">
        <v>2</v>
      </c>
      <c r="C65" s="20">
        <v>1.3360000000000001</v>
      </c>
      <c r="D65" s="14">
        <v>150</v>
      </c>
      <c r="E65" s="14">
        <v>2</v>
      </c>
      <c r="F65" s="14">
        <v>98</v>
      </c>
      <c r="G65" s="14">
        <v>0</v>
      </c>
      <c r="H65" s="32">
        <v>1</v>
      </c>
      <c r="I65" s="14">
        <v>38</v>
      </c>
      <c r="J65" s="14">
        <v>9</v>
      </c>
      <c r="K65" s="14">
        <v>2</v>
      </c>
      <c r="L65" s="17">
        <v>41</v>
      </c>
      <c r="M65" s="33">
        <v>183</v>
      </c>
      <c r="N65" s="18">
        <v>11.4</v>
      </c>
    </row>
    <row r="66" spans="1:14" ht="15.75" x14ac:dyDescent="0.25">
      <c r="A66" s="18">
        <v>3.6</v>
      </c>
      <c r="B66" s="14">
        <v>8</v>
      </c>
      <c r="C66" s="20">
        <v>1.018</v>
      </c>
      <c r="D66" s="14">
        <v>348</v>
      </c>
      <c r="E66" s="14">
        <v>0</v>
      </c>
      <c r="F66" s="14">
        <v>98</v>
      </c>
      <c r="G66" s="14">
        <v>1</v>
      </c>
      <c r="H66" s="32">
        <v>1</v>
      </c>
      <c r="I66" s="14">
        <v>36</v>
      </c>
      <c r="J66" s="14">
        <v>12</v>
      </c>
      <c r="K66" s="14">
        <v>1</v>
      </c>
      <c r="L66" s="17">
        <v>57</v>
      </c>
      <c r="M66" s="33">
        <v>195</v>
      </c>
      <c r="N66" s="18">
        <v>23.5</v>
      </c>
    </row>
    <row r="67" spans="1:14" ht="15.75" x14ac:dyDescent="0.25">
      <c r="A67" s="18">
        <v>3.2</v>
      </c>
      <c r="B67" s="14">
        <v>19</v>
      </c>
      <c r="C67" s="20">
        <v>4.2999999999999997E-2</v>
      </c>
      <c r="D67" s="14">
        <v>214</v>
      </c>
      <c r="E67" s="14">
        <v>2</v>
      </c>
      <c r="F67" s="14">
        <v>98</v>
      </c>
      <c r="G67" s="14">
        <v>1</v>
      </c>
      <c r="H67" s="32">
        <v>1</v>
      </c>
      <c r="I67" s="14">
        <v>42</v>
      </c>
      <c r="J67" s="14">
        <v>3</v>
      </c>
      <c r="K67" s="14">
        <v>3</v>
      </c>
      <c r="L67" s="17">
        <v>59</v>
      </c>
      <c r="M67" s="33">
        <v>166</v>
      </c>
      <c r="N67" s="18">
        <v>12.4</v>
      </c>
    </row>
    <row r="68" spans="1:14" ht="15.75" x14ac:dyDescent="0.25">
      <c r="A68" s="18">
        <v>2.7</v>
      </c>
      <c r="B68" s="14">
        <v>5</v>
      </c>
      <c r="C68" s="20">
        <v>1.28</v>
      </c>
      <c r="D68" s="14">
        <v>141</v>
      </c>
      <c r="E68" s="14">
        <v>2</v>
      </c>
      <c r="F68" s="14">
        <v>96</v>
      </c>
      <c r="G68" s="14">
        <v>0</v>
      </c>
      <c r="H68" s="32">
        <v>1</v>
      </c>
      <c r="I68" s="14">
        <v>28</v>
      </c>
      <c r="J68" s="14">
        <v>9</v>
      </c>
      <c r="K68" s="14">
        <v>1</v>
      </c>
      <c r="L68" s="17">
        <v>54</v>
      </c>
      <c r="M68" s="33">
        <v>186</v>
      </c>
      <c r="N68" s="18">
        <v>13.4</v>
      </c>
    </row>
    <row r="69" spans="1:14" ht="15.75" x14ac:dyDescent="0.25">
      <c r="A69" s="18">
        <v>2.5</v>
      </c>
      <c r="B69" s="14">
        <v>12</v>
      </c>
      <c r="C69" s="20">
        <v>0.61199999999999999</v>
      </c>
      <c r="D69" s="14">
        <v>148</v>
      </c>
      <c r="E69" s="14">
        <v>3</v>
      </c>
      <c r="F69" s="14">
        <v>116</v>
      </c>
      <c r="G69" s="14">
        <v>1</v>
      </c>
      <c r="H69" s="32">
        <v>0</v>
      </c>
      <c r="I69" s="14">
        <v>35</v>
      </c>
      <c r="J69" s="14">
        <v>10</v>
      </c>
      <c r="K69" s="14">
        <v>2</v>
      </c>
      <c r="L69" s="17">
        <v>42</v>
      </c>
      <c r="M69" s="33">
        <v>185</v>
      </c>
      <c r="N69" s="18">
        <v>13.8</v>
      </c>
    </row>
    <row r="70" spans="1:14" ht="15.75" x14ac:dyDescent="0.25">
      <c r="A70" s="18">
        <v>2.2999999999999998</v>
      </c>
      <c r="B70" s="14">
        <v>3</v>
      </c>
      <c r="C70" s="20">
        <v>0.73899999999999999</v>
      </c>
      <c r="D70" s="14">
        <v>146</v>
      </c>
      <c r="E70" s="14">
        <v>3</v>
      </c>
      <c r="F70" s="14">
        <v>114</v>
      </c>
      <c r="G70" s="14">
        <v>1</v>
      </c>
      <c r="H70" s="32">
        <v>1</v>
      </c>
      <c r="I70" s="14">
        <v>43</v>
      </c>
      <c r="J70" s="14">
        <v>11</v>
      </c>
      <c r="K70" s="14">
        <v>3</v>
      </c>
      <c r="L70" s="17">
        <v>35</v>
      </c>
      <c r="M70" s="33">
        <v>175</v>
      </c>
      <c r="N70" s="18">
        <v>11.6</v>
      </c>
    </row>
    <row r="71" spans="1:14" ht="15.75" x14ac:dyDescent="0.25">
      <c r="A71" s="18">
        <v>2.6</v>
      </c>
      <c r="B71" s="14">
        <v>2</v>
      </c>
      <c r="C71" s="20">
        <v>1.1419999999999999</v>
      </c>
      <c r="D71" s="14">
        <v>199</v>
      </c>
      <c r="E71" s="14">
        <v>2</v>
      </c>
      <c r="F71" s="14">
        <v>98</v>
      </c>
      <c r="G71" s="14">
        <v>1</v>
      </c>
      <c r="H71" s="32">
        <v>1</v>
      </c>
      <c r="I71" s="14">
        <v>35</v>
      </c>
      <c r="J71" s="14">
        <v>8</v>
      </c>
      <c r="K71" s="14">
        <v>2</v>
      </c>
      <c r="L71" s="17">
        <v>37</v>
      </c>
      <c r="M71" s="33">
        <v>170</v>
      </c>
      <c r="N71" s="18">
        <v>11.8</v>
      </c>
    </row>
    <row r="72" spans="1:14" ht="15.75" x14ac:dyDescent="0.25">
      <c r="A72" s="18">
        <v>2.6</v>
      </c>
      <c r="B72" s="14">
        <v>7</v>
      </c>
      <c r="C72" s="20">
        <v>1.476</v>
      </c>
      <c r="D72" s="14">
        <v>171</v>
      </c>
      <c r="E72" s="14">
        <v>1</v>
      </c>
      <c r="F72" s="14">
        <v>91</v>
      </c>
      <c r="G72" s="14">
        <v>1</v>
      </c>
      <c r="H72" s="32">
        <v>0</v>
      </c>
      <c r="I72" s="14">
        <v>28</v>
      </c>
      <c r="J72" s="14">
        <v>8</v>
      </c>
      <c r="K72" s="14">
        <v>2</v>
      </c>
      <c r="L72" s="17">
        <v>41</v>
      </c>
      <c r="M72" s="33">
        <v>181</v>
      </c>
      <c r="N72" s="18">
        <v>12.4</v>
      </c>
    </row>
    <row r="73" spans="1:14" ht="15.75" x14ac:dyDescent="0.25">
      <c r="A73" s="18">
        <v>3.3</v>
      </c>
      <c r="B73" s="14">
        <v>2</v>
      </c>
      <c r="C73" s="20">
        <v>0.54600000000000004</v>
      </c>
      <c r="D73" s="14">
        <v>122</v>
      </c>
      <c r="E73" s="14">
        <v>4</v>
      </c>
      <c r="F73" s="14">
        <v>129</v>
      </c>
      <c r="G73" s="14">
        <v>1</v>
      </c>
      <c r="H73" s="32">
        <v>0</v>
      </c>
      <c r="I73" s="14">
        <v>56</v>
      </c>
      <c r="J73" s="14">
        <v>3</v>
      </c>
      <c r="K73" s="14">
        <v>5</v>
      </c>
      <c r="L73" s="17">
        <v>74</v>
      </c>
      <c r="M73" s="33">
        <v>170</v>
      </c>
      <c r="N73" s="18">
        <v>8.1</v>
      </c>
    </row>
    <row r="74" spans="1:14" ht="15.75" x14ac:dyDescent="0.25">
      <c r="A74" s="18">
        <v>2</v>
      </c>
      <c r="B74" s="14">
        <v>19</v>
      </c>
      <c r="C74" s="20">
        <v>1.2949999999999999</v>
      </c>
      <c r="D74" s="14">
        <v>110</v>
      </c>
      <c r="E74" s="14">
        <v>1</v>
      </c>
      <c r="F74" s="14">
        <v>88</v>
      </c>
      <c r="G74" s="14">
        <v>1</v>
      </c>
      <c r="H74" s="32">
        <v>0</v>
      </c>
      <c r="I74" s="14">
        <v>40</v>
      </c>
      <c r="J74" s="14">
        <v>8</v>
      </c>
      <c r="K74" s="14">
        <v>3</v>
      </c>
      <c r="L74" s="17">
        <v>31</v>
      </c>
      <c r="M74" s="33">
        <v>182</v>
      </c>
      <c r="N74" s="18">
        <v>9.5</v>
      </c>
    </row>
    <row r="75" spans="1:14" ht="15.75" x14ac:dyDescent="0.25">
      <c r="A75" s="18">
        <v>1.8</v>
      </c>
      <c r="B75" s="14">
        <v>10</v>
      </c>
      <c r="C75" s="20">
        <v>1.512</v>
      </c>
      <c r="D75" s="14">
        <v>73</v>
      </c>
      <c r="E75" s="14">
        <v>0</v>
      </c>
      <c r="F75" s="14">
        <v>82</v>
      </c>
      <c r="G75" s="14">
        <v>0</v>
      </c>
      <c r="H75" s="32">
        <v>1</v>
      </c>
      <c r="I75" s="14">
        <v>31</v>
      </c>
      <c r="J75" s="14">
        <v>7</v>
      </c>
      <c r="K75" s="14">
        <v>2</v>
      </c>
      <c r="L75" s="17">
        <v>22</v>
      </c>
      <c r="M75" s="33">
        <v>180</v>
      </c>
      <c r="N75" s="18">
        <v>8.4</v>
      </c>
    </row>
    <row r="76" spans="1:14" ht="15.75" x14ac:dyDescent="0.25">
      <c r="A76" s="18">
        <v>1.8</v>
      </c>
      <c r="B76" s="14">
        <v>9</v>
      </c>
      <c r="C76" s="20">
        <v>0.10299999999999999</v>
      </c>
      <c r="D76" s="14">
        <v>89</v>
      </c>
      <c r="E76" s="14">
        <v>5</v>
      </c>
      <c r="F76" s="14">
        <v>135</v>
      </c>
      <c r="G76" s="14">
        <v>1</v>
      </c>
      <c r="H76" s="32">
        <v>0</v>
      </c>
      <c r="I76" s="14">
        <v>40</v>
      </c>
      <c r="J76" s="14">
        <v>20</v>
      </c>
      <c r="K76" s="14">
        <v>2</v>
      </c>
      <c r="L76" s="17">
        <v>16</v>
      </c>
      <c r="M76" s="33">
        <v>176</v>
      </c>
      <c r="N76" s="18">
        <v>9</v>
      </c>
    </row>
    <row r="77" spans="1:14" ht="15.75" x14ac:dyDescent="0.25">
      <c r="A77" s="18">
        <v>3.1</v>
      </c>
      <c r="B77" s="14">
        <v>4</v>
      </c>
      <c r="C77" s="20">
        <v>0.185</v>
      </c>
      <c r="D77" s="14">
        <v>166</v>
      </c>
      <c r="E77" s="14">
        <v>5</v>
      </c>
      <c r="F77" s="14">
        <v>133</v>
      </c>
      <c r="G77" s="14">
        <v>0</v>
      </c>
      <c r="H77" s="32">
        <v>0</v>
      </c>
      <c r="I77" s="14">
        <v>29</v>
      </c>
      <c r="J77" s="14">
        <v>15</v>
      </c>
      <c r="K77" s="14">
        <v>1</v>
      </c>
      <c r="L77" s="17">
        <v>97</v>
      </c>
      <c r="M77" s="33">
        <v>187</v>
      </c>
      <c r="N77" s="18">
        <v>15.5</v>
      </c>
    </row>
    <row r="78" spans="1:14" ht="15.75" x14ac:dyDescent="0.25">
      <c r="A78" s="18">
        <v>2.1</v>
      </c>
      <c r="B78" s="14">
        <v>5</v>
      </c>
      <c r="C78" s="20">
        <v>0.63600000000000001</v>
      </c>
      <c r="D78" s="14">
        <v>118</v>
      </c>
      <c r="E78" s="14">
        <v>3</v>
      </c>
      <c r="F78" s="14">
        <v>112</v>
      </c>
      <c r="G78" s="14">
        <v>1</v>
      </c>
      <c r="H78" s="32">
        <v>0</v>
      </c>
      <c r="I78" s="14">
        <v>32</v>
      </c>
      <c r="J78" s="14">
        <v>10</v>
      </c>
      <c r="K78" s="14">
        <v>2</v>
      </c>
      <c r="L78" s="17">
        <v>26</v>
      </c>
      <c r="M78" s="33">
        <v>180</v>
      </c>
      <c r="N78" s="18">
        <v>10.4</v>
      </c>
    </row>
    <row r="79" spans="1:14" ht="15.75" x14ac:dyDescent="0.25">
      <c r="A79" s="18">
        <v>2.2000000000000002</v>
      </c>
      <c r="B79" s="14">
        <v>7</v>
      </c>
      <c r="C79" s="20">
        <v>0.17199999999999999</v>
      </c>
      <c r="D79" s="14">
        <v>117</v>
      </c>
      <c r="E79" s="14">
        <v>5</v>
      </c>
      <c r="F79" s="14">
        <v>168</v>
      </c>
      <c r="G79" s="14">
        <v>1</v>
      </c>
      <c r="H79" s="32">
        <v>1</v>
      </c>
      <c r="I79" s="14">
        <v>33</v>
      </c>
      <c r="J79" s="14">
        <v>11</v>
      </c>
      <c r="K79" s="14">
        <v>5</v>
      </c>
      <c r="L79" s="17">
        <v>23</v>
      </c>
      <c r="M79" s="33">
        <v>184</v>
      </c>
      <c r="N79" s="18">
        <v>12.7</v>
      </c>
    </row>
    <row r="80" spans="1:14" ht="15.75" x14ac:dyDescent="0.25">
      <c r="A80" s="18">
        <v>3</v>
      </c>
      <c r="B80" s="14">
        <v>18</v>
      </c>
      <c r="C80" s="20">
        <v>4.3999999999999997E-2</v>
      </c>
      <c r="D80" s="14">
        <v>175</v>
      </c>
      <c r="E80" s="14">
        <v>3</v>
      </c>
      <c r="F80" s="14">
        <v>78</v>
      </c>
      <c r="G80" s="14">
        <v>1</v>
      </c>
      <c r="H80" s="32">
        <v>1</v>
      </c>
      <c r="I80" s="14">
        <v>39</v>
      </c>
      <c r="J80" s="14">
        <v>7</v>
      </c>
      <c r="K80" s="14">
        <v>3</v>
      </c>
      <c r="L80" s="17">
        <v>84</v>
      </c>
      <c r="M80" s="33">
        <v>187</v>
      </c>
      <c r="N80" s="18">
        <v>14</v>
      </c>
    </row>
    <row r="81" spans="1:14" ht="15.75" x14ac:dyDescent="0.25">
      <c r="A81" s="18">
        <v>2</v>
      </c>
      <c r="B81" s="14">
        <v>11</v>
      </c>
      <c r="C81" s="20">
        <v>1.5449999999999999</v>
      </c>
      <c r="D81" s="14">
        <v>102</v>
      </c>
      <c r="E81" s="14">
        <v>3</v>
      </c>
      <c r="F81" s="14">
        <v>110</v>
      </c>
      <c r="G81" s="14">
        <v>1</v>
      </c>
      <c r="H81" s="32">
        <v>0</v>
      </c>
      <c r="I81" s="14">
        <v>41</v>
      </c>
      <c r="J81" s="14">
        <v>10</v>
      </c>
      <c r="K81" s="14">
        <v>3</v>
      </c>
      <c r="L81" s="17">
        <v>28</v>
      </c>
      <c r="M81" s="33">
        <v>169</v>
      </c>
      <c r="N81" s="18">
        <v>9.4</v>
      </c>
    </row>
    <row r="82" spans="1:14" ht="15.75" x14ac:dyDescent="0.25">
      <c r="A82" s="18">
        <v>2.5</v>
      </c>
      <c r="B82" s="14">
        <v>5</v>
      </c>
      <c r="C82" s="20">
        <v>0.29099999999999998</v>
      </c>
      <c r="D82" s="14">
        <v>182</v>
      </c>
      <c r="E82" s="14">
        <v>3</v>
      </c>
      <c r="F82" s="14">
        <v>132</v>
      </c>
      <c r="G82" s="14">
        <v>1</v>
      </c>
      <c r="H82" s="32">
        <v>1</v>
      </c>
      <c r="I82" s="14">
        <v>31</v>
      </c>
      <c r="J82" s="14">
        <v>6</v>
      </c>
      <c r="K82" s="14">
        <v>2</v>
      </c>
      <c r="L82" s="17">
        <v>74</v>
      </c>
      <c r="M82" s="33">
        <v>173</v>
      </c>
      <c r="N82" s="18">
        <v>14</v>
      </c>
    </row>
    <row r="83" spans="1:14" ht="15.75" x14ac:dyDescent="0.25">
      <c r="A83" s="18">
        <v>2.5</v>
      </c>
      <c r="B83" s="14">
        <v>9</v>
      </c>
      <c r="C83" s="20">
        <v>9.1999999999999998E-2</v>
      </c>
      <c r="D83" s="14">
        <v>230</v>
      </c>
      <c r="E83" s="14">
        <v>4</v>
      </c>
      <c r="F83" s="14">
        <v>137</v>
      </c>
      <c r="G83" s="14">
        <v>0</v>
      </c>
      <c r="H83" s="32">
        <v>0</v>
      </c>
      <c r="I83" s="14">
        <v>43</v>
      </c>
      <c r="J83" s="14">
        <v>12</v>
      </c>
      <c r="K83" s="14">
        <v>3</v>
      </c>
      <c r="L83" s="17">
        <v>65</v>
      </c>
      <c r="M83" s="33">
        <v>174</v>
      </c>
      <c r="N83" s="18">
        <v>15.9</v>
      </c>
    </row>
    <row r="84" spans="1:14" ht="15.75" x14ac:dyDescent="0.25">
      <c r="A84" s="18">
        <v>1.6</v>
      </c>
      <c r="B84" s="14">
        <v>5</v>
      </c>
      <c r="C84" s="20">
        <v>0.48</v>
      </c>
      <c r="D84" s="14">
        <v>59</v>
      </c>
      <c r="E84" s="14">
        <v>3</v>
      </c>
      <c r="F84" s="14">
        <v>127</v>
      </c>
      <c r="G84" s="14">
        <v>0</v>
      </c>
      <c r="H84" s="32">
        <v>0</v>
      </c>
      <c r="I84" s="14">
        <v>30</v>
      </c>
      <c r="J84" s="14">
        <v>4</v>
      </c>
      <c r="K84" s="14">
        <v>2</v>
      </c>
      <c r="L84" s="17">
        <v>17</v>
      </c>
      <c r="M84" s="33">
        <v>175</v>
      </c>
      <c r="N84" s="18">
        <v>7.5</v>
      </c>
    </row>
    <row r="85" spans="1:14" ht="15.75" x14ac:dyDescent="0.25">
      <c r="A85" s="18">
        <v>1.9</v>
      </c>
      <c r="B85" s="14">
        <v>16</v>
      </c>
      <c r="C85" s="20">
        <v>0.98299999999999998</v>
      </c>
      <c r="D85" s="14">
        <v>71</v>
      </c>
      <c r="E85" s="14">
        <v>4</v>
      </c>
      <c r="F85" s="14">
        <v>112</v>
      </c>
      <c r="G85" s="14">
        <v>1</v>
      </c>
      <c r="H85" s="32">
        <v>0</v>
      </c>
      <c r="I85" s="14">
        <v>39</v>
      </c>
      <c r="J85" s="14">
        <v>7</v>
      </c>
      <c r="K85" s="14">
        <v>3</v>
      </c>
      <c r="L85" s="17">
        <v>23</v>
      </c>
      <c r="M85" s="33">
        <v>180</v>
      </c>
      <c r="N85" s="18">
        <v>8.1</v>
      </c>
    </row>
    <row r="86" spans="1:14" ht="15.75" x14ac:dyDescent="0.25">
      <c r="A86" s="18">
        <v>2.1</v>
      </c>
      <c r="B86" s="14">
        <v>3</v>
      </c>
      <c r="C86" s="20">
        <v>1.881</v>
      </c>
      <c r="D86" s="14">
        <v>46</v>
      </c>
      <c r="E86" s="14">
        <v>1</v>
      </c>
      <c r="F86" s="14">
        <v>85</v>
      </c>
      <c r="G86" s="14">
        <v>0</v>
      </c>
      <c r="H86" s="32">
        <v>1</v>
      </c>
      <c r="I86" s="14">
        <v>46</v>
      </c>
      <c r="J86" s="14">
        <v>9</v>
      </c>
      <c r="K86" s="14">
        <v>3</v>
      </c>
      <c r="L86" s="17">
        <v>17</v>
      </c>
      <c r="M86" s="33">
        <v>194</v>
      </c>
      <c r="N86" s="18">
        <v>10.3</v>
      </c>
    </row>
    <row r="87" spans="1:14" ht="15.75" x14ac:dyDescent="0.25">
      <c r="A87" s="18">
        <v>1.9</v>
      </c>
      <c r="B87" s="14">
        <v>3</v>
      </c>
      <c r="C87" s="20">
        <v>2.6259999999999999</v>
      </c>
      <c r="D87" s="14">
        <v>43</v>
      </c>
      <c r="E87" s="14">
        <v>2</v>
      </c>
      <c r="F87" s="14">
        <v>74</v>
      </c>
      <c r="G87" s="14">
        <v>0</v>
      </c>
      <c r="H87" s="32">
        <v>0</v>
      </c>
      <c r="I87" s="14">
        <v>50</v>
      </c>
      <c r="J87" s="14">
        <v>4</v>
      </c>
      <c r="K87" s="14">
        <v>4</v>
      </c>
      <c r="L87" s="17">
        <v>21</v>
      </c>
      <c r="M87" s="33">
        <v>180</v>
      </c>
      <c r="N87" s="18">
        <v>7.7</v>
      </c>
    </row>
    <row r="88" spans="1:14" ht="15.75" x14ac:dyDescent="0.25">
      <c r="A88" s="18">
        <v>1.9</v>
      </c>
      <c r="B88" s="14">
        <v>21</v>
      </c>
      <c r="C88" s="20">
        <v>0.56799999999999995</v>
      </c>
      <c r="D88" s="14">
        <v>125</v>
      </c>
      <c r="E88" s="14">
        <v>3</v>
      </c>
      <c r="F88" s="14">
        <v>109</v>
      </c>
      <c r="G88" s="14">
        <v>0</v>
      </c>
      <c r="H88" s="32">
        <v>0</v>
      </c>
      <c r="I88" s="14">
        <v>44</v>
      </c>
      <c r="J88" s="14">
        <v>8</v>
      </c>
      <c r="K88" s="14">
        <v>3</v>
      </c>
      <c r="L88" s="17">
        <v>34</v>
      </c>
      <c r="M88" s="33">
        <v>167</v>
      </c>
      <c r="N88" s="18">
        <v>8.5</v>
      </c>
    </row>
    <row r="89" spans="1:14" ht="15.75" x14ac:dyDescent="0.25">
      <c r="A89" s="18">
        <v>2.2000000000000002</v>
      </c>
      <c r="B89" s="14">
        <v>8</v>
      </c>
      <c r="C89" s="20">
        <v>0.879</v>
      </c>
      <c r="D89" s="14">
        <v>118</v>
      </c>
      <c r="E89" s="14">
        <v>3</v>
      </c>
      <c r="F89" s="14">
        <v>108</v>
      </c>
      <c r="G89" s="14">
        <v>0</v>
      </c>
      <c r="H89" s="32">
        <v>1</v>
      </c>
      <c r="I89" s="14">
        <v>31</v>
      </c>
      <c r="J89" s="14">
        <v>10</v>
      </c>
      <c r="K89" s="14">
        <v>2</v>
      </c>
      <c r="L89" s="17">
        <v>50</v>
      </c>
      <c r="M89" s="33">
        <v>180</v>
      </c>
      <c r="N89" s="18">
        <v>10.7</v>
      </c>
    </row>
    <row r="90" spans="1:14" ht="15.75" x14ac:dyDescent="0.25">
      <c r="A90" s="18">
        <v>1.8</v>
      </c>
      <c r="B90" s="14">
        <v>4</v>
      </c>
      <c r="C90" s="20">
        <v>1.083</v>
      </c>
      <c r="D90" s="14">
        <v>101</v>
      </c>
      <c r="E90" s="14">
        <v>2</v>
      </c>
      <c r="F90" s="14">
        <v>100</v>
      </c>
      <c r="G90" s="14">
        <v>0</v>
      </c>
      <c r="H90" s="32">
        <v>0</v>
      </c>
      <c r="I90" s="14">
        <v>53</v>
      </c>
      <c r="J90" s="14">
        <v>7</v>
      </c>
      <c r="K90" s="14">
        <v>4</v>
      </c>
      <c r="L90" s="17">
        <v>28</v>
      </c>
      <c r="M90" s="33">
        <v>167</v>
      </c>
      <c r="N90" s="18">
        <v>7.4</v>
      </c>
    </row>
    <row r="91" spans="1:14" ht="15.75" x14ac:dyDescent="0.25">
      <c r="A91" s="18">
        <v>2.6</v>
      </c>
      <c r="B91" s="14">
        <v>6</v>
      </c>
      <c r="C91" s="20">
        <v>0.82799999999999996</v>
      </c>
      <c r="D91" s="14">
        <v>213</v>
      </c>
      <c r="E91" s="14">
        <v>3</v>
      </c>
      <c r="F91" s="14">
        <v>105</v>
      </c>
      <c r="G91" s="14">
        <v>1</v>
      </c>
      <c r="H91" s="32">
        <v>1</v>
      </c>
      <c r="I91" s="14">
        <v>37</v>
      </c>
      <c r="J91" s="14">
        <v>15</v>
      </c>
      <c r="K91" s="14">
        <v>2</v>
      </c>
      <c r="L91" s="17">
        <v>75</v>
      </c>
      <c r="M91" s="33">
        <v>176</v>
      </c>
      <c r="N91" s="18">
        <v>14.8</v>
      </c>
    </row>
    <row r="92" spans="1:14" ht="15.75" x14ac:dyDescent="0.25">
      <c r="A92" s="18">
        <v>1.9</v>
      </c>
      <c r="B92" s="14">
        <v>24</v>
      </c>
      <c r="C92" s="20">
        <v>1.56</v>
      </c>
      <c r="D92" s="14">
        <v>115</v>
      </c>
      <c r="E92" s="14">
        <v>5</v>
      </c>
      <c r="F92" s="14">
        <v>87</v>
      </c>
      <c r="G92" s="14">
        <v>1</v>
      </c>
      <c r="H92" s="32">
        <v>0</v>
      </c>
      <c r="I92" s="14">
        <v>46</v>
      </c>
      <c r="J92" s="14">
        <v>1</v>
      </c>
      <c r="K92" s="14">
        <v>4</v>
      </c>
      <c r="L92" s="17">
        <v>37</v>
      </c>
      <c r="M92" s="33">
        <v>166</v>
      </c>
      <c r="N92" s="18">
        <v>7.3</v>
      </c>
    </row>
    <row r="93" spans="1:14" ht="15.75" x14ac:dyDescent="0.25">
      <c r="A93" s="18">
        <v>1.8</v>
      </c>
      <c r="B93" s="14">
        <v>1</v>
      </c>
      <c r="C93" s="20">
        <v>1.4279999999999999</v>
      </c>
      <c r="D93" s="14">
        <v>121</v>
      </c>
      <c r="E93" s="14">
        <v>4</v>
      </c>
      <c r="F93" s="14">
        <v>84</v>
      </c>
      <c r="G93" s="14">
        <v>1</v>
      </c>
      <c r="H93" s="32">
        <v>0</v>
      </c>
      <c r="I93" s="14">
        <v>45</v>
      </c>
      <c r="J93" s="14">
        <v>5</v>
      </c>
      <c r="K93" s="14">
        <v>4</v>
      </c>
      <c r="L93" s="17">
        <v>14</v>
      </c>
      <c r="M93" s="33">
        <v>165</v>
      </c>
      <c r="N93" s="18">
        <v>7.6</v>
      </c>
    </row>
    <row r="94" spans="1:14" ht="15.75" x14ac:dyDescent="0.25">
      <c r="A94" s="18">
        <v>1.9</v>
      </c>
      <c r="B94" s="14">
        <v>3</v>
      </c>
      <c r="C94" s="20">
        <v>1.4039999999999999</v>
      </c>
      <c r="D94" s="14">
        <v>69</v>
      </c>
      <c r="E94" s="14">
        <v>1</v>
      </c>
      <c r="F94" s="14">
        <v>87</v>
      </c>
      <c r="G94" s="14">
        <v>1</v>
      </c>
      <c r="H94" s="32">
        <v>0</v>
      </c>
      <c r="I94" s="14">
        <v>34</v>
      </c>
      <c r="J94" s="14">
        <v>8</v>
      </c>
      <c r="K94" s="14">
        <v>2</v>
      </c>
      <c r="L94" s="17">
        <v>38</v>
      </c>
      <c r="M94" s="33">
        <v>181</v>
      </c>
      <c r="N94" s="18">
        <v>9</v>
      </c>
    </row>
    <row r="95" spans="1:14" ht="15.75" x14ac:dyDescent="0.25">
      <c r="A95" s="18">
        <v>2.1</v>
      </c>
      <c r="B95" s="14">
        <v>5</v>
      </c>
      <c r="C95" s="20">
        <v>1.0720000000000001</v>
      </c>
      <c r="D95" s="14">
        <v>178</v>
      </c>
      <c r="E95" s="14">
        <v>2</v>
      </c>
      <c r="F95" s="14">
        <v>101</v>
      </c>
      <c r="G95" s="14">
        <v>1</v>
      </c>
      <c r="H95" s="32">
        <v>1</v>
      </c>
      <c r="I95" s="14">
        <v>38</v>
      </c>
      <c r="J95" s="14">
        <v>13</v>
      </c>
      <c r="K95" s="14">
        <v>2</v>
      </c>
      <c r="L95" s="17">
        <v>49</v>
      </c>
      <c r="M95" s="33">
        <v>183</v>
      </c>
      <c r="N95" s="18">
        <v>12.9</v>
      </c>
    </row>
    <row r="96" spans="1:14" ht="15.75" x14ac:dyDescent="0.25">
      <c r="A96" s="18">
        <v>1.9</v>
      </c>
      <c r="B96" s="14">
        <v>12</v>
      </c>
      <c r="C96" s="20">
        <v>0.183</v>
      </c>
      <c r="D96" s="14">
        <v>85</v>
      </c>
      <c r="E96" s="14">
        <v>4</v>
      </c>
      <c r="F96" s="14">
        <v>130</v>
      </c>
      <c r="G96" s="14">
        <v>1</v>
      </c>
      <c r="H96" s="32">
        <v>0</v>
      </c>
      <c r="I96" s="14">
        <v>37</v>
      </c>
      <c r="J96" s="14">
        <v>11</v>
      </c>
      <c r="K96" s="14">
        <v>2</v>
      </c>
      <c r="L96" s="17">
        <v>22</v>
      </c>
      <c r="M96" s="33">
        <v>178</v>
      </c>
      <c r="N96" s="18">
        <v>9</v>
      </c>
    </row>
    <row r="97" spans="1:14" ht="15.75" x14ac:dyDescent="0.25">
      <c r="A97" s="18">
        <v>3.6</v>
      </c>
      <c r="B97" s="14">
        <v>12</v>
      </c>
      <c r="C97" s="20">
        <v>1.6</v>
      </c>
      <c r="D97" s="14">
        <v>282</v>
      </c>
      <c r="E97" s="14">
        <v>0</v>
      </c>
      <c r="F97" s="14">
        <v>72</v>
      </c>
      <c r="G97" s="14">
        <v>1</v>
      </c>
      <c r="H97" s="32">
        <v>1</v>
      </c>
      <c r="I97" s="14">
        <v>39</v>
      </c>
      <c r="J97" s="14">
        <v>18</v>
      </c>
      <c r="K97" s="14">
        <v>1</v>
      </c>
      <c r="L97" s="17">
        <v>29</v>
      </c>
      <c r="M97" s="33">
        <v>185</v>
      </c>
      <c r="N97" s="18">
        <v>18.2</v>
      </c>
    </row>
    <row r="98" spans="1:14" ht="15.75" x14ac:dyDescent="0.25">
      <c r="A98" s="18">
        <v>3</v>
      </c>
      <c r="B98" s="14">
        <v>5</v>
      </c>
      <c r="C98" s="20">
        <v>0.61199999999999999</v>
      </c>
      <c r="D98" s="14">
        <v>156</v>
      </c>
      <c r="E98" s="14">
        <v>5</v>
      </c>
      <c r="F98" s="14">
        <v>129</v>
      </c>
      <c r="G98" s="14">
        <v>0</v>
      </c>
      <c r="H98" s="32">
        <v>1</v>
      </c>
      <c r="I98" s="14">
        <v>42</v>
      </c>
      <c r="J98" s="14">
        <v>15</v>
      </c>
      <c r="K98" s="14">
        <v>4</v>
      </c>
      <c r="L98" s="17">
        <v>55</v>
      </c>
      <c r="M98" s="33">
        <v>193</v>
      </c>
      <c r="N98" s="18">
        <v>14.4</v>
      </c>
    </row>
    <row r="99" spans="1:14" ht="15.75" x14ac:dyDescent="0.25">
      <c r="A99" s="18">
        <v>2</v>
      </c>
      <c r="B99" s="14">
        <v>3</v>
      </c>
      <c r="C99" s="20">
        <v>0.496</v>
      </c>
      <c r="D99" s="14">
        <v>86</v>
      </c>
      <c r="E99" s="14">
        <v>3</v>
      </c>
      <c r="F99" s="14">
        <v>100</v>
      </c>
      <c r="G99" s="14">
        <v>0</v>
      </c>
      <c r="H99" s="32">
        <v>0</v>
      </c>
      <c r="I99" s="14">
        <v>54</v>
      </c>
      <c r="J99" s="14">
        <v>8</v>
      </c>
      <c r="K99" s="14">
        <v>4</v>
      </c>
      <c r="L99" s="17">
        <v>37</v>
      </c>
      <c r="M99" s="33">
        <v>179</v>
      </c>
      <c r="N99" s="18">
        <v>8.8000000000000007</v>
      </c>
    </row>
    <row r="100" spans="1:14" ht="15.75" x14ac:dyDescent="0.25">
      <c r="A100" s="18">
        <v>2.5</v>
      </c>
      <c r="B100" s="14">
        <v>17</v>
      </c>
      <c r="C100" s="20">
        <v>1.8</v>
      </c>
      <c r="D100" s="14">
        <v>212</v>
      </c>
      <c r="E100" s="14">
        <v>2</v>
      </c>
      <c r="F100" s="14">
        <v>86</v>
      </c>
      <c r="G100" s="14">
        <v>1</v>
      </c>
      <c r="H100" s="32">
        <v>1</v>
      </c>
      <c r="I100" s="14">
        <v>39</v>
      </c>
      <c r="J100" s="14">
        <v>9</v>
      </c>
      <c r="K100" s="14">
        <v>3</v>
      </c>
      <c r="L100" s="17">
        <v>40</v>
      </c>
      <c r="M100" s="33">
        <v>171</v>
      </c>
      <c r="N100" s="18">
        <v>12.5</v>
      </c>
    </row>
    <row r="101" spans="1:14" ht="15.75" x14ac:dyDescent="0.25">
      <c r="A101" s="18">
        <v>2.2000000000000002</v>
      </c>
      <c r="B101" s="14">
        <v>6</v>
      </c>
      <c r="C101" s="20">
        <v>0.40300000000000002</v>
      </c>
      <c r="D101" s="14">
        <v>157</v>
      </c>
      <c r="E101" s="14">
        <v>2</v>
      </c>
      <c r="F101" s="14">
        <v>98</v>
      </c>
      <c r="G101" s="14">
        <v>0</v>
      </c>
      <c r="H101" s="32">
        <v>1</v>
      </c>
      <c r="I101" s="14">
        <v>35</v>
      </c>
      <c r="J101" s="14">
        <v>16</v>
      </c>
      <c r="K101" s="14">
        <v>1</v>
      </c>
      <c r="L101" s="17">
        <v>45</v>
      </c>
      <c r="M101" s="33">
        <v>180</v>
      </c>
      <c r="N101" s="18">
        <v>13.3</v>
      </c>
    </row>
    <row r="102" spans="1:14" ht="15.75" x14ac:dyDescent="0.25">
      <c r="A102" s="18">
        <v>2.4</v>
      </c>
      <c r="B102" s="14">
        <v>10</v>
      </c>
      <c r="C102" s="20">
        <v>0.85599999999999998</v>
      </c>
      <c r="D102" s="14">
        <v>91</v>
      </c>
      <c r="E102" s="14">
        <v>3</v>
      </c>
      <c r="F102" s="14">
        <v>112</v>
      </c>
      <c r="G102" s="14">
        <v>1</v>
      </c>
      <c r="H102" s="32">
        <v>0</v>
      </c>
      <c r="I102" s="14">
        <v>33</v>
      </c>
      <c r="J102" s="14">
        <v>1</v>
      </c>
      <c r="K102" s="14">
        <v>3</v>
      </c>
      <c r="L102" s="17">
        <v>43</v>
      </c>
      <c r="M102" s="33">
        <v>188</v>
      </c>
      <c r="N102" s="18">
        <v>12.5</v>
      </c>
    </row>
    <row r="103" spans="1:14" ht="15.75" x14ac:dyDescent="0.25">
      <c r="A103" s="18">
        <v>2.8</v>
      </c>
      <c r="B103" s="14">
        <v>15</v>
      </c>
      <c r="C103" s="20">
        <v>1.8360000000000001</v>
      </c>
      <c r="D103" s="14">
        <v>169</v>
      </c>
      <c r="E103" s="14">
        <v>0</v>
      </c>
      <c r="F103" s="14">
        <v>85</v>
      </c>
      <c r="G103" s="14">
        <v>0</v>
      </c>
      <c r="H103" s="32">
        <v>1</v>
      </c>
      <c r="I103" s="14">
        <v>36</v>
      </c>
      <c r="J103" s="14">
        <v>7</v>
      </c>
      <c r="K103" s="14">
        <v>2</v>
      </c>
      <c r="L103" s="17">
        <v>83</v>
      </c>
      <c r="M103" s="33">
        <v>187</v>
      </c>
      <c r="N103" s="18">
        <v>13.2</v>
      </c>
    </row>
    <row r="104" spans="1:14" ht="15.75" x14ac:dyDescent="0.25">
      <c r="A104" s="18">
        <v>2.5</v>
      </c>
      <c r="B104" s="14">
        <v>20</v>
      </c>
      <c r="C104" s="20">
        <v>0.40799999999999997</v>
      </c>
      <c r="D104" s="14">
        <v>175</v>
      </c>
      <c r="E104" s="14">
        <v>2</v>
      </c>
      <c r="F104" s="14">
        <v>96</v>
      </c>
      <c r="G104" s="14">
        <v>0</v>
      </c>
      <c r="H104" s="32">
        <v>0</v>
      </c>
      <c r="I104" s="14">
        <v>42</v>
      </c>
      <c r="J104" s="14">
        <v>7</v>
      </c>
      <c r="K104" s="14">
        <v>6</v>
      </c>
      <c r="L104" s="17">
        <v>49</v>
      </c>
      <c r="M104" s="33">
        <v>168</v>
      </c>
      <c r="N104" s="18">
        <v>11.1</v>
      </c>
    </row>
    <row r="105" spans="1:14" ht="15.75" x14ac:dyDescent="0.25">
      <c r="A105" s="18">
        <v>1.9</v>
      </c>
      <c r="B105" s="14">
        <v>4</v>
      </c>
      <c r="C105" s="20">
        <v>0.124</v>
      </c>
      <c r="D105" s="14">
        <v>77</v>
      </c>
      <c r="E105" s="14">
        <v>3</v>
      </c>
      <c r="F105" s="14">
        <v>150</v>
      </c>
      <c r="G105" s="14">
        <v>0</v>
      </c>
      <c r="H105" s="32">
        <v>0</v>
      </c>
      <c r="I105" s="14">
        <v>29</v>
      </c>
      <c r="J105" s="14">
        <v>10</v>
      </c>
      <c r="K105" s="14">
        <v>1</v>
      </c>
      <c r="L105" s="17">
        <v>24</v>
      </c>
      <c r="M105" s="33">
        <v>175</v>
      </c>
      <c r="N105" s="18">
        <v>8.3000000000000007</v>
      </c>
    </row>
    <row r="106" spans="1:14" ht="15.75" x14ac:dyDescent="0.25">
      <c r="A106" s="18">
        <v>1.9</v>
      </c>
      <c r="B106" s="14">
        <v>11</v>
      </c>
      <c r="C106" s="20">
        <v>8.5000000000000006E-2</v>
      </c>
      <c r="D106" s="14">
        <v>125</v>
      </c>
      <c r="E106" s="14">
        <v>7</v>
      </c>
      <c r="F106" s="14">
        <v>107</v>
      </c>
      <c r="G106" s="14">
        <v>1</v>
      </c>
      <c r="H106" s="32">
        <v>0</v>
      </c>
      <c r="I106" s="14">
        <v>38</v>
      </c>
      <c r="J106" s="14">
        <v>4</v>
      </c>
      <c r="K106" s="14">
        <v>5</v>
      </c>
      <c r="L106" s="17">
        <v>35</v>
      </c>
      <c r="M106" s="33">
        <v>169</v>
      </c>
      <c r="N106" s="18">
        <v>9.3000000000000007</v>
      </c>
    </row>
    <row r="107" spans="1:14" ht="15.75" x14ac:dyDescent="0.25">
      <c r="A107" s="18">
        <v>1.7</v>
      </c>
      <c r="B107" s="14">
        <v>13</v>
      </c>
      <c r="C107" s="20">
        <v>0.85199999999999998</v>
      </c>
      <c r="D107" s="14">
        <v>102</v>
      </c>
      <c r="E107" s="14">
        <v>3</v>
      </c>
      <c r="F107" s="14">
        <v>108</v>
      </c>
      <c r="G107" s="14">
        <v>1</v>
      </c>
      <c r="H107" s="32">
        <v>0</v>
      </c>
      <c r="I107" s="14">
        <v>37</v>
      </c>
      <c r="J107" s="14">
        <v>9</v>
      </c>
      <c r="K107" s="14">
        <v>4</v>
      </c>
      <c r="L107" s="17">
        <v>25</v>
      </c>
      <c r="M107" s="33">
        <v>168</v>
      </c>
      <c r="N107" s="18">
        <v>8.1999999999999993</v>
      </c>
    </row>
    <row r="108" spans="1:14" ht="15.75" x14ac:dyDescent="0.25">
      <c r="A108" s="18">
        <v>3.3</v>
      </c>
      <c r="B108" s="14">
        <v>6</v>
      </c>
      <c r="C108" s="20">
        <v>1.927</v>
      </c>
      <c r="D108" s="14">
        <v>249</v>
      </c>
      <c r="E108" s="14">
        <v>2</v>
      </c>
      <c r="F108" s="14">
        <v>78</v>
      </c>
      <c r="G108" s="14">
        <v>1</v>
      </c>
      <c r="H108" s="32">
        <v>1</v>
      </c>
      <c r="I108" s="14">
        <v>29</v>
      </c>
      <c r="J108" s="14">
        <v>7</v>
      </c>
      <c r="K108" s="14">
        <v>2</v>
      </c>
      <c r="L108" s="17">
        <v>58</v>
      </c>
      <c r="M108" s="33">
        <v>171</v>
      </c>
      <c r="N108" s="18">
        <v>14.8</v>
      </c>
    </row>
    <row r="109" spans="1:14" ht="15.75" x14ac:dyDescent="0.25">
      <c r="A109" s="18">
        <v>2</v>
      </c>
      <c r="B109" s="14">
        <v>4</v>
      </c>
      <c r="C109" s="20">
        <v>1.018</v>
      </c>
      <c r="D109" s="14">
        <v>134</v>
      </c>
      <c r="E109" s="14">
        <v>1</v>
      </c>
      <c r="F109" s="14">
        <v>86</v>
      </c>
      <c r="G109" s="14">
        <v>0</v>
      </c>
      <c r="H109" s="32">
        <v>1</v>
      </c>
      <c r="I109" s="14">
        <v>36</v>
      </c>
      <c r="J109" s="14">
        <v>10</v>
      </c>
      <c r="K109" s="14">
        <v>4</v>
      </c>
      <c r="L109" s="17">
        <v>31</v>
      </c>
      <c r="M109" s="33">
        <v>182</v>
      </c>
      <c r="N109" s="18">
        <v>10.7</v>
      </c>
    </row>
    <row r="110" spans="1:14" ht="15.75" x14ac:dyDescent="0.25">
      <c r="A110" s="18">
        <v>2.1</v>
      </c>
      <c r="B110" s="14">
        <v>13</v>
      </c>
      <c r="C110" s="20">
        <v>0.86399999999999999</v>
      </c>
      <c r="D110" s="14">
        <v>129</v>
      </c>
      <c r="E110" s="14">
        <v>4</v>
      </c>
      <c r="F110" s="14">
        <v>133</v>
      </c>
      <c r="G110" s="14">
        <v>1</v>
      </c>
      <c r="H110" s="32">
        <v>0</v>
      </c>
      <c r="I110" s="14">
        <v>61</v>
      </c>
      <c r="J110" s="14">
        <v>8</v>
      </c>
      <c r="K110" s="14">
        <v>5</v>
      </c>
      <c r="L110" s="17">
        <v>39</v>
      </c>
      <c r="M110" s="33">
        <v>168</v>
      </c>
      <c r="N110" s="18">
        <v>8.8000000000000007</v>
      </c>
    </row>
    <row r="111" spans="1:14" ht="15.75" x14ac:dyDescent="0.25">
      <c r="A111" s="18">
        <v>2</v>
      </c>
      <c r="B111" s="14">
        <v>2</v>
      </c>
      <c r="C111" s="20">
        <v>0.626</v>
      </c>
      <c r="D111" s="14">
        <v>51</v>
      </c>
      <c r="E111" s="14">
        <v>2</v>
      </c>
      <c r="F111" s="14">
        <v>107</v>
      </c>
      <c r="G111" s="14">
        <v>1</v>
      </c>
      <c r="H111" s="32">
        <v>0</v>
      </c>
      <c r="I111" s="14">
        <v>38</v>
      </c>
      <c r="J111" s="14">
        <v>8</v>
      </c>
      <c r="K111" s="14">
        <v>3</v>
      </c>
      <c r="L111" s="17">
        <v>26</v>
      </c>
      <c r="M111" s="33">
        <v>193</v>
      </c>
      <c r="N111" s="18">
        <v>9.6999999999999993</v>
      </c>
    </row>
    <row r="112" spans="1:14" ht="15.75" x14ac:dyDescent="0.25">
      <c r="A112" s="18">
        <v>1.9</v>
      </c>
      <c r="B112" s="14">
        <v>4</v>
      </c>
      <c r="C112" s="20">
        <v>1.3839999999999999</v>
      </c>
      <c r="D112" s="14">
        <v>33</v>
      </c>
      <c r="E112" s="14">
        <v>2</v>
      </c>
      <c r="F112" s="14">
        <v>100</v>
      </c>
      <c r="G112" s="14">
        <v>1</v>
      </c>
      <c r="H112" s="32">
        <v>0</v>
      </c>
      <c r="I112" s="14">
        <v>27</v>
      </c>
      <c r="J112" s="14">
        <v>10</v>
      </c>
      <c r="K112" s="14">
        <v>1</v>
      </c>
      <c r="L112" s="17">
        <v>94</v>
      </c>
      <c r="M112" s="33">
        <v>192</v>
      </c>
      <c r="N112" s="18">
        <v>9.6999999999999993</v>
      </c>
    </row>
    <row r="113" spans="1:14" ht="15.75" x14ac:dyDescent="0.25">
      <c r="A113" s="18">
        <v>2.2000000000000002</v>
      </c>
      <c r="B113" s="14">
        <v>3</v>
      </c>
      <c r="C113" s="20">
        <v>0.59</v>
      </c>
      <c r="D113" s="14">
        <v>121</v>
      </c>
      <c r="E113" s="14">
        <v>3</v>
      </c>
      <c r="F113" s="14">
        <v>108</v>
      </c>
      <c r="G113" s="14">
        <v>1</v>
      </c>
      <c r="H113" s="32">
        <v>1</v>
      </c>
      <c r="I113" s="14">
        <v>32</v>
      </c>
      <c r="J113" s="14">
        <v>10</v>
      </c>
      <c r="K113" s="14">
        <v>2</v>
      </c>
      <c r="L113" s="17">
        <v>54</v>
      </c>
      <c r="M113" s="33">
        <v>181</v>
      </c>
      <c r="N113" s="18">
        <v>10.5</v>
      </c>
    </row>
    <row r="114" spans="1:14" ht="15.75" x14ac:dyDescent="0.25">
      <c r="A114" s="18">
        <v>1.7</v>
      </c>
      <c r="B114" s="14">
        <v>7</v>
      </c>
      <c r="C114" s="20">
        <v>7.1999999999999995E-2</v>
      </c>
      <c r="D114" s="14">
        <v>116</v>
      </c>
      <c r="E114" s="14">
        <v>7</v>
      </c>
      <c r="F114" s="14">
        <v>155</v>
      </c>
      <c r="G114" s="14">
        <v>1</v>
      </c>
      <c r="H114" s="32">
        <v>1</v>
      </c>
      <c r="I114" s="14">
        <v>44</v>
      </c>
      <c r="J114" s="14">
        <v>16</v>
      </c>
      <c r="K114" s="14">
        <v>2</v>
      </c>
      <c r="L114" s="17">
        <v>8</v>
      </c>
      <c r="M114" s="33">
        <v>170</v>
      </c>
      <c r="N114" s="18">
        <v>8.9</v>
      </c>
    </row>
    <row r="115" spans="1:14" ht="15.75" x14ac:dyDescent="0.25">
      <c r="A115" s="18">
        <v>1.8</v>
      </c>
      <c r="B115" s="14">
        <v>4</v>
      </c>
      <c r="C115" s="20">
        <v>1.2829999999999999</v>
      </c>
      <c r="D115" s="14">
        <v>68</v>
      </c>
      <c r="E115" s="14">
        <v>4</v>
      </c>
      <c r="F115" s="14">
        <v>90</v>
      </c>
      <c r="G115" s="14">
        <v>1</v>
      </c>
      <c r="H115" s="32">
        <v>0</v>
      </c>
      <c r="I115" s="14">
        <v>37</v>
      </c>
      <c r="J115" s="14">
        <v>6</v>
      </c>
      <c r="K115" s="14">
        <v>3</v>
      </c>
      <c r="L115" s="17">
        <v>17</v>
      </c>
      <c r="M115" s="33">
        <v>175</v>
      </c>
      <c r="N115" s="18">
        <v>7.9</v>
      </c>
    </row>
    <row r="116" spans="1:14" ht="15.75" x14ac:dyDescent="0.25">
      <c r="A116" s="18">
        <v>3.3</v>
      </c>
      <c r="B116" s="14">
        <v>6</v>
      </c>
      <c r="C116" s="20">
        <v>7.4999999999999997E-2</v>
      </c>
      <c r="D116" s="14">
        <v>296</v>
      </c>
      <c r="E116" s="14">
        <v>0</v>
      </c>
      <c r="F116" s="14">
        <v>137</v>
      </c>
      <c r="G116" s="14">
        <v>1</v>
      </c>
      <c r="H116" s="32">
        <v>1</v>
      </c>
      <c r="I116" s="14">
        <v>37</v>
      </c>
      <c r="J116" s="14">
        <v>13</v>
      </c>
      <c r="K116" s="14">
        <v>1</v>
      </c>
      <c r="L116" s="17">
        <v>27</v>
      </c>
      <c r="M116" s="33">
        <v>196</v>
      </c>
      <c r="N116" s="18">
        <v>21</v>
      </c>
    </row>
    <row r="117" spans="1:14" ht="15.75" x14ac:dyDescent="0.25">
      <c r="A117" s="18">
        <v>2.2000000000000002</v>
      </c>
      <c r="B117" s="14">
        <v>6</v>
      </c>
      <c r="C117" s="20">
        <v>0.89900000000000002</v>
      </c>
      <c r="D117" s="14">
        <v>165</v>
      </c>
      <c r="E117" s="14">
        <v>1</v>
      </c>
      <c r="F117" s="14">
        <v>140</v>
      </c>
      <c r="G117" s="14">
        <v>0</v>
      </c>
      <c r="H117" s="32">
        <v>1</v>
      </c>
      <c r="I117" s="14">
        <v>60</v>
      </c>
      <c r="J117" s="14">
        <v>9</v>
      </c>
      <c r="K117" s="14">
        <v>5</v>
      </c>
      <c r="L117" s="17">
        <v>62</v>
      </c>
      <c r="M117" s="33">
        <v>174</v>
      </c>
      <c r="N117" s="18">
        <v>12.7</v>
      </c>
    </row>
    <row r="118" spans="1:14" ht="15.75" x14ac:dyDescent="0.25">
      <c r="A118" s="18">
        <v>1.9</v>
      </c>
      <c r="B118" s="14">
        <v>10</v>
      </c>
      <c r="C118" s="20">
        <v>1.248</v>
      </c>
      <c r="D118" s="14">
        <v>92</v>
      </c>
      <c r="E118" s="14">
        <v>2</v>
      </c>
      <c r="F118" s="14">
        <v>98</v>
      </c>
      <c r="G118" s="14">
        <v>0</v>
      </c>
      <c r="H118" s="32">
        <v>0</v>
      </c>
      <c r="I118" s="14">
        <v>53</v>
      </c>
      <c r="J118" s="14">
        <v>12</v>
      </c>
      <c r="K118" s="14">
        <v>4</v>
      </c>
      <c r="L118" s="17">
        <v>25</v>
      </c>
      <c r="M118" s="33">
        <v>182</v>
      </c>
      <c r="N118" s="18">
        <v>9.4</v>
      </c>
    </row>
    <row r="119" spans="1:14" ht="15.75" x14ac:dyDescent="0.25">
      <c r="A119" s="18">
        <v>1.8</v>
      </c>
      <c r="B119" s="14">
        <v>18</v>
      </c>
      <c r="C119" s="20">
        <v>0.23100000000000001</v>
      </c>
      <c r="D119" s="14">
        <v>109</v>
      </c>
      <c r="E119" s="14">
        <v>5</v>
      </c>
      <c r="F119" s="14">
        <v>111</v>
      </c>
      <c r="G119" s="14">
        <v>1</v>
      </c>
      <c r="H119" s="32">
        <v>0</v>
      </c>
      <c r="I119" s="14">
        <v>41</v>
      </c>
      <c r="J119" s="14">
        <v>7</v>
      </c>
      <c r="K119" s="14">
        <v>3</v>
      </c>
      <c r="L119" s="17">
        <v>29</v>
      </c>
      <c r="M119" s="33">
        <v>165</v>
      </c>
      <c r="N119" s="18">
        <v>7.5</v>
      </c>
    </row>
    <row r="120" spans="1:14" ht="15.75" x14ac:dyDescent="0.25">
      <c r="A120" s="18">
        <v>1.8</v>
      </c>
      <c r="B120" s="14">
        <v>7</v>
      </c>
      <c r="C120" s="20">
        <v>1.512</v>
      </c>
      <c r="D120" s="14">
        <v>125</v>
      </c>
      <c r="E120" s="14">
        <v>2</v>
      </c>
      <c r="F120" s="14">
        <v>101</v>
      </c>
      <c r="G120" s="14">
        <v>1</v>
      </c>
      <c r="H120" s="32">
        <v>0</v>
      </c>
      <c r="I120" s="14">
        <v>39</v>
      </c>
      <c r="J120" s="14">
        <v>13</v>
      </c>
      <c r="K120" s="14">
        <v>2</v>
      </c>
      <c r="L120" s="17">
        <v>32</v>
      </c>
      <c r="M120" s="33">
        <v>179</v>
      </c>
      <c r="N120" s="18">
        <v>11.8</v>
      </c>
    </row>
    <row r="121" spans="1:14" ht="15.75" x14ac:dyDescent="0.25">
      <c r="A121" s="18">
        <v>3.6</v>
      </c>
      <c r="B121" s="14">
        <v>1</v>
      </c>
      <c r="C121" s="20">
        <v>0.83099999999999996</v>
      </c>
      <c r="D121" s="14">
        <v>199</v>
      </c>
      <c r="E121" s="14">
        <v>3</v>
      </c>
      <c r="F121" s="14">
        <v>109</v>
      </c>
      <c r="G121" s="14">
        <v>1</v>
      </c>
      <c r="H121" s="32">
        <v>0</v>
      </c>
      <c r="I121" s="14">
        <v>44</v>
      </c>
      <c r="J121" s="14">
        <v>10</v>
      </c>
      <c r="K121" s="14">
        <v>4</v>
      </c>
      <c r="L121" s="17">
        <v>65</v>
      </c>
      <c r="M121" s="33">
        <v>168</v>
      </c>
      <c r="N121" s="18">
        <v>11.4</v>
      </c>
    </row>
    <row r="122" spans="1:14" ht="15.75" x14ac:dyDescent="0.25">
      <c r="A122" s="18">
        <v>1.9</v>
      </c>
      <c r="B122" s="14">
        <v>4</v>
      </c>
      <c r="C122" s="20">
        <v>0.123</v>
      </c>
      <c r="D122" s="14">
        <v>113</v>
      </c>
      <c r="E122" s="14">
        <v>3</v>
      </c>
      <c r="F122" s="14">
        <v>132</v>
      </c>
      <c r="G122" s="14">
        <v>0</v>
      </c>
      <c r="H122" s="32">
        <v>0</v>
      </c>
      <c r="I122" s="14">
        <v>45</v>
      </c>
      <c r="J122" s="14">
        <v>6</v>
      </c>
      <c r="K122" s="14">
        <v>3</v>
      </c>
      <c r="L122" s="17">
        <v>36</v>
      </c>
      <c r="M122" s="33">
        <v>167</v>
      </c>
      <c r="N122" s="18">
        <v>7.2</v>
      </c>
    </row>
    <row r="123" spans="1:14" ht="15.75" x14ac:dyDescent="0.25">
      <c r="A123" s="18">
        <v>3.3</v>
      </c>
      <c r="B123" s="14">
        <v>7</v>
      </c>
      <c r="C123" s="20">
        <v>0.13100000000000001</v>
      </c>
      <c r="D123" s="14">
        <v>284</v>
      </c>
      <c r="E123" s="14">
        <v>4</v>
      </c>
      <c r="F123" s="14">
        <v>137</v>
      </c>
      <c r="G123" s="14">
        <v>0</v>
      </c>
      <c r="H123" s="32">
        <v>1</v>
      </c>
      <c r="I123" s="14">
        <v>38</v>
      </c>
      <c r="J123" s="14">
        <v>15</v>
      </c>
      <c r="K123" s="14">
        <v>5</v>
      </c>
      <c r="L123" s="17">
        <v>39</v>
      </c>
      <c r="M123" s="33">
        <v>185</v>
      </c>
      <c r="N123" s="18">
        <v>20.399999999999999</v>
      </c>
    </row>
    <row r="124" spans="1:14" ht="15.75" x14ac:dyDescent="0.25">
      <c r="A124" s="18">
        <v>1.9</v>
      </c>
      <c r="B124" s="14">
        <v>5</v>
      </c>
      <c r="C124" s="20">
        <v>1.5389999999999999</v>
      </c>
      <c r="D124" s="14">
        <v>115</v>
      </c>
      <c r="E124" s="14">
        <v>4</v>
      </c>
      <c r="F124" s="14">
        <v>72</v>
      </c>
      <c r="G124" s="14">
        <v>1</v>
      </c>
      <c r="H124" s="32">
        <v>1</v>
      </c>
      <c r="I124" s="14">
        <v>36</v>
      </c>
      <c r="J124" s="14">
        <v>8</v>
      </c>
      <c r="K124" s="14">
        <v>2</v>
      </c>
      <c r="L124" s="17">
        <v>50</v>
      </c>
      <c r="M124" s="33">
        <v>183</v>
      </c>
      <c r="N124" s="18">
        <v>9.8000000000000007</v>
      </c>
    </row>
    <row r="125" spans="1:14" ht="15.75" x14ac:dyDescent="0.25">
      <c r="A125" s="18">
        <v>2.9</v>
      </c>
      <c r="B125" s="14">
        <v>9</v>
      </c>
      <c r="C125" s="20">
        <v>0.63700000000000001</v>
      </c>
      <c r="D125" s="14">
        <v>188</v>
      </c>
      <c r="E125" s="14">
        <v>4</v>
      </c>
      <c r="F125" s="14">
        <v>76</v>
      </c>
      <c r="G125" s="14">
        <v>0</v>
      </c>
      <c r="H125" s="32">
        <v>1</v>
      </c>
      <c r="I125" s="14">
        <v>30</v>
      </c>
      <c r="J125" s="14">
        <v>12</v>
      </c>
      <c r="K125" s="14">
        <v>1</v>
      </c>
      <c r="L125" s="17">
        <v>49</v>
      </c>
      <c r="M125" s="33">
        <v>190</v>
      </c>
      <c r="N125" s="18">
        <v>16.2</v>
      </c>
    </row>
    <row r="126" spans="1:14" ht="15.75" x14ac:dyDescent="0.25">
      <c r="A126" s="18">
        <v>2.2999999999999998</v>
      </c>
      <c r="B126" s="14">
        <v>9</v>
      </c>
      <c r="C126" s="20">
        <v>0.27500000000000002</v>
      </c>
      <c r="D126" s="14">
        <v>139</v>
      </c>
      <c r="E126" s="14">
        <v>1</v>
      </c>
      <c r="F126" s="14">
        <v>124</v>
      </c>
      <c r="G126" s="14">
        <v>0</v>
      </c>
      <c r="H126" s="32">
        <v>1</v>
      </c>
      <c r="I126" s="14">
        <v>34</v>
      </c>
      <c r="J126" s="14">
        <v>11</v>
      </c>
      <c r="K126" s="14">
        <v>2</v>
      </c>
      <c r="L126" s="17">
        <v>59</v>
      </c>
      <c r="M126" s="33">
        <v>174</v>
      </c>
      <c r="N126" s="18">
        <v>11.4</v>
      </c>
    </row>
    <row r="127" spans="1:14" ht="15.75" x14ac:dyDescent="0.25">
      <c r="A127" s="18">
        <v>3.2</v>
      </c>
      <c r="B127" s="14">
        <v>6</v>
      </c>
      <c r="C127" s="20">
        <v>0.71099999999999997</v>
      </c>
      <c r="D127" s="14">
        <v>232</v>
      </c>
      <c r="E127" s="14">
        <v>4</v>
      </c>
      <c r="F127" s="14">
        <v>99</v>
      </c>
      <c r="G127" s="14">
        <v>0</v>
      </c>
      <c r="H127" s="32">
        <v>1</v>
      </c>
      <c r="I127" s="14">
        <v>47</v>
      </c>
      <c r="J127" s="14">
        <v>13</v>
      </c>
      <c r="K127" s="14">
        <v>3</v>
      </c>
      <c r="L127" s="17">
        <v>89</v>
      </c>
      <c r="M127" s="33">
        <v>193</v>
      </c>
      <c r="N127" s="18">
        <v>18.3</v>
      </c>
    </row>
    <row r="128" spans="1:14" ht="15.75" x14ac:dyDescent="0.25">
      <c r="A128" s="18">
        <v>1.8</v>
      </c>
      <c r="B128" s="14">
        <v>10</v>
      </c>
      <c r="C128" s="20">
        <v>1.2</v>
      </c>
      <c r="D128" s="14">
        <v>83</v>
      </c>
      <c r="E128" s="14">
        <v>2</v>
      </c>
      <c r="F128" s="14">
        <v>90</v>
      </c>
      <c r="G128" s="14">
        <v>1</v>
      </c>
      <c r="H128" s="32">
        <v>1</v>
      </c>
      <c r="I128" s="14">
        <v>33</v>
      </c>
      <c r="J128" s="14">
        <v>8</v>
      </c>
      <c r="K128" s="14">
        <v>2</v>
      </c>
      <c r="L128" s="17">
        <v>109</v>
      </c>
      <c r="M128" s="33">
        <v>179</v>
      </c>
      <c r="N128" s="18">
        <v>8.6999999999999993</v>
      </c>
    </row>
    <row r="129" spans="1:14" ht="15.75" x14ac:dyDescent="0.25">
      <c r="A129" s="18">
        <v>1.8</v>
      </c>
      <c r="B129" s="14">
        <v>14</v>
      </c>
      <c r="C129" s="20">
        <v>1.2270000000000001</v>
      </c>
      <c r="D129" s="14">
        <v>100</v>
      </c>
      <c r="E129" s="14">
        <v>5</v>
      </c>
      <c r="F129" s="14">
        <v>98</v>
      </c>
      <c r="G129" s="14">
        <v>1</v>
      </c>
      <c r="H129" s="32">
        <v>0</v>
      </c>
      <c r="I129" s="14">
        <v>37</v>
      </c>
      <c r="J129" s="14">
        <v>10</v>
      </c>
      <c r="K129" s="14">
        <v>4</v>
      </c>
      <c r="L129" s="17">
        <v>20</v>
      </c>
      <c r="M129" s="33">
        <v>180</v>
      </c>
      <c r="N129" s="18">
        <v>9.1</v>
      </c>
    </row>
    <row r="130" spans="1:14" ht="15.75" x14ac:dyDescent="0.25">
      <c r="A130" s="18">
        <v>1.8</v>
      </c>
      <c r="B130" s="14">
        <v>7</v>
      </c>
      <c r="C130" s="20">
        <v>1.9630000000000001</v>
      </c>
      <c r="D130" s="14">
        <v>113</v>
      </c>
      <c r="E130" s="14">
        <v>4</v>
      </c>
      <c r="F130" s="14">
        <v>85</v>
      </c>
      <c r="G130" s="14">
        <v>1</v>
      </c>
      <c r="H130" s="32">
        <v>0</v>
      </c>
      <c r="I130" s="14">
        <v>28</v>
      </c>
      <c r="J130" s="14">
        <v>10</v>
      </c>
      <c r="K130" s="14">
        <v>1</v>
      </c>
      <c r="L130" s="17">
        <v>22</v>
      </c>
      <c r="M130" s="33">
        <v>181</v>
      </c>
      <c r="N130" s="18">
        <v>9.6999999999999993</v>
      </c>
    </row>
    <row r="131" spans="1:14" ht="15.75" x14ac:dyDescent="0.25">
      <c r="A131" s="18">
        <v>1.6</v>
      </c>
      <c r="B131" s="14">
        <v>17</v>
      </c>
      <c r="C131" s="20">
        <v>0.496</v>
      </c>
      <c r="D131" s="14">
        <v>100</v>
      </c>
      <c r="E131" s="14">
        <v>2</v>
      </c>
      <c r="F131" s="14">
        <v>136</v>
      </c>
      <c r="G131" s="14">
        <v>0</v>
      </c>
      <c r="H131" s="32">
        <v>0</v>
      </c>
      <c r="I131" s="14">
        <v>42</v>
      </c>
      <c r="J131" s="14">
        <v>5</v>
      </c>
      <c r="K131" s="14">
        <v>3</v>
      </c>
      <c r="L131" s="17">
        <v>39</v>
      </c>
      <c r="M131" s="33">
        <v>165</v>
      </c>
      <c r="N131" s="18">
        <v>6.6</v>
      </c>
    </row>
    <row r="132" spans="1:14" ht="15.75" x14ac:dyDescent="0.25">
      <c r="A132" s="18">
        <v>2.2000000000000002</v>
      </c>
      <c r="B132" s="14">
        <v>23</v>
      </c>
      <c r="C132" s="20">
        <v>0.42399999999999999</v>
      </c>
      <c r="D132" s="14">
        <v>123</v>
      </c>
      <c r="E132" s="14">
        <v>2</v>
      </c>
      <c r="F132" s="14">
        <v>75</v>
      </c>
      <c r="G132" s="14">
        <v>0</v>
      </c>
      <c r="H132" s="32">
        <v>0</v>
      </c>
      <c r="I132" s="14">
        <v>49</v>
      </c>
      <c r="J132" s="14">
        <v>12</v>
      </c>
      <c r="K132" s="14">
        <v>3</v>
      </c>
      <c r="L132" s="17">
        <v>43</v>
      </c>
      <c r="M132" s="33">
        <v>162</v>
      </c>
      <c r="N132" s="18">
        <v>9.1</v>
      </c>
    </row>
    <row r="133" spans="1:14" ht="15.75" x14ac:dyDescent="0.25">
      <c r="A133" s="18">
        <v>2.1</v>
      </c>
      <c r="B133" s="14">
        <v>11</v>
      </c>
      <c r="C133" s="20">
        <v>1.1519999999999999</v>
      </c>
      <c r="D133" s="14">
        <v>106</v>
      </c>
      <c r="E133" s="14">
        <v>2</v>
      </c>
      <c r="F133" s="14">
        <v>96</v>
      </c>
      <c r="G133" s="14">
        <v>1</v>
      </c>
      <c r="H133" s="32">
        <v>1</v>
      </c>
      <c r="I133" s="14">
        <v>42</v>
      </c>
      <c r="J133" s="14">
        <v>8</v>
      </c>
      <c r="K133" s="14">
        <v>3</v>
      </c>
      <c r="L133" s="17">
        <v>49</v>
      </c>
      <c r="M133" s="33">
        <v>178</v>
      </c>
      <c r="N133" s="18">
        <v>9.6999999999999993</v>
      </c>
    </row>
    <row r="134" spans="1:14" ht="15.75" x14ac:dyDescent="0.25">
      <c r="A134" s="18">
        <v>2.1</v>
      </c>
      <c r="B134" s="14">
        <v>17</v>
      </c>
      <c r="C134" s="20">
        <v>1.4810000000000001</v>
      </c>
      <c r="D134" s="14">
        <v>126</v>
      </c>
      <c r="E134" s="14">
        <v>3</v>
      </c>
      <c r="F134" s="14">
        <v>97</v>
      </c>
      <c r="G134" s="14">
        <v>0</v>
      </c>
      <c r="H134" s="32">
        <v>0</v>
      </c>
      <c r="I134" s="14">
        <v>40</v>
      </c>
      <c r="J134" s="14">
        <v>1</v>
      </c>
      <c r="K134" s="14">
        <v>6</v>
      </c>
      <c r="L134" s="17">
        <v>24</v>
      </c>
      <c r="M134" s="33">
        <v>165</v>
      </c>
      <c r="N134" s="18">
        <v>7.8</v>
      </c>
    </row>
    <row r="135" spans="1:14" ht="15.75" x14ac:dyDescent="0.25">
      <c r="A135" s="18">
        <v>2.4</v>
      </c>
      <c r="B135" s="14">
        <v>7</v>
      </c>
      <c r="C135" s="20">
        <v>2.2850000000000001</v>
      </c>
      <c r="D135" s="14">
        <v>200</v>
      </c>
      <c r="E135" s="14">
        <v>3</v>
      </c>
      <c r="F135" s="14">
        <v>124</v>
      </c>
      <c r="G135" s="14">
        <v>1</v>
      </c>
      <c r="H135" s="32">
        <v>1</v>
      </c>
      <c r="I135" s="14">
        <v>32</v>
      </c>
      <c r="J135" s="14">
        <v>9</v>
      </c>
      <c r="K135" s="14">
        <v>2</v>
      </c>
      <c r="L135" s="17">
        <v>62</v>
      </c>
      <c r="M135" s="33">
        <v>177</v>
      </c>
      <c r="N135" s="18">
        <v>13.9</v>
      </c>
    </row>
    <row r="136" spans="1:14" ht="15.75" x14ac:dyDescent="0.25">
      <c r="A136" s="18">
        <v>2.2000000000000002</v>
      </c>
      <c r="B136" s="14">
        <v>11</v>
      </c>
      <c r="C136" s="20">
        <v>0.29199999999999998</v>
      </c>
      <c r="D136" s="14">
        <v>47</v>
      </c>
      <c r="E136" s="14">
        <v>3</v>
      </c>
      <c r="F136" s="14">
        <v>111</v>
      </c>
      <c r="G136" s="14">
        <v>1</v>
      </c>
      <c r="H136" s="32">
        <v>0</v>
      </c>
      <c r="I136" s="14">
        <v>34</v>
      </c>
      <c r="J136" s="14">
        <v>9</v>
      </c>
      <c r="K136" s="14">
        <v>2</v>
      </c>
      <c r="L136" s="17">
        <v>30</v>
      </c>
      <c r="M136" s="33">
        <v>186</v>
      </c>
      <c r="N136" s="18">
        <v>10.3</v>
      </c>
    </row>
    <row r="137" spans="1:14" ht="15.75" x14ac:dyDescent="0.25">
      <c r="A137" s="18">
        <v>3</v>
      </c>
      <c r="B137" s="14">
        <v>15</v>
      </c>
      <c r="C137" s="20">
        <v>0.88800000000000001</v>
      </c>
      <c r="D137" s="14">
        <v>202</v>
      </c>
      <c r="E137" s="14">
        <v>5</v>
      </c>
      <c r="F137" s="14">
        <v>147</v>
      </c>
      <c r="G137" s="14">
        <v>1</v>
      </c>
      <c r="H137" s="32">
        <v>1</v>
      </c>
      <c r="I137" s="14">
        <v>40</v>
      </c>
      <c r="J137" s="14">
        <v>7</v>
      </c>
      <c r="K137" s="14">
        <v>3</v>
      </c>
      <c r="L137" s="17">
        <v>61</v>
      </c>
      <c r="M137" s="33">
        <v>163</v>
      </c>
      <c r="N137" s="18">
        <v>11.7</v>
      </c>
    </row>
    <row r="138" spans="1:14" ht="15.75" x14ac:dyDescent="0.25">
      <c r="A138" s="18">
        <v>1.8</v>
      </c>
      <c r="B138" s="14">
        <v>12</v>
      </c>
      <c r="C138" s="20">
        <v>2.3239999999999998</v>
      </c>
      <c r="D138" s="14">
        <v>97</v>
      </c>
      <c r="E138" s="14">
        <v>2</v>
      </c>
      <c r="F138" s="14">
        <v>101</v>
      </c>
      <c r="G138" s="14">
        <v>1</v>
      </c>
      <c r="H138" s="32">
        <v>0</v>
      </c>
      <c r="I138" s="14">
        <v>49</v>
      </c>
      <c r="J138" s="14">
        <v>19</v>
      </c>
      <c r="K138" s="14">
        <v>3</v>
      </c>
      <c r="L138" s="17">
        <v>21</v>
      </c>
      <c r="M138" s="33">
        <v>179</v>
      </c>
      <c r="N138" s="18">
        <v>9.4</v>
      </c>
    </row>
    <row r="139" spans="1:14" ht="15.75" x14ac:dyDescent="0.25">
      <c r="A139" s="18">
        <v>1.9</v>
      </c>
      <c r="B139" s="14">
        <v>10</v>
      </c>
      <c r="C139" s="20">
        <v>0.19600000000000001</v>
      </c>
      <c r="D139" s="14">
        <v>49</v>
      </c>
      <c r="E139" s="14">
        <v>3</v>
      </c>
      <c r="F139" s="14">
        <v>111</v>
      </c>
      <c r="G139" s="14">
        <v>1</v>
      </c>
      <c r="H139" s="32">
        <v>0</v>
      </c>
      <c r="I139" s="14">
        <v>33</v>
      </c>
      <c r="J139" s="14">
        <v>12</v>
      </c>
      <c r="K139" s="14">
        <v>2</v>
      </c>
      <c r="L139" s="17">
        <v>15</v>
      </c>
      <c r="M139" s="33">
        <v>189</v>
      </c>
      <c r="N139" s="18">
        <v>9.5</v>
      </c>
    </row>
    <row r="140" spans="1:14" ht="15.75" x14ac:dyDescent="0.25">
      <c r="A140" s="18">
        <v>2.1</v>
      </c>
      <c r="B140" s="14">
        <v>15</v>
      </c>
      <c r="C140" s="20">
        <v>0.18</v>
      </c>
      <c r="D140" s="14">
        <v>84</v>
      </c>
      <c r="E140" s="14">
        <v>4</v>
      </c>
      <c r="F140" s="14">
        <v>122</v>
      </c>
      <c r="G140" s="14">
        <v>1</v>
      </c>
      <c r="H140" s="32">
        <v>1</v>
      </c>
      <c r="I140" s="14">
        <v>40</v>
      </c>
      <c r="J140" s="14">
        <v>8</v>
      </c>
      <c r="K140" s="14">
        <v>3</v>
      </c>
      <c r="L140" s="17">
        <v>26</v>
      </c>
      <c r="M140" s="33">
        <v>180</v>
      </c>
      <c r="N140" s="18">
        <v>8.6999999999999993</v>
      </c>
    </row>
    <row r="141" spans="1:14" ht="15.75" x14ac:dyDescent="0.25">
      <c r="A141" s="18">
        <v>2.9</v>
      </c>
      <c r="B141" s="14">
        <v>13</v>
      </c>
      <c r="C141" s="20">
        <v>1.4159999999999999</v>
      </c>
      <c r="D141" s="14">
        <v>209</v>
      </c>
      <c r="E141" s="14">
        <v>2</v>
      </c>
      <c r="F141" s="14">
        <v>85</v>
      </c>
      <c r="G141" s="14">
        <v>1</v>
      </c>
      <c r="H141" s="32">
        <v>1</v>
      </c>
      <c r="I141" s="14">
        <v>45</v>
      </c>
      <c r="J141" s="14">
        <v>6</v>
      </c>
      <c r="K141" s="14">
        <v>3</v>
      </c>
      <c r="L141" s="17">
        <v>57</v>
      </c>
      <c r="M141" s="33">
        <v>175</v>
      </c>
      <c r="N141" s="18">
        <v>12.8</v>
      </c>
    </row>
    <row r="142" spans="1:14" ht="15.75" x14ac:dyDescent="0.25">
      <c r="A142" s="18">
        <v>1.7</v>
      </c>
      <c r="B142" s="14">
        <v>2</v>
      </c>
      <c r="C142" s="20">
        <v>0.115</v>
      </c>
      <c r="D142" s="14">
        <v>70</v>
      </c>
      <c r="E142" s="14">
        <v>3</v>
      </c>
      <c r="F142" s="14">
        <v>137</v>
      </c>
      <c r="G142" s="14">
        <v>0</v>
      </c>
      <c r="H142" s="32">
        <v>0</v>
      </c>
      <c r="I142" s="14">
        <v>46</v>
      </c>
      <c r="J142" s="14">
        <v>6</v>
      </c>
      <c r="K142" s="14">
        <v>3</v>
      </c>
      <c r="L142" s="17">
        <v>19</v>
      </c>
      <c r="M142" s="33">
        <v>167</v>
      </c>
      <c r="N142" s="18">
        <v>6.6</v>
      </c>
    </row>
    <row r="143" spans="1:14" ht="15.75" x14ac:dyDescent="0.25">
      <c r="A143" s="18">
        <v>3</v>
      </c>
      <c r="B143" s="14">
        <v>7</v>
      </c>
      <c r="C143" s="20">
        <v>0.995</v>
      </c>
      <c r="D143" s="14">
        <v>185</v>
      </c>
      <c r="E143" s="14">
        <v>2</v>
      </c>
      <c r="F143" s="14">
        <v>99</v>
      </c>
      <c r="G143" s="14">
        <v>1</v>
      </c>
      <c r="H143" s="32">
        <v>1</v>
      </c>
      <c r="I143" s="14">
        <v>30</v>
      </c>
      <c r="J143" s="14">
        <v>10</v>
      </c>
      <c r="K143" s="14">
        <v>2</v>
      </c>
      <c r="L143" s="17">
        <v>58</v>
      </c>
      <c r="M143" s="33">
        <v>189</v>
      </c>
      <c r="N143" s="18">
        <v>17</v>
      </c>
    </row>
    <row r="144" spans="1:14" ht="15.75" x14ac:dyDescent="0.25">
      <c r="A144" s="18">
        <v>3</v>
      </c>
      <c r="B144" s="14">
        <v>4</v>
      </c>
      <c r="C144" s="20">
        <v>2.3519999999999999</v>
      </c>
      <c r="D144" s="14">
        <v>209</v>
      </c>
      <c r="E144" s="14">
        <v>0</v>
      </c>
      <c r="F144" s="14">
        <v>85</v>
      </c>
      <c r="G144" s="14">
        <v>1</v>
      </c>
      <c r="H144" s="32">
        <v>1</v>
      </c>
      <c r="I144" s="14">
        <v>30</v>
      </c>
      <c r="J144" s="14">
        <v>12</v>
      </c>
      <c r="K144" s="14">
        <v>2</v>
      </c>
      <c r="L144" s="17">
        <v>51</v>
      </c>
      <c r="M144" s="33">
        <v>189</v>
      </c>
      <c r="N144" s="18">
        <v>16.7</v>
      </c>
    </row>
    <row r="145" spans="1:14" ht="15.75" x14ac:dyDescent="0.25">
      <c r="A145" s="18">
        <v>3.4</v>
      </c>
      <c r="B145" s="14">
        <v>9</v>
      </c>
      <c r="C145" s="20">
        <v>1.2589999999999999</v>
      </c>
      <c r="D145" s="14">
        <v>175</v>
      </c>
      <c r="E145" s="14">
        <v>1</v>
      </c>
      <c r="F145" s="14">
        <v>84</v>
      </c>
      <c r="G145" s="14">
        <v>1</v>
      </c>
      <c r="H145" s="32">
        <v>1</v>
      </c>
      <c r="I145" s="14">
        <v>31</v>
      </c>
      <c r="J145" s="14">
        <v>8</v>
      </c>
      <c r="K145" s="14">
        <v>2</v>
      </c>
      <c r="L145" s="17">
        <v>76</v>
      </c>
      <c r="M145" s="33">
        <v>190</v>
      </c>
      <c r="N145" s="18">
        <v>15.9</v>
      </c>
    </row>
    <row r="146" spans="1:14" ht="15.75" x14ac:dyDescent="0.25">
      <c r="A146" s="18">
        <v>2</v>
      </c>
      <c r="B146" s="14">
        <v>3</v>
      </c>
      <c r="C146" s="20">
        <v>1.464</v>
      </c>
      <c r="D146" s="14">
        <v>118</v>
      </c>
      <c r="E146" s="14">
        <v>4</v>
      </c>
      <c r="F146" s="14">
        <v>115</v>
      </c>
      <c r="G146" s="14">
        <v>1</v>
      </c>
      <c r="H146" s="32">
        <v>0</v>
      </c>
      <c r="I146" s="14">
        <v>46</v>
      </c>
      <c r="J146" s="14">
        <v>6</v>
      </c>
      <c r="K146" s="14">
        <v>4</v>
      </c>
      <c r="L146" s="17">
        <v>31</v>
      </c>
      <c r="M146" s="33">
        <v>167</v>
      </c>
      <c r="N146" s="18">
        <v>7.9</v>
      </c>
    </row>
    <row r="147" spans="1:14" ht="15.75" x14ac:dyDescent="0.25">
      <c r="A147" s="18">
        <v>3.3</v>
      </c>
      <c r="B147" s="14">
        <v>5</v>
      </c>
      <c r="C147" s="20">
        <v>0.504</v>
      </c>
      <c r="D147" s="14">
        <v>253</v>
      </c>
      <c r="E147" s="14">
        <v>3</v>
      </c>
      <c r="F147" s="14">
        <v>124</v>
      </c>
      <c r="G147" s="14">
        <v>0</v>
      </c>
      <c r="H147" s="32">
        <v>1</v>
      </c>
      <c r="I147" s="14">
        <v>42</v>
      </c>
      <c r="J147" s="14">
        <v>9</v>
      </c>
      <c r="K147" s="14">
        <v>3</v>
      </c>
      <c r="L147" s="17">
        <v>63</v>
      </c>
      <c r="M147" s="33">
        <v>172</v>
      </c>
      <c r="N147" s="18">
        <v>14.1</v>
      </c>
    </row>
    <row r="148" spans="1:14" ht="15.75" x14ac:dyDescent="0.25">
      <c r="A148" s="18">
        <v>1.7</v>
      </c>
      <c r="B148" s="14">
        <v>19</v>
      </c>
      <c r="C148" s="20">
        <v>0.44700000000000001</v>
      </c>
      <c r="D148" s="14">
        <v>20</v>
      </c>
      <c r="E148" s="14">
        <v>4</v>
      </c>
      <c r="F148" s="14">
        <v>129</v>
      </c>
      <c r="G148" s="14">
        <v>1</v>
      </c>
      <c r="H148" s="32">
        <v>0</v>
      </c>
      <c r="I148" s="14">
        <v>43</v>
      </c>
      <c r="J148" s="14">
        <v>10</v>
      </c>
      <c r="K148" s="14">
        <v>3</v>
      </c>
      <c r="L148" s="17">
        <v>35</v>
      </c>
      <c r="M148" s="33">
        <v>184</v>
      </c>
      <c r="N148" s="18">
        <v>8.1</v>
      </c>
    </row>
    <row r="149" spans="1:14" ht="15.75" x14ac:dyDescent="0.25">
      <c r="A149" s="18">
        <v>2.9</v>
      </c>
      <c r="B149" s="14">
        <v>17</v>
      </c>
      <c r="C149" s="20">
        <v>2.62</v>
      </c>
      <c r="D149" s="14">
        <v>103</v>
      </c>
      <c r="E149" s="14">
        <v>2</v>
      </c>
      <c r="F149" s="14">
        <v>102</v>
      </c>
      <c r="G149" s="14">
        <v>0</v>
      </c>
      <c r="H149" s="32">
        <v>1</v>
      </c>
      <c r="I149" s="14">
        <v>39</v>
      </c>
      <c r="J149" s="14">
        <v>8</v>
      </c>
      <c r="K149" s="14">
        <v>3</v>
      </c>
      <c r="L149" s="17">
        <v>48</v>
      </c>
      <c r="M149" s="33">
        <v>172</v>
      </c>
      <c r="N149" s="18">
        <v>13.6</v>
      </c>
    </row>
    <row r="150" spans="1:14" ht="15.75" x14ac:dyDescent="0.25">
      <c r="A150" s="18">
        <v>2</v>
      </c>
      <c r="B150" s="14">
        <v>8</v>
      </c>
      <c r="C150" s="20">
        <v>1.1679999999999999</v>
      </c>
      <c r="D150" s="14">
        <v>120</v>
      </c>
      <c r="E150" s="14">
        <v>3</v>
      </c>
      <c r="F150" s="14">
        <v>114</v>
      </c>
      <c r="G150" s="14">
        <v>1</v>
      </c>
      <c r="H150" s="32">
        <v>0</v>
      </c>
      <c r="I150" s="14">
        <v>52</v>
      </c>
      <c r="J150" s="14">
        <v>10</v>
      </c>
      <c r="K150" s="14">
        <v>3</v>
      </c>
      <c r="L150" s="17">
        <v>34</v>
      </c>
      <c r="M150" s="33">
        <v>182</v>
      </c>
      <c r="N150" s="18">
        <v>10</v>
      </c>
    </row>
    <row r="151" spans="1:14" ht="15.75" x14ac:dyDescent="0.25">
      <c r="A151" s="18">
        <v>2.2000000000000002</v>
      </c>
      <c r="B151" s="14">
        <v>9</v>
      </c>
      <c r="C151" s="20">
        <v>3.2000000000000001E-2</v>
      </c>
      <c r="D151" s="14">
        <v>102</v>
      </c>
      <c r="E151" s="14">
        <v>5</v>
      </c>
      <c r="F151" s="14">
        <v>135</v>
      </c>
      <c r="G151" s="14">
        <v>1</v>
      </c>
      <c r="H151" s="32">
        <v>1</v>
      </c>
      <c r="I151" s="14">
        <v>35</v>
      </c>
      <c r="J151" s="14">
        <v>8</v>
      </c>
      <c r="K151" s="14">
        <v>2</v>
      </c>
      <c r="L151" s="17">
        <v>37</v>
      </c>
      <c r="M151" s="33">
        <v>185</v>
      </c>
      <c r="N151" s="18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Stores-Variable Description </vt:lpstr>
      <vt:lpstr>Stores_Data</vt:lpstr>
      <vt:lpstr>QtrSalesData</vt:lpstr>
      <vt:lpstr>Task 1</vt:lpstr>
      <vt:lpstr>Task 2.1</vt:lpstr>
      <vt:lpstr>Task 2.2a</vt:lpstr>
      <vt:lpstr>Task 2.2b</vt:lpstr>
      <vt:lpstr>Task 2.2c</vt:lpstr>
      <vt:lpstr>Task 2.2d</vt:lpstr>
      <vt:lpstr>Task 2.2e</vt:lpstr>
      <vt:lpstr>Task 2.2f</vt:lpstr>
      <vt:lpstr>Task 2.2g</vt:lpstr>
      <vt:lpstr>Task 2.2h</vt:lpstr>
      <vt:lpstr>Task 2.2i</vt:lpstr>
      <vt:lpstr>Task 2.2j</vt:lpstr>
      <vt:lpstr>Task 2.3</vt:lpstr>
      <vt:lpstr>Interaction - Binary Var</vt:lpstr>
      <vt:lpstr>Task 3</vt:lpstr>
      <vt:lpstr>Task 3.1a,b,c</vt:lpstr>
      <vt:lpstr>Task 3.2</vt:lpstr>
      <vt:lpstr>Task 4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Raghav</cp:lastModifiedBy>
  <dcterms:created xsi:type="dcterms:W3CDTF">2018-08-21T02:24:37Z</dcterms:created>
  <dcterms:modified xsi:type="dcterms:W3CDTF">2018-09-16T11:02:54Z</dcterms:modified>
</cp:coreProperties>
</file>