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"/>
    </mc:Choice>
  </mc:AlternateContent>
  <bookViews>
    <workbookView xWindow="0" yWindow="0" windowWidth="28800" windowHeight="12210"/>
  </bookViews>
  <sheets>
    <sheet name="Fin201-18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3" i="2" l="1"/>
  <c r="AI13" i="2"/>
  <c r="AA13" i="2"/>
  <c r="S13" i="2"/>
  <c r="K13" i="2"/>
  <c r="AM13" i="2" s="1"/>
  <c r="AM12" i="2"/>
  <c r="AL12" i="2"/>
  <c r="AG12" i="2"/>
  <c r="Y12" i="2"/>
  <c r="Q12" i="2"/>
  <c r="M12" i="2"/>
  <c r="K12" i="2"/>
  <c r="AE12" i="2" s="1"/>
  <c r="AM11" i="2"/>
  <c r="AL11" i="2"/>
  <c r="AI11" i="2"/>
  <c r="AG11" i="2"/>
  <c r="AA11" i="2"/>
  <c r="Y11" i="2"/>
  <c r="S11" i="2"/>
  <c r="Q11" i="2"/>
  <c r="K11" i="2"/>
  <c r="AE11" i="2" s="1"/>
  <c r="AM10" i="2"/>
  <c r="AL10" i="2"/>
  <c r="AG10" i="2"/>
  <c r="AE10" i="2"/>
  <c r="Y10" i="2"/>
  <c r="W10" i="2"/>
  <c r="Q10" i="2"/>
  <c r="O10" i="2"/>
  <c r="M10" i="2"/>
  <c r="K10" i="2"/>
  <c r="AK10" i="2" s="1"/>
  <c r="AM9" i="2"/>
  <c r="AL9" i="2"/>
  <c r="AI9" i="2"/>
  <c r="AG9" i="2"/>
  <c r="AE9" i="2"/>
  <c r="AA9" i="2"/>
  <c r="Y9" i="2"/>
  <c r="W9" i="2"/>
  <c r="S9" i="2"/>
  <c r="Q9" i="2"/>
  <c r="O9" i="2"/>
  <c r="K9" i="2"/>
  <c r="AK9" i="2" s="1"/>
  <c r="AL8" i="2"/>
  <c r="K8" i="2"/>
  <c r="AI8" i="2" s="1"/>
  <c r="AL7" i="2"/>
  <c r="AI7" i="2"/>
  <c r="AA7" i="2"/>
  <c r="S7" i="2"/>
  <c r="K7" i="2"/>
  <c r="AM7" i="2" s="1"/>
  <c r="U8" i="2" l="1"/>
  <c r="AK8" i="2"/>
  <c r="AA12" i="2"/>
  <c r="AC13" i="2"/>
  <c r="O7" i="2"/>
  <c r="W7" i="2"/>
  <c r="AE7" i="2"/>
  <c r="Q8" i="2"/>
  <c r="Y8" i="2"/>
  <c r="AG8" i="2"/>
  <c r="AM8" i="2"/>
  <c r="AM5" i="2" s="1"/>
  <c r="L3" i="2" s="1"/>
  <c r="S10" i="2"/>
  <c r="S5" i="2" s="1"/>
  <c r="AA10" i="2"/>
  <c r="AI10" i="2"/>
  <c r="AI5" i="2" s="1"/>
  <c r="U11" i="2"/>
  <c r="AC11" i="2"/>
  <c r="AK11" i="2"/>
  <c r="U12" i="2"/>
  <c r="AC12" i="2"/>
  <c r="AK12" i="2"/>
  <c r="O13" i="2"/>
  <c r="W13" i="2"/>
  <c r="AE13" i="2"/>
  <c r="AC8" i="2"/>
  <c r="U7" i="2"/>
  <c r="AC7" i="2"/>
  <c r="AK7" i="2"/>
  <c r="O8" i="2"/>
  <c r="W8" i="2"/>
  <c r="AE8" i="2"/>
  <c r="S12" i="2"/>
  <c r="AI12" i="2"/>
  <c r="U13" i="2"/>
  <c r="AK13" i="2"/>
  <c r="Q7" i="2"/>
  <c r="Y7" i="2"/>
  <c r="Y5" i="2" s="1"/>
  <c r="AG7" i="2"/>
  <c r="S8" i="2"/>
  <c r="AA8" i="2"/>
  <c r="AA5" i="2" s="1"/>
  <c r="U9" i="2"/>
  <c r="AC9" i="2"/>
  <c r="U10" i="2"/>
  <c r="AC10" i="2"/>
  <c r="O11" i="2"/>
  <c r="W11" i="2"/>
  <c r="O12" i="2"/>
  <c r="W12" i="2"/>
  <c r="Q13" i="2"/>
  <c r="Y13" i="2"/>
  <c r="AG13" i="2"/>
  <c r="Q5" i="2" l="1"/>
  <c r="AE5" i="2"/>
  <c r="AC5" i="2"/>
  <c r="Z4" i="2" s="1"/>
  <c r="G3" i="2" s="1"/>
  <c r="G4" i="2" s="1"/>
  <c r="W5" i="2"/>
  <c r="AK5" i="2"/>
  <c r="AG5" i="2"/>
  <c r="AF4" i="2" s="1"/>
  <c r="H3" i="2" s="1"/>
  <c r="H4" i="2" s="1"/>
  <c r="U5" i="2"/>
  <c r="T4" i="2" s="1"/>
  <c r="F3" i="2" s="1"/>
  <c r="F4" i="2" s="1"/>
  <c r="O5" i="2"/>
  <c r="N4" i="2" l="1"/>
  <c r="E3" i="2" s="1"/>
  <c r="E4" i="2" s="1"/>
</calcChain>
</file>

<file path=xl/sharedStrings.xml><?xml version="1.0" encoding="utf-8"?>
<sst xmlns="http://schemas.openxmlformats.org/spreadsheetml/2006/main" count="93" uniqueCount="63">
  <si>
    <t>FY17 Projection</t>
  </si>
  <si>
    <t>Q1                             (Apr 17- June 17)</t>
  </si>
  <si>
    <t>Q2                             (July 17 - Sep 17)</t>
  </si>
  <si>
    <t>Q3                             (Oct 17 - Dec 17)</t>
  </si>
  <si>
    <t>Q4                             (Jan 18- Mar 18)</t>
  </si>
  <si>
    <t>Extra</t>
  </si>
  <si>
    <t>Total</t>
  </si>
  <si>
    <t>Q1</t>
  </si>
  <si>
    <t>Q2</t>
  </si>
  <si>
    <t>Q3</t>
  </si>
  <si>
    <t>Q4</t>
  </si>
  <si>
    <t>% allotment</t>
  </si>
  <si>
    <t>Region</t>
  </si>
  <si>
    <t>City</t>
  </si>
  <si>
    <t>Sales</t>
  </si>
  <si>
    <t>Customer</t>
  </si>
  <si>
    <t>Application</t>
  </si>
  <si>
    <t>Make</t>
  </si>
  <si>
    <t>Part Number</t>
  </si>
  <si>
    <t>End Equipment</t>
  </si>
  <si>
    <t>Unit Price in INR</t>
  </si>
  <si>
    <t>USD Rate</t>
  </si>
  <si>
    <t>Unit Price in USD</t>
  </si>
  <si>
    <t>Stage</t>
  </si>
  <si>
    <t>Annual Qty</t>
  </si>
  <si>
    <t>Apr Qty</t>
  </si>
  <si>
    <t>Apr USD</t>
  </si>
  <si>
    <t>May Qty</t>
  </si>
  <si>
    <t>May USD</t>
  </si>
  <si>
    <t>June Qty</t>
  </si>
  <si>
    <t>June USD</t>
  </si>
  <si>
    <t>July Qty</t>
  </si>
  <si>
    <t>July USD</t>
  </si>
  <si>
    <t>Aug Qty</t>
  </si>
  <si>
    <t>Aug USD</t>
  </si>
  <si>
    <t>Sept Qty</t>
  </si>
  <si>
    <t>Sept USD</t>
  </si>
  <si>
    <t>Oct Qty</t>
  </si>
  <si>
    <t>Oct USD</t>
  </si>
  <si>
    <t>Nov   Qty</t>
  </si>
  <si>
    <t>Nov USD</t>
  </si>
  <si>
    <t>Dec Qty</t>
  </si>
  <si>
    <t>Dec USD</t>
  </si>
  <si>
    <t>Jan Qty</t>
  </si>
  <si>
    <t>Jan USD</t>
  </si>
  <si>
    <t>Feb Qty</t>
  </si>
  <si>
    <t xml:space="preserve">Feb USD </t>
  </si>
  <si>
    <t>March Qty</t>
  </si>
  <si>
    <t>March USD</t>
  </si>
  <si>
    <t>Total qty</t>
  </si>
  <si>
    <t>Total Value</t>
  </si>
  <si>
    <t>WEST INDIA</t>
  </si>
  <si>
    <t>PUNE</t>
  </si>
  <si>
    <t>Harshada Terkhedkar</t>
  </si>
  <si>
    <t>A.T.E. ENTERPRISES PRIVATE LIM</t>
  </si>
  <si>
    <t>Phoenix</t>
  </si>
  <si>
    <t>0803595</t>
  </si>
  <si>
    <t>1757019</t>
  </si>
  <si>
    <t>1759017</t>
  </si>
  <si>
    <t>1803426</t>
  </si>
  <si>
    <t>1803442</t>
  </si>
  <si>
    <t>1803468</t>
  </si>
  <si>
    <t>1826979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</si>
</sst>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</font>
    <font>
      <sz val="10"/>
      <name val="Arial"/>
    </font>
    <font>
      <b/>
      <sz val="11"/>
      <name val="Calibri"/>
    </font>
    <font>
      <sz val="11"/>
      <color indexed="8"/>
      <name val="Calibri"/>
    </font>
    <font>
      <sz val="10"/>
      <name val="Calibri"/>
    </font>
    <font>
      <sz val="11"/>
      <color indexed="8"/>
      <name val="Calibri"/>
      <family val="2"/>
    </font>
    <font>
      <sz val="10"/>
      <color indexed="8"/>
      <name val="Calibri"/>
    </font>
    <font>
      <sz val="10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Protection="0"/>
    <xf numFmtId="44" fontId="5" fillId="0" borderId="0" applyProtection="0"/>
    <xf numFmtId="44" fontId="5" fillId="0" borderId="0" applyProtection="0"/>
    <xf numFmtId="44" fontId="5" fillId="0" borderId="0" applyProtection="0"/>
  </cellStyleXfs>
  <cellXfs count="55">
    <xf numFmtId="0" fontId="0" fillId="0" borderId="0" xfId="0"/>
    <xf numFmtId="0" fontId="0" fillId="0" borderId="0" xfId="0" applyNumberFormat="1" applyFont="1" applyFill="1" applyBorder="1" applyAlignment="1">
      <alignment horizontal="left" vertical="top"/>
    </xf>
    <xf numFmtId="164" fontId="0" fillId="0" borderId="0" xfId="0" applyNumberFormat="1" applyFont="1" applyFill="1" applyBorder="1" applyAlignment="1">
      <alignment horizontal="left" vertical="top"/>
    </xf>
    <xf numFmtId="0" fontId="0" fillId="0" borderId="0" xfId="0" applyNumberFormat="1" applyFont="1" applyFill="1" applyBorder="1" applyAlignment="1">
      <alignment horizontal="right" vertical="top"/>
    </xf>
    <xf numFmtId="0" fontId="2" fillId="2" borderId="1" xfId="0" applyNumberFormat="1" applyFont="1" applyFill="1" applyBorder="1" applyAlignment="1">
      <alignment horizontal="left" vertical="top"/>
    </xf>
    <xf numFmtId="44" fontId="4" fillId="2" borderId="1" xfId="3" applyNumberFormat="1" applyFont="1" applyFill="1" applyBorder="1" applyAlignment="1">
      <alignment horizontal="left" vertical="top"/>
    </xf>
    <xf numFmtId="0" fontId="4" fillId="2" borderId="1" xfId="1" applyNumberFormat="1" applyFont="1" applyFill="1" applyBorder="1" applyAlignment="1">
      <alignment horizontal="left" vertical="top" wrapText="1"/>
    </xf>
    <xf numFmtId="0" fontId="4" fillId="2" borderId="2" xfId="1" applyNumberFormat="1" applyFont="1" applyFill="1" applyBorder="1" applyAlignment="1">
      <alignment horizontal="left" vertical="top" wrapText="1"/>
    </xf>
    <xf numFmtId="164" fontId="0" fillId="2" borderId="1" xfId="0" applyNumberFormat="1" applyFont="1" applyFill="1" applyBorder="1" applyAlignment="1">
      <alignment horizontal="left" vertical="top"/>
    </xf>
    <xf numFmtId="0" fontId="0" fillId="2" borderId="1" xfId="0" applyNumberFormat="1" applyFont="1" applyFill="1" applyBorder="1" applyAlignment="1">
      <alignment horizontal="left" vertical="top"/>
    </xf>
    <xf numFmtId="0" fontId="0" fillId="3" borderId="1" xfId="0" applyNumberFormat="1" applyFont="1" applyFill="1" applyBorder="1" applyAlignment="1">
      <alignment horizontal="left" vertical="top"/>
    </xf>
    <xf numFmtId="0" fontId="4" fillId="3" borderId="1" xfId="3" applyNumberFormat="1" applyFont="1" applyFill="1" applyBorder="1" applyAlignment="1">
      <alignment horizontal="left" vertical="top"/>
    </xf>
    <xf numFmtId="44" fontId="4" fillId="3" borderId="1" xfId="3" applyNumberFormat="1" applyFont="1" applyFill="1" applyBorder="1" applyAlignment="1">
      <alignment horizontal="left" vertical="top"/>
    </xf>
    <xf numFmtId="44" fontId="4" fillId="3" borderId="1" xfId="4" applyNumberFormat="1" applyFont="1" applyFill="1" applyBorder="1" applyAlignment="1">
      <alignment horizontal="left" vertical="top"/>
    </xf>
    <xf numFmtId="164" fontId="4" fillId="3" borderId="1" xfId="1" applyNumberFormat="1" applyFont="1" applyFill="1" applyBorder="1" applyAlignment="1">
      <alignment horizontal="left" vertical="top"/>
    </xf>
    <xf numFmtId="164" fontId="4" fillId="3" borderId="2" xfId="1" applyNumberFormat="1" applyFont="1" applyFill="1" applyBorder="1" applyAlignment="1">
      <alignment horizontal="left" vertical="top"/>
    </xf>
    <xf numFmtId="44" fontId="4" fillId="3" borderId="2" xfId="1" applyNumberFormat="1" applyFont="1" applyFill="1" applyBorder="1" applyAlignment="1">
      <alignment horizontal="left" vertical="top"/>
    </xf>
    <xf numFmtId="164" fontId="0" fillId="3" borderId="1" xfId="0" applyNumberFormat="1" applyFont="1" applyFill="1" applyBorder="1" applyAlignment="1">
      <alignment horizontal="left" vertical="top"/>
    </xf>
    <xf numFmtId="44" fontId="0" fillId="3" borderId="1" xfId="0" applyNumberFormat="1" applyFont="1" applyFill="1" applyBorder="1" applyAlignment="1">
      <alignment horizontal="left" vertical="top"/>
    </xf>
    <xf numFmtId="164" fontId="5" fillId="0" borderId="1" xfId="0" applyNumberFormat="1" applyFont="1" applyFill="1" applyBorder="1" applyAlignment="1">
      <alignment horizontal="centerContinuous" vertical="top"/>
    </xf>
    <xf numFmtId="164" fontId="0" fillId="0" borderId="1" xfId="0" applyNumberFormat="1" applyFont="1" applyFill="1" applyBorder="1" applyAlignment="1">
      <alignment horizontal="centerContinuous" vertical="top"/>
    </xf>
    <xf numFmtId="0" fontId="5" fillId="0" borderId="1" xfId="0" applyNumberFormat="1" applyFont="1" applyFill="1" applyBorder="1" applyAlignment="1">
      <alignment horizontal="centerContinuous" vertical="top"/>
    </xf>
    <xf numFmtId="0" fontId="0" fillId="0" borderId="1" xfId="0" applyNumberFormat="1" applyFont="1" applyFill="1" applyBorder="1" applyAlignment="1">
      <alignment horizontal="centerContinuous" vertical="top"/>
    </xf>
    <xf numFmtId="44" fontId="0" fillId="0" borderId="0" xfId="0" applyNumberFormat="1" applyFont="1" applyFill="1" applyBorder="1" applyAlignment="1">
      <alignment horizontal="left" vertical="top"/>
    </xf>
    <xf numFmtId="9" fontId="2" fillId="0" borderId="0" xfId="2" applyFont="1" applyFill="1" applyBorder="1" applyAlignment="1">
      <alignment horizontal="left" vertical="top"/>
    </xf>
    <xf numFmtId="2" fontId="2" fillId="0" borderId="0" xfId="0" applyNumberFormat="1" applyFont="1" applyFill="1" applyBorder="1" applyAlignment="1">
      <alignment horizontal="left" vertical="top"/>
    </xf>
    <xf numFmtId="44" fontId="0" fillId="4" borderId="2" xfId="0" applyNumberFormat="1" applyFont="1" applyFill="1" applyBorder="1" applyAlignment="1">
      <alignment horizontal="centerContinuous" vertical="top"/>
    </xf>
    <xf numFmtId="0" fontId="0" fillId="4" borderId="3" xfId="0" applyNumberFormat="1" applyFont="1" applyFill="1" applyBorder="1" applyAlignment="1">
      <alignment horizontal="centerContinuous" vertical="top"/>
    </xf>
    <xf numFmtId="0" fontId="0" fillId="4" borderId="4" xfId="0" applyNumberFormat="1" applyFont="1" applyFill="1" applyBorder="1" applyAlignment="1">
      <alignment horizontal="centerContinuous" vertical="top"/>
    </xf>
    <xf numFmtId="165" fontId="2" fillId="3" borderId="1" xfId="0" applyNumberFormat="1" applyFont="1" applyFill="1" applyBorder="1" applyAlignment="1">
      <alignment horizontal="left" vertical="top"/>
    </xf>
    <xf numFmtId="44" fontId="2" fillId="3" borderId="1" xfId="0" applyNumberFormat="1" applyFont="1" applyFill="1" applyBorder="1" applyAlignment="1">
      <alignment horizontal="right" vertical="top"/>
    </xf>
    <xf numFmtId="44" fontId="2" fillId="3" borderId="1" xfId="0" applyNumberFormat="1" applyFont="1" applyFill="1" applyBorder="1" applyAlignment="1">
      <alignment horizontal="left" vertical="top"/>
    </xf>
    <xf numFmtId="165" fontId="2" fillId="3" borderId="4" xfId="0" applyNumberFormat="1" applyFont="1" applyFill="1" applyBorder="1" applyAlignment="1">
      <alignment horizontal="left" vertical="top"/>
    </xf>
    <xf numFmtId="0" fontId="4" fillId="2" borderId="1" xfId="3" applyNumberFormat="1" applyFont="1" applyFill="1" applyBorder="1" applyAlignment="1">
      <alignment horizontal="left" vertical="top" wrapText="1"/>
    </xf>
    <xf numFmtId="164" fontId="4" fillId="2" borderId="1" xfId="3" applyNumberFormat="1" applyFont="1" applyFill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left" vertical="top" wrapText="1"/>
    </xf>
    <xf numFmtId="1" fontId="4" fillId="2" borderId="1" xfId="3" applyNumberFormat="1" applyFont="1" applyFill="1" applyBorder="1" applyAlignment="1">
      <alignment horizontal="left" vertical="top" wrapText="1"/>
    </xf>
    <xf numFmtId="0" fontId="4" fillId="2" borderId="1" xfId="0" applyNumberFormat="1" applyFont="1" applyFill="1" applyBorder="1" applyAlignment="1">
      <alignment horizontal="right" vertical="top" wrapText="1"/>
    </xf>
    <xf numFmtId="49" fontId="6" fillId="5" borderId="1" xfId="0" applyNumberFormat="1" applyFont="1" applyFill="1" applyBorder="1" applyAlignment="1"/>
    <xf numFmtId="44" fontId="6" fillId="5" borderId="1" xfId="5" applyNumberFormat="1" applyFont="1" applyFill="1" applyBorder="1" applyAlignment="1">
      <alignment horizontal="left"/>
    </xf>
    <xf numFmtId="49" fontId="7" fillId="0" borderId="1" xfId="0" applyNumberFormat="1" applyFont="1" applyFill="1" applyBorder="1" applyAlignment="1"/>
    <xf numFmtId="49" fontId="8" fillId="5" borderId="1" xfId="0" applyNumberFormat="1" applyFont="1" applyFill="1" applyBorder="1" applyAlignment="1"/>
    <xf numFmtId="49" fontId="9" fillId="5" borderId="1" xfId="0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left" vertical="top"/>
    </xf>
    <xf numFmtId="2" fontId="8" fillId="5" borderId="1" xfId="0" applyNumberFormat="1" applyFont="1" applyFill="1" applyBorder="1" applyAlignment="1"/>
    <xf numFmtId="0" fontId="6" fillId="5" borderId="1" xfId="0" applyNumberFormat="1" applyFont="1" applyFill="1" applyBorder="1" applyAlignment="1">
      <alignment horizontal="left"/>
    </xf>
    <xf numFmtId="0" fontId="6" fillId="5" borderId="1" xfId="0" applyNumberFormat="1" applyFont="1" applyFill="1" applyBorder="1" applyAlignment="1">
      <alignment horizontal="left" wrapText="1"/>
    </xf>
    <xf numFmtId="1" fontId="6" fillId="5" borderId="1" xfId="0" applyNumberFormat="1" applyFont="1" applyFill="1" applyBorder="1" applyAlignment="1">
      <alignment horizontal="left"/>
    </xf>
    <xf numFmtId="1" fontId="8" fillId="5" borderId="1" xfId="0" applyNumberFormat="1" applyFont="1" applyFill="1" applyBorder="1" applyAlignment="1"/>
    <xf numFmtId="44" fontId="6" fillId="5" borderId="1" xfId="6" applyNumberFormat="1" applyFont="1" applyFill="1" applyBorder="1" applyAlignment="1">
      <alignment horizontal="left" vertical="top"/>
    </xf>
    <xf numFmtId="1" fontId="6" fillId="5" borderId="1" xfId="5" applyNumberFormat="1" applyFont="1" applyFill="1" applyBorder="1" applyAlignment="1">
      <alignment horizontal="left"/>
    </xf>
    <xf numFmtId="44" fontId="6" fillId="5" borderId="1" xfId="6" applyNumberFormat="1" applyFont="1" applyFill="1" applyBorder="1" applyAlignment="1">
      <alignment horizontal="right" vertical="top"/>
    </xf>
    <xf numFmtId="0" fontId="0" fillId="5" borderId="0" xfId="0" applyNumberFormat="1" applyFont="1" applyFill="1" applyBorder="1" applyAlignment="1">
      <alignment horizontal="left" vertical="top"/>
    </xf>
    <xf numFmtId="49" fontId="0" fillId="0" borderId="1" xfId="0" applyNumberFormat="1" applyFont="1" applyFill="1" applyBorder="1" applyAlignment="1"/>
    <xf numFmtId="49" fontId="9" fillId="5" borderId="1" xfId="0" applyNumberFormat="1" applyFont="1" applyFill="1" applyBorder="1" applyAlignment="1"/>
  </cellXfs>
  <cellStyles count="7">
    <cellStyle name="_x005f_x0002_._x005f_x0011__x005f_x0002_._x005f_x001b__x005f_x0002_ _x005f_x0015_%_x005f_x0018__x005f_x0001_ 2" xfId="3"/>
    <cellStyle name="Currency" xfId="1" builtinId="4"/>
    <cellStyle name="Currency 2" xfId="4"/>
    <cellStyle name="Currency 2 2 2" xfId="5"/>
    <cellStyle name="Currency 6" xf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tabSelected="1" workbookViewId="0">
      <selection activeCell="I18" sqref="I18"/>
    </sheetView>
  </sheetViews>
  <sheetFormatPr defaultRowHeight="15" x14ac:dyDescent="0.25"/>
  <cols>
    <col min="12" max="12" width="10.5703125" bestFit="1" customWidth="1"/>
    <col min="39" max="39" width="10.5703125" bestFit="1" customWidth="1"/>
  </cols>
  <sheetData>
    <row r="1" spans="1:39" s="1" customFormat="1" x14ac:dyDescent="0.25">
      <c r="K1" s="2"/>
      <c r="AM1" s="3"/>
    </row>
    <row r="2" spans="1:39" s="1" customFormat="1" ht="45" x14ac:dyDescent="0.25">
      <c r="C2" s="4" t="s">
        <v>0</v>
      </c>
      <c r="D2" s="5">
        <v>12250458.109270561</v>
      </c>
      <c r="E2" s="6" t="s">
        <v>1</v>
      </c>
      <c r="F2" s="6" t="s">
        <v>2</v>
      </c>
      <c r="G2" s="6" t="s">
        <v>3</v>
      </c>
      <c r="H2" s="7" t="s">
        <v>4</v>
      </c>
      <c r="I2" s="7"/>
      <c r="J2" s="7"/>
      <c r="K2" s="8" t="s">
        <v>5</v>
      </c>
      <c r="L2" s="9" t="s">
        <v>6</v>
      </c>
      <c r="AM2" s="3"/>
    </row>
    <row r="3" spans="1:39" s="1" customFormat="1" x14ac:dyDescent="0.25">
      <c r="C3" s="10"/>
      <c r="D3" s="11"/>
      <c r="E3" s="12">
        <f>N4</f>
        <v>310.95454545454544</v>
      </c>
      <c r="F3" s="13">
        <f>T4</f>
        <v>261.68181818181819</v>
      </c>
      <c r="G3" s="14">
        <f>Z4</f>
        <v>310.95454545454544</v>
      </c>
      <c r="H3" s="15">
        <f>AF4</f>
        <v>261.68181818181819</v>
      </c>
      <c r="I3" s="16"/>
      <c r="J3" s="16"/>
      <c r="K3" s="17"/>
      <c r="L3" s="18">
        <f>AM5</f>
        <v>1145.2727272727273</v>
      </c>
      <c r="N3" s="19" t="s">
        <v>7</v>
      </c>
      <c r="O3" s="20"/>
      <c r="P3" s="20"/>
      <c r="Q3" s="20"/>
      <c r="R3" s="20"/>
      <c r="S3" s="20"/>
      <c r="T3" s="21" t="s">
        <v>8</v>
      </c>
      <c r="U3" s="21"/>
      <c r="V3" s="21"/>
      <c r="W3" s="21"/>
      <c r="X3" s="21"/>
      <c r="Y3" s="21"/>
      <c r="Z3" s="21" t="s">
        <v>9</v>
      </c>
      <c r="AA3" s="22"/>
      <c r="AB3" s="22"/>
      <c r="AC3" s="22"/>
      <c r="AD3" s="22"/>
      <c r="AE3" s="22"/>
      <c r="AF3" s="21" t="s">
        <v>10</v>
      </c>
      <c r="AG3" s="22"/>
      <c r="AH3" s="22"/>
      <c r="AI3" s="22"/>
      <c r="AJ3" s="22"/>
      <c r="AK3" s="22"/>
      <c r="AM3" s="3"/>
    </row>
    <row r="4" spans="1:39" s="1" customFormat="1" x14ac:dyDescent="0.25">
      <c r="C4" s="1" t="s">
        <v>11</v>
      </c>
      <c r="D4" s="23"/>
      <c r="E4" s="24">
        <f>E3/L3</f>
        <v>0.27151135100809654</v>
      </c>
      <c r="F4" s="24">
        <f>F3/L3</f>
        <v>0.22848864899190349</v>
      </c>
      <c r="G4" s="24">
        <f>G3/L3</f>
        <v>0.27151135100809654</v>
      </c>
      <c r="H4" s="24">
        <f>H3/L3</f>
        <v>0.22848864899190349</v>
      </c>
      <c r="I4" s="25"/>
      <c r="J4" s="25"/>
      <c r="K4" s="2"/>
      <c r="N4" s="26">
        <f>O5+Q5+S5</f>
        <v>310.95454545454544</v>
      </c>
      <c r="O4" s="27"/>
      <c r="P4" s="27"/>
      <c r="Q4" s="27"/>
      <c r="R4" s="27"/>
      <c r="S4" s="28"/>
      <c r="T4" s="26">
        <f>U5+W5+Y5</f>
        <v>261.68181818181819</v>
      </c>
      <c r="U4" s="27"/>
      <c r="V4" s="27"/>
      <c r="W4" s="27"/>
      <c r="X4" s="27"/>
      <c r="Y4" s="28"/>
      <c r="Z4" s="26">
        <f>AA5+AC5+AE5</f>
        <v>310.95454545454544</v>
      </c>
      <c r="AA4" s="27"/>
      <c r="AB4" s="27"/>
      <c r="AC4" s="27"/>
      <c r="AD4" s="27"/>
      <c r="AE4" s="28"/>
      <c r="AF4" s="26">
        <f>AG5+AI5+AK5</f>
        <v>261.68181818181819</v>
      </c>
      <c r="AG4" s="27"/>
      <c r="AH4" s="27"/>
      <c r="AI4" s="27"/>
      <c r="AJ4" s="27"/>
      <c r="AK4" s="28"/>
      <c r="AM4" s="3"/>
    </row>
    <row r="5" spans="1:39" s="1" customFormat="1" x14ac:dyDescent="0.25">
      <c r="K5" s="2"/>
      <c r="N5" s="29"/>
      <c r="O5" s="30">
        <f>SUM(O7:O13)</f>
        <v>112.90909090909091</v>
      </c>
      <c r="P5" s="29"/>
      <c r="Q5" s="30">
        <f>SUM(Q7:Q13)</f>
        <v>85.136363636363626</v>
      </c>
      <c r="R5" s="29"/>
      <c r="S5" s="30">
        <f>SUM(S7:S13)</f>
        <v>112.90909090909091</v>
      </c>
      <c r="T5" s="29"/>
      <c r="U5" s="30">
        <f>SUM(U7:U13)</f>
        <v>85.136363636363626</v>
      </c>
      <c r="V5" s="29"/>
      <c r="W5" s="30">
        <f>SUM(W7:W13)</f>
        <v>112.90909090909091</v>
      </c>
      <c r="X5" s="29"/>
      <c r="Y5" s="30">
        <f>SUM(Y7:Y13)</f>
        <v>63.636363636363633</v>
      </c>
      <c r="Z5" s="29"/>
      <c r="AA5" s="30">
        <f>SUM(AA7:AA13)</f>
        <v>112.90909090909091</v>
      </c>
      <c r="AB5" s="31"/>
      <c r="AC5" s="30">
        <f>SUM(AC7:AC13)</f>
        <v>85.136363636363626</v>
      </c>
      <c r="AD5" s="29"/>
      <c r="AE5" s="30">
        <f>SUM(AE7:AE13)</f>
        <v>112.90909090909091</v>
      </c>
      <c r="AF5" s="32"/>
      <c r="AG5" s="30">
        <f>SUM(AG7:AG13)</f>
        <v>63.636363636363633</v>
      </c>
      <c r="AH5" s="29"/>
      <c r="AI5" s="30">
        <f>SUM(AI7:AI13)</f>
        <v>134.40909090909091</v>
      </c>
      <c r="AJ5" s="29"/>
      <c r="AK5" s="30">
        <f>SUM(AK7:AK13)</f>
        <v>63.636363636363633</v>
      </c>
      <c r="AL5" s="29"/>
      <c r="AM5" s="30">
        <f>SUM(AM7:AM13)</f>
        <v>1145.2727272727273</v>
      </c>
    </row>
    <row r="6" spans="1:39" s="1" customFormat="1" ht="45" x14ac:dyDescent="0.25">
      <c r="A6" s="33" t="s">
        <v>12</v>
      </c>
      <c r="B6" s="33" t="s">
        <v>13</v>
      </c>
      <c r="C6" s="33" t="s">
        <v>14</v>
      </c>
      <c r="D6" s="33" t="s">
        <v>15</v>
      </c>
      <c r="E6" s="33" t="s">
        <v>16</v>
      </c>
      <c r="F6" s="33" t="s">
        <v>17</v>
      </c>
      <c r="G6" s="33" t="s">
        <v>18</v>
      </c>
      <c r="H6" s="33" t="s">
        <v>19</v>
      </c>
      <c r="I6" s="34" t="s">
        <v>20</v>
      </c>
      <c r="J6" s="33" t="s">
        <v>21</v>
      </c>
      <c r="K6" s="34" t="s">
        <v>22</v>
      </c>
      <c r="L6" s="33" t="s">
        <v>23</v>
      </c>
      <c r="M6" s="35" t="s">
        <v>24</v>
      </c>
      <c r="N6" s="36" t="s">
        <v>25</v>
      </c>
      <c r="O6" s="33" t="s">
        <v>26</v>
      </c>
      <c r="P6" s="36" t="s">
        <v>27</v>
      </c>
      <c r="Q6" s="33" t="s">
        <v>28</v>
      </c>
      <c r="R6" s="36" t="s">
        <v>29</v>
      </c>
      <c r="S6" s="33" t="s">
        <v>30</v>
      </c>
      <c r="T6" s="36" t="s">
        <v>31</v>
      </c>
      <c r="U6" s="33" t="s">
        <v>32</v>
      </c>
      <c r="V6" s="36" t="s">
        <v>33</v>
      </c>
      <c r="W6" s="33" t="s">
        <v>34</v>
      </c>
      <c r="X6" s="36" t="s">
        <v>35</v>
      </c>
      <c r="Y6" s="33" t="s">
        <v>36</v>
      </c>
      <c r="Z6" s="36" t="s">
        <v>37</v>
      </c>
      <c r="AA6" s="33" t="s">
        <v>38</v>
      </c>
      <c r="AB6" s="36" t="s">
        <v>39</v>
      </c>
      <c r="AC6" s="33" t="s">
        <v>40</v>
      </c>
      <c r="AD6" s="36" t="s">
        <v>41</v>
      </c>
      <c r="AE6" s="33" t="s">
        <v>42</v>
      </c>
      <c r="AF6" s="36" t="s">
        <v>43</v>
      </c>
      <c r="AG6" s="33" t="s">
        <v>44</v>
      </c>
      <c r="AH6" s="36" t="s">
        <v>45</v>
      </c>
      <c r="AI6" s="33" t="s">
        <v>46</v>
      </c>
      <c r="AJ6" s="36" t="s">
        <v>47</v>
      </c>
      <c r="AK6" s="33" t="s">
        <v>48</v>
      </c>
      <c r="AL6" s="36" t="s">
        <v>49</v>
      </c>
      <c r="AM6" s="37" t="s">
        <v>50</v>
      </c>
    </row>
    <row r="7" spans="1:39" s="52" customFormat="1" x14ac:dyDescent="0.25">
      <c r="A7" s="38" t="s">
        <v>51</v>
      </c>
      <c r="B7" s="38" t="s">
        <v>52</v>
      </c>
      <c r="C7" s="39" t="s">
        <v>53</v>
      </c>
      <c r="D7" s="40" t="s">
        <v>54</v>
      </c>
      <c r="E7" s="38"/>
      <c r="F7" s="41" t="s">
        <v>55</v>
      </c>
      <c r="G7" s="42" t="s">
        <v>56</v>
      </c>
      <c r="H7" s="43"/>
      <c r="I7" s="44">
        <v>0.79</v>
      </c>
      <c r="J7" s="45">
        <v>66</v>
      </c>
      <c r="K7" s="43">
        <f>I7/J7</f>
        <v>1.196969696969697E-2</v>
      </c>
      <c r="L7" s="46"/>
      <c r="M7" s="47">
        <v>3600</v>
      </c>
      <c r="N7" s="48"/>
      <c r="O7" s="49">
        <f>N7*K7</f>
        <v>0</v>
      </c>
      <c r="P7" s="48">
        <v>600</v>
      </c>
      <c r="Q7" s="49">
        <f>P7*K7</f>
        <v>7.1818181818181825</v>
      </c>
      <c r="R7" s="48"/>
      <c r="S7" s="49">
        <f>R7*K7</f>
        <v>0</v>
      </c>
      <c r="T7" s="48">
        <v>600</v>
      </c>
      <c r="U7" s="49">
        <f>T7*K7</f>
        <v>7.1818181818181825</v>
      </c>
      <c r="V7" s="48"/>
      <c r="W7" s="49">
        <f>V7*K7</f>
        <v>0</v>
      </c>
      <c r="X7" s="48">
        <v>600</v>
      </c>
      <c r="Y7" s="49">
        <f>X7*K7</f>
        <v>7.1818181818181825</v>
      </c>
      <c r="Z7" s="48"/>
      <c r="AA7" s="49">
        <f>Z7*K7</f>
        <v>0</v>
      </c>
      <c r="AB7" s="48">
        <v>600</v>
      </c>
      <c r="AC7" s="49">
        <f>AB7*K7</f>
        <v>7.1818181818181825</v>
      </c>
      <c r="AD7" s="48"/>
      <c r="AE7" s="49">
        <f>AD7*K7</f>
        <v>0</v>
      </c>
      <c r="AF7" s="48">
        <v>600</v>
      </c>
      <c r="AG7" s="49">
        <f>AF7*K7</f>
        <v>7.1818181818181825</v>
      </c>
      <c r="AH7" s="48"/>
      <c r="AI7" s="49">
        <f>AH7*K7</f>
        <v>0</v>
      </c>
      <c r="AJ7" s="48">
        <v>600</v>
      </c>
      <c r="AK7" s="49">
        <f>AJ7*K7</f>
        <v>7.1818181818181825</v>
      </c>
      <c r="AL7" s="50">
        <f>N7+P7+R7+T7+V7+X7+Z7+AB7+AD7+AF7+AH7+AJ7</f>
        <v>3600</v>
      </c>
      <c r="AM7" s="51">
        <f>M7*K7</f>
        <v>43.090909090909093</v>
      </c>
    </row>
    <row r="8" spans="1:39" s="52" customFormat="1" x14ac:dyDescent="0.25">
      <c r="A8" s="38" t="s">
        <v>51</v>
      </c>
      <c r="B8" s="38" t="s">
        <v>52</v>
      </c>
      <c r="C8" s="39" t="s">
        <v>53</v>
      </c>
      <c r="D8" s="53" t="s">
        <v>54</v>
      </c>
      <c r="E8" s="38"/>
      <c r="F8" s="41" t="s">
        <v>55</v>
      </c>
      <c r="G8" s="42" t="s">
        <v>57</v>
      </c>
      <c r="H8" s="43"/>
      <c r="I8" s="44">
        <v>22.5</v>
      </c>
      <c r="J8" s="45">
        <v>66</v>
      </c>
      <c r="K8" s="43">
        <f>I8/J8</f>
        <v>0.34090909090909088</v>
      </c>
      <c r="L8" s="46"/>
      <c r="M8" s="47">
        <v>200</v>
      </c>
      <c r="N8" s="48"/>
      <c r="O8" s="49">
        <f t="shared" ref="O8:O13" si="0">N8*K8</f>
        <v>0</v>
      </c>
      <c r="P8" s="48">
        <v>50</v>
      </c>
      <c r="Q8" s="49">
        <f t="shared" ref="Q8:Q13" si="1">P8*K8</f>
        <v>17.045454545454543</v>
      </c>
      <c r="R8" s="48"/>
      <c r="S8" s="49">
        <f t="shared" ref="S8:S13" si="2">R8*K8</f>
        <v>0</v>
      </c>
      <c r="T8" s="48">
        <v>50</v>
      </c>
      <c r="U8" s="49">
        <f t="shared" ref="U8:U13" si="3">T8*K8</f>
        <v>17.045454545454543</v>
      </c>
      <c r="V8" s="48"/>
      <c r="W8" s="49">
        <f t="shared" ref="W8:W13" si="4">V8*K8</f>
        <v>0</v>
      </c>
      <c r="X8" s="48"/>
      <c r="Y8" s="49">
        <f t="shared" ref="Y8:Y13" si="5">X8*K8</f>
        <v>0</v>
      </c>
      <c r="Z8" s="48"/>
      <c r="AA8" s="49">
        <f t="shared" ref="AA8:AA13" si="6">Z8*K8</f>
        <v>0</v>
      </c>
      <c r="AB8" s="48">
        <v>50</v>
      </c>
      <c r="AC8" s="49">
        <f t="shared" ref="AC8:AC13" si="7">AB8*K8</f>
        <v>17.045454545454543</v>
      </c>
      <c r="AD8" s="48"/>
      <c r="AE8" s="49">
        <f t="shared" ref="AE8:AE13" si="8">AD8*K8</f>
        <v>0</v>
      </c>
      <c r="AF8" s="48"/>
      <c r="AG8" s="49">
        <f t="shared" ref="AG8:AG13" si="9">AF8*K8</f>
        <v>0</v>
      </c>
      <c r="AH8" s="48">
        <v>50</v>
      </c>
      <c r="AI8" s="49">
        <f t="shared" ref="AI8:AI13" si="10">AH8*K8</f>
        <v>17.045454545454543</v>
      </c>
      <c r="AJ8" s="48"/>
      <c r="AK8" s="49">
        <f t="shared" ref="AK8:AK13" si="11">AJ8*K8</f>
        <v>0</v>
      </c>
      <c r="AL8" s="50">
        <f t="shared" ref="AL8:AL13" si="12">N8+P8+R8+T8+V8+X8+Z8+AB8+AD8+AF8+AH8+AJ8</f>
        <v>200</v>
      </c>
      <c r="AM8" s="51">
        <f t="shared" ref="AM8:AM13" si="13">M8*K8</f>
        <v>68.181818181818173</v>
      </c>
    </row>
    <row r="9" spans="1:39" s="52" customFormat="1" x14ac:dyDescent="0.25">
      <c r="A9" s="38" t="s">
        <v>51</v>
      </c>
      <c r="B9" s="38" t="s">
        <v>52</v>
      </c>
      <c r="C9" s="39" t="s">
        <v>53</v>
      </c>
      <c r="D9" s="53" t="s">
        <v>54</v>
      </c>
      <c r="E9" s="38"/>
      <c r="F9" s="41" t="s">
        <v>55</v>
      </c>
      <c r="G9" s="42" t="s">
        <v>58</v>
      </c>
      <c r="H9" s="43"/>
      <c r="I9" s="44">
        <v>5.88</v>
      </c>
      <c r="J9" s="45">
        <v>66</v>
      </c>
      <c r="K9" s="43">
        <f>I9/J9</f>
        <v>8.9090909090909096E-2</v>
      </c>
      <c r="L9" s="46"/>
      <c r="M9" s="47">
        <v>200</v>
      </c>
      <c r="N9" s="48"/>
      <c r="O9" s="49">
        <f t="shared" si="0"/>
        <v>0</v>
      </c>
      <c r="P9" s="48">
        <v>50</v>
      </c>
      <c r="Q9" s="49">
        <f t="shared" si="1"/>
        <v>4.454545454545455</v>
      </c>
      <c r="R9" s="48"/>
      <c r="S9" s="49">
        <f t="shared" si="2"/>
        <v>0</v>
      </c>
      <c r="T9" s="48">
        <v>50</v>
      </c>
      <c r="U9" s="49">
        <f t="shared" si="3"/>
        <v>4.454545454545455</v>
      </c>
      <c r="V9" s="48"/>
      <c r="W9" s="49">
        <f t="shared" si="4"/>
        <v>0</v>
      </c>
      <c r="X9" s="48"/>
      <c r="Y9" s="49">
        <f t="shared" si="5"/>
        <v>0</v>
      </c>
      <c r="Z9" s="48"/>
      <c r="AA9" s="49">
        <f t="shared" si="6"/>
        <v>0</v>
      </c>
      <c r="AB9" s="48">
        <v>50</v>
      </c>
      <c r="AC9" s="49">
        <f t="shared" si="7"/>
        <v>4.454545454545455</v>
      </c>
      <c r="AD9" s="48"/>
      <c r="AE9" s="49">
        <f t="shared" si="8"/>
        <v>0</v>
      </c>
      <c r="AF9" s="48"/>
      <c r="AG9" s="49">
        <f t="shared" si="9"/>
        <v>0</v>
      </c>
      <c r="AH9" s="48">
        <v>50</v>
      </c>
      <c r="AI9" s="49">
        <f t="shared" si="10"/>
        <v>4.454545454545455</v>
      </c>
      <c r="AJ9" s="48"/>
      <c r="AK9" s="49">
        <f t="shared" si="11"/>
        <v>0</v>
      </c>
      <c r="AL9" s="50">
        <f t="shared" si="12"/>
        <v>200</v>
      </c>
      <c r="AM9" s="51">
        <f t="shared" si="13"/>
        <v>17.81818181818182</v>
      </c>
    </row>
    <row r="10" spans="1:39" s="52" customFormat="1" x14ac:dyDescent="0.25">
      <c r="A10" s="38" t="s">
        <v>51</v>
      </c>
      <c r="B10" s="38" t="s">
        <v>52</v>
      </c>
      <c r="C10" s="39" t="s">
        <v>53</v>
      </c>
      <c r="D10" s="53" t="s">
        <v>54</v>
      </c>
      <c r="E10" s="38"/>
      <c r="F10" s="41" t="s">
        <v>55</v>
      </c>
      <c r="G10" s="42" t="s">
        <v>59</v>
      </c>
      <c r="H10" s="43"/>
      <c r="I10" s="44">
        <v>7.11</v>
      </c>
      <c r="J10" s="45">
        <v>66</v>
      </c>
      <c r="K10" s="43">
        <f>I10/J10</f>
        <v>0.10772727272727273</v>
      </c>
      <c r="L10" s="46"/>
      <c r="M10" s="47">
        <f>150*6</f>
        <v>900</v>
      </c>
      <c r="N10" s="48">
        <v>150</v>
      </c>
      <c r="O10" s="49">
        <f t="shared" si="0"/>
        <v>16.15909090909091</v>
      </c>
      <c r="P10" s="48"/>
      <c r="Q10" s="49">
        <f t="shared" si="1"/>
        <v>0</v>
      </c>
      <c r="R10" s="48">
        <v>150</v>
      </c>
      <c r="S10" s="49">
        <f t="shared" si="2"/>
        <v>16.15909090909091</v>
      </c>
      <c r="T10" s="48"/>
      <c r="U10" s="49">
        <f t="shared" si="3"/>
        <v>0</v>
      </c>
      <c r="V10" s="48">
        <v>150</v>
      </c>
      <c r="W10" s="49">
        <f t="shared" si="4"/>
        <v>16.15909090909091</v>
      </c>
      <c r="X10" s="48"/>
      <c r="Y10" s="49">
        <f t="shared" si="5"/>
        <v>0</v>
      </c>
      <c r="Z10" s="48">
        <v>150</v>
      </c>
      <c r="AA10" s="49">
        <f t="shared" si="6"/>
        <v>16.15909090909091</v>
      </c>
      <c r="AB10" s="48"/>
      <c r="AC10" s="49">
        <f t="shared" si="7"/>
        <v>0</v>
      </c>
      <c r="AD10" s="48">
        <v>150</v>
      </c>
      <c r="AE10" s="49">
        <f t="shared" si="8"/>
        <v>16.15909090909091</v>
      </c>
      <c r="AF10" s="48"/>
      <c r="AG10" s="49">
        <f t="shared" si="9"/>
        <v>0</v>
      </c>
      <c r="AH10" s="48">
        <v>150</v>
      </c>
      <c r="AI10" s="49">
        <f t="shared" si="10"/>
        <v>16.15909090909091</v>
      </c>
      <c r="AJ10" s="48"/>
      <c r="AK10" s="49">
        <f t="shared" si="11"/>
        <v>0</v>
      </c>
      <c r="AL10" s="50">
        <f t="shared" si="12"/>
        <v>900</v>
      </c>
      <c r="AM10" s="51">
        <f t="shared" si="13"/>
        <v>96.954545454545453</v>
      </c>
    </row>
    <row r="11" spans="1:39" s="52" customFormat="1" x14ac:dyDescent="0.25">
      <c r="A11" s="38" t="s">
        <v>51</v>
      </c>
      <c r="B11" s="38" t="s">
        <v>52</v>
      </c>
      <c r="C11" s="39" t="s">
        <v>53</v>
      </c>
      <c r="D11" s="53" t="s">
        <v>54</v>
      </c>
      <c r="E11" s="38"/>
      <c r="F11" s="41" t="s">
        <v>55</v>
      </c>
      <c r="G11" s="54" t="s">
        <v>60</v>
      </c>
      <c r="H11" s="43"/>
      <c r="I11" s="44">
        <v>14.21</v>
      </c>
      <c r="J11" s="45">
        <v>66</v>
      </c>
      <c r="K11" s="43">
        <f t="shared" ref="K11:K13" si="14">I11/J11</f>
        <v>0.21530303030303033</v>
      </c>
      <c r="L11" s="46"/>
      <c r="M11" s="47">
        <v>900</v>
      </c>
      <c r="N11" s="48">
        <v>150</v>
      </c>
      <c r="O11" s="49">
        <f t="shared" si="0"/>
        <v>32.295454545454547</v>
      </c>
      <c r="P11" s="48"/>
      <c r="Q11" s="49">
        <f t="shared" si="1"/>
        <v>0</v>
      </c>
      <c r="R11" s="48">
        <v>150</v>
      </c>
      <c r="S11" s="49">
        <f t="shared" si="2"/>
        <v>32.295454545454547</v>
      </c>
      <c r="T11" s="48"/>
      <c r="U11" s="49">
        <f t="shared" si="3"/>
        <v>0</v>
      </c>
      <c r="V11" s="48">
        <v>150</v>
      </c>
      <c r="W11" s="49">
        <f t="shared" si="4"/>
        <v>32.295454545454547</v>
      </c>
      <c r="X11" s="48"/>
      <c r="Y11" s="49">
        <f t="shared" si="5"/>
        <v>0</v>
      </c>
      <c r="Z11" s="48">
        <v>150</v>
      </c>
      <c r="AA11" s="49">
        <f t="shared" si="6"/>
        <v>32.295454545454547</v>
      </c>
      <c r="AB11" s="48"/>
      <c r="AC11" s="49">
        <f t="shared" si="7"/>
        <v>0</v>
      </c>
      <c r="AD11" s="48">
        <v>150</v>
      </c>
      <c r="AE11" s="49">
        <f t="shared" si="8"/>
        <v>32.295454545454547</v>
      </c>
      <c r="AF11" s="48"/>
      <c r="AG11" s="49">
        <f t="shared" si="9"/>
        <v>0</v>
      </c>
      <c r="AH11" s="48">
        <v>150</v>
      </c>
      <c r="AI11" s="49">
        <f t="shared" si="10"/>
        <v>32.295454545454547</v>
      </c>
      <c r="AJ11" s="48"/>
      <c r="AK11" s="49">
        <f t="shared" si="11"/>
        <v>0</v>
      </c>
      <c r="AL11" s="50">
        <f t="shared" si="12"/>
        <v>900</v>
      </c>
      <c r="AM11" s="51">
        <f t="shared" si="13"/>
        <v>193.77272727272731</v>
      </c>
    </row>
    <row r="12" spans="1:39" s="52" customFormat="1" x14ac:dyDescent="0.25">
      <c r="A12" s="38" t="s">
        <v>51</v>
      </c>
      <c r="B12" s="38" t="s">
        <v>52</v>
      </c>
      <c r="C12" s="39" t="s">
        <v>53</v>
      </c>
      <c r="D12" s="53" t="s">
        <v>54</v>
      </c>
      <c r="E12" s="38"/>
      <c r="F12" s="41" t="s">
        <v>55</v>
      </c>
      <c r="G12" s="54" t="s">
        <v>61</v>
      </c>
      <c r="H12" s="43"/>
      <c r="I12" s="44">
        <v>21.27</v>
      </c>
      <c r="J12" s="45">
        <v>66</v>
      </c>
      <c r="K12" s="43">
        <f t="shared" si="14"/>
        <v>0.32227272727272727</v>
      </c>
      <c r="L12" s="46"/>
      <c r="M12" s="47">
        <f>200*6</f>
        <v>1200</v>
      </c>
      <c r="N12" s="48">
        <v>200</v>
      </c>
      <c r="O12" s="49">
        <f t="shared" si="0"/>
        <v>64.454545454545453</v>
      </c>
      <c r="P12" s="48"/>
      <c r="Q12" s="49">
        <f t="shared" si="1"/>
        <v>0</v>
      </c>
      <c r="R12" s="48">
        <v>200</v>
      </c>
      <c r="S12" s="49">
        <f t="shared" si="2"/>
        <v>64.454545454545453</v>
      </c>
      <c r="T12" s="48"/>
      <c r="U12" s="49">
        <f t="shared" si="3"/>
        <v>0</v>
      </c>
      <c r="V12" s="48">
        <v>200</v>
      </c>
      <c r="W12" s="49">
        <f t="shared" si="4"/>
        <v>64.454545454545453</v>
      </c>
      <c r="X12" s="48"/>
      <c r="Y12" s="49">
        <f t="shared" si="5"/>
        <v>0</v>
      </c>
      <c r="Z12" s="48">
        <v>200</v>
      </c>
      <c r="AA12" s="49">
        <f t="shared" si="6"/>
        <v>64.454545454545453</v>
      </c>
      <c r="AB12" s="48"/>
      <c r="AC12" s="49">
        <f t="shared" si="7"/>
        <v>0</v>
      </c>
      <c r="AD12" s="48">
        <v>200</v>
      </c>
      <c r="AE12" s="49">
        <f t="shared" si="8"/>
        <v>64.454545454545453</v>
      </c>
      <c r="AF12" s="48"/>
      <c r="AG12" s="49">
        <f t="shared" si="9"/>
        <v>0</v>
      </c>
      <c r="AH12" s="48">
        <v>200</v>
      </c>
      <c r="AI12" s="49">
        <f t="shared" si="10"/>
        <v>64.454545454545453</v>
      </c>
      <c r="AJ12" s="48"/>
      <c r="AK12" s="49">
        <f t="shared" si="11"/>
        <v>0</v>
      </c>
      <c r="AL12" s="50">
        <f t="shared" si="12"/>
        <v>1200</v>
      </c>
      <c r="AM12" s="51">
        <f t="shared" si="13"/>
        <v>386.72727272727275</v>
      </c>
    </row>
    <row r="13" spans="1:39" s="52" customFormat="1" x14ac:dyDescent="0.25">
      <c r="A13" s="38" t="s">
        <v>51</v>
      </c>
      <c r="B13" s="38" t="s">
        <v>52</v>
      </c>
      <c r="C13" s="39" t="s">
        <v>53</v>
      </c>
      <c r="D13" s="53" t="s">
        <v>54</v>
      </c>
      <c r="E13" s="38"/>
      <c r="F13" s="41" t="s">
        <v>55</v>
      </c>
      <c r="G13" s="54" t="s">
        <v>62</v>
      </c>
      <c r="H13" s="43"/>
      <c r="I13" s="44">
        <v>24.84</v>
      </c>
      <c r="J13" s="45">
        <v>66</v>
      </c>
      <c r="K13" s="43">
        <f t="shared" si="14"/>
        <v>0.37636363636363634</v>
      </c>
      <c r="L13" s="46"/>
      <c r="M13" s="47">
        <v>900</v>
      </c>
      <c r="N13" s="48"/>
      <c r="O13" s="49">
        <f t="shared" si="0"/>
        <v>0</v>
      </c>
      <c r="P13" s="48">
        <v>150</v>
      </c>
      <c r="Q13" s="49">
        <f t="shared" si="1"/>
        <v>56.454545454545453</v>
      </c>
      <c r="R13" s="48"/>
      <c r="S13" s="49">
        <f t="shared" si="2"/>
        <v>0</v>
      </c>
      <c r="T13" s="48">
        <v>150</v>
      </c>
      <c r="U13" s="49">
        <f t="shared" si="3"/>
        <v>56.454545454545453</v>
      </c>
      <c r="V13" s="48"/>
      <c r="W13" s="49">
        <f t="shared" si="4"/>
        <v>0</v>
      </c>
      <c r="X13" s="48">
        <v>150</v>
      </c>
      <c r="Y13" s="49">
        <f t="shared" si="5"/>
        <v>56.454545454545453</v>
      </c>
      <c r="Z13" s="48"/>
      <c r="AA13" s="49">
        <f t="shared" si="6"/>
        <v>0</v>
      </c>
      <c r="AB13" s="48">
        <v>150</v>
      </c>
      <c r="AC13" s="49">
        <f t="shared" si="7"/>
        <v>56.454545454545453</v>
      </c>
      <c r="AD13" s="48"/>
      <c r="AE13" s="49">
        <f t="shared" si="8"/>
        <v>0</v>
      </c>
      <c r="AF13" s="48">
        <v>150</v>
      </c>
      <c r="AG13" s="49">
        <f t="shared" si="9"/>
        <v>56.454545454545453</v>
      </c>
      <c r="AH13" s="48"/>
      <c r="AI13" s="49">
        <f t="shared" si="10"/>
        <v>0</v>
      </c>
      <c r="AJ13" s="48">
        <v>150</v>
      </c>
      <c r="AK13" s="49">
        <f t="shared" si="11"/>
        <v>56.454545454545453</v>
      </c>
      <c r="AL13" s="50">
        <f t="shared" si="12"/>
        <v>900</v>
      </c>
      <c r="AM13" s="51">
        <f t="shared" si="13"/>
        <v>338.72727272727269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Fin201-18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2017-04-01T05:19:26Z</dcterms:created>
  <dcterms:modified xsi:type="dcterms:W3CDTF">2017-04-29T08:38:49Z</dcterms:modified>
</cp:coreProperties>
</file>