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HMA\Desktop\"/>
    </mc:Choice>
  </mc:AlternateContent>
  <xr:revisionPtr revIDLastSave="0" documentId="8_{66453F75-2CA1-4302-8BBC-29A5C4D7AC8B}" xr6:coauthVersionLast="47" xr6:coauthVersionMax="47" xr10:uidLastSave="{00000000-0000-0000-0000-000000000000}"/>
  <bookViews>
    <workbookView xWindow="-108" yWindow="-108" windowWidth="23256" windowHeight="12456" firstSheet="1" activeTab="9" xr2:uid="{8EB0CD16-6000-4E2E-884D-57B8454FA2F9}"/>
  </bookViews>
  <sheets>
    <sheet name="Greige In STock" sheetId="1" r:id="rId1"/>
    <sheet name="Sheet2" sheetId="2" r:id="rId2"/>
    <sheet name="Style 1" sheetId="3" r:id="rId3"/>
    <sheet name="Style 2" sheetId="4" r:id="rId4"/>
    <sheet name="Style" sheetId="5" r:id="rId5"/>
    <sheet name="RTS" sheetId="6" r:id="rId6"/>
    <sheet name="Sheet7" sheetId="7" r:id="rId7"/>
    <sheet name="FInish Goods Store" sheetId="8" r:id="rId8"/>
    <sheet name="Style2" sheetId="9" r:id="rId9"/>
    <sheet name="Finish Goods Dispatch" sheetId="10" r:id="rId10"/>
  </sheets>
  <definedNames>
    <definedName name="_xlnm._FilterDatabase" localSheetId="0" hidden="1">'Greige In STock'!$A$1:$L$37</definedName>
    <definedName name="_xlnm._FilterDatabase" localSheetId="1" hidden="1">Sheet2!$A$3:$U$53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3" i="6"/>
  <c r="G71" i="2"/>
  <c r="H71" i="2" s="1"/>
  <c r="G70" i="2"/>
  <c r="H70" i="2" s="1"/>
  <c r="H69" i="2"/>
  <c r="G69" i="2"/>
  <c r="H68" i="2"/>
  <c r="G67" i="2"/>
  <c r="H67" i="2" s="1"/>
  <c r="F65" i="2"/>
  <c r="T53" i="2"/>
  <c r="M53" i="2"/>
  <c r="T52" i="2"/>
  <c r="M52" i="2"/>
  <c r="T51" i="2"/>
  <c r="M51" i="2"/>
  <c r="T50" i="2"/>
  <c r="M50" i="2"/>
  <c r="T49" i="2"/>
  <c r="M49" i="2"/>
  <c r="T48" i="2"/>
  <c r="M48" i="2"/>
  <c r="T47" i="2"/>
  <c r="M47" i="2"/>
  <c r="T46" i="2"/>
  <c r="M46" i="2"/>
  <c r="T45" i="2"/>
  <c r="M45" i="2"/>
  <c r="T44" i="2"/>
  <c r="M44" i="2"/>
  <c r="T43" i="2"/>
  <c r="I43" i="2"/>
  <c r="I2" i="2" s="1"/>
  <c r="T42" i="2"/>
  <c r="M42" i="2"/>
  <c r="T41" i="2"/>
  <c r="M41" i="2"/>
  <c r="T40" i="2"/>
  <c r="M40" i="2"/>
  <c r="T39" i="2"/>
  <c r="M39" i="2"/>
  <c r="T38" i="2"/>
  <c r="M38" i="2"/>
  <c r="T37" i="2"/>
  <c r="O37" i="2"/>
  <c r="M37" i="2"/>
  <c r="T36" i="2"/>
  <c r="M36" i="2"/>
  <c r="T35" i="2"/>
  <c r="M35" i="2"/>
  <c r="T34" i="2"/>
  <c r="M34" i="2"/>
  <c r="T33" i="2"/>
  <c r="M33" i="2"/>
  <c r="T32" i="2"/>
  <c r="M32" i="2"/>
  <c r="T31" i="2"/>
  <c r="M31" i="2"/>
  <c r="T30" i="2"/>
  <c r="M30" i="2"/>
  <c r="T29" i="2"/>
  <c r="M29" i="2"/>
  <c r="T28" i="2"/>
  <c r="M28" i="2"/>
  <c r="T27" i="2"/>
  <c r="M27" i="2"/>
  <c r="T26" i="2"/>
  <c r="M26" i="2"/>
  <c r="T25" i="2"/>
  <c r="M25" i="2"/>
  <c r="T24" i="2"/>
  <c r="M24" i="2"/>
  <c r="T23" i="2"/>
  <c r="M23" i="2"/>
  <c r="T22" i="2"/>
  <c r="M22" i="2"/>
  <c r="T21" i="2"/>
  <c r="M21" i="2"/>
  <c r="O20" i="2"/>
  <c r="T20" i="2" s="1"/>
  <c r="M20" i="2"/>
  <c r="T19" i="2"/>
  <c r="M19" i="2"/>
  <c r="T18" i="2"/>
  <c r="M18" i="2"/>
  <c r="T17" i="2"/>
  <c r="M17" i="2"/>
  <c r="T16" i="2"/>
  <c r="M16" i="2"/>
  <c r="T15" i="2"/>
  <c r="M15" i="2"/>
  <c r="T14" i="2"/>
  <c r="M14" i="2"/>
  <c r="T13" i="2"/>
  <c r="M13" i="2"/>
  <c r="T12" i="2"/>
  <c r="M12" i="2"/>
  <c r="P11" i="2"/>
  <c r="T11" i="2" s="1"/>
  <c r="M11" i="2"/>
  <c r="S10" i="2"/>
  <c r="R10" i="2"/>
  <c r="P10" i="2"/>
  <c r="O10" i="2"/>
  <c r="T10" i="2" s="1"/>
  <c r="M10" i="2"/>
  <c r="T9" i="2"/>
  <c r="M9" i="2"/>
  <c r="T8" i="2"/>
  <c r="M8" i="2"/>
  <c r="T7" i="2"/>
  <c r="M7" i="2"/>
  <c r="P6" i="2"/>
  <c r="P2" i="2" s="1"/>
  <c r="M6" i="2"/>
  <c r="T5" i="2"/>
  <c r="M5" i="2"/>
  <c r="T4" i="2"/>
  <c r="M4" i="2"/>
  <c r="S2" i="2"/>
  <c r="R2" i="2"/>
  <c r="Q2" i="2"/>
  <c r="O2" i="2"/>
  <c r="E2" i="2"/>
  <c r="I11" i="1"/>
  <c r="H65" i="2" l="1"/>
  <c r="M2" i="2"/>
  <c r="T6" i="2"/>
  <c r="T2" i="2" s="1"/>
  <c r="G65" i="2"/>
  <c r="M43" i="2"/>
</calcChain>
</file>

<file path=xl/sharedStrings.xml><?xml version="1.0" encoding="utf-8"?>
<sst xmlns="http://schemas.openxmlformats.org/spreadsheetml/2006/main" count="723" uniqueCount="160">
  <si>
    <t>Sr.No.</t>
  </si>
  <si>
    <t>Vendor Name</t>
  </si>
  <si>
    <t>Company Name</t>
  </si>
  <si>
    <t>Inv-no</t>
  </si>
  <si>
    <t>Inv-Value</t>
  </si>
  <si>
    <t>Inv-Date</t>
  </si>
  <si>
    <t>Goods Description</t>
  </si>
  <si>
    <t>QTY</t>
  </si>
  <si>
    <t>IN Mtr.</t>
  </si>
  <si>
    <t>Rate</t>
  </si>
  <si>
    <t>Width</t>
  </si>
  <si>
    <t>IN-House Status</t>
  </si>
  <si>
    <t>Mehta Textiles</t>
  </si>
  <si>
    <t>Dyuti Fashion</t>
  </si>
  <si>
    <t>2022-23/558</t>
  </si>
  <si>
    <t>Greige CTN</t>
  </si>
  <si>
    <t>54"</t>
  </si>
  <si>
    <t>Received</t>
  </si>
  <si>
    <t>2022-23/559</t>
  </si>
  <si>
    <t>2022-23/560</t>
  </si>
  <si>
    <t>Dupatta</t>
  </si>
  <si>
    <t>2022-23/569</t>
  </si>
  <si>
    <t>2022-23/568</t>
  </si>
  <si>
    <t>GATTIWALAS</t>
  </si>
  <si>
    <t>2022-23/037</t>
  </si>
  <si>
    <t>47"</t>
  </si>
  <si>
    <t>2022-23/038</t>
  </si>
  <si>
    <t>2022-23/039</t>
  </si>
  <si>
    <t>GATTIWALAS, 123195</t>
  </si>
  <si>
    <t>2022-23/040</t>
  </si>
  <si>
    <t>63"</t>
  </si>
  <si>
    <t>2022-23/041</t>
  </si>
  <si>
    <t>BABULAL LAXMICHAND AND CO</t>
  </si>
  <si>
    <t>C-10221</t>
  </si>
  <si>
    <t>RTS Fabric</t>
  </si>
  <si>
    <t>56"</t>
  </si>
  <si>
    <t>DINESHKUMAR AND CO</t>
  </si>
  <si>
    <t>C-10628</t>
  </si>
  <si>
    <t>106/96</t>
  </si>
  <si>
    <t>42"</t>
  </si>
  <si>
    <t>C-10629</t>
  </si>
  <si>
    <t>C-10626</t>
  </si>
  <si>
    <t>C-10627</t>
  </si>
  <si>
    <t>108/98</t>
  </si>
  <si>
    <t>SAMBHAVNATH TRADERS</t>
  </si>
  <si>
    <t>Dyuti Creation</t>
  </si>
  <si>
    <t>Greige CTN SLB</t>
  </si>
  <si>
    <t>2022-23/580</t>
  </si>
  <si>
    <t>Greige RAYON</t>
  </si>
  <si>
    <t>2022-23/044</t>
  </si>
  <si>
    <t>2022-23/045</t>
  </si>
  <si>
    <t>2022-23/042</t>
  </si>
  <si>
    <t>Greige VSF/VTX</t>
  </si>
  <si>
    <t>2022-23/043</t>
  </si>
  <si>
    <t>Greige VSF/VTX SLUB</t>
  </si>
  <si>
    <t>C-10944</t>
  </si>
  <si>
    <t>C-10304</t>
  </si>
  <si>
    <t>C-10739</t>
  </si>
  <si>
    <t>C-10544</t>
  </si>
  <si>
    <t>C-10543</t>
  </si>
  <si>
    <t>C-11277</t>
  </si>
  <si>
    <t>C-10752</t>
  </si>
  <si>
    <t>88/78</t>
  </si>
  <si>
    <t>C-10753</t>
  </si>
  <si>
    <t>M. KISHORMAL &amp; CO.</t>
  </si>
  <si>
    <t>FS/22-23/002280</t>
  </si>
  <si>
    <t>b Rubi silk Fabric</t>
  </si>
  <si>
    <t>FS/22-23/002272</t>
  </si>
  <si>
    <t>m Rubi silk Fabric</t>
  </si>
  <si>
    <t>C-10874</t>
  </si>
  <si>
    <t>SWETA SYNTHETICS</t>
  </si>
  <si>
    <t>NAVY CREPE FABRIC</t>
  </si>
  <si>
    <t>IMPRESSIONS</t>
  </si>
  <si>
    <t>75/78</t>
  </si>
  <si>
    <t>Greige CTN flex</t>
  </si>
  <si>
    <t>SRI RAJ KALA KENDRA</t>
  </si>
  <si>
    <t>RTS Fabric BLACK STRIPE</t>
  </si>
  <si>
    <t>58"</t>
  </si>
  <si>
    <t>RTS Fabric kota doria print</t>
  </si>
  <si>
    <t>RTS Fabric kota doria YELLOW</t>
  </si>
  <si>
    <t>Poly PST baby pink</t>
  </si>
  <si>
    <t>Net/Digital Print</t>
  </si>
  <si>
    <t>496/60</t>
  </si>
  <si>
    <t>Black crepe</t>
  </si>
  <si>
    <t>Rayon greige</t>
  </si>
  <si>
    <t>Not received</t>
  </si>
  <si>
    <t>Cotton Greige</t>
  </si>
  <si>
    <t>PARALLEL MINDED FASHION LLP</t>
  </si>
  <si>
    <t>Premmium viscose</t>
  </si>
  <si>
    <t>Show aggregation at different level</t>
  </si>
  <si>
    <t>vendor level</t>
  </si>
  <si>
    <t>Detailed View</t>
  </si>
  <si>
    <t>Systematic view</t>
  </si>
  <si>
    <t>Balance</t>
  </si>
  <si>
    <t>Printer</t>
  </si>
  <si>
    <t>Out Mtr.</t>
  </si>
  <si>
    <t>Shortage</t>
  </si>
  <si>
    <t>Design &amp; Design Moin Khan</t>
  </si>
  <si>
    <t>The libas shyam Ji</t>
  </si>
  <si>
    <t>SONU MONU PRINTS</t>
  </si>
  <si>
    <t>ACS (Chhatra Singh)</t>
  </si>
  <si>
    <t>DINESH JI SITAPURA FACTORY</t>
  </si>
  <si>
    <t>Anmol Dying 4575, Design &amp; Design 1527.9</t>
  </si>
  <si>
    <t>Design &amp; Design Moin Khan 9993, Anmol 3833 mtr, The libas shaym ji- 1126</t>
  </si>
  <si>
    <t>Anmol Dying</t>
  </si>
  <si>
    <t>Design &amp; Design Moin Khan-5499.6, The libas (Shyam ji)6325.7</t>
  </si>
  <si>
    <t>Out</t>
  </si>
  <si>
    <t>Add Printer</t>
  </si>
  <si>
    <t>Printer Name</t>
  </si>
  <si>
    <t>Print or Die</t>
  </si>
  <si>
    <t>Greige Bill No</t>
  </si>
  <si>
    <t>Receiveing Date</t>
  </si>
  <si>
    <t>Issue Date</t>
  </si>
  <si>
    <t xml:space="preserve">Style No </t>
  </si>
  <si>
    <t>Fabric</t>
  </si>
  <si>
    <t>Meter Quantity</t>
  </si>
  <si>
    <t>Printer Receive</t>
  </si>
  <si>
    <t>RTS</t>
  </si>
  <si>
    <t>IN</t>
  </si>
  <si>
    <t>Style NO</t>
  </si>
  <si>
    <t>RTS Price</t>
  </si>
  <si>
    <t>Fabric Name</t>
  </si>
  <si>
    <t xml:space="preserve">Calculate </t>
  </si>
  <si>
    <t>Status</t>
  </si>
  <si>
    <t>Rec or Non Rec</t>
  </si>
  <si>
    <t>Create Production</t>
  </si>
  <si>
    <t>Style No</t>
  </si>
  <si>
    <t>Price</t>
  </si>
  <si>
    <t>Quantity</t>
  </si>
  <si>
    <t>c-10221</t>
  </si>
  <si>
    <t>style1</t>
  </si>
  <si>
    <t>style2</t>
  </si>
  <si>
    <t>style3</t>
  </si>
  <si>
    <t>Production Vendor Name</t>
  </si>
  <si>
    <t xml:space="preserve">Invoice </t>
  </si>
  <si>
    <t>Production Status</t>
  </si>
  <si>
    <t>Receive Date</t>
  </si>
  <si>
    <t>Cutting</t>
  </si>
  <si>
    <t>Embroidery</t>
  </si>
  <si>
    <t>Stitching</t>
  </si>
  <si>
    <t>Finishing</t>
  </si>
  <si>
    <t>Packing</t>
  </si>
  <si>
    <t>Cutting Quantity</t>
  </si>
  <si>
    <t>Average = quantity/ cutting quantity</t>
  </si>
  <si>
    <t>Dispatch</t>
  </si>
  <si>
    <t xml:space="preserve">bad me aayegi after cutting </t>
  </si>
  <si>
    <t>apne aap calculate</t>
  </si>
  <si>
    <t xml:space="preserve">production wala update karega </t>
  </si>
  <si>
    <t>Order Quantity</t>
  </si>
  <si>
    <t xml:space="preserve">Pura Lot ek he production vendor ko jayega </t>
  </si>
  <si>
    <t>failure ratio = 5%</t>
  </si>
  <si>
    <t>Receive Quantity</t>
  </si>
  <si>
    <t>Item Type</t>
  </si>
  <si>
    <t>Department</t>
  </si>
  <si>
    <t>Sub Department</t>
  </si>
  <si>
    <t>Color</t>
  </si>
  <si>
    <t>Creat Style</t>
  </si>
  <si>
    <t>MRP</t>
  </si>
  <si>
    <t>Cost</t>
  </si>
  <si>
    <t>Selling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</si>
</sst>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64" fontId="0" fillId="11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C05A-8F28-4161-B389-71E95BE01CA8}">
  <dimension ref="A1:M42"/>
  <sheetViews>
    <sheetView workbookViewId="0">
      <selection activeCell="M4" sqref="M4"/>
    </sheetView>
  </sheetViews>
  <sheetFormatPr defaultRowHeight="14.4" x14ac:dyDescent="0.3"/>
  <cols>
    <col min="1" max="1" width="10.6640625" bestFit="1" customWidth="1"/>
    <col min="2" max="2" width="27.88671875" bestFit="1" customWidth="1"/>
    <col min="3" max="3" width="19.109375" bestFit="1" customWidth="1"/>
    <col min="4" max="4" width="15.109375" bestFit="1" customWidth="1"/>
    <col min="5" max="5" width="13.5546875" bestFit="1" customWidth="1"/>
    <col min="6" max="6" width="12.6640625" bestFit="1" customWidth="1"/>
    <col min="7" max="7" width="26.33203125" bestFit="1" customWidth="1"/>
    <col min="8" max="8" width="8.77734375" bestFit="1" customWidth="1"/>
    <col min="9" max="9" width="11.44140625" bestFit="1" customWidth="1"/>
    <col min="10" max="10" width="9.21875" bestFit="1" customWidth="1"/>
    <col min="11" max="11" width="10.5546875" bestFit="1" customWidth="1"/>
    <col min="12" max="12" width="13.21875" bestFit="1" customWidth="1"/>
  </cols>
  <sheetData>
    <row r="1" spans="1:13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3" t="s">
        <v>106</v>
      </c>
    </row>
    <row r="2" spans="1:13" x14ac:dyDescent="0.3">
      <c r="A2" s="4">
        <v>6</v>
      </c>
      <c r="B2" s="4" t="s">
        <v>23</v>
      </c>
      <c r="C2" s="4" t="s">
        <v>13</v>
      </c>
      <c r="D2" s="4" t="s">
        <v>24</v>
      </c>
      <c r="E2" s="4">
        <v>211620</v>
      </c>
      <c r="F2" s="5">
        <v>44891</v>
      </c>
      <c r="G2" s="4" t="s">
        <v>15</v>
      </c>
      <c r="H2" s="4">
        <v>5</v>
      </c>
      <c r="I2" s="6">
        <v>5412</v>
      </c>
      <c r="J2" s="4">
        <v>38</v>
      </c>
      <c r="K2" s="4" t="s">
        <v>25</v>
      </c>
      <c r="L2" s="4" t="s">
        <v>17</v>
      </c>
    </row>
    <row r="3" spans="1:13" x14ac:dyDescent="0.3">
      <c r="A3" s="4">
        <v>7</v>
      </c>
      <c r="B3" s="4" t="s">
        <v>23</v>
      </c>
      <c r="C3" s="4" t="s">
        <v>13</v>
      </c>
      <c r="D3" s="4" t="s">
        <v>26</v>
      </c>
      <c r="E3" s="4">
        <v>407805</v>
      </c>
      <c r="F3" s="5">
        <v>44891</v>
      </c>
      <c r="G3" s="4" t="s">
        <v>15</v>
      </c>
      <c r="H3" s="4">
        <v>9</v>
      </c>
      <c r="I3" s="6">
        <v>10429.25</v>
      </c>
      <c r="J3" s="4">
        <v>38</v>
      </c>
      <c r="K3" s="4" t="s">
        <v>25</v>
      </c>
      <c r="L3" s="4" t="s">
        <v>17</v>
      </c>
    </row>
    <row r="4" spans="1:13" x14ac:dyDescent="0.3">
      <c r="A4" s="4">
        <v>8</v>
      </c>
      <c r="B4" s="4" t="s">
        <v>23</v>
      </c>
      <c r="C4" s="4" t="s">
        <v>13</v>
      </c>
      <c r="D4" s="4" t="s">
        <v>27</v>
      </c>
      <c r="E4" s="4">
        <v>414149</v>
      </c>
      <c r="F4" s="5">
        <v>44891</v>
      </c>
      <c r="G4" s="4" t="s">
        <v>15</v>
      </c>
      <c r="H4" s="4">
        <v>9</v>
      </c>
      <c r="I4" s="6">
        <v>10591.5</v>
      </c>
      <c r="J4" s="4">
        <v>38</v>
      </c>
      <c r="K4" s="4" t="s">
        <v>25</v>
      </c>
      <c r="L4" s="4" t="s">
        <v>17</v>
      </c>
    </row>
    <row r="5" spans="1:13" x14ac:dyDescent="0.3">
      <c r="A5" s="4">
        <v>10</v>
      </c>
      <c r="B5" s="4" t="s">
        <v>23</v>
      </c>
      <c r="C5" s="4" t="s">
        <v>13</v>
      </c>
      <c r="D5" s="4" t="s">
        <v>31</v>
      </c>
      <c r="E5" s="4">
        <v>214826</v>
      </c>
      <c r="F5" s="5">
        <v>44896</v>
      </c>
      <c r="G5" s="4" t="s">
        <v>15</v>
      </c>
      <c r="H5" s="4">
        <v>5</v>
      </c>
      <c r="I5" s="6">
        <v>5494</v>
      </c>
      <c r="J5" s="4">
        <v>38</v>
      </c>
      <c r="K5" s="4" t="s">
        <v>25</v>
      </c>
      <c r="L5" s="4" t="s">
        <v>17</v>
      </c>
    </row>
    <row r="6" spans="1:13" x14ac:dyDescent="0.3">
      <c r="A6" s="4">
        <v>18</v>
      </c>
      <c r="B6" s="4" t="s">
        <v>23</v>
      </c>
      <c r="C6" s="4" t="s">
        <v>13</v>
      </c>
      <c r="D6" s="4" t="s">
        <v>49</v>
      </c>
      <c r="E6" s="4">
        <v>214037</v>
      </c>
      <c r="F6" s="5">
        <v>44900</v>
      </c>
      <c r="G6" s="4" t="s">
        <v>15</v>
      </c>
      <c r="H6" s="4">
        <v>5</v>
      </c>
      <c r="I6" s="4">
        <v>5473.8</v>
      </c>
      <c r="J6" s="4">
        <v>38</v>
      </c>
      <c r="K6" s="4" t="s">
        <v>25</v>
      </c>
      <c r="L6" s="4" t="s">
        <v>17</v>
      </c>
    </row>
    <row r="7" spans="1:13" x14ac:dyDescent="0.3">
      <c r="A7" s="4">
        <v>19</v>
      </c>
      <c r="B7" s="4" t="s">
        <v>23</v>
      </c>
      <c r="C7" s="4" t="s">
        <v>13</v>
      </c>
      <c r="D7" s="4" t="s">
        <v>50</v>
      </c>
      <c r="E7" s="4">
        <v>214592</v>
      </c>
      <c r="F7" s="5">
        <v>44900</v>
      </c>
      <c r="G7" s="4" t="s">
        <v>15</v>
      </c>
      <c r="H7" s="4">
        <v>5</v>
      </c>
      <c r="I7" s="4">
        <v>5488</v>
      </c>
      <c r="J7" s="4">
        <v>38</v>
      </c>
      <c r="K7" s="4" t="s">
        <v>25</v>
      </c>
      <c r="L7" s="4" t="s">
        <v>17</v>
      </c>
    </row>
    <row r="8" spans="1:13" x14ac:dyDescent="0.3">
      <c r="A8" s="4">
        <v>20</v>
      </c>
      <c r="B8" s="4" t="s">
        <v>23</v>
      </c>
      <c r="C8" s="4" t="s">
        <v>13</v>
      </c>
      <c r="D8" s="4" t="s">
        <v>51</v>
      </c>
      <c r="E8" s="4">
        <v>78411</v>
      </c>
      <c r="F8" s="5">
        <v>44897</v>
      </c>
      <c r="G8" s="4" t="s">
        <v>52</v>
      </c>
      <c r="H8" s="4">
        <v>4</v>
      </c>
      <c r="I8" s="4">
        <v>2005.3</v>
      </c>
      <c r="J8" s="4">
        <v>38</v>
      </c>
      <c r="K8" s="4" t="s">
        <v>25</v>
      </c>
      <c r="L8" s="4" t="s">
        <v>17</v>
      </c>
    </row>
    <row r="9" spans="1:13" x14ac:dyDescent="0.3">
      <c r="A9" s="4">
        <v>21</v>
      </c>
      <c r="B9" s="4" t="s">
        <v>23</v>
      </c>
      <c r="C9" s="4" t="s">
        <v>13</v>
      </c>
      <c r="D9" s="4" t="s">
        <v>53</v>
      </c>
      <c r="E9" s="4">
        <v>84120</v>
      </c>
      <c r="F9" s="5">
        <v>44900</v>
      </c>
      <c r="G9" s="4" t="s">
        <v>54</v>
      </c>
      <c r="H9" s="4">
        <v>4</v>
      </c>
      <c r="I9" s="4">
        <v>2286.6999999999998</v>
      </c>
      <c r="J9" s="4">
        <v>35.75</v>
      </c>
      <c r="K9" s="4" t="s">
        <v>25</v>
      </c>
      <c r="L9" s="4" t="s">
        <v>17</v>
      </c>
    </row>
    <row r="10" spans="1:13" x14ac:dyDescent="0.3">
      <c r="A10" s="4">
        <v>9</v>
      </c>
      <c r="B10" s="4" t="s">
        <v>28</v>
      </c>
      <c r="C10" s="4" t="s">
        <v>13</v>
      </c>
      <c r="D10" s="4" t="s">
        <v>29</v>
      </c>
      <c r="E10" s="4">
        <v>302316</v>
      </c>
      <c r="F10" s="5">
        <v>44896</v>
      </c>
      <c r="G10" s="4" t="s">
        <v>15</v>
      </c>
      <c r="H10" s="4">
        <v>6</v>
      </c>
      <c r="I10" s="6">
        <v>5341.75</v>
      </c>
      <c r="J10" s="4">
        <v>55</v>
      </c>
      <c r="K10" s="7" t="s">
        <v>30</v>
      </c>
      <c r="L10" s="4" t="s">
        <v>17</v>
      </c>
    </row>
    <row r="11" spans="1:13" x14ac:dyDescent="0.3">
      <c r="A11" s="9">
        <v>40</v>
      </c>
      <c r="B11" s="4" t="s">
        <v>72</v>
      </c>
      <c r="C11" s="8" t="s">
        <v>45</v>
      </c>
      <c r="D11" s="4">
        <v>395</v>
      </c>
      <c r="E11" s="4">
        <v>240769</v>
      </c>
      <c r="F11" s="10">
        <v>44939</v>
      </c>
      <c r="G11" s="8" t="s">
        <v>34</v>
      </c>
      <c r="H11" s="9"/>
      <c r="I11" s="9">
        <f>3017-65</f>
        <v>2952</v>
      </c>
      <c r="J11" s="9" t="s">
        <v>73</v>
      </c>
      <c r="K11" s="9" t="s">
        <v>39</v>
      </c>
      <c r="L11" s="4" t="s">
        <v>17</v>
      </c>
    </row>
    <row r="12" spans="1:13" x14ac:dyDescent="0.3">
      <c r="A12" s="9">
        <v>30</v>
      </c>
      <c r="B12" s="9" t="s">
        <v>64</v>
      </c>
      <c r="C12" s="4" t="s">
        <v>13</v>
      </c>
      <c r="D12" s="4" t="s">
        <v>65</v>
      </c>
      <c r="E12" s="4">
        <v>122867</v>
      </c>
      <c r="F12" s="10">
        <v>45288</v>
      </c>
      <c r="G12" s="4" t="s">
        <v>66</v>
      </c>
      <c r="H12" s="9">
        <v>25</v>
      </c>
      <c r="I12" s="9">
        <v>2786.1</v>
      </c>
      <c r="J12" s="9">
        <v>42</v>
      </c>
      <c r="K12" s="9" t="s">
        <v>39</v>
      </c>
      <c r="L12" s="4" t="s">
        <v>17</v>
      </c>
    </row>
    <row r="13" spans="1:13" x14ac:dyDescent="0.3">
      <c r="A13" s="9">
        <v>31</v>
      </c>
      <c r="B13" s="9" t="s">
        <v>64</v>
      </c>
      <c r="C13" s="4" t="s">
        <v>13</v>
      </c>
      <c r="D13" s="4" t="s">
        <v>67</v>
      </c>
      <c r="E13" s="4">
        <v>118431</v>
      </c>
      <c r="F13" s="10">
        <v>45288</v>
      </c>
      <c r="G13" s="4" t="s">
        <v>68</v>
      </c>
      <c r="H13" s="9">
        <v>25</v>
      </c>
      <c r="I13" s="9">
        <v>2685.5</v>
      </c>
      <c r="J13" s="9">
        <v>42</v>
      </c>
      <c r="K13" s="9" t="s">
        <v>39</v>
      </c>
      <c r="L13" s="4" t="s">
        <v>17</v>
      </c>
    </row>
    <row r="14" spans="1:13" x14ac:dyDescent="0.3">
      <c r="A14" s="4">
        <v>1</v>
      </c>
      <c r="B14" s="4" t="s">
        <v>12</v>
      </c>
      <c r="C14" s="4" t="s">
        <v>13</v>
      </c>
      <c r="D14" s="4" t="s">
        <v>14</v>
      </c>
      <c r="E14" s="4">
        <v>249257</v>
      </c>
      <c r="F14" s="5">
        <v>44887</v>
      </c>
      <c r="G14" s="4" t="s">
        <v>15</v>
      </c>
      <c r="H14" s="4">
        <v>6</v>
      </c>
      <c r="I14" s="6">
        <v>5370.75</v>
      </c>
      <c r="J14" s="4">
        <v>44.2</v>
      </c>
      <c r="K14" s="7" t="s">
        <v>16</v>
      </c>
      <c r="L14" s="4" t="s">
        <v>17</v>
      </c>
    </row>
    <row r="15" spans="1:13" x14ac:dyDescent="0.3">
      <c r="A15" s="4">
        <v>2</v>
      </c>
      <c r="B15" s="4" t="s">
        <v>12</v>
      </c>
      <c r="C15" s="4" t="s">
        <v>13</v>
      </c>
      <c r="D15" s="4" t="s">
        <v>18</v>
      </c>
      <c r="E15" s="4">
        <v>247679</v>
      </c>
      <c r="F15" s="5">
        <v>44887</v>
      </c>
      <c r="G15" s="4" t="s">
        <v>15</v>
      </c>
      <c r="H15" s="4">
        <v>6</v>
      </c>
      <c r="I15" s="6">
        <v>5356.75</v>
      </c>
      <c r="J15" s="4">
        <v>44.2</v>
      </c>
      <c r="K15" s="7" t="s">
        <v>16</v>
      </c>
      <c r="L15" s="4" t="s">
        <v>17</v>
      </c>
    </row>
    <row r="16" spans="1:13" x14ac:dyDescent="0.3">
      <c r="A16" s="4">
        <v>3</v>
      </c>
      <c r="B16" s="4" t="s">
        <v>12</v>
      </c>
      <c r="C16" s="4" t="s">
        <v>13</v>
      </c>
      <c r="D16" s="4" t="s">
        <v>19</v>
      </c>
      <c r="E16" s="4">
        <v>162070</v>
      </c>
      <c r="F16" s="5">
        <v>44887</v>
      </c>
      <c r="G16" s="4" t="s">
        <v>15</v>
      </c>
      <c r="H16" s="4">
        <v>6</v>
      </c>
      <c r="I16" s="6">
        <v>5322.5</v>
      </c>
      <c r="J16" s="4">
        <v>29</v>
      </c>
      <c r="K16" s="4" t="s">
        <v>20</v>
      </c>
      <c r="L16" s="4" t="s">
        <v>17</v>
      </c>
    </row>
    <row r="17" spans="1:12" x14ac:dyDescent="0.3">
      <c r="A17" s="4">
        <v>4</v>
      </c>
      <c r="B17" s="4" t="s">
        <v>12</v>
      </c>
      <c r="C17" s="4" t="s">
        <v>13</v>
      </c>
      <c r="D17" s="4" t="s">
        <v>21</v>
      </c>
      <c r="E17" s="4">
        <v>260302</v>
      </c>
      <c r="F17" s="5">
        <v>44896</v>
      </c>
      <c r="G17" s="4" t="s">
        <v>15</v>
      </c>
      <c r="H17" s="4">
        <v>6</v>
      </c>
      <c r="I17" s="6">
        <v>5448.5</v>
      </c>
      <c r="J17" s="4">
        <v>45.5</v>
      </c>
      <c r="K17" s="7" t="s">
        <v>16</v>
      </c>
      <c r="L17" s="4" t="s">
        <v>17</v>
      </c>
    </row>
    <row r="18" spans="1:12" x14ac:dyDescent="0.3">
      <c r="A18" s="4">
        <v>5</v>
      </c>
      <c r="B18" s="4" t="s">
        <v>12</v>
      </c>
      <c r="C18" s="4" t="s">
        <v>13</v>
      </c>
      <c r="D18" s="4" t="s">
        <v>22</v>
      </c>
      <c r="E18" s="4">
        <v>260792</v>
      </c>
      <c r="F18" s="5">
        <v>44896</v>
      </c>
      <c r="G18" s="4" t="s">
        <v>15</v>
      </c>
      <c r="H18" s="4">
        <v>6</v>
      </c>
      <c r="I18" s="6">
        <v>5458.75</v>
      </c>
      <c r="J18" s="4">
        <v>45.5</v>
      </c>
      <c r="K18" s="7" t="s">
        <v>16</v>
      </c>
      <c r="L18" s="4" t="s">
        <v>17</v>
      </c>
    </row>
    <row r="19" spans="1:12" x14ac:dyDescent="0.3">
      <c r="A19" s="4">
        <v>17</v>
      </c>
      <c r="B19" s="4" t="s">
        <v>12</v>
      </c>
      <c r="C19" s="4" t="s">
        <v>13</v>
      </c>
      <c r="D19" s="4" t="s">
        <v>47</v>
      </c>
      <c r="E19" s="4">
        <v>451364</v>
      </c>
      <c r="F19" s="5">
        <v>44903</v>
      </c>
      <c r="G19" s="4" t="s">
        <v>48</v>
      </c>
      <c r="H19" s="4">
        <v>28</v>
      </c>
      <c r="I19" s="4">
        <v>14952</v>
      </c>
      <c r="J19" s="4">
        <v>28.75</v>
      </c>
      <c r="K19" s="4" t="s">
        <v>25</v>
      </c>
      <c r="L19" s="4" t="s">
        <v>17</v>
      </c>
    </row>
    <row r="20" spans="1:12" x14ac:dyDescent="0.3">
      <c r="A20" s="9">
        <v>41</v>
      </c>
      <c r="B20" s="4" t="s">
        <v>12</v>
      </c>
      <c r="C20" s="8" t="s">
        <v>45</v>
      </c>
      <c r="D20" s="4">
        <v>633</v>
      </c>
      <c r="E20" s="4">
        <v>113760</v>
      </c>
      <c r="F20" s="10">
        <v>44943</v>
      </c>
      <c r="G20" s="4" t="s">
        <v>74</v>
      </c>
      <c r="H20" s="9"/>
      <c r="I20" s="9">
        <v>2044.2</v>
      </c>
      <c r="J20" s="9">
        <v>53</v>
      </c>
      <c r="K20" s="9" t="s">
        <v>39</v>
      </c>
      <c r="L20" s="4" t="s">
        <v>17</v>
      </c>
    </row>
    <row r="21" spans="1:12" x14ac:dyDescent="0.3">
      <c r="A21" s="9">
        <v>48</v>
      </c>
      <c r="B21" s="4" t="s">
        <v>12</v>
      </c>
      <c r="C21" s="8" t="s">
        <v>45</v>
      </c>
      <c r="D21" s="4">
        <v>642</v>
      </c>
      <c r="E21" s="4">
        <v>953883</v>
      </c>
      <c r="F21" s="10">
        <v>44951</v>
      </c>
      <c r="G21" s="8" t="s">
        <v>84</v>
      </c>
      <c r="H21" s="9"/>
      <c r="I21" s="9">
        <v>25235</v>
      </c>
      <c r="J21" s="9">
        <v>36</v>
      </c>
      <c r="K21" s="9" t="s">
        <v>16</v>
      </c>
      <c r="L21" s="16" t="s">
        <v>85</v>
      </c>
    </row>
    <row r="22" spans="1:12" x14ac:dyDescent="0.3">
      <c r="A22" s="9">
        <v>50</v>
      </c>
      <c r="B22" s="4" t="s">
        <v>87</v>
      </c>
      <c r="C22" s="8" t="s">
        <v>45</v>
      </c>
      <c r="D22" s="4">
        <v>1697</v>
      </c>
      <c r="E22" s="4">
        <v>223534</v>
      </c>
      <c r="F22" s="10">
        <v>44951</v>
      </c>
      <c r="G22" s="8" t="s">
        <v>88</v>
      </c>
      <c r="H22" s="9"/>
      <c r="I22" s="9">
        <v>2397.4</v>
      </c>
      <c r="J22" s="9">
        <v>88.8</v>
      </c>
      <c r="K22" s="9" t="s">
        <v>35</v>
      </c>
      <c r="L22" s="9" t="s">
        <v>17</v>
      </c>
    </row>
    <row r="23" spans="1:12" x14ac:dyDescent="0.3">
      <c r="A23" s="4">
        <v>16</v>
      </c>
      <c r="B23" s="4" t="s">
        <v>44</v>
      </c>
      <c r="C23" s="8" t="s">
        <v>45</v>
      </c>
      <c r="D23" s="4">
        <v>176</v>
      </c>
      <c r="E23" s="4">
        <v>236135</v>
      </c>
      <c r="F23" s="5">
        <v>44900</v>
      </c>
      <c r="G23" s="4" t="s">
        <v>46</v>
      </c>
      <c r="H23" s="4">
        <v>7</v>
      </c>
      <c r="I23" s="6">
        <v>6102.9</v>
      </c>
      <c r="J23" s="4">
        <v>39.5</v>
      </c>
      <c r="K23" s="4" t="s">
        <v>25</v>
      </c>
      <c r="L23" s="4" t="s">
        <v>17</v>
      </c>
    </row>
    <row r="24" spans="1:12" x14ac:dyDescent="0.3">
      <c r="A24" s="9">
        <v>34</v>
      </c>
      <c r="B24" s="4" t="s">
        <v>44</v>
      </c>
      <c r="C24" s="8" t="s">
        <v>45</v>
      </c>
      <c r="D24" s="4">
        <v>216</v>
      </c>
      <c r="E24" s="4">
        <v>745579</v>
      </c>
      <c r="F24" s="10">
        <v>44933</v>
      </c>
      <c r="G24" s="4" t="s">
        <v>15</v>
      </c>
      <c r="H24" s="9">
        <v>150</v>
      </c>
      <c r="I24" s="9">
        <v>16282</v>
      </c>
      <c r="J24" s="9">
        <v>44.5</v>
      </c>
      <c r="K24" s="9" t="s">
        <v>16</v>
      </c>
      <c r="L24" s="4" t="s">
        <v>17</v>
      </c>
    </row>
    <row r="25" spans="1:12" x14ac:dyDescent="0.3">
      <c r="A25" s="9">
        <v>35</v>
      </c>
      <c r="B25" s="4" t="s">
        <v>44</v>
      </c>
      <c r="C25" s="8" t="s">
        <v>45</v>
      </c>
      <c r="D25" s="4">
        <v>214</v>
      </c>
      <c r="E25" s="4">
        <v>215860</v>
      </c>
      <c r="F25" s="10">
        <v>44932</v>
      </c>
      <c r="G25" s="4" t="s">
        <v>15</v>
      </c>
      <c r="H25" s="9">
        <v>50</v>
      </c>
      <c r="I25" s="9">
        <v>5448.75</v>
      </c>
      <c r="J25" s="9">
        <v>38.5</v>
      </c>
      <c r="K25" s="9" t="s">
        <v>25</v>
      </c>
      <c r="L25" s="4" t="s">
        <v>17</v>
      </c>
    </row>
    <row r="26" spans="1:12" x14ac:dyDescent="0.3">
      <c r="A26" s="9">
        <v>36</v>
      </c>
      <c r="B26" s="4" t="s">
        <v>44</v>
      </c>
      <c r="C26" s="8" t="s">
        <v>45</v>
      </c>
      <c r="D26" s="4">
        <v>215</v>
      </c>
      <c r="E26" s="4">
        <v>207452</v>
      </c>
      <c r="F26" s="10">
        <v>44932</v>
      </c>
      <c r="G26" s="4" t="s">
        <v>15</v>
      </c>
      <c r="H26" s="9">
        <v>50</v>
      </c>
      <c r="I26" s="9">
        <v>5236.5</v>
      </c>
      <c r="J26" s="9">
        <v>38.5</v>
      </c>
      <c r="K26" s="9" t="s">
        <v>25</v>
      </c>
      <c r="L26" s="4" t="s">
        <v>17</v>
      </c>
    </row>
    <row r="27" spans="1:12" x14ac:dyDescent="0.3">
      <c r="A27" s="9">
        <v>37</v>
      </c>
      <c r="B27" s="4" t="s">
        <v>44</v>
      </c>
      <c r="C27" s="8" t="s">
        <v>45</v>
      </c>
      <c r="D27" s="4">
        <v>212</v>
      </c>
      <c r="E27" s="4">
        <v>740057</v>
      </c>
      <c r="F27" s="10">
        <v>44931</v>
      </c>
      <c r="G27" s="4" t="s">
        <v>15</v>
      </c>
      <c r="H27" s="9">
        <v>150</v>
      </c>
      <c r="I27" s="9">
        <v>16161.8</v>
      </c>
      <c r="J27" s="9">
        <v>44.5</v>
      </c>
      <c r="K27" s="9" t="s">
        <v>16</v>
      </c>
      <c r="L27" s="4" t="s">
        <v>17</v>
      </c>
    </row>
    <row r="28" spans="1:12" x14ac:dyDescent="0.3">
      <c r="A28" s="9">
        <v>38</v>
      </c>
      <c r="B28" s="4" t="s">
        <v>44</v>
      </c>
      <c r="C28" s="8" t="s">
        <v>45</v>
      </c>
      <c r="D28" s="4">
        <v>220</v>
      </c>
      <c r="E28" s="4">
        <v>204391</v>
      </c>
      <c r="F28" s="10">
        <v>44940</v>
      </c>
      <c r="G28" s="4" t="s">
        <v>15</v>
      </c>
      <c r="H28" s="9">
        <v>50</v>
      </c>
      <c r="I28" s="9">
        <v>5159.25</v>
      </c>
      <c r="J28" s="9">
        <v>38.5</v>
      </c>
      <c r="K28" s="9" t="s">
        <v>25</v>
      </c>
      <c r="L28" s="4" t="s">
        <v>17</v>
      </c>
    </row>
    <row r="29" spans="1:12" x14ac:dyDescent="0.3">
      <c r="A29" s="9">
        <v>39</v>
      </c>
      <c r="B29" s="4" t="s">
        <v>44</v>
      </c>
      <c r="C29" s="8" t="s">
        <v>45</v>
      </c>
      <c r="D29" s="4">
        <v>222</v>
      </c>
      <c r="E29" s="4">
        <v>214949</v>
      </c>
      <c r="F29" s="10">
        <v>44940</v>
      </c>
      <c r="G29" s="4" t="s">
        <v>15</v>
      </c>
      <c r="H29" s="9">
        <v>50</v>
      </c>
      <c r="I29" s="9">
        <v>5425.75</v>
      </c>
      <c r="J29" s="9">
        <v>38.5</v>
      </c>
      <c r="K29" s="9" t="s">
        <v>25</v>
      </c>
      <c r="L29" s="4" t="s">
        <v>17</v>
      </c>
    </row>
    <row r="30" spans="1:12" x14ac:dyDescent="0.3">
      <c r="A30" s="9">
        <v>49</v>
      </c>
      <c r="B30" s="4" t="s">
        <v>44</v>
      </c>
      <c r="C30" s="8" t="s">
        <v>45</v>
      </c>
      <c r="D30" s="4">
        <v>234</v>
      </c>
      <c r="E30" s="4">
        <v>1016302</v>
      </c>
      <c r="F30" s="10">
        <v>44953</v>
      </c>
      <c r="G30" s="8" t="s">
        <v>86</v>
      </c>
      <c r="H30" s="9"/>
      <c r="I30" s="9">
        <v>21706.799999999999</v>
      </c>
      <c r="J30" s="9">
        <v>45.5</v>
      </c>
      <c r="K30" s="9" t="s">
        <v>16</v>
      </c>
      <c r="L30" s="16" t="s">
        <v>85</v>
      </c>
    </row>
    <row r="31" spans="1:12" x14ac:dyDescent="0.3">
      <c r="A31" s="9">
        <v>42</v>
      </c>
      <c r="B31" s="4" t="s">
        <v>75</v>
      </c>
      <c r="C31" s="8" t="s">
        <v>45</v>
      </c>
      <c r="D31" s="4">
        <v>376</v>
      </c>
      <c r="E31" s="4">
        <v>105664</v>
      </c>
      <c r="F31" s="10">
        <v>44940</v>
      </c>
      <c r="G31" s="8" t="s">
        <v>76</v>
      </c>
      <c r="H31" s="9"/>
      <c r="I31" s="9">
        <v>1437.6</v>
      </c>
      <c r="J31" s="9">
        <v>70</v>
      </c>
      <c r="K31" s="9" t="s">
        <v>77</v>
      </c>
      <c r="L31" s="4" t="s">
        <v>17</v>
      </c>
    </row>
    <row r="32" spans="1:12" x14ac:dyDescent="0.3">
      <c r="A32" s="9">
        <v>33</v>
      </c>
      <c r="B32" s="4" t="s">
        <v>70</v>
      </c>
      <c r="C32" s="4" t="s">
        <v>13</v>
      </c>
      <c r="D32" s="4">
        <v>1370</v>
      </c>
      <c r="E32" s="4">
        <v>122607</v>
      </c>
      <c r="F32" s="10">
        <v>44936</v>
      </c>
      <c r="G32" s="4" t="s">
        <v>71</v>
      </c>
      <c r="H32" s="9">
        <v>40</v>
      </c>
      <c r="I32" s="9">
        <v>4026.5</v>
      </c>
      <c r="J32" s="9">
        <v>29</v>
      </c>
      <c r="K32" s="9" t="s">
        <v>39</v>
      </c>
      <c r="L32" s="4" t="s">
        <v>17</v>
      </c>
    </row>
    <row r="33" spans="1:12" x14ac:dyDescent="0.3">
      <c r="A33" s="9">
        <v>43</v>
      </c>
      <c r="B33" s="4" t="s">
        <v>70</v>
      </c>
      <c r="C33" s="4" t="s">
        <v>13</v>
      </c>
      <c r="D33" s="4">
        <v>1419</v>
      </c>
      <c r="E33" s="4">
        <v>172222</v>
      </c>
      <c r="F33" s="10">
        <v>44945</v>
      </c>
      <c r="G33" s="8" t="s">
        <v>78</v>
      </c>
      <c r="H33" s="9"/>
      <c r="I33" s="9">
        <v>2603.5</v>
      </c>
      <c r="J33" s="9">
        <v>63</v>
      </c>
      <c r="K33" s="9" t="s">
        <v>39</v>
      </c>
      <c r="L33" s="4" t="s">
        <v>17</v>
      </c>
    </row>
    <row r="34" spans="1:12" x14ac:dyDescent="0.3">
      <c r="A34" s="13">
        <v>44</v>
      </c>
      <c r="B34" s="13" t="s">
        <v>70</v>
      </c>
      <c r="C34" s="13" t="s">
        <v>13</v>
      </c>
      <c r="D34" s="13">
        <v>1421</v>
      </c>
      <c r="E34" s="13">
        <v>115185</v>
      </c>
      <c r="F34" s="14">
        <v>44947</v>
      </c>
      <c r="G34" s="15" t="s">
        <v>79</v>
      </c>
      <c r="H34" s="13"/>
      <c r="I34" s="13">
        <v>2742.5</v>
      </c>
      <c r="J34" s="13">
        <v>42.5</v>
      </c>
      <c r="K34" s="13" t="s">
        <v>39</v>
      </c>
      <c r="L34" s="13" t="s">
        <v>17</v>
      </c>
    </row>
    <row r="35" spans="1:12" x14ac:dyDescent="0.3">
      <c r="A35" s="9">
        <v>45</v>
      </c>
      <c r="B35" s="4" t="s">
        <v>70</v>
      </c>
      <c r="C35" s="4" t="s">
        <v>13</v>
      </c>
      <c r="D35" s="4">
        <v>1433</v>
      </c>
      <c r="E35" s="4">
        <v>124362</v>
      </c>
      <c r="F35" s="10">
        <v>44950</v>
      </c>
      <c r="G35" s="8" t="s">
        <v>80</v>
      </c>
      <c r="H35" s="9"/>
      <c r="I35" s="9">
        <v>1974</v>
      </c>
      <c r="J35" s="9">
        <v>60</v>
      </c>
      <c r="K35" s="9" t="s">
        <v>35</v>
      </c>
      <c r="L35" s="9" t="s">
        <v>17</v>
      </c>
    </row>
    <row r="36" spans="1:12" x14ac:dyDescent="0.3">
      <c r="A36" s="9">
        <v>46</v>
      </c>
      <c r="B36" s="4" t="s">
        <v>70</v>
      </c>
      <c r="C36" s="4" t="s">
        <v>13</v>
      </c>
      <c r="D36" s="4">
        <v>1435</v>
      </c>
      <c r="E36" s="4">
        <v>68742</v>
      </c>
      <c r="F36" s="10">
        <v>44950</v>
      </c>
      <c r="G36" s="8" t="s">
        <v>81</v>
      </c>
      <c r="H36" s="9"/>
      <c r="I36" s="9">
        <v>371.75</v>
      </c>
      <c r="J36" s="9" t="s">
        <v>82</v>
      </c>
      <c r="K36" s="9" t="s">
        <v>39</v>
      </c>
      <c r="L36" s="9" t="s">
        <v>17</v>
      </c>
    </row>
    <row r="37" spans="1:12" x14ac:dyDescent="0.3">
      <c r="A37" s="9">
        <v>47</v>
      </c>
      <c r="B37" s="4" t="s">
        <v>70</v>
      </c>
      <c r="C37" s="4" t="s">
        <v>13</v>
      </c>
      <c r="D37" s="4">
        <v>1437</v>
      </c>
      <c r="E37" s="4">
        <v>66130</v>
      </c>
      <c r="F37" s="10">
        <v>44950</v>
      </c>
      <c r="G37" s="8" t="s">
        <v>83</v>
      </c>
      <c r="H37" s="9"/>
      <c r="I37" s="9">
        <v>2171.75</v>
      </c>
      <c r="J37" s="9">
        <v>29</v>
      </c>
      <c r="K37" s="9" t="s">
        <v>39</v>
      </c>
      <c r="L37" s="9" t="s">
        <v>17</v>
      </c>
    </row>
    <row r="39" spans="1:12" x14ac:dyDescent="0.3">
      <c r="B39" s="17" t="s">
        <v>91</v>
      </c>
      <c r="D39" t="s">
        <v>92</v>
      </c>
    </row>
    <row r="41" spans="1:12" x14ac:dyDescent="0.3">
      <c r="B41" t="s">
        <v>89</v>
      </c>
    </row>
    <row r="42" spans="1:12" x14ac:dyDescent="0.3">
      <c r="B42" t="s">
        <v>90</v>
      </c>
    </row>
  </sheetData>
  <autoFilter ref="A1:L37" xr:uid="{E622C05A-8F28-4161-B389-71E95BE01CA8}">
    <sortState xmlns:xlrd2="http://schemas.microsoft.com/office/spreadsheetml/2017/richdata2" ref="A2:L37">
      <sortCondition ref="B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10D-C759-4D50-ABF9-C87E38FAA405}">
  <dimension ref="A1"/>
  <sheetViews>
    <sheetView tabSelected="1" workbookViewId="0">
      <selection activeCell="E3" sqref="E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ACFB-A765-4FE2-B665-479ABA5636D4}">
  <sheetPr filterMode="1"/>
  <dimension ref="A1:U75"/>
  <sheetViews>
    <sheetView zoomScale="67" workbookViewId="0">
      <pane ySplit="3" topLeftCell="A4" activePane="bottomLeft" state="frozen"/>
      <selection pane="bottomLeft" activeCell="I4" sqref="I4"/>
    </sheetView>
  </sheetViews>
  <sheetFormatPr defaultColWidth="8.88671875" defaultRowHeight="14.4" x14ac:dyDescent="0.3"/>
  <cols>
    <col min="1" max="1" width="11" style="19" customWidth="1"/>
    <col min="2" max="2" width="28.44140625" style="19" bestFit="1" customWidth="1"/>
    <col min="3" max="3" width="14.6640625" style="19" bestFit="1" customWidth="1"/>
    <col min="4" max="4" width="15.5546875" style="19" bestFit="1" customWidth="1"/>
    <col min="5" max="5" width="15.5546875" style="19" customWidth="1"/>
    <col min="6" max="6" width="8.21875" style="19" bestFit="1" customWidth="1"/>
    <col min="7" max="7" width="26.44140625" style="19" bestFit="1" customWidth="1"/>
    <col min="8" max="8" width="8.109375" style="19" bestFit="1" customWidth="1"/>
    <col min="9" max="9" width="10.109375" style="19" bestFit="1" customWidth="1"/>
    <col min="10" max="10" width="6.88671875" style="19" bestFit="1" customWidth="1"/>
    <col min="11" max="11" width="8.44140625" style="19" bestFit="1" customWidth="1"/>
    <col min="12" max="12" width="12.33203125" style="19" bestFit="1" customWidth="1"/>
    <col min="13" max="13" width="9.109375" style="19" bestFit="1" customWidth="1"/>
    <col min="14" max="14" width="46.88671875" style="19" bestFit="1" customWidth="1"/>
    <col min="15" max="15" width="8.21875" style="19" bestFit="1" customWidth="1"/>
    <col min="16" max="16" width="13.21875" style="19" bestFit="1" customWidth="1"/>
    <col min="17" max="19" width="8.5546875" style="19" bestFit="1" customWidth="1"/>
    <col min="20" max="20" width="8.109375" style="19" bestFit="1" customWidth="1"/>
    <col min="21" max="21" width="8.5546875" style="19" bestFit="1" customWidth="1"/>
    <col min="22" max="16384" width="8.88671875" style="19"/>
  </cols>
  <sheetData>
    <row r="1" spans="1:21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3">
      <c r="A2" s="18"/>
      <c r="B2" s="18"/>
      <c r="C2" s="18"/>
      <c r="D2" s="18"/>
      <c r="E2" s="18">
        <f>SUBTOTAL(9,E4:E60)</f>
        <v>2430683</v>
      </c>
      <c r="F2" s="18"/>
      <c r="G2" s="18"/>
      <c r="H2" s="18"/>
      <c r="I2" s="18">
        <f>SUBTOTAL(9,I4:I60)</f>
        <v>78939.8</v>
      </c>
      <c r="J2" s="18"/>
      <c r="K2" s="18"/>
      <c r="L2" s="18"/>
      <c r="M2" s="18">
        <f>SUBTOTAL(9,M4:M60)</f>
        <v>21295.65</v>
      </c>
      <c r="N2" s="18"/>
      <c r="O2" s="18">
        <f t="shared" ref="O2:T2" si="0">SUBTOTAL(9,O4:O60)</f>
        <v>57644.15</v>
      </c>
      <c r="P2" s="18">
        <f t="shared" si="0"/>
        <v>10276.800000000001</v>
      </c>
      <c r="Q2" s="18">
        <f t="shared" si="0"/>
        <v>10393.299999999999</v>
      </c>
      <c r="R2" s="18">
        <f t="shared" si="0"/>
        <v>6735</v>
      </c>
      <c r="S2" s="18">
        <f t="shared" si="0"/>
        <v>4018.1000000000004</v>
      </c>
      <c r="T2" s="18">
        <f t="shared" si="0"/>
        <v>26220.95</v>
      </c>
      <c r="U2" s="18"/>
    </row>
    <row r="3" spans="1:21" ht="28.9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2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" t="s">
        <v>11</v>
      </c>
      <c r="M3" s="20" t="s">
        <v>93</v>
      </c>
      <c r="N3" s="21" t="s">
        <v>94</v>
      </c>
      <c r="O3" s="21" t="s">
        <v>95</v>
      </c>
      <c r="P3" s="21" t="s">
        <v>17</v>
      </c>
      <c r="Q3" s="21" t="s">
        <v>17</v>
      </c>
      <c r="R3" s="21" t="s">
        <v>17</v>
      </c>
      <c r="S3" s="21" t="s">
        <v>17</v>
      </c>
      <c r="T3" s="21" t="s">
        <v>93</v>
      </c>
      <c r="U3" s="21" t="s">
        <v>96</v>
      </c>
    </row>
    <row r="4" spans="1:21" x14ac:dyDescent="0.3">
      <c r="A4" s="4">
        <v>1</v>
      </c>
      <c r="B4" s="4" t="s">
        <v>12</v>
      </c>
      <c r="C4" s="4" t="s">
        <v>13</v>
      </c>
      <c r="D4" s="4" t="s">
        <v>14</v>
      </c>
      <c r="E4" s="4">
        <v>249257</v>
      </c>
      <c r="F4" s="5">
        <v>44887</v>
      </c>
      <c r="G4" s="4" t="s">
        <v>15</v>
      </c>
      <c r="H4" s="4">
        <v>6</v>
      </c>
      <c r="I4" s="6">
        <v>25370.75</v>
      </c>
      <c r="J4" s="4">
        <v>44.2</v>
      </c>
      <c r="K4" s="7" t="s">
        <v>16</v>
      </c>
      <c r="L4" s="4" t="s">
        <v>17</v>
      </c>
      <c r="M4" s="6">
        <f>I4-O4</f>
        <v>20000</v>
      </c>
      <c r="N4" s="22" t="s">
        <v>97</v>
      </c>
      <c r="O4" s="6">
        <v>5370.75</v>
      </c>
      <c r="P4" s="4">
        <v>1087.5</v>
      </c>
      <c r="Q4" s="4">
        <v>2452.3000000000002</v>
      </c>
      <c r="R4" s="4">
        <v>1465</v>
      </c>
      <c r="S4" s="4">
        <v>20</v>
      </c>
      <c r="T4" s="6">
        <f>O4-P4-Q4-R4-S4</f>
        <v>345.94999999999982</v>
      </c>
      <c r="U4" s="9"/>
    </row>
    <row r="5" spans="1:21" x14ac:dyDescent="0.3">
      <c r="A5" s="4">
        <v>2</v>
      </c>
      <c r="B5" s="4" t="s">
        <v>12</v>
      </c>
      <c r="C5" s="4" t="s">
        <v>13</v>
      </c>
      <c r="D5" s="4" t="s">
        <v>18</v>
      </c>
      <c r="E5" s="4">
        <v>247679</v>
      </c>
      <c r="F5" s="5">
        <v>44887</v>
      </c>
      <c r="G5" s="4" t="s">
        <v>15</v>
      </c>
      <c r="H5" s="4">
        <v>6</v>
      </c>
      <c r="I5" s="6">
        <v>5356.75</v>
      </c>
      <c r="J5" s="4">
        <v>44.2</v>
      </c>
      <c r="K5" s="7" t="s">
        <v>16</v>
      </c>
      <c r="L5" s="4" t="s">
        <v>17</v>
      </c>
      <c r="M5" s="6">
        <f t="shared" ref="M5:M53" si="1">I5-O5</f>
        <v>0</v>
      </c>
      <c r="N5" s="22" t="s">
        <v>97</v>
      </c>
      <c r="O5" s="6">
        <v>5356.75</v>
      </c>
      <c r="P5" s="4">
        <v>1223.5</v>
      </c>
      <c r="Q5" s="4">
        <v>1547.3</v>
      </c>
      <c r="R5" s="4">
        <v>1183</v>
      </c>
      <c r="S5" s="4">
        <v>1191.8</v>
      </c>
      <c r="T5" s="6">
        <f t="shared" ref="T5:T53" si="2">O5-P5-Q5-R5-S5</f>
        <v>211.14999999999986</v>
      </c>
      <c r="U5" s="9"/>
    </row>
    <row r="6" spans="1:21" x14ac:dyDescent="0.3">
      <c r="A6" s="4">
        <v>3</v>
      </c>
      <c r="B6" s="4" t="s">
        <v>12</v>
      </c>
      <c r="C6" s="4" t="s">
        <v>13</v>
      </c>
      <c r="D6" s="4" t="s">
        <v>19</v>
      </c>
      <c r="E6" s="4">
        <v>162070</v>
      </c>
      <c r="F6" s="5">
        <v>44887</v>
      </c>
      <c r="G6" s="4" t="s">
        <v>15</v>
      </c>
      <c r="H6" s="4">
        <v>6</v>
      </c>
      <c r="I6" s="6">
        <v>5322.5</v>
      </c>
      <c r="J6" s="4">
        <v>29</v>
      </c>
      <c r="K6" s="4" t="s">
        <v>20</v>
      </c>
      <c r="L6" s="4" t="s">
        <v>17</v>
      </c>
      <c r="M6" s="6">
        <f t="shared" si="1"/>
        <v>0</v>
      </c>
      <c r="N6" s="22" t="s">
        <v>97</v>
      </c>
      <c r="O6" s="6">
        <v>5322.5</v>
      </c>
      <c r="P6" s="4">
        <f>565.4+450.5</f>
        <v>1015.9</v>
      </c>
      <c r="Q6" s="4">
        <v>475</v>
      </c>
      <c r="R6" s="4">
        <v>482.5</v>
      </c>
      <c r="S6" s="4">
        <v>479.2</v>
      </c>
      <c r="T6" s="6">
        <f t="shared" si="2"/>
        <v>2869.9000000000005</v>
      </c>
      <c r="U6" s="9"/>
    </row>
    <row r="7" spans="1:21" x14ac:dyDescent="0.3">
      <c r="A7" s="4">
        <v>4</v>
      </c>
      <c r="B7" s="4" t="s">
        <v>12</v>
      </c>
      <c r="C7" s="4" t="s">
        <v>13</v>
      </c>
      <c r="D7" s="4" t="s">
        <v>21</v>
      </c>
      <c r="E7" s="4">
        <v>260302</v>
      </c>
      <c r="F7" s="5">
        <v>44896</v>
      </c>
      <c r="G7" s="4" t="s">
        <v>15</v>
      </c>
      <c r="H7" s="4">
        <v>6</v>
      </c>
      <c r="I7" s="6">
        <v>5448.5</v>
      </c>
      <c r="J7" s="4">
        <v>45.5</v>
      </c>
      <c r="K7" s="7" t="s">
        <v>16</v>
      </c>
      <c r="L7" s="4" t="s">
        <v>17</v>
      </c>
      <c r="M7" s="6">
        <f t="shared" si="1"/>
        <v>0</v>
      </c>
      <c r="N7" s="22" t="s">
        <v>97</v>
      </c>
      <c r="O7" s="6">
        <v>5448.5</v>
      </c>
      <c r="P7" s="4">
        <v>1682.2</v>
      </c>
      <c r="Q7" s="4">
        <v>1958.1</v>
      </c>
      <c r="R7" s="4">
        <v>20</v>
      </c>
      <c r="S7" s="4"/>
      <c r="T7" s="6">
        <f t="shared" si="2"/>
        <v>1788.2000000000003</v>
      </c>
      <c r="U7" s="9"/>
    </row>
    <row r="8" spans="1:21" x14ac:dyDescent="0.3">
      <c r="A8" s="4">
        <v>5</v>
      </c>
      <c r="B8" s="4" t="s">
        <v>12</v>
      </c>
      <c r="C8" s="4" t="s">
        <v>13</v>
      </c>
      <c r="D8" s="4" t="s">
        <v>22</v>
      </c>
      <c r="E8" s="4">
        <v>260792</v>
      </c>
      <c r="F8" s="5">
        <v>44896</v>
      </c>
      <c r="G8" s="4" t="s">
        <v>15</v>
      </c>
      <c r="H8" s="4">
        <v>6</v>
      </c>
      <c r="I8" s="6">
        <v>5458.75</v>
      </c>
      <c r="J8" s="4">
        <v>45.5</v>
      </c>
      <c r="K8" s="7" t="s">
        <v>16</v>
      </c>
      <c r="L8" s="4" t="s">
        <v>17</v>
      </c>
      <c r="M8" s="6">
        <f t="shared" si="1"/>
        <v>0</v>
      </c>
      <c r="N8" s="22" t="s">
        <v>97</v>
      </c>
      <c r="O8" s="6">
        <v>5458.75</v>
      </c>
      <c r="P8" s="4"/>
      <c r="Q8" s="4"/>
      <c r="R8" s="4"/>
      <c r="S8" s="4"/>
      <c r="T8" s="6">
        <f t="shared" si="2"/>
        <v>5458.75</v>
      </c>
      <c r="U8" s="9"/>
    </row>
    <row r="9" spans="1:21" hidden="1" x14ac:dyDescent="0.3">
      <c r="A9" s="4">
        <v>6</v>
      </c>
      <c r="B9" s="4" t="s">
        <v>23</v>
      </c>
      <c r="C9" s="4" t="s">
        <v>13</v>
      </c>
      <c r="D9" s="4" t="s">
        <v>24</v>
      </c>
      <c r="E9" s="4">
        <v>211620</v>
      </c>
      <c r="F9" s="5">
        <v>44891</v>
      </c>
      <c r="G9" s="4" t="s">
        <v>15</v>
      </c>
      <c r="H9" s="4">
        <v>5</v>
      </c>
      <c r="I9" s="6">
        <v>5412</v>
      </c>
      <c r="J9" s="4">
        <v>38</v>
      </c>
      <c r="K9" s="4" t="s">
        <v>25</v>
      </c>
      <c r="L9" s="4" t="s">
        <v>17</v>
      </c>
      <c r="M9" s="6">
        <f t="shared" si="1"/>
        <v>2288.25</v>
      </c>
      <c r="N9" s="9" t="s">
        <v>98</v>
      </c>
      <c r="O9" s="4">
        <v>3123.75</v>
      </c>
      <c r="P9" s="4"/>
      <c r="Q9" s="4"/>
      <c r="R9" s="4"/>
      <c r="S9" s="4"/>
      <c r="T9" s="6">
        <f t="shared" si="2"/>
        <v>3123.75</v>
      </c>
      <c r="U9" s="9"/>
    </row>
    <row r="10" spans="1:21" x14ac:dyDescent="0.3">
      <c r="A10" s="4">
        <v>7</v>
      </c>
      <c r="B10" s="4" t="s">
        <v>23</v>
      </c>
      <c r="C10" s="4" t="s">
        <v>13</v>
      </c>
      <c r="D10" s="4" t="s">
        <v>26</v>
      </c>
      <c r="E10" s="4">
        <v>407805</v>
      </c>
      <c r="F10" s="5">
        <v>44891</v>
      </c>
      <c r="G10" s="4" t="s">
        <v>15</v>
      </c>
      <c r="H10" s="4">
        <v>9</v>
      </c>
      <c r="I10" s="6">
        <v>10429.25</v>
      </c>
      <c r="J10" s="4">
        <v>38</v>
      </c>
      <c r="K10" s="4" t="s">
        <v>25</v>
      </c>
      <c r="L10" s="4" t="s">
        <v>17</v>
      </c>
      <c r="M10" s="6">
        <f t="shared" si="1"/>
        <v>1295.6499999999996</v>
      </c>
      <c r="N10" s="22" t="s">
        <v>97</v>
      </c>
      <c r="O10" s="4">
        <f>5685.45+3448.15</f>
        <v>9133.6</v>
      </c>
      <c r="P10" s="4">
        <f>1802.7+1025.6</f>
        <v>2828.3</v>
      </c>
      <c r="Q10" s="4">
        <v>1388.4</v>
      </c>
      <c r="R10" s="4">
        <f>770.1+427.4+516.2+411.8</f>
        <v>2125.5</v>
      </c>
      <c r="S10" s="4">
        <f>632.2+1694.9</f>
        <v>2327.1000000000004</v>
      </c>
      <c r="T10" s="6">
        <f t="shared" si="2"/>
        <v>464.29999999999927</v>
      </c>
      <c r="U10" s="9"/>
    </row>
    <row r="11" spans="1:21" x14ac:dyDescent="0.3">
      <c r="A11" s="4">
        <v>8</v>
      </c>
      <c r="B11" s="4" t="s">
        <v>23</v>
      </c>
      <c r="C11" s="4" t="s">
        <v>13</v>
      </c>
      <c r="D11" s="4" t="s">
        <v>27</v>
      </c>
      <c r="E11" s="4">
        <v>414149</v>
      </c>
      <c r="F11" s="5">
        <v>44891</v>
      </c>
      <c r="G11" s="4" t="s">
        <v>15</v>
      </c>
      <c r="H11" s="4">
        <v>9</v>
      </c>
      <c r="I11" s="6">
        <v>10591.5</v>
      </c>
      <c r="J11" s="4">
        <v>38</v>
      </c>
      <c r="K11" s="4" t="s">
        <v>25</v>
      </c>
      <c r="L11" s="4" t="s">
        <v>17</v>
      </c>
      <c r="M11" s="6">
        <f t="shared" si="1"/>
        <v>0</v>
      </c>
      <c r="N11" s="22" t="s">
        <v>97</v>
      </c>
      <c r="O11" s="4">
        <v>10591.5</v>
      </c>
      <c r="P11" s="4">
        <f>781.1+493.1+416.3+748.9</f>
        <v>2439.4</v>
      </c>
      <c r="Q11" s="4">
        <v>2572.1999999999998</v>
      </c>
      <c r="R11" s="4">
        <v>1459</v>
      </c>
      <c r="S11" s="4"/>
      <c r="T11" s="6">
        <f t="shared" si="2"/>
        <v>4120.9000000000005</v>
      </c>
      <c r="U11" s="9"/>
    </row>
    <row r="12" spans="1:21" hidden="1" x14ac:dyDescent="0.3">
      <c r="A12" s="4">
        <v>9</v>
      </c>
      <c r="B12" s="4" t="s">
        <v>28</v>
      </c>
      <c r="C12" s="4" t="s">
        <v>13</v>
      </c>
      <c r="D12" s="4" t="s">
        <v>29</v>
      </c>
      <c r="E12" s="4">
        <v>302316</v>
      </c>
      <c r="F12" s="5">
        <v>44896</v>
      </c>
      <c r="G12" s="4" t="s">
        <v>15</v>
      </c>
      <c r="H12" s="4">
        <v>6</v>
      </c>
      <c r="I12" s="6">
        <v>5341.75</v>
      </c>
      <c r="J12" s="4">
        <v>55</v>
      </c>
      <c r="K12" s="7" t="s">
        <v>30</v>
      </c>
      <c r="L12" s="4" t="s">
        <v>17</v>
      </c>
      <c r="M12" s="6">
        <f t="shared" si="1"/>
        <v>0</v>
      </c>
      <c r="N12" s="4" t="s">
        <v>99</v>
      </c>
      <c r="O12" s="4">
        <v>5341.75</v>
      </c>
      <c r="P12" s="4">
        <v>5155.7</v>
      </c>
      <c r="Q12" s="4"/>
      <c r="R12" s="4"/>
      <c r="S12" s="4"/>
      <c r="T12" s="6">
        <f t="shared" si="2"/>
        <v>186.05000000000018</v>
      </c>
      <c r="U12" s="9">
        <v>3.5</v>
      </c>
    </row>
    <row r="13" spans="1:21" hidden="1" x14ac:dyDescent="0.3">
      <c r="A13" s="4">
        <v>10</v>
      </c>
      <c r="B13" s="4" t="s">
        <v>23</v>
      </c>
      <c r="C13" s="4" t="s">
        <v>13</v>
      </c>
      <c r="D13" s="4" t="s">
        <v>31</v>
      </c>
      <c r="E13" s="4">
        <v>214826</v>
      </c>
      <c r="F13" s="5">
        <v>44896</v>
      </c>
      <c r="G13" s="4" t="s">
        <v>15</v>
      </c>
      <c r="H13" s="4">
        <v>5</v>
      </c>
      <c r="I13" s="6">
        <v>5494</v>
      </c>
      <c r="J13" s="4">
        <v>38</v>
      </c>
      <c r="K13" s="4" t="s">
        <v>25</v>
      </c>
      <c r="L13" s="4" t="s">
        <v>17</v>
      </c>
      <c r="M13" s="6">
        <f t="shared" si="1"/>
        <v>0</v>
      </c>
      <c r="N13" s="4" t="s">
        <v>100</v>
      </c>
      <c r="O13" s="4">
        <v>5494</v>
      </c>
      <c r="P13" s="4">
        <v>1581</v>
      </c>
      <c r="Q13" s="4">
        <v>514.6</v>
      </c>
      <c r="R13" s="4"/>
      <c r="S13" s="4"/>
      <c r="T13" s="6">
        <f t="shared" si="2"/>
        <v>3398.4</v>
      </c>
      <c r="U13" s="9"/>
    </row>
    <row r="14" spans="1:21" hidden="1" x14ac:dyDescent="0.3">
      <c r="A14" s="4">
        <v>11</v>
      </c>
      <c r="B14" s="4" t="s">
        <v>32</v>
      </c>
      <c r="C14" s="4" t="s">
        <v>13</v>
      </c>
      <c r="D14" s="4" t="s">
        <v>33</v>
      </c>
      <c r="E14" s="4">
        <v>120099</v>
      </c>
      <c r="F14" s="5">
        <v>44897</v>
      </c>
      <c r="G14" s="8" t="s">
        <v>34</v>
      </c>
      <c r="H14" s="4">
        <v>24</v>
      </c>
      <c r="I14" s="6">
        <v>1021.25</v>
      </c>
      <c r="J14" s="4">
        <v>112</v>
      </c>
      <c r="K14" s="4" t="s">
        <v>35</v>
      </c>
      <c r="L14" s="4" t="s">
        <v>17</v>
      </c>
      <c r="M14" s="6">
        <f t="shared" si="1"/>
        <v>0</v>
      </c>
      <c r="N14" s="4" t="s">
        <v>101</v>
      </c>
      <c r="O14" s="4">
        <v>1021.25</v>
      </c>
      <c r="P14" s="4"/>
      <c r="Q14" s="4"/>
      <c r="R14" s="4"/>
      <c r="S14" s="4"/>
      <c r="T14" s="6">
        <f t="shared" si="2"/>
        <v>1021.25</v>
      </c>
      <c r="U14" s="9"/>
    </row>
    <row r="15" spans="1:21" hidden="1" x14ac:dyDescent="0.3">
      <c r="A15" s="4">
        <v>12</v>
      </c>
      <c r="B15" s="4" t="s">
        <v>36</v>
      </c>
      <c r="C15" s="4" t="s">
        <v>13</v>
      </c>
      <c r="D15" s="4" t="s">
        <v>37</v>
      </c>
      <c r="E15" s="4">
        <v>75279</v>
      </c>
      <c r="F15" s="5">
        <v>44897</v>
      </c>
      <c r="G15" s="8" t="s">
        <v>34</v>
      </c>
      <c r="H15" s="4">
        <v>11</v>
      </c>
      <c r="I15" s="6">
        <v>704</v>
      </c>
      <c r="J15" s="4" t="s">
        <v>38</v>
      </c>
      <c r="K15" s="4" t="s">
        <v>39</v>
      </c>
      <c r="L15" s="4" t="s">
        <v>17</v>
      </c>
      <c r="M15" s="6">
        <f t="shared" si="1"/>
        <v>0</v>
      </c>
      <c r="N15" s="4" t="s">
        <v>101</v>
      </c>
      <c r="O15" s="4">
        <v>704</v>
      </c>
      <c r="P15" s="4"/>
      <c r="Q15" s="4"/>
      <c r="R15" s="4"/>
      <c r="S15" s="4"/>
      <c r="T15" s="6">
        <f t="shared" si="2"/>
        <v>704</v>
      </c>
      <c r="U15" s="9"/>
    </row>
    <row r="16" spans="1:21" hidden="1" x14ac:dyDescent="0.3">
      <c r="A16" s="4">
        <v>13</v>
      </c>
      <c r="B16" s="4" t="s">
        <v>36</v>
      </c>
      <c r="C16" s="4" t="s">
        <v>13</v>
      </c>
      <c r="D16" s="4" t="s">
        <v>40</v>
      </c>
      <c r="E16" s="4">
        <v>151523</v>
      </c>
      <c r="F16" s="5">
        <v>44897</v>
      </c>
      <c r="G16" s="8" t="s">
        <v>34</v>
      </c>
      <c r="H16" s="4">
        <v>16</v>
      </c>
      <c r="I16" s="6">
        <v>1418</v>
      </c>
      <c r="J16" s="4" t="s">
        <v>38</v>
      </c>
      <c r="K16" s="4" t="s">
        <v>39</v>
      </c>
      <c r="L16" s="4" t="s">
        <v>17</v>
      </c>
      <c r="M16" s="6">
        <f t="shared" si="1"/>
        <v>0</v>
      </c>
      <c r="N16" s="4" t="s">
        <v>101</v>
      </c>
      <c r="O16" s="4">
        <v>1418</v>
      </c>
      <c r="P16" s="4"/>
      <c r="Q16" s="4"/>
      <c r="R16" s="4"/>
      <c r="S16" s="4"/>
      <c r="T16" s="6">
        <f t="shared" si="2"/>
        <v>1418</v>
      </c>
      <c r="U16" s="9"/>
    </row>
    <row r="17" spans="1:21" hidden="1" x14ac:dyDescent="0.3">
      <c r="A17" s="4">
        <v>14</v>
      </c>
      <c r="B17" s="4" t="s">
        <v>36</v>
      </c>
      <c r="C17" s="4" t="s">
        <v>13</v>
      </c>
      <c r="D17" s="4" t="s">
        <v>41</v>
      </c>
      <c r="E17" s="4">
        <v>129776</v>
      </c>
      <c r="F17" s="5">
        <v>44897</v>
      </c>
      <c r="G17" s="8" t="s">
        <v>34</v>
      </c>
      <c r="H17" s="4">
        <v>14</v>
      </c>
      <c r="I17" s="6">
        <v>1166</v>
      </c>
      <c r="J17" s="4">
        <v>106</v>
      </c>
      <c r="K17" s="4" t="s">
        <v>39</v>
      </c>
      <c r="L17" s="4" t="s">
        <v>17</v>
      </c>
      <c r="M17" s="6">
        <f t="shared" si="1"/>
        <v>0</v>
      </c>
      <c r="N17" s="4" t="s">
        <v>101</v>
      </c>
      <c r="O17" s="4">
        <v>1166</v>
      </c>
      <c r="P17" s="4"/>
      <c r="Q17" s="4"/>
      <c r="R17" s="4"/>
      <c r="S17" s="4"/>
      <c r="T17" s="6">
        <f t="shared" si="2"/>
        <v>1166</v>
      </c>
      <c r="U17" s="9"/>
    </row>
    <row r="18" spans="1:21" hidden="1" x14ac:dyDescent="0.3">
      <c r="A18" s="4">
        <v>15</v>
      </c>
      <c r="B18" s="4" t="s">
        <v>36</v>
      </c>
      <c r="C18" s="4" t="s">
        <v>13</v>
      </c>
      <c r="D18" s="4" t="s">
        <v>42</v>
      </c>
      <c r="E18" s="4">
        <v>35565</v>
      </c>
      <c r="F18" s="5">
        <v>44897</v>
      </c>
      <c r="G18" s="8" t="s">
        <v>34</v>
      </c>
      <c r="H18" s="4">
        <v>7</v>
      </c>
      <c r="I18" s="6">
        <v>324.25</v>
      </c>
      <c r="J18" s="4" t="s">
        <v>43</v>
      </c>
      <c r="K18" s="4" t="s">
        <v>35</v>
      </c>
      <c r="L18" s="4" t="s">
        <v>17</v>
      </c>
      <c r="M18" s="6">
        <f t="shared" si="1"/>
        <v>0</v>
      </c>
      <c r="N18" s="4" t="s">
        <v>101</v>
      </c>
      <c r="O18" s="4">
        <v>324.25</v>
      </c>
      <c r="P18" s="4"/>
      <c r="Q18" s="4"/>
      <c r="R18" s="4"/>
      <c r="S18" s="4"/>
      <c r="T18" s="6">
        <f t="shared" si="2"/>
        <v>324.25</v>
      </c>
      <c r="U18" s="9"/>
    </row>
    <row r="19" spans="1:21" hidden="1" x14ac:dyDescent="0.3">
      <c r="A19" s="4">
        <v>16</v>
      </c>
      <c r="B19" s="4" t="s">
        <v>44</v>
      </c>
      <c r="C19" s="8" t="s">
        <v>45</v>
      </c>
      <c r="D19" s="4">
        <v>176</v>
      </c>
      <c r="E19" s="4">
        <v>236135</v>
      </c>
      <c r="F19" s="5">
        <v>44900</v>
      </c>
      <c r="G19" s="4" t="s">
        <v>46</v>
      </c>
      <c r="H19" s="4">
        <v>7</v>
      </c>
      <c r="I19" s="6">
        <v>6102.9</v>
      </c>
      <c r="J19" s="4">
        <v>39.5</v>
      </c>
      <c r="K19" s="4" t="s">
        <v>25</v>
      </c>
      <c r="L19" s="4" t="s">
        <v>17</v>
      </c>
      <c r="M19" s="6">
        <f t="shared" si="1"/>
        <v>0</v>
      </c>
      <c r="N19" s="4" t="s">
        <v>102</v>
      </c>
      <c r="O19" s="6">
        <v>6102.9</v>
      </c>
      <c r="P19" s="4">
        <v>1481.4</v>
      </c>
      <c r="Q19" s="4">
        <v>1381.6</v>
      </c>
      <c r="R19" s="4">
        <v>1514.5</v>
      </c>
      <c r="S19" s="4">
        <v>1448.8</v>
      </c>
      <c r="T19" s="6">
        <f t="shared" si="2"/>
        <v>276.60000000000014</v>
      </c>
      <c r="U19" s="23">
        <v>4.4000000000000004</v>
      </c>
    </row>
    <row r="20" spans="1:21" ht="28.8" hidden="1" x14ac:dyDescent="0.3">
      <c r="A20" s="4">
        <v>17</v>
      </c>
      <c r="B20" s="4" t="s">
        <v>12</v>
      </c>
      <c r="C20" s="4" t="s">
        <v>13</v>
      </c>
      <c r="D20" s="4" t="s">
        <v>47</v>
      </c>
      <c r="E20" s="4">
        <v>451364</v>
      </c>
      <c r="F20" s="5">
        <v>44903</v>
      </c>
      <c r="G20" s="4" t="s">
        <v>48</v>
      </c>
      <c r="H20" s="4">
        <v>28</v>
      </c>
      <c r="I20" s="4">
        <v>14952</v>
      </c>
      <c r="J20" s="4">
        <v>28.75</v>
      </c>
      <c r="K20" s="4" t="s">
        <v>25</v>
      </c>
      <c r="L20" s="4" t="s">
        <v>17</v>
      </c>
      <c r="M20" s="6">
        <f t="shared" si="1"/>
        <v>0</v>
      </c>
      <c r="N20" s="22" t="s">
        <v>103</v>
      </c>
      <c r="O20" s="4">
        <f>9993+3833+1126</f>
        <v>14952</v>
      </c>
      <c r="P20" s="4">
        <v>2940.8</v>
      </c>
      <c r="Q20" s="4">
        <v>3509.2</v>
      </c>
      <c r="R20" s="4">
        <v>2986.8</v>
      </c>
      <c r="S20" s="4">
        <v>3183.8</v>
      </c>
      <c r="T20" s="6">
        <f t="shared" si="2"/>
        <v>2331.3999999999996</v>
      </c>
      <c r="U20" s="9">
        <v>8</v>
      </c>
    </row>
    <row r="21" spans="1:21" x14ac:dyDescent="0.3">
      <c r="A21" s="4">
        <v>18</v>
      </c>
      <c r="B21" s="4" t="s">
        <v>23</v>
      </c>
      <c r="C21" s="4" t="s">
        <v>13</v>
      </c>
      <c r="D21" s="4" t="s">
        <v>49</v>
      </c>
      <c r="E21" s="4">
        <v>214037</v>
      </c>
      <c r="F21" s="5">
        <v>44900</v>
      </c>
      <c r="G21" s="4" t="s">
        <v>15</v>
      </c>
      <c r="H21" s="4">
        <v>5</v>
      </c>
      <c r="I21" s="4">
        <v>5473.8</v>
      </c>
      <c r="J21" s="4">
        <v>38</v>
      </c>
      <c r="K21" s="4" t="s">
        <v>25</v>
      </c>
      <c r="L21" s="4" t="s">
        <v>17</v>
      </c>
      <c r="M21" s="6">
        <f t="shared" si="1"/>
        <v>0</v>
      </c>
      <c r="N21" s="22" t="s">
        <v>97</v>
      </c>
      <c r="O21" s="4">
        <v>5473.8</v>
      </c>
      <c r="P21" s="4"/>
      <c r="Q21" s="4"/>
      <c r="R21" s="4"/>
      <c r="S21" s="4"/>
      <c r="T21" s="6">
        <f t="shared" si="2"/>
        <v>5473.8</v>
      </c>
      <c r="U21" s="9"/>
    </row>
    <row r="22" spans="1:21" x14ac:dyDescent="0.3">
      <c r="A22" s="4">
        <v>19</v>
      </c>
      <c r="B22" s="4" t="s">
        <v>23</v>
      </c>
      <c r="C22" s="4" t="s">
        <v>13</v>
      </c>
      <c r="D22" s="4" t="s">
        <v>50</v>
      </c>
      <c r="E22" s="4">
        <v>214592</v>
      </c>
      <c r="F22" s="5">
        <v>44900</v>
      </c>
      <c r="G22" s="4" t="s">
        <v>15</v>
      </c>
      <c r="H22" s="4">
        <v>5</v>
      </c>
      <c r="I22" s="4">
        <v>5488</v>
      </c>
      <c r="J22" s="4">
        <v>38</v>
      </c>
      <c r="K22" s="4" t="s">
        <v>25</v>
      </c>
      <c r="L22" s="4" t="s">
        <v>17</v>
      </c>
      <c r="M22" s="6">
        <f t="shared" si="1"/>
        <v>0</v>
      </c>
      <c r="N22" s="22" t="s">
        <v>97</v>
      </c>
      <c r="O22" s="4">
        <v>5488</v>
      </c>
      <c r="P22" s="4"/>
      <c r="Q22" s="4"/>
      <c r="R22" s="4"/>
      <c r="S22" s="4"/>
      <c r="T22" s="6">
        <f t="shared" si="2"/>
        <v>5488</v>
      </c>
      <c r="U22" s="9"/>
    </row>
    <row r="23" spans="1:21" hidden="1" x14ac:dyDescent="0.3">
      <c r="A23" s="4">
        <v>20</v>
      </c>
      <c r="B23" s="4" t="s">
        <v>23</v>
      </c>
      <c r="C23" s="4" t="s">
        <v>13</v>
      </c>
      <c r="D23" s="4" t="s">
        <v>51</v>
      </c>
      <c r="E23" s="4">
        <v>78411</v>
      </c>
      <c r="F23" s="5">
        <v>44897</v>
      </c>
      <c r="G23" s="4" t="s">
        <v>52</v>
      </c>
      <c r="H23" s="4">
        <v>4</v>
      </c>
      <c r="I23" s="4">
        <v>2005.3</v>
      </c>
      <c r="J23" s="4">
        <v>38</v>
      </c>
      <c r="K23" s="4" t="s">
        <v>25</v>
      </c>
      <c r="L23" s="4" t="s">
        <v>17</v>
      </c>
      <c r="M23" s="6">
        <f t="shared" si="1"/>
        <v>0</v>
      </c>
      <c r="N23" s="4" t="s">
        <v>104</v>
      </c>
      <c r="O23" s="4">
        <v>2005.3</v>
      </c>
      <c r="P23" s="4">
        <v>1825</v>
      </c>
      <c r="Q23" s="4"/>
      <c r="R23" s="4"/>
      <c r="S23" s="4"/>
      <c r="T23" s="6">
        <f t="shared" si="2"/>
        <v>180.29999999999995</v>
      </c>
      <c r="U23" s="23">
        <v>9.1008826609484874</v>
      </c>
    </row>
    <row r="24" spans="1:21" hidden="1" x14ac:dyDescent="0.3">
      <c r="A24" s="4">
        <v>21</v>
      </c>
      <c r="B24" s="4" t="s">
        <v>23</v>
      </c>
      <c r="C24" s="4" t="s">
        <v>13</v>
      </c>
      <c r="D24" s="4" t="s">
        <v>53</v>
      </c>
      <c r="E24" s="4">
        <v>84120</v>
      </c>
      <c r="F24" s="5">
        <v>44900</v>
      </c>
      <c r="G24" s="4" t="s">
        <v>54</v>
      </c>
      <c r="H24" s="4">
        <v>4</v>
      </c>
      <c r="I24" s="4">
        <v>2286.6999999999998</v>
      </c>
      <c r="J24" s="4">
        <v>35.75</v>
      </c>
      <c r="K24" s="4" t="s">
        <v>25</v>
      </c>
      <c r="L24" s="4" t="s">
        <v>17</v>
      </c>
      <c r="M24" s="6">
        <f t="shared" si="1"/>
        <v>0</v>
      </c>
      <c r="N24" s="4" t="s">
        <v>104</v>
      </c>
      <c r="O24" s="4">
        <v>2286.6999999999998</v>
      </c>
      <c r="P24" s="4">
        <v>2046.3</v>
      </c>
      <c r="Q24" s="4"/>
      <c r="R24" s="4"/>
      <c r="S24" s="4"/>
      <c r="T24" s="6">
        <f t="shared" si="2"/>
        <v>240.39999999999986</v>
      </c>
      <c r="U24" s="23">
        <v>8.9487033716709679</v>
      </c>
    </row>
    <row r="25" spans="1:21" hidden="1" x14ac:dyDescent="0.3">
      <c r="A25" s="9">
        <v>22</v>
      </c>
      <c r="B25" s="4" t="s">
        <v>36</v>
      </c>
      <c r="C25" s="4" t="s">
        <v>13</v>
      </c>
      <c r="D25" s="4" t="s">
        <v>55</v>
      </c>
      <c r="E25" s="4">
        <v>78999</v>
      </c>
      <c r="F25" s="5">
        <v>44905</v>
      </c>
      <c r="G25" s="8" t="s">
        <v>34</v>
      </c>
      <c r="H25" s="9">
        <v>11</v>
      </c>
      <c r="I25" s="9">
        <v>809</v>
      </c>
      <c r="J25" s="9">
        <v>93</v>
      </c>
      <c r="K25" s="9" t="s">
        <v>39</v>
      </c>
      <c r="L25" s="4" t="s">
        <v>17</v>
      </c>
      <c r="M25" s="6">
        <f t="shared" si="1"/>
        <v>0</v>
      </c>
      <c r="N25" s="4" t="s">
        <v>101</v>
      </c>
      <c r="O25" s="9">
        <v>809</v>
      </c>
      <c r="P25" s="9"/>
      <c r="Q25" s="9"/>
      <c r="R25" s="9"/>
      <c r="S25" s="9"/>
      <c r="T25" s="6">
        <f t="shared" si="2"/>
        <v>809</v>
      </c>
      <c r="U25" s="9"/>
    </row>
    <row r="26" spans="1:21" hidden="1" x14ac:dyDescent="0.3">
      <c r="A26" s="9">
        <v>23</v>
      </c>
      <c r="B26" s="4" t="s">
        <v>32</v>
      </c>
      <c r="C26" s="4" t="s">
        <v>13</v>
      </c>
      <c r="D26" s="4" t="s">
        <v>56</v>
      </c>
      <c r="E26" s="4">
        <v>74353</v>
      </c>
      <c r="F26" s="5">
        <v>44902</v>
      </c>
      <c r="G26" s="8" t="s">
        <v>34</v>
      </c>
      <c r="H26" s="9">
        <v>18</v>
      </c>
      <c r="I26" s="9">
        <v>843</v>
      </c>
      <c r="J26" s="9">
        <v>84</v>
      </c>
      <c r="K26" s="9" t="s">
        <v>39</v>
      </c>
      <c r="L26" s="4" t="s">
        <v>17</v>
      </c>
      <c r="M26" s="6">
        <f t="shared" si="1"/>
        <v>0</v>
      </c>
      <c r="N26" s="4" t="s">
        <v>101</v>
      </c>
      <c r="O26" s="9">
        <v>843</v>
      </c>
      <c r="P26" s="9"/>
      <c r="Q26" s="9"/>
      <c r="R26" s="9"/>
      <c r="S26" s="9"/>
      <c r="T26" s="6">
        <f t="shared" si="2"/>
        <v>843</v>
      </c>
      <c r="U26" s="9"/>
    </row>
    <row r="27" spans="1:21" hidden="1" x14ac:dyDescent="0.3">
      <c r="A27" s="9">
        <v>24</v>
      </c>
      <c r="B27" s="4" t="s">
        <v>36</v>
      </c>
      <c r="C27" s="4" t="s">
        <v>13</v>
      </c>
      <c r="D27" s="4" t="s">
        <v>57</v>
      </c>
      <c r="E27" s="4">
        <v>31248</v>
      </c>
      <c r="F27" s="5">
        <v>44902</v>
      </c>
      <c r="G27" s="8" t="s">
        <v>34</v>
      </c>
      <c r="H27" s="9">
        <v>5</v>
      </c>
      <c r="I27" s="9">
        <v>310</v>
      </c>
      <c r="J27" s="9">
        <v>96</v>
      </c>
      <c r="K27" s="9" t="s">
        <v>39</v>
      </c>
      <c r="L27" s="4" t="s">
        <v>17</v>
      </c>
      <c r="M27" s="6">
        <f t="shared" si="1"/>
        <v>0</v>
      </c>
      <c r="N27" s="4" t="s">
        <v>101</v>
      </c>
      <c r="O27" s="9">
        <v>310</v>
      </c>
      <c r="P27" s="9"/>
      <c r="Q27" s="9"/>
      <c r="R27" s="9"/>
      <c r="S27" s="9"/>
      <c r="T27" s="6">
        <f t="shared" si="2"/>
        <v>310</v>
      </c>
      <c r="U27" s="9"/>
    </row>
    <row r="28" spans="1:21" hidden="1" x14ac:dyDescent="0.3">
      <c r="A28" s="9">
        <v>25</v>
      </c>
      <c r="B28" s="4" t="s">
        <v>32</v>
      </c>
      <c r="C28" s="4" t="s">
        <v>13</v>
      </c>
      <c r="D28" s="4" t="s">
        <v>58</v>
      </c>
      <c r="E28" s="4">
        <v>38161</v>
      </c>
      <c r="F28" s="5">
        <v>44911</v>
      </c>
      <c r="G28" s="8" t="s">
        <v>34</v>
      </c>
      <c r="H28" s="9">
        <v>8</v>
      </c>
      <c r="I28" s="9">
        <v>367</v>
      </c>
      <c r="J28" s="9">
        <v>88</v>
      </c>
      <c r="K28" s="9" t="s">
        <v>39</v>
      </c>
      <c r="L28" s="4" t="s">
        <v>17</v>
      </c>
      <c r="M28" s="6">
        <f t="shared" si="1"/>
        <v>0</v>
      </c>
      <c r="N28" s="4" t="s">
        <v>101</v>
      </c>
      <c r="O28" s="9">
        <v>367</v>
      </c>
      <c r="P28" s="9"/>
      <c r="Q28" s="9"/>
      <c r="R28" s="9"/>
      <c r="S28" s="9"/>
      <c r="T28" s="6">
        <f t="shared" si="2"/>
        <v>367</v>
      </c>
      <c r="U28" s="9"/>
    </row>
    <row r="29" spans="1:21" hidden="1" x14ac:dyDescent="0.3">
      <c r="A29" s="9">
        <v>26</v>
      </c>
      <c r="B29" s="4" t="s">
        <v>32</v>
      </c>
      <c r="C29" s="4" t="s">
        <v>13</v>
      </c>
      <c r="D29" s="4" t="s">
        <v>59</v>
      </c>
      <c r="E29" s="4">
        <v>37699</v>
      </c>
      <c r="F29" s="5">
        <v>44911</v>
      </c>
      <c r="G29" s="8" t="s">
        <v>34</v>
      </c>
      <c r="H29" s="9">
        <v>8</v>
      </c>
      <c r="I29" s="9">
        <v>399</v>
      </c>
      <c r="J29" s="9">
        <v>88</v>
      </c>
      <c r="K29" s="9" t="s">
        <v>39</v>
      </c>
      <c r="L29" s="4" t="s">
        <v>17</v>
      </c>
      <c r="M29" s="6">
        <f t="shared" si="1"/>
        <v>0</v>
      </c>
      <c r="N29" s="4" t="s">
        <v>101</v>
      </c>
      <c r="O29" s="9">
        <v>399</v>
      </c>
      <c r="P29" s="9"/>
      <c r="Q29" s="9"/>
      <c r="R29" s="9"/>
      <c r="S29" s="9"/>
      <c r="T29" s="6">
        <f t="shared" si="2"/>
        <v>399</v>
      </c>
      <c r="U29" s="9"/>
    </row>
    <row r="30" spans="1:21" hidden="1" x14ac:dyDescent="0.3">
      <c r="A30" s="9">
        <v>27</v>
      </c>
      <c r="B30" s="4" t="s">
        <v>36</v>
      </c>
      <c r="C30" s="4" t="s">
        <v>13</v>
      </c>
      <c r="D30" s="4" t="s">
        <v>60</v>
      </c>
      <c r="E30" s="4">
        <v>90852</v>
      </c>
      <c r="F30" s="5">
        <v>44915</v>
      </c>
      <c r="G30" s="8" t="s">
        <v>34</v>
      </c>
      <c r="H30" s="9">
        <v>18</v>
      </c>
      <c r="I30" s="9">
        <v>759</v>
      </c>
      <c r="J30" s="9">
        <v>114</v>
      </c>
      <c r="K30" s="9" t="s">
        <v>39</v>
      </c>
      <c r="L30" s="4" t="s">
        <v>17</v>
      </c>
      <c r="M30" s="6">
        <f t="shared" si="1"/>
        <v>0</v>
      </c>
      <c r="N30" s="4" t="s">
        <v>101</v>
      </c>
      <c r="O30" s="9">
        <v>759</v>
      </c>
      <c r="P30" s="9"/>
      <c r="Q30" s="9"/>
      <c r="R30" s="9"/>
      <c r="S30" s="9"/>
      <c r="T30" s="6">
        <f t="shared" si="2"/>
        <v>759</v>
      </c>
      <c r="U30" s="9"/>
    </row>
    <row r="31" spans="1:21" hidden="1" x14ac:dyDescent="0.3">
      <c r="A31" s="9">
        <v>28</v>
      </c>
      <c r="B31" s="4" t="s">
        <v>32</v>
      </c>
      <c r="C31" s="4" t="s">
        <v>13</v>
      </c>
      <c r="D31" s="4" t="s">
        <v>61</v>
      </c>
      <c r="E31" s="4">
        <v>61971</v>
      </c>
      <c r="F31" s="5">
        <v>44918</v>
      </c>
      <c r="G31" s="8" t="s">
        <v>34</v>
      </c>
      <c r="H31" s="9">
        <v>10</v>
      </c>
      <c r="I31" s="9">
        <v>705</v>
      </c>
      <c r="J31" s="9" t="s">
        <v>62</v>
      </c>
      <c r="K31" s="9" t="s">
        <v>39</v>
      </c>
      <c r="L31" s="4" t="s">
        <v>17</v>
      </c>
      <c r="M31" s="6">
        <f t="shared" si="1"/>
        <v>0</v>
      </c>
      <c r="N31" s="4" t="s">
        <v>101</v>
      </c>
      <c r="O31" s="9">
        <v>705</v>
      </c>
      <c r="P31" s="9"/>
      <c r="Q31" s="9"/>
      <c r="R31" s="9"/>
      <c r="S31" s="9"/>
      <c r="T31" s="6">
        <f t="shared" si="2"/>
        <v>705</v>
      </c>
      <c r="U31" s="9"/>
    </row>
    <row r="32" spans="1:21" hidden="1" x14ac:dyDescent="0.3">
      <c r="A32" s="9">
        <v>29</v>
      </c>
      <c r="B32" s="4" t="s">
        <v>32</v>
      </c>
      <c r="C32" s="4" t="s">
        <v>13</v>
      </c>
      <c r="D32" s="4" t="s">
        <v>63</v>
      </c>
      <c r="E32" s="4">
        <v>126078</v>
      </c>
      <c r="F32" s="5">
        <v>44918</v>
      </c>
      <c r="G32" s="8" t="s">
        <v>34</v>
      </c>
      <c r="H32" s="9">
        <v>17</v>
      </c>
      <c r="I32" s="9">
        <v>1433</v>
      </c>
      <c r="J32" s="9" t="s">
        <v>62</v>
      </c>
      <c r="K32" s="9" t="s">
        <v>39</v>
      </c>
      <c r="L32" s="4" t="s">
        <v>17</v>
      </c>
      <c r="M32" s="6">
        <f t="shared" si="1"/>
        <v>0</v>
      </c>
      <c r="N32" s="4" t="s">
        <v>101</v>
      </c>
      <c r="O32" s="9">
        <v>1433</v>
      </c>
      <c r="P32" s="9"/>
      <c r="Q32" s="9"/>
      <c r="R32" s="9"/>
      <c r="S32" s="9"/>
      <c r="T32" s="6">
        <f t="shared" si="2"/>
        <v>1433</v>
      </c>
      <c r="U32" s="9"/>
    </row>
    <row r="33" spans="1:21" hidden="1" x14ac:dyDescent="0.3">
      <c r="A33" s="9">
        <v>30</v>
      </c>
      <c r="B33" s="9" t="s">
        <v>64</v>
      </c>
      <c r="C33" s="4" t="s">
        <v>13</v>
      </c>
      <c r="D33" s="4" t="s">
        <v>65</v>
      </c>
      <c r="E33" s="4">
        <v>122867</v>
      </c>
      <c r="F33" s="10">
        <v>45288</v>
      </c>
      <c r="G33" s="4" t="s">
        <v>66</v>
      </c>
      <c r="H33" s="9">
        <v>25</v>
      </c>
      <c r="I33" s="9">
        <v>2786.1</v>
      </c>
      <c r="J33" s="9">
        <v>42</v>
      </c>
      <c r="K33" s="9" t="s">
        <v>39</v>
      </c>
      <c r="L33" s="4" t="s">
        <v>17</v>
      </c>
      <c r="M33" s="6">
        <f t="shared" si="1"/>
        <v>2786.1</v>
      </c>
      <c r="N33" s="9"/>
      <c r="O33" s="9"/>
      <c r="P33" s="9"/>
      <c r="Q33" s="9"/>
      <c r="R33" s="9"/>
      <c r="S33" s="9"/>
      <c r="T33" s="6">
        <f t="shared" si="2"/>
        <v>0</v>
      </c>
      <c r="U33" s="9"/>
    </row>
    <row r="34" spans="1:21" hidden="1" x14ac:dyDescent="0.3">
      <c r="A34" s="9">
        <v>31</v>
      </c>
      <c r="B34" s="9" t="s">
        <v>64</v>
      </c>
      <c r="C34" s="4" t="s">
        <v>13</v>
      </c>
      <c r="D34" s="4" t="s">
        <v>67</v>
      </c>
      <c r="E34" s="4">
        <v>118431</v>
      </c>
      <c r="F34" s="10">
        <v>45288</v>
      </c>
      <c r="G34" s="4" t="s">
        <v>68</v>
      </c>
      <c r="H34" s="9">
        <v>25</v>
      </c>
      <c r="I34" s="9">
        <v>2685.5</v>
      </c>
      <c r="J34" s="9">
        <v>42</v>
      </c>
      <c r="K34" s="9" t="s">
        <v>39</v>
      </c>
      <c r="L34" s="4" t="s">
        <v>17</v>
      </c>
      <c r="M34" s="6">
        <f t="shared" si="1"/>
        <v>2685.5</v>
      </c>
      <c r="N34" s="9"/>
      <c r="O34" s="9"/>
      <c r="P34" s="9"/>
      <c r="Q34" s="9"/>
      <c r="R34" s="9"/>
      <c r="S34" s="9"/>
      <c r="T34" s="6">
        <f t="shared" si="2"/>
        <v>0</v>
      </c>
      <c r="U34" s="9"/>
    </row>
    <row r="35" spans="1:21" hidden="1" x14ac:dyDescent="0.3">
      <c r="A35" s="11">
        <v>32</v>
      </c>
      <c r="B35" s="11" t="s">
        <v>32</v>
      </c>
      <c r="C35" s="11" t="s">
        <v>13</v>
      </c>
      <c r="D35" s="11" t="s">
        <v>69</v>
      </c>
      <c r="E35" s="11">
        <v>73920</v>
      </c>
      <c r="F35" s="12">
        <v>45289</v>
      </c>
      <c r="G35" s="1" t="s">
        <v>34</v>
      </c>
      <c r="H35" s="11">
        <v>12</v>
      </c>
      <c r="I35" s="11">
        <v>800</v>
      </c>
      <c r="J35" s="11">
        <v>88</v>
      </c>
      <c r="K35" s="11" t="s">
        <v>39</v>
      </c>
      <c r="L35" s="11" t="s">
        <v>17</v>
      </c>
      <c r="M35" s="6">
        <f t="shared" si="1"/>
        <v>0</v>
      </c>
      <c r="N35" s="4" t="s">
        <v>101</v>
      </c>
      <c r="O35" s="11">
        <v>800</v>
      </c>
      <c r="P35" s="11"/>
      <c r="Q35" s="11"/>
      <c r="R35" s="11"/>
      <c r="S35" s="11"/>
      <c r="T35" s="24">
        <f t="shared" si="2"/>
        <v>800</v>
      </c>
      <c r="U35" s="11"/>
    </row>
    <row r="36" spans="1:21" hidden="1" x14ac:dyDescent="0.3">
      <c r="A36" s="9">
        <v>33</v>
      </c>
      <c r="B36" s="4" t="s">
        <v>70</v>
      </c>
      <c r="C36" s="4" t="s">
        <v>13</v>
      </c>
      <c r="D36" s="4">
        <v>1370</v>
      </c>
      <c r="E36" s="4">
        <v>122607</v>
      </c>
      <c r="F36" s="10">
        <v>44936</v>
      </c>
      <c r="G36" s="4" t="s">
        <v>71</v>
      </c>
      <c r="H36" s="9">
        <v>40</v>
      </c>
      <c r="I36" s="9">
        <v>4026.5</v>
      </c>
      <c r="J36" s="9">
        <v>29</v>
      </c>
      <c r="K36" s="9" t="s">
        <v>39</v>
      </c>
      <c r="L36" s="4" t="s">
        <v>17</v>
      </c>
      <c r="M36" s="6">
        <f t="shared" si="1"/>
        <v>1074.5</v>
      </c>
      <c r="N36" s="9"/>
      <c r="O36" s="9">
        <v>2952</v>
      </c>
      <c r="P36" s="9"/>
      <c r="Q36" s="9"/>
      <c r="R36" s="9"/>
      <c r="S36" s="9"/>
      <c r="T36" s="6">
        <f t="shared" si="2"/>
        <v>2952</v>
      </c>
      <c r="U36" s="9"/>
    </row>
    <row r="37" spans="1:21" ht="28.8" hidden="1" x14ac:dyDescent="0.3">
      <c r="A37" s="9">
        <v>34</v>
      </c>
      <c r="B37" s="4" t="s">
        <v>44</v>
      </c>
      <c r="C37" s="8" t="s">
        <v>45</v>
      </c>
      <c r="D37" s="4">
        <v>216</v>
      </c>
      <c r="E37" s="4">
        <v>745579</v>
      </c>
      <c r="F37" s="10">
        <v>44933</v>
      </c>
      <c r="G37" s="4" t="s">
        <v>15</v>
      </c>
      <c r="H37" s="9">
        <v>150</v>
      </c>
      <c r="I37" s="9">
        <v>16282</v>
      </c>
      <c r="J37" s="9">
        <v>44.5</v>
      </c>
      <c r="K37" s="9" t="s">
        <v>16</v>
      </c>
      <c r="L37" s="4" t="s">
        <v>17</v>
      </c>
      <c r="M37" s="6">
        <f t="shared" si="1"/>
        <v>4456.7000000000007</v>
      </c>
      <c r="N37" s="22" t="s">
        <v>105</v>
      </c>
      <c r="O37" s="9">
        <f>5499.6+6325.7</f>
        <v>11825.3</v>
      </c>
      <c r="P37" s="9"/>
      <c r="Q37" s="9"/>
      <c r="R37" s="9"/>
      <c r="S37" s="9"/>
      <c r="T37" s="6">
        <f t="shared" si="2"/>
        <v>11825.3</v>
      </c>
      <c r="U37" s="9"/>
    </row>
    <row r="38" spans="1:21" hidden="1" x14ac:dyDescent="0.3">
      <c r="A38" s="9">
        <v>35</v>
      </c>
      <c r="B38" s="4" t="s">
        <v>44</v>
      </c>
      <c r="C38" s="8" t="s">
        <v>45</v>
      </c>
      <c r="D38" s="4">
        <v>214</v>
      </c>
      <c r="E38" s="4">
        <v>215860</v>
      </c>
      <c r="F38" s="10">
        <v>44932</v>
      </c>
      <c r="G38" s="4" t="s">
        <v>15</v>
      </c>
      <c r="H38" s="9">
        <v>50</v>
      </c>
      <c r="I38" s="9">
        <v>5448.75</v>
      </c>
      <c r="J38" s="9">
        <v>38.5</v>
      </c>
      <c r="K38" s="9" t="s">
        <v>25</v>
      </c>
      <c r="L38" s="4" t="s">
        <v>17</v>
      </c>
      <c r="M38" s="6">
        <f t="shared" si="1"/>
        <v>5448.75</v>
      </c>
      <c r="N38" s="9"/>
      <c r="O38" s="9"/>
      <c r="P38" s="9"/>
      <c r="Q38" s="9"/>
      <c r="R38" s="9"/>
      <c r="S38" s="9"/>
      <c r="T38" s="6">
        <f t="shared" si="2"/>
        <v>0</v>
      </c>
      <c r="U38" s="9"/>
    </row>
    <row r="39" spans="1:21" hidden="1" x14ac:dyDescent="0.3">
      <c r="A39" s="9">
        <v>36</v>
      </c>
      <c r="B39" s="4" t="s">
        <v>44</v>
      </c>
      <c r="C39" s="8" t="s">
        <v>45</v>
      </c>
      <c r="D39" s="4">
        <v>215</v>
      </c>
      <c r="E39" s="4">
        <v>207452</v>
      </c>
      <c r="F39" s="10">
        <v>44932</v>
      </c>
      <c r="G39" s="4" t="s">
        <v>15</v>
      </c>
      <c r="H39" s="9">
        <v>50</v>
      </c>
      <c r="I39" s="9">
        <v>5236.5</v>
      </c>
      <c r="J39" s="9">
        <v>38.5</v>
      </c>
      <c r="K39" s="9" t="s">
        <v>25</v>
      </c>
      <c r="L39" s="4" t="s">
        <v>17</v>
      </c>
      <c r="M39" s="6">
        <f t="shared" si="1"/>
        <v>5236.5</v>
      </c>
      <c r="N39" s="9"/>
      <c r="O39" s="9"/>
      <c r="P39" s="9"/>
      <c r="Q39" s="9"/>
      <c r="R39" s="9"/>
      <c r="S39" s="9"/>
      <c r="T39" s="6">
        <f t="shared" si="2"/>
        <v>0</v>
      </c>
      <c r="U39" s="9"/>
    </row>
    <row r="40" spans="1:21" hidden="1" x14ac:dyDescent="0.3">
      <c r="A40" s="9">
        <v>37</v>
      </c>
      <c r="B40" s="4" t="s">
        <v>44</v>
      </c>
      <c r="C40" s="8" t="s">
        <v>45</v>
      </c>
      <c r="D40" s="4">
        <v>212</v>
      </c>
      <c r="E40" s="4">
        <v>740057</v>
      </c>
      <c r="F40" s="10">
        <v>44931</v>
      </c>
      <c r="G40" s="4" t="s">
        <v>15</v>
      </c>
      <c r="H40" s="9">
        <v>150</v>
      </c>
      <c r="I40" s="9">
        <v>16161.8</v>
      </c>
      <c r="J40" s="9">
        <v>44.5</v>
      </c>
      <c r="K40" s="9" t="s">
        <v>16</v>
      </c>
      <c r="L40" s="4" t="s">
        <v>17</v>
      </c>
      <c r="M40" s="6">
        <f t="shared" si="1"/>
        <v>0</v>
      </c>
      <c r="N40" s="9" t="s">
        <v>98</v>
      </c>
      <c r="O40" s="9">
        <v>16161.8</v>
      </c>
      <c r="P40" s="9"/>
      <c r="Q40" s="9"/>
      <c r="R40" s="9"/>
      <c r="S40" s="9"/>
      <c r="T40" s="6">
        <f t="shared" si="2"/>
        <v>16161.8</v>
      </c>
      <c r="U40" s="9"/>
    </row>
    <row r="41" spans="1:21" hidden="1" x14ac:dyDescent="0.3">
      <c r="A41" s="9">
        <v>38</v>
      </c>
      <c r="B41" s="4" t="s">
        <v>44</v>
      </c>
      <c r="C41" s="8" t="s">
        <v>45</v>
      </c>
      <c r="D41" s="4">
        <v>220</v>
      </c>
      <c r="E41" s="4">
        <v>204391</v>
      </c>
      <c r="F41" s="10">
        <v>44940</v>
      </c>
      <c r="G41" s="4" t="s">
        <v>15</v>
      </c>
      <c r="H41" s="9">
        <v>50</v>
      </c>
      <c r="I41" s="9">
        <v>5159.25</v>
      </c>
      <c r="J41" s="9">
        <v>38.5</v>
      </c>
      <c r="K41" s="9" t="s">
        <v>25</v>
      </c>
      <c r="L41" s="4" t="s">
        <v>17</v>
      </c>
      <c r="M41" s="6">
        <f t="shared" si="1"/>
        <v>5159.25</v>
      </c>
      <c r="N41" s="9"/>
      <c r="O41" s="9"/>
      <c r="P41" s="9"/>
      <c r="Q41" s="9"/>
      <c r="R41" s="9"/>
      <c r="S41" s="9"/>
      <c r="T41" s="6">
        <f t="shared" si="2"/>
        <v>0</v>
      </c>
      <c r="U41" s="9"/>
    </row>
    <row r="42" spans="1:21" hidden="1" x14ac:dyDescent="0.3">
      <c r="A42" s="9">
        <v>39</v>
      </c>
      <c r="B42" s="4" t="s">
        <v>44</v>
      </c>
      <c r="C42" s="8" t="s">
        <v>45</v>
      </c>
      <c r="D42" s="4">
        <v>222</v>
      </c>
      <c r="E42" s="4">
        <v>214949</v>
      </c>
      <c r="F42" s="10">
        <v>44940</v>
      </c>
      <c r="G42" s="4" t="s">
        <v>15</v>
      </c>
      <c r="H42" s="9">
        <v>50</v>
      </c>
      <c r="I42" s="9">
        <v>5425.75</v>
      </c>
      <c r="J42" s="9">
        <v>38.5</v>
      </c>
      <c r="K42" s="9" t="s">
        <v>25</v>
      </c>
      <c r="L42" s="4" t="s">
        <v>17</v>
      </c>
      <c r="M42" s="6">
        <f t="shared" si="1"/>
        <v>5425.75</v>
      </c>
      <c r="N42" s="9"/>
      <c r="O42" s="9"/>
      <c r="P42" s="9"/>
      <c r="Q42" s="9"/>
      <c r="R42" s="9"/>
      <c r="S42" s="9"/>
      <c r="T42" s="6">
        <f t="shared" si="2"/>
        <v>0</v>
      </c>
      <c r="U42" s="9"/>
    </row>
    <row r="43" spans="1:21" hidden="1" x14ac:dyDescent="0.3">
      <c r="A43" s="9">
        <v>40</v>
      </c>
      <c r="B43" s="4" t="s">
        <v>72</v>
      </c>
      <c r="C43" s="8" t="s">
        <v>45</v>
      </c>
      <c r="D43" s="4">
        <v>395</v>
      </c>
      <c r="E43" s="4">
        <v>240769</v>
      </c>
      <c r="F43" s="10">
        <v>44939</v>
      </c>
      <c r="G43" s="8" t="s">
        <v>34</v>
      </c>
      <c r="H43" s="9"/>
      <c r="I43" s="9">
        <f>3017-65</f>
        <v>2952</v>
      </c>
      <c r="J43" s="9" t="s">
        <v>73</v>
      </c>
      <c r="K43" s="9" t="s">
        <v>39</v>
      </c>
      <c r="L43" s="4" t="s">
        <v>17</v>
      </c>
      <c r="M43" s="6">
        <f t="shared" si="1"/>
        <v>0</v>
      </c>
      <c r="N43" s="4" t="s">
        <v>101</v>
      </c>
      <c r="O43" s="9">
        <v>2952</v>
      </c>
      <c r="P43" s="9"/>
      <c r="Q43" s="9"/>
      <c r="R43" s="9"/>
      <c r="S43" s="9"/>
      <c r="T43" s="6">
        <f t="shared" si="2"/>
        <v>2952</v>
      </c>
      <c r="U43" s="9"/>
    </row>
    <row r="44" spans="1:21" hidden="1" x14ac:dyDescent="0.3">
      <c r="A44" s="9">
        <v>41</v>
      </c>
      <c r="B44" s="4" t="s">
        <v>12</v>
      </c>
      <c r="C44" s="8" t="s">
        <v>45</v>
      </c>
      <c r="D44" s="4">
        <v>633</v>
      </c>
      <c r="E44" s="4">
        <v>113760</v>
      </c>
      <c r="F44" s="10">
        <v>44943</v>
      </c>
      <c r="G44" s="4" t="s">
        <v>74</v>
      </c>
      <c r="H44" s="9"/>
      <c r="I44" s="9">
        <v>2044.2</v>
      </c>
      <c r="J44" s="9">
        <v>53</v>
      </c>
      <c r="K44" s="9" t="s">
        <v>39</v>
      </c>
      <c r="L44" s="4" t="s">
        <v>17</v>
      </c>
      <c r="M44" s="6">
        <f t="shared" si="1"/>
        <v>0</v>
      </c>
      <c r="N44" s="9" t="s">
        <v>98</v>
      </c>
      <c r="O44" s="9">
        <v>2044.2</v>
      </c>
      <c r="P44" s="9"/>
      <c r="Q44" s="9"/>
      <c r="R44" s="9"/>
      <c r="S44" s="9"/>
      <c r="T44" s="6">
        <f t="shared" si="2"/>
        <v>2044.2</v>
      </c>
      <c r="U44" s="9"/>
    </row>
    <row r="45" spans="1:21" hidden="1" x14ac:dyDescent="0.3">
      <c r="A45" s="9">
        <v>42</v>
      </c>
      <c r="B45" s="4" t="s">
        <v>75</v>
      </c>
      <c r="C45" s="8" t="s">
        <v>45</v>
      </c>
      <c r="D45" s="4">
        <v>376</v>
      </c>
      <c r="E45" s="4">
        <v>105664</v>
      </c>
      <c r="F45" s="10">
        <v>44940</v>
      </c>
      <c r="G45" s="8" t="s">
        <v>76</v>
      </c>
      <c r="H45" s="9"/>
      <c r="I45" s="9">
        <v>1437.6</v>
      </c>
      <c r="J45" s="9">
        <v>70</v>
      </c>
      <c r="K45" s="9" t="s">
        <v>77</v>
      </c>
      <c r="L45" s="4" t="s">
        <v>17</v>
      </c>
      <c r="M45" s="6">
        <f t="shared" si="1"/>
        <v>1437.6</v>
      </c>
      <c r="N45" s="9"/>
      <c r="O45" s="9"/>
      <c r="P45" s="9"/>
      <c r="Q45" s="9"/>
      <c r="R45" s="9"/>
      <c r="S45" s="9"/>
      <c r="T45" s="6">
        <f t="shared" si="2"/>
        <v>0</v>
      </c>
      <c r="U45" s="9"/>
    </row>
    <row r="46" spans="1:21" hidden="1" x14ac:dyDescent="0.3">
      <c r="A46" s="9">
        <v>43</v>
      </c>
      <c r="B46" s="4" t="s">
        <v>70</v>
      </c>
      <c r="C46" s="4" t="s">
        <v>13</v>
      </c>
      <c r="D46" s="4">
        <v>1419</v>
      </c>
      <c r="E46" s="4">
        <v>172222</v>
      </c>
      <c r="F46" s="10">
        <v>44945</v>
      </c>
      <c r="G46" s="8" t="s">
        <v>78</v>
      </c>
      <c r="H46" s="9"/>
      <c r="I46" s="9">
        <v>2603.5</v>
      </c>
      <c r="J46" s="9">
        <v>63</v>
      </c>
      <c r="K46" s="9" t="s">
        <v>39</v>
      </c>
      <c r="L46" s="4" t="s">
        <v>17</v>
      </c>
      <c r="M46" s="6">
        <f t="shared" si="1"/>
        <v>2603.5</v>
      </c>
      <c r="N46" s="9"/>
      <c r="O46" s="9"/>
      <c r="P46" s="9"/>
      <c r="Q46" s="9"/>
      <c r="R46" s="9"/>
      <c r="S46" s="9"/>
      <c r="T46" s="6">
        <f t="shared" si="2"/>
        <v>0</v>
      </c>
      <c r="U46" s="9"/>
    </row>
    <row r="47" spans="1:21" hidden="1" x14ac:dyDescent="0.3">
      <c r="A47" s="13">
        <v>44</v>
      </c>
      <c r="B47" s="13" t="s">
        <v>70</v>
      </c>
      <c r="C47" s="13" t="s">
        <v>13</v>
      </c>
      <c r="D47" s="13">
        <v>1421</v>
      </c>
      <c r="E47" s="13">
        <v>115185</v>
      </c>
      <c r="F47" s="14">
        <v>44947</v>
      </c>
      <c r="G47" s="15" t="s">
        <v>79</v>
      </c>
      <c r="H47" s="13"/>
      <c r="I47" s="13">
        <v>2742.5</v>
      </c>
      <c r="J47" s="13">
        <v>42.5</v>
      </c>
      <c r="K47" s="13" t="s">
        <v>39</v>
      </c>
      <c r="L47" s="13" t="s">
        <v>17</v>
      </c>
      <c r="M47" s="13">
        <f t="shared" si="1"/>
        <v>2742.5</v>
      </c>
      <c r="N47" s="13"/>
      <c r="O47" s="13"/>
      <c r="P47" s="13"/>
      <c r="Q47" s="13"/>
      <c r="R47" s="13"/>
      <c r="S47" s="13"/>
      <c r="T47" s="25">
        <f t="shared" si="2"/>
        <v>0</v>
      </c>
      <c r="U47" s="13"/>
    </row>
    <row r="48" spans="1:21" hidden="1" x14ac:dyDescent="0.3">
      <c r="A48" s="9">
        <v>45</v>
      </c>
      <c r="B48" s="4" t="s">
        <v>70</v>
      </c>
      <c r="C48" s="4" t="s">
        <v>13</v>
      </c>
      <c r="D48" s="4">
        <v>1433</v>
      </c>
      <c r="E48" s="4">
        <v>124362</v>
      </c>
      <c r="F48" s="10">
        <v>44950</v>
      </c>
      <c r="G48" s="8" t="s">
        <v>80</v>
      </c>
      <c r="H48" s="9"/>
      <c r="I48" s="9">
        <v>1974</v>
      </c>
      <c r="J48" s="9">
        <v>60</v>
      </c>
      <c r="K48" s="9" t="s">
        <v>35</v>
      </c>
      <c r="L48" s="9" t="s">
        <v>17</v>
      </c>
      <c r="M48" s="9">
        <f t="shared" si="1"/>
        <v>1974</v>
      </c>
      <c r="N48" s="9"/>
      <c r="O48" s="9"/>
      <c r="P48" s="9"/>
      <c r="Q48" s="9"/>
      <c r="R48" s="9"/>
      <c r="S48" s="9"/>
      <c r="T48" s="6">
        <f t="shared" si="2"/>
        <v>0</v>
      </c>
      <c r="U48" s="9"/>
    </row>
    <row r="49" spans="1:21" hidden="1" x14ac:dyDescent="0.3">
      <c r="A49" s="9">
        <v>46</v>
      </c>
      <c r="B49" s="4" t="s">
        <v>70</v>
      </c>
      <c r="C49" s="4" t="s">
        <v>13</v>
      </c>
      <c r="D49" s="4">
        <v>1435</v>
      </c>
      <c r="E49" s="4">
        <v>68742</v>
      </c>
      <c r="F49" s="10">
        <v>44950</v>
      </c>
      <c r="G49" s="8" t="s">
        <v>81</v>
      </c>
      <c r="H49" s="9"/>
      <c r="I49" s="9">
        <v>371.75</v>
      </c>
      <c r="J49" s="9" t="s">
        <v>82</v>
      </c>
      <c r="K49" s="9" t="s">
        <v>39</v>
      </c>
      <c r="L49" s="9" t="s">
        <v>17</v>
      </c>
      <c r="M49" s="9">
        <f t="shared" si="1"/>
        <v>371.75</v>
      </c>
      <c r="N49" s="9"/>
      <c r="O49" s="9"/>
      <c r="P49" s="9"/>
      <c r="Q49" s="9"/>
      <c r="R49" s="9"/>
      <c r="S49" s="9"/>
      <c r="T49" s="6">
        <f t="shared" si="2"/>
        <v>0</v>
      </c>
      <c r="U49" s="9"/>
    </row>
    <row r="50" spans="1:21" hidden="1" x14ac:dyDescent="0.3">
      <c r="A50" s="9">
        <v>47</v>
      </c>
      <c r="B50" s="4" t="s">
        <v>70</v>
      </c>
      <c r="C50" s="4" t="s">
        <v>13</v>
      </c>
      <c r="D50" s="4">
        <v>1437</v>
      </c>
      <c r="E50" s="4">
        <v>66130</v>
      </c>
      <c r="F50" s="10">
        <v>44950</v>
      </c>
      <c r="G50" s="8" t="s">
        <v>83</v>
      </c>
      <c r="H50" s="9"/>
      <c r="I50" s="9">
        <v>2171.75</v>
      </c>
      <c r="J50" s="9">
        <v>29</v>
      </c>
      <c r="K50" s="9" t="s">
        <v>39</v>
      </c>
      <c r="L50" s="9" t="s">
        <v>17</v>
      </c>
      <c r="M50" s="9">
        <f t="shared" si="1"/>
        <v>2171.75</v>
      </c>
      <c r="N50" s="9"/>
      <c r="O50" s="9"/>
      <c r="P50" s="9"/>
      <c r="Q50" s="9"/>
      <c r="R50" s="9"/>
      <c r="S50" s="9"/>
      <c r="T50" s="6">
        <f t="shared" si="2"/>
        <v>0</v>
      </c>
      <c r="U50" s="9"/>
    </row>
    <row r="51" spans="1:21" hidden="1" x14ac:dyDescent="0.3">
      <c r="A51" s="9">
        <v>48</v>
      </c>
      <c r="B51" s="4" t="s">
        <v>12</v>
      </c>
      <c r="C51" s="8" t="s">
        <v>45</v>
      </c>
      <c r="D51" s="4">
        <v>642</v>
      </c>
      <c r="E51" s="4">
        <v>953883</v>
      </c>
      <c r="F51" s="10">
        <v>44951</v>
      </c>
      <c r="G51" s="8" t="s">
        <v>84</v>
      </c>
      <c r="H51" s="9"/>
      <c r="I51" s="9">
        <v>25235</v>
      </c>
      <c r="J51" s="9">
        <v>36</v>
      </c>
      <c r="K51" s="9" t="s">
        <v>16</v>
      </c>
      <c r="L51" s="16" t="s">
        <v>85</v>
      </c>
      <c r="M51" s="9">
        <f t="shared" si="1"/>
        <v>25235</v>
      </c>
      <c r="N51" s="9"/>
      <c r="O51" s="9"/>
      <c r="P51" s="9"/>
      <c r="Q51" s="9"/>
      <c r="R51" s="9"/>
      <c r="S51" s="9"/>
      <c r="T51" s="6">
        <f t="shared" si="2"/>
        <v>0</v>
      </c>
      <c r="U51" s="9"/>
    </row>
    <row r="52" spans="1:21" hidden="1" x14ac:dyDescent="0.3">
      <c r="A52" s="9">
        <v>49</v>
      </c>
      <c r="B52" s="4" t="s">
        <v>44</v>
      </c>
      <c r="C52" s="8" t="s">
        <v>45</v>
      </c>
      <c r="D52" s="4">
        <v>234</v>
      </c>
      <c r="E52" s="4">
        <v>1016302</v>
      </c>
      <c r="F52" s="10">
        <v>44953</v>
      </c>
      <c r="G52" s="8" t="s">
        <v>86</v>
      </c>
      <c r="H52" s="9"/>
      <c r="I52" s="9">
        <v>21706.799999999999</v>
      </c>
      <c r="J52" s="9">
        <v>45.5</v>
      </c>
      <c r="K52" s="9" t="s">
        <v>16</v>
      </c>
      <c r="L52" s="16" t="s">
        <v>85</v>
      </c>
      <c r="M52" s="9">
        <f t="shared" si="1"/>
        <v>21706.799999999999</v>
      </c>
      <c r="N52" s="9"/>
      <c r="O52" s="9"/>
      <c r="P52" s="9"/>
      <c r="Q52" s="9"/>
      <c r="R52" s="9"/>
      <c r="S52" s="9"/>
      <c r="T52" s="6">
        <f t="shared" si="2"/>
        <v>0</v>
      </c>
      <c r="U52" s="9"/>
    </row>
    <row r="53" spans="1:21" hidden="1" x14ac:dyDescent="0.3">
      <c r="A53" s="9">
        <v>50</v>
      </c>
      <c r="B53" s="4" t="s">
        <v>87</v>
      </c>
      <c r="C53" s="8" t="s">
        <v>45</v>
      </c>
      <c r="D53" s="4">
        <v>1697</v>
      </c>
      <c r="E53" s="4">
        <v>223534</v>
      </c>
      <c r="F53" s="10">
        <v>44951</v>
      </c>
      <c r="G53" s="8" t="s">
        <v>88</v>
      </c>
      <c r="H53" s="9"/>
      <c r="I53" s="9">
        <v>2397.4</v>
      </c>
      <c r="J53" s="9">
        <v>88.8</v>
      </c>
      <c r="K53" s="9" t="s">
        <v>35</v>
      </c>
      <c r="L53" s="9" t="s">
        <v>17</v>
      </c>
      <c r="M53" s="9">
        <f t="shared" si="1"/>
        <v>2397.4</v>
      </c>
      <c r="N53" s="9"/>
      <c r="O53" s="9"/>
      <c r="P53" s="9"/>
      <c r="Q53" s="9"/>
      <c r="R53" s="9"/>
      <c r="S53" s="9"/>
      <c r="T53" s="6">
        <f t="shared" si="2"/>
        <v>0</v>
      </c>
      <c r="U53" s="9"/>
    </row>
    <row r="54" spans="1:21" x14ac:dyDescent="0.3">
      <c r="A54" s="9"/>
      <c r="B54" s="4"/>
      <c r="C54" s="4"/>
      <c r="D54" s="4"/>
      <c r="E54" s="4"/>
      <c r="F54" s="10"/>
      <c r="G54" s="8"/>
      <c r="H54" s="9"/>
      <c r="I54" s="9"/>
      <c r="J54" s="9"/>
      <c r="K54" s="9"/>
      <c r="L54" s="4"/>
      <c r="M54" s="9"/>
      <c r="N54" s="9"/>
      <c r="O54" s="9"/>
      <c r="P54" s="9"/>
      <c r="Q54" s="9"/>
      <c r="R54" s="9"/>
      <c r="S54" s="9"/>
      <c r="T54" s="6"/>
      <c r="U54" s="9"/>
    </row>
    <row r="55" spans="1:21" x14ac:dyDescent="0.3">
      <c r="A55" s="9"/>
      <c r="B55" s="4"/>
      <c r="C55" s="4"/>
      <c r="D55" s="4"/>
      <c r="E55" s="4"/>
      <c r="F55" s="10"/>
      <c r="G55" s="8"/>
      <c r="H55" s="9"/>
      <c r="I55" s="9"/>
      <c r="J55" s="9"/>
      <c r="K55" s="9"/>
      <c r="L55" s="4"/>
      <c r="M55" s="9"/>
      <c r="N55" s="9"/>
      <c r="O55" s="9"/>
      <c r="P55" s="9"/>
      <c r="Q55" s="9"/>
      <c r="R55" s="9"/>
      <c r="S55" s="9"/>
      <c r="T55" s="6"/>
      <c r="U55" s="9"/>
    </row>
    <row r="56" spans="1:21" x14ac:dyDescent="0.3">
      <c r="A56" s="9"/>
      <c r="B56" s="4"/>
      <c r="C56" s="4"/>
      <c r="D56" s="4"/>
      <c r="E56" s="4"/>
      <c r="F56" s="10"/>
      <c r="G56" s="8"/>
      <c r="H56" s="9"/>
      <c r="I56" s="9"/>
      <c r="J56" s="9"/>
      <c r="K56" s="9"/>
      <c r="L56" s="4"/>
      <c r="M56" s="9"/>
      <c r="N56" s="9"/>
      <c r="O56" s="9"/>
      <c r="P56" s="9"/>
      <c r="Q56" s="9"/>
      <c r="R56" s="9"/>
      <c r="S56" s="9"/>
      <c r="T56" s="6"/>
      <c r="U56" s="9"/>
    </row>
    <row r="57" spans="1:21" x14ac:dyDescent="0.3">
      <c r="A57" s="9"/>
      <c r="B57" s="4"/>
      <c r="C57" s="4"/>
      <c r="D57" s="4"/>
      <c r="E57" s="4"/>
      <c r="F57" s="10"/>
      <c r="G57" s="8"/>
      <c r="H57" s="9"/>
      <c r="I57" s="9"/>
      <c r="J57" s="9"/>
      <c r="K57" s="9"/>
      <c r="L57" s="4"/>
      <c r="M57" s="9"/>
      <c r="N57" s="9"/>
      <c r="O57" s="9"/>
      <c r="P57" s="9"/>
      <c r="Q57" s="9"/>
      <c r="R57" s="9"/>
      <c r="S57" s="9"/>
      <c r="T57" s="6"/>
      <c r="U57" s="9"/>
    </row>
    <row r="58" spans="1:2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5" spans="1:9" x14ac:dyDescent="0.3">
      <c r="A65" s="8"/>
      <c r="B65" s="8"/>
      <c r="C65" s="8"/>
      <c r="D65" s="8"/>
      <c r="E65" s="8"/>
      <c r="F65" s="16">
        <f>SUBTOTAL(9,F67:F73)</f>
        <v>69165.399999999994</v>
      </c>
      <c r="G65" s="16">
        <f>SUBTOTAL(9,G67:G73)</f>
        <v>19377.8</v>
      </c>
      <c r="H65" s="16">
        <f>SUBTOTAL(9,H67:H73)</f>
        <v>49787.600000000006</v>
      </c>
      <c r="I65" s="8"/>
    </row>
    <row r="66" spans="1:9" x14ac:dyDescent="0.3">
      <c r="A66" s="8" t="s">
        <v>0</v>
      </c>
      <c r="B66" s="26" t="s">
        <v>6</v>
      </c>
      <c r="C66" s="8" t="s">
        <v>10</v>
      </c>
      <c r="D66" s="8" t="s">
        <v>94</v>
      </c>
      <c r="E66" s="8"/>
      <c r="F66" s="20" t="s">
        <v>95</v>
      </c>
      <c r="G66" s="20" t="s">
        <v>17</v>
      </c>
      <c r="H66" s="20" t="s">
        <v>93</v>
      </c>
      <c r="I66" s="8" t="s">
        <v>96</v>
      </c>
    </row>
    <row r="67" spans="1:9" ht="28.8" x14ac:dyDescent="0.3">
      <c r="A67" s="27">
        <v>1</v>
      </c>
      <c r="B67" s="27" t="s">
        <v>15</v>
      </c>
      <c r="C67" s="27" t="s">
        <v>25</v>
      </c>
      <c r="D67" s="28" t="s">
        <v>97</v>
      </c>
      <c r="E67" s="28"/>
      <c r="F67" s="27">
        <v>30687</v>
      </c>
      <c r="G67" s="27">
        <f>770.1+427.4+516.2+411.8+781.1+493.1+416.3+748.9+1802.7+755.8+632.6</f>
        <v>7756</v>
      </c>
      <c r="H67" s="29">
        <f>F67-G67</f>
        <v>22931</v>
      </c>
      <c r="I67" s="27"/>
    </row>
    <row r="68" spans="1:9" ht="28.8" x14ac:dyDescent="0.3">
      <c r="A68" s="30">
        <v>2</v>
      </c>
      <c r="B68" s="31" t="s">
        <v>46</v>
      </c>
      <c r="C68" s="30" t="s">
        <v>25</v>
      </c>
      <c r="D68" s="32" t="s">
        <v>97</v>
      </c>
      <c r="E68" s="32"/>
      <c r="F68" s="33">
        <v>1527.9</v>
      </c>
      <c r="G68" s="30"/>
      <c r="H68" s="33">
        <f t="shared" ref="H68:H71" si="3">F68-G68</f>
        <v>1527.9</v>
      </c>
      <c r="I68" s="34"/>
    </row>
    <row r="69" spans="1:9" ht="28.8" x14ac:dyDescent="0.3">
      <c r="A69" s="35">
        <v>3</v>
      </c>
      <c r="B69" s="36" t="s">
        <v>48</v>
      </c>
      <c r="C69" s="35" t="s">
        <v>25</v>
      </c>
      <c r="D69" s="37" t="s">
        <v>97</v>
      </c>
      <c r="E69" s="37"/>
      <c r="F69" s="35">
        <v>9993</v>
      </c>
      <c r="G69" s="35">
        <f>2940.8</f>
        <v>2940.8</v>
      </c>
      <c r="H69" s="38">
        <f t="shared" si="3"/>
        <v>7052.2</v>
      </c>
      <c r="I69" s="35"/>
    </row>
    <row r="70" spans="1:9" ht="28.8" x14ac:dyDescent="0.3">
      <c r="A70" s="39">
        <v>4</v>
      </c>
      <c r="B70" s="39" t="s">
        <v>15</v>
      </c>
      <c r="C70" s="40" t="s">
        <v>16</v>
      </c>
      <c r="D70" s="41" t="s">
        <v>97</v>
      </c>
      <c r="E70" s="41"/>
      <c r="F70" s="42">
        <v>21635</v>
      </c>
      <c r="G70" s="39">
        <f>1223.5+2452.3+1465+1087.5</f>
        <v>6228.3</v>
      </c>
      <c r="H70" s="42">
        <f t="shared" si="3"/>
        <v>15406.7</v>
      </c>
      <c r="I70" s="39"/>
    </row>
    <row r="71" spans="1:9" ht="28.8" x14ac:dyDescent="0.3">
      <c r="A71" s="4">
        <v>5</v>
      </c>
      <c r="B71" s="8" t="s">
        <v>15</v>
      </c>
      <c r="C71" s="4" t="s">
        <v>20</v>
      </c>
      <c r="D71" s="22" t="s">
        <v>97</v>
      </c>
      <c r="E71" s="22"/>
      <c r="F71" s="6">
        <v>5322.5</v>
      </c>
      <c r="G71" s="4">
        <f>450.5+565.5+475+482.5+479.2</f>
        <v>2452.6999999999998</v>
      </c>
      <c r="H71" s="6">
        <f t="shared" si="3"/>
        <v>2869.8</v>
      </c>
      <c r="I71" s="9"/>
    </row>
    <row r="72" spans="1:9" x14ac:dyDescent="0.3">
      <c r="A72" s="9"/>
      <c r="B72" s="9"/>
      <c r="C72" s="9"/>
      <c r="D72" s="9"/>
      <c r="E72" s="9"/>
      <c r="F72" s="9"/>
      <c r="G72" s="9"/>
      <c r="H72" s="9"/>
      <c r="I72" s="9"/>
    </row>
    <row r="73" spans="1:9" x14ac:dyDescent="0.3">
      <c r="A73" s="9"/>
      <c r="B73" s="9"/>
      <c r="C73" s="9"/>
      <c r="D73" s="9"/>
      <c r="E73" s="9"/>
      <c r="F73" s="9"/>
      <c r="G73" s="9"/>
      <c r="H73" s="9"/>
      <c r="I73" s="9"/>
    </row>
    <row r="74" spans="1:9" x14ac:dyDescent="0.3">
      <c r="A74" s="9"/>
      <c r="B74" s="9"/>
      <c r="C74" s="9"/>
      <c r="D74" s="9"/>
      <c r="E74" s="9"/>
      <c r="F74" s="9"/>
      <c r="G74" s="9"/>
      <c r="H74" s="9"/>
      <c r="I74" s="9"/>
    </row>
    <row r="75" spans="1:9" x14ac:dyDescent="0.3">
      <c r="A75" s="9"/>
      <c r="B75" s="9"/>
      <c r="C75" s="9"/>
      <c r="D75" s="9"/>
      <c r="E75" s="9"/>
      <c r="F75" s="9"/>
      <c r="G75" s="9"/>
      <c r="H75" s="9"/>
      <c r="I75" s="9"/>
    </row>
  </sheetData>
  <autoFilter ref="A3:U53" xr:uid="{F684ACFB-A765-4FE2-B665-479ABA5636D4}">
    <filterColumn colId="6">
      <filters>
        <filter val="Greige CTN"/>
      </filters>
    </filterColumn>
    <filterColumn colId="13">
      <filters>
        <filter val="Design &amp; Design Moin Kh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9621A-CE9E-4DAC-A422-EA84BE2B7AC1}">
  <dimension ref="A1:F9"/>
  <sheetViews>
    <sheetView workbookViewId="0">
      <selection activeCell="B8" sqref="B8"/>
    </sheetView>
  </sheetViews>
  <sheetFormatPr defaultRowHeight="14.4" x14ac:dyDescent="0.3"/>
  <cols>
    <col min="2" max="2" width="14.109375" bestFit="1" customWidth="1"/>
    <col min="6" max="6" width="13.33203125" bestFit="1" customWidth="1"/>
  </cols>
  <sheetData>
    <row r="1" spans="1:6" x14ac:dyDescent="0.3">
      <c r="A1" t="s">
        <v>107</v>
      </c>
      <c r="F1" t="s">
        <v>116</v>
      </c>
    </row>
    <row r="2" spans="1:6" x14ac:dyDescent="0.3">
      <c r="B2" t="s">
        <v>108</v>
      </c>
    </row>
    <row r="3" spans="1:6" x14ac:dyDescent="0.3">
      <c r="B3" t="s">
        <v>115</v>
      </c>
      <c r="F3" t="s">
        <v>117</v>
      </c>
    </row>
    <row r="4" spans="1:6" x14ac:dyDescent="0.3">
      <c r="B4" t="s">
        <v>109</v>
      </c>
    </row>
    <row r="5" spans="1:6" x14ac:dyDescent="0.3">
      <c r="B5" t="s">
        <v>110</v>
      </c>
    </row>
    <row r="6" spans="1:6" x14ac:dyDescent="0.3">
      <c r="B6" t="s">
        <v>111</v>
      </c>
    </row>
    <row r="7" spans="1:6" x14ac:dyDescent="0.3">
      <c r="B7" t="s">
        <v>112</v>
      </c>
    </row>
    <row r="8" spans="1:6" x14ac:dyDescent="0.3">
      <c r="B8" t="s">
        <v>113</v>
      </c>
    </row>
    <row r="9" spans="1:6" x14ac:dyDescent="0.3">
      <c r="B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A9AB-4206-4FD9-9A34-192C90E81B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F92B-52C6-4658-91FF-DA3CE0D8AE2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94B1-C441-4496-8AC9-E1FFB1918870}">
  <dimension ref="A1:M21"/>
  <sheetViews>
    <sheetView workbookViewId="0">
      <selection activeCell="M6" sqref="M6"/>
    </sheetView>
  </sheetViews>
  <sheetFormatPr defaultRowHeight="14.4" x14ac:dyDescent="0.3"/>
  <cols>
    <col min="2" max="2" width="27.6640625" bestFit="1" customWidth="1"/>
    <col min="3" max="3" width="14.6640625" bestFit="1" customWidth="1"/>
    <col min="7" max="7" width="9.5546875" bestFit="1" customWidth="1"/>
    <col min="11" max="11" width="13.6640625" bestFit="1" customWidth="1"/>
  </cols>
  <sheetData>
    <row r="1" spans="1:13" x14ac:dyDescent="0.3">
      <c r="A1" t="s">
        <v>118</v>
      </c>
      <c r="I1" t="s">
        <v>122</v>
      </c>
      <c r="K1" t="s">
        <v>124</v>
      </c>
    </row>
    <row r="2" spans="1:13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120</v>
      </c>
      <c r="F2" s="1" t="s">
        <v>5</v>
      </c>
      <c r="G2" s="2" t="s">
        <v>121</v>
      </c>
      <c r="H2" s="1" t="s">
        <v>8</v>
      </c>
      <c r="I2" s="1" t="s">
        <v>9</v>
      </c>
      <c r="J2" s="1" t="s">
        <v>10</v>
      </c>
      <c r="K2" s="3" t="s">
        <v>11</v>
      </c>
      <c r="L2" s="43" t="s">
        <v>119</v>
      </c>
      <c r="M2" s="43" t="s">
        <v>123</v>
      </c>
    </row>
    <row r="3" spans="1:13" x14ac:dyDescent="0.3">
      <c r="A3" s="4">
        <v>11</v>
      </c>
      <c r="B3" s="4" t="s">
        <v>32</v>
      </c>
      <c r="C3" s="4" t="s">
        <v>13</v>
      </c>
      <c r="D3" s="4" t="s">
        <v>33</v>
      </c>
      <c r="E3" s="4">
        <v>120099</v>
      </c>
      <c r="F3" s="5">
        <v>44897</v>
      </c>
      <c r="G3" s="8"/>
      <c r="H3" s="6">
        <v>1021.25</v>
      </c>
      <c r="I3" s="4">
        <f>E3/(1.05*H3)</f>
        <v>112</v>
      </c>
      <c r="J3" s="4" t="s">
        <v>35</v>
      </c>
      <c r="K3" s="4" t="s">
        <v>17</v>
      </c>
    </row>
    <row r="4" spans="1:13" x14ac:dyDescent="0.3">
      <c r="A4" s="9">
        <v>23</v>
      </c>
      <c r="B4" s="4" t="s">
        <v>32</v>
      </c>
      <c r="C4" s="4" t="s">
        <v>13</v>
      </c>
      <c r="D4" s="4" t="s">
        <v>56</v>
      </c>
      <c r="E4" s="4">
        <v>74353</v>
      </c>
      <c r="F4" s="5">
        <v>44902</v>
      </c>
      <c r="G4" s="8"/>
      <c r="H4" s="9">
        <v>843</v>
      </c>
      <c r="I4" s="4">
        <f>E4/(1.05*H4)</f>
        <v>84.000451900807761</v>
      </c>
      <c r="J4" s="9" t="s">
        <v>39</v>
      </c>
      <c r="K4" s="4" t="s">
        <v>17</v>
      </c>
    </row>
    <row r="5" spans="1:13" x14ac:dyDescent="0.3">
      <c r="A5" s="9">
        <v>25</v>
      </c>
      <c r="B5" s="4" t="s">
        <v>32</v>
      </c>
      <c r="C5" s="4" t="s">
        <v>13</v>
      </c>
      <c r="D5" s="4" t="s">
        <v>58</v>
      </c>
      <c r="E5" s="4">
        <v>38161</v>
      </c>
      <c r="F5" s="5">
        <v>44911</v>
      </c>
      <c r="G5" s="8"/>
      <c r="H5" s="9">
        <v>367</v>
      </c>
      <c r="I5" s="4">
        <f>E5/(1.05*H5)</f>
        <v>99.029453743350189</v>
      </c>
      <c r="J5" s="9" t="s">
        <v>39</v>
      </c>
      <c r="K5" s="4" t="s">
        <v>17</v>
      </c>
    </row>
    <row r="6" spans="1:13" x14ac:dyDescent="0.3">
      <c r="A6" s="9">
        <v>26</v>
      </c>
      <c r="B6" s="4" t="s">
        <v>32</v>
      </c>
      <c r="C6" s="4" t="s">
        <v>13</v>
      </c>
      <c r="D6" s="4" t="s">
        <v>59</v>
      </c>
      <c r="E6" s="4">
        <v>37699</v>
      </c>
      <c r="F6" s="5">
        <v>44911</v>
      </c>
      <c r="G6" s="8"/>
      <c r="H6" s="9">
        <v>399</v>
      </c>
      <c r="I6" s="4">
        <f>E6/(1.05*H6)</f>
        <v>89.984485022078999</v>
      </c>
      <c r="J6" s="9" t="s">
        <v>39</v>
      </c>
      <c r="K6" s="4" t="s">
        <v>17</v>
      </c>
    </row>
    <row r="7" spans="1:13" x14ac:dyDescent="0.3">
      <c r="A7" s="9">
        <v>28</v>
      </c>
      <c r="B7" s="4" t="s">
        <v>32</v>
      </c>
      <c r="C7" s="4" t="s">
        <v>13</v>
      </c>
      <c r="D7" s="4" t="s">
        <v>61</v>
      </c>
      <c r="E7" s="4">
        <v>61971</v>
      </c>
      <c r="F7" s="5">
        <v>44918</v>
      </c>
      <c r="G7" s="8"/>
      <c r="H7" s="9">
        <v>705</v>
      </c>
      <c r="I7" s="4">
        <f>E7/(1.05*H7)</f>
        <v>83.716312056737593</v>
      </c>
      <c r="J7" s="9" t="s">
        <v>39</v>
      </c>
      <c r="K7" s="4" t="s">
        <v>17</v>
      </c>
    </row>
    <row r="8" spans="1:13" x14ac:dyDescent="0.3">
      <c r="A8" s="9">
        <v>29</v>
      </c>
      <c r="B8" s="4" t="s">
        <v>32</v>
      </c>
      <c r="C8" s="4" t="s">
        <v>13</v>
      </c>
      <c r="D8" s="4" t="s">
        <v>63</v>
      </c>
      <c r="E8" s="4">
        <v>126078</v>
      </c>
      <c r="F8" s="5">
        <v>44918</v>
      </c>
      <c r="G8" s="8"/>
      <c r="H8" s="9">
        <v>1433</v>
      </c>
      <c r="I8" s="4">
        <f>E8/(1.05*H8)</f>
        <v>83.792244043465246</v>
      </c>
      <c r="J8" s="9" t="s">
        <v>39</v>
      </c>
      <c r="K8" s="4" t="s">
        <v>17</v>
      </c>
    </row>
    <row r="9" spans="1:13" x14ac:dyDescent="0.3">
      <c r="A9" s="11">
        <v>32</v>
      </c>
      <c r="B9" s="11" t="s">
        <v>32</v>
      </c>
      <c r="C9" s="11" t="s">
        <v>13</v>
      </c>
      <c r="D9" s="11" t="s">
        <v>69</v>
      </c>
      <c r="E9" s="11">
        <v>73920</v>
      </c>
      <c r="F9" s="12">
        <v>45289</v>
      </c>
      <c r="G9" s="1"/>
      <c r="H9" s="11">
        <v>800</v>
      </c>
      <c r="I9" s="4">
        <f>E9/(1.05*H9)</f>
        <v>88</v>
      </c>
      <c r="J9" s="11" t="s">
        <v>39</v>
      </c>
      <c r="K9" s="11" t="s">
        <v>17</v>
      </c>
    </row>
    <row r="10" spans="1:13" x14ac:dyDescent="0.3">
      <c r="A10" s="4">
        <v>12</v>
      </c>
      <c r="B10" s="4" t="s">
        <v>36</v>
      </c>
      <c r="C10" s="4" t="s">
        <v>13</v>
      </c>
      <c r="D10" s="4" t="s">
        <v>37</v>
      </c>
      <c r="E10" s="4">
        <v>75279</v>
      </c>
      <c r="F10" s="5">
        <v>44897</v>
      </c>
      <c r="G10" s="8"/>
      <c r="H10" s="6">
        <v>704</v>
      </c>
      <c r="I10" s="4">
        <f>E10/(1.05*H10)</f>
        <v>101.83847402597402</v>
      </c>
      <c r="J10" s="4" t="s">
        <v>39</v>
      </c>
      <c r="K10" s="4" t="s">
        <v>17</v>
      </c>
    </row>
    <row r="11" spans="1:13" x14ac:dyDescent="0.3">
      <c r="A11" s="4">
        <v>13</v>
      </c>
      <c r="B11" s="4" t="s">
        <v>36</v>
      </c>
      <c r="C11" s="4" t="s">
        <v>13</v>
      </c>
      <c r="D11" s="4" t="s">
        <v>40</v>
      </c>
      <c r="E11" s="4">
        <v>151523</v>
      </c>
      <c r="F11" s="5">
        <v>44897</v>
      </c>
      <c r="G11" s="8"/>
      <c r="H11" s="6">
        <v>1418</v>
      </c>
      <c r="I11" s="4">
        <f>E11/(1.05*H11)</f>
        <v>101.76841963865941</v>
      </c>
      <c r="J11" s="4" t="s">
        <v>39</v>
      </c>
      <c r="K11" s="4" t="s">
        <v>17</v>
      </c>
    </row>
    <row r="12" spans="1:13" x14ac:dyDescent="0.3">
      <c r="A12" s="4">
        <v>14</v>
      </c>
      <c r="B12" s="4" t="s">
        <v>36</v>
      </c>
      <c r="C12" s="4" t="s">
        <v>13</v>
      </c>
      <c r="D12" s="4" t="s">
        <v>41</v>
      </c>
      <c r="E12" s="4">
        <v>129776</v>
      </c>
      <c r="F12" s="5">
        <v>44897</v>
      </c>
      <c r="G12" s="8"/>
      <c r="H12" s="6">
        <v>1166</v>
      </c>
      <c r="I12" s="4">
        <f>E12/(1.05*H12)</f>
        <v>106.00016335865394</v>
      </c>
      <c r="J12" s="4" t="s">
        <v>39</v>
      </c>
      <c r="K12" s="4" t="s">
        <v>17</v>
      </c>
    </row>
    <row r="13" spans="1:13" x14ac:dyDescent="0.3">
      <c r="A13" s="4">
        <v>15</v>
      </c>
      <c r="B13" s="4" t="s">
        <v>36</v>
      </c>
      <c r="C13" s="4" t="s">
        <v>13</v>
      </c>
      <c r="D13" s="4" t="s">
        <v>42</v>
      </c>
      <c r="E13" s="4">
        <v>35565</v>
      </c>
      <c r="F13" s="5">
        <v>44897</v>
      </c>
      <c r="G13" s="8"/>
      <c r="H13" s="6">
        <v>324.25</v>
      </c>
      <c r="I13" s="4">
        <f>E13/(1.05*H13)</f>
        <v>104.46084370525388</v>
      </c>
      <c r="J13" s="4" t="s">
        <v>35</v>
      </c>
      <c r="K13" s="4" t="s">
        <v>17</v>
      </c>
    </row>
    <row r="14" spans="1:13" x14ac:dyDescent="0.3">
      <c r="A14" s="9">
        <v>22</v>
      </c>
      <c r="B14" s="4" t="s">
        <v>36</v>
      </c>
      <c r="C14" s="4" t="s">
        <v>13</v>
      </c>
      <c r="D14" s="4" t="s">
        <v>55</v>
      </c>
      <c r="E14" s="4">
        <v>78999</v>
      </c>
      <c r="F14" s="5">
        <v>44905</v>
      </c>
      <c r="G14" s="8"/>
      <c r="H14" s="9">
        <v>809</v>
      </c>
      <c r="I14" s="4">
        <f>E14/(1.05*H14)</f>
        <v>93.000176584849015</v>
      </c>
      <c r="J14" s="9" t="s">
        <v>39</v>
      </c>
      <c r="K14" s="4" t="s">
        <v>17</v>
      </c>
    </row>
    <row r="15" spans="1:13" x14ac:dyDescent="0.3">
      <c r="A15" s="9">
        <v>24</v>
      </c>
      <c r="B15" s="4" t="s">
        <v>36</v>
      </c>
      <c r="C15" s="4" t="s">
        <v>13</v>
      </c>
      <c r="D15" s="4" t="s">
        <v>57</v>
      </c>
      <c r="E15" s="4">
        <v>31248</v>
      </c>
      <c r="F15" s="5">
        <v>44902</v>
      </c>
      <c r="G15" s="8"/>
      <c r="H15" s="9">
        <v>310</v>
      </c>
      <c r="I15" s="4">
        <f>E15/(1.05*H15)</f>
        <v>96</v>
      </c>
      <c r="J15" s="9" t="s">
        <v>39</v>
      </c>
      <c r="K15" s="4" t="s">
        <v>17</v>
      </c>
    </row>
    <row r="16" spans="1:13" x14ac:dyDescent="0.3">
      <c r="A16" s="9">
        <v>27</v>
      </c>
      <c r="B16" s="4" t="s">
        <v>36</v>
      </c>
      <c r="C16" s="4" t="s">
        <v>13</v>
      </c>
      <c r="D16" s="4" t="s">
        <v>60</v>
      </c>
      <c r="E16" s="4">
        <v>90852</v>
      </c>
      <c r="F16" s="5">
        <v>44915</v>
      </c>
      <c r="G16" s="8"/>
      <c r="H16" s="9">
        <v>759</v>
      </c>
      <c r="I16" s="4">
        <f>E16/(1.05*H16)</f>
        <v>113.99962356484095</v>
      </c>
      <c r="J16" s="9" t="s">
        <v>39</v>
      </c>
      <c r="K16" s="4" t="s">
        <v>17</v>
      </c>
    </row>
    <row r="18" spans="4:12" x14ac:dyDescent="0.3">
      <c r="D18" s="17" t="s">
        <v>129</v>
      </c>
      <c r="L18" t="s">
        <v>130</v>
      </c>
    </row>
    <row r="19" spans="4:12" x14ac:dyDescent="0.3">
      <c r="D19" s="17" t="s">
        <v>129</v>
      </c>
      <c r="L19" t="s">
        <v>131</v>
      </c>
    </row>
    <row r="20" spans="4:12" x14ac:dyDescent="0.3">
      <c r="D20" s="17" t="s">
        <v>129</v>
      </c>
      <c r="L20" t="s">
        <v>132</v>
      </c>
    </row>
    <row r="21" spans="4:12" x14ac:dyDescent="0.3">
      <c r="L21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A8B6-35E1-4799-AC35-7DD4795B3B6E}">
  <dimension ref="A1:K16"/>
  <sheetViews>
    <sheetView workbookViewId="0">
      <selection activeCell="B2" sqref="B2"/>
    </sheetView>
  </sheetViews>
  <sheetFormatPr defaultRowHeight="14.4" x14ac:dyDescent="0.3"/>
  <cols>
    <col min="1" max="1" width="15.88671875" bestFit="1" customWidth="1"/>
    <col min="2" max="2" width="30.5546875" bestFit="1" customWidth="1"/>
    <col min="9" max="9" width="15.44140625" bestFit="1" customWidth="1"/>
  </cols>
  <sheetData>
    <row r="1" spans="1:11" x14ac:dyDescent="0.3">
      <c r="A1" t="s">
        <v>125</v>
      </c>
      <c r="I1" t="s">
        <v>135</v>
      </c>
    </row>
    <row r="2" spans="1:11" x14ac:dyDescent="0.3">
      <c r="B2" t="s">
        <v>126</v>
      </c>
      <c r="I2" t="s">
        <v>137</v>
      </c>
      <c r="K2" t="s">
        <v>141</v>
      </c>
    </row>
    <row r="3" spans="1:11" x14ac:dyDescent="0.3">
      <c r="B3" t="s">
        <v>133</v>
      </c>
      <c r="I3" t="s">
        <v>138</v>
      </c>
    </row>
    <row r="4" spans="1:11" x14ac:dyDescent="0.3">
      <c r="B4" t="s">
        <v>127</v>
      </c>
      <c r="I4" t="s">
        <v>139</v>
      </c>
    </row>
    <row r="5" spans="1:11" x14ac:dyDescent="0.3">
      <c r="B5" t="s">
        <v>128</v>
      </c>
      <c r="I5" t="s">
        <v>140</v>
      </c>
    </row>
    <row r="6" spans="1:11" x14ac:dyDescent="0.3">
      <c r="B6" t="s">
        <v>10</v>
      </c>
      <c r="I6" t="s">
        <v>141</v>
      </c>
    </row>
    <row r="7" spans="1:11" x14ac:dyDescent="0.3">
      <c r="B7" t="s">
        <v>134</v>
      </c>
      <c r="I7" t="s">
        <v>144</v>
      </c>
    </row>
    <row r="8" spans="1:11" x14ac:dyDescent="0.3">
      <c r="B8" t="s">
        <v>112</v>
      </c>
    </row>
    <row r="9" spans="1:11" x14ac:dyDescent="0.3">
      <c r="B9" t="s">
        <v>136</v>
      </c>
    </row>
    <row r="10" spans="1:11" x14ac:dyDescent="0.3">
      <c r="B10" t="s">
        <v>148</v>
      </c>
    </row>
    <row r="11" spans="1:11" x14ac:dyDescent="0.3">
      <c r="B11" t="s">
        <v>142</v>
      </c>
      <c r="C11" t="s">
        <v>145</v>
      </c>
      <c r="F11" t="s">
        <v>147</v>
      </c>
    </row>
    <row r="12" spans="1:11" x14ac:dyDescent="0.3">
      <c r="B12" t="s">
        <v>143</v>
      </c>
      <c r="C12" t="s">
        <v>146</v>
      </c>
    </row>
    <row r="13" spans="1:11" x14ac:dyDescent="0.3">
      <c r="B13" t="s">
        <v>150</v>
      </c>
    </row>
    <row r="16" spans="1:11" x14ac:dyDescent="0.3">
      <c r="B16" t="s">
        <v>149</v>
      </c>
    </row>
  </sheetData>
  <dataValidations count="1">
    <dataValidation type="list" allowBlank="1" showInputMessage="1" showErrorMessage="1" sqref="K2" xr:uid="{1CFE0312-7D4F-4669-A6E3-EDF522723AA7}">
      <formula1>$I$2:$I$7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31F78-9405-4E8C-A434-3B1656B764C7}">
  <dimension ref="A1:F2"/>
  <sheetViews>
    <sheetView workbookViewId="0">
      <selection activeCell="F1" sqref="A1:F1"/>
    </sheetView>
  </sheetViews>
  <sheetFormatPr defaultRowHeight="14.4" x14ac:dyDescent="0.3"/>
  <cols>
    <col min="2" max="2" width="14.33203125" bestFit="1" customWidth="1"/>
    <col min="3" max="3" width="15.33203125" bestFit="1" customWidth="1"/>
    <col min="5" max="5" width="10.21875" bestFit="1" customWidth="1"/>
  </cols>
  <sheetData>
    <row r="1" spans="1:6" x14ac:dyDescent="0.3">
      <c r="A1" t="s">
        <v>126</v>
      </c>
      <c r="B1" t="s">
        <v>142</v>
      </c>
      <c r="C1" t="s">
        <v>151</v>
      </c>
      <c r="D1" t="s">
        <v>158</v>
      </c>
      <c r="E1" t="s">
        <v>159</v>
      </c>
      <c r="F1" t="s">
        <v>157</v>
      </c>
    </row>
    <row r="2" spans="1:6" x14ac:dyDescent="0.3">
      <c r="C2">
        <v>920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B100-EC29-4230-81D9-4CF19360D9A7}">
  <dimension ref="A1:B6"/>
  <sheetViews>
    <sheetView workbookViewId="0">
      <selection activeCell="B6" sqref="B2:B6"/>
    </sheetView>
  </sheetViews>
  <sheetFormatPr defaultRowHeight="14.4" x14ac:dyDescent="0.3"/>
  <cols>
    <col min="2" max="2" width="14.21875" bestFit="1" customWidth="1"/>
  </cols>
  <sheetData>
    <row r="1" spans="1:2" x14ac:dyDescent="0.3">
      <c r="A1" t="s">
        <v>156</v>
      </c>
    </row>
    <row r="2" spans="1:2" x14ac:dyDescent="0.3">
      <c r="B2" t="s">
        <v>153</v>
      </c>
    </row>
    <row r="3" spans="1:2" x14ac:dyDescent="0.3">
      <c r="B3" t="s">
        <v>154</v>
      </c>
    </row>
    <row r="4" spans="1:2" x14ac:dyDescent="0.3">
      <c r="B4" t="s">
        <v>155</v>
      </c>
    </row>
    <row r="5" spans="1:2" x14ac:dyDescent="0.3">
      <c r="B5" t="s">
        <v>152</v>
      </c>
    </row>
    <row r="6" spans="1:2" x14ac:dyDescent="0.3">
      <c r="B6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Greige In STock</vt:lpstr>
      <vt:lpstr>Sheet2</vt:lpstr>
      <vt:lpstr>Style 1</vt:lpstr>
      <vt:lpstr>Style 2</vt:lpstr>
      <vt:lpstr>Style</vt:lpstr>
      <vt:lpstr>RTS</vt:lpstr>
      <vt:lpstr>Sheet7</vt:lpstr>
      <vt:lpstr>FInish Goods Store</vt:lpstr>
      <vt:lpstr>Style2</vt:lpstr>
      <vt:lpstr>Finish Goods Dispatch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</dc:creator>
  <cp:lastModifiedBy>KARISHMA</cp:lastModifiedBy>
  <dcterms:created xsi:type="dcterms:W3CDTF">2023-02-01T12:49:13Z</dcterms:created>
  <dcterms:modified xsi:type="dcterms:W3CDTF">2023-02-01T14:59:46Z</dcterms:modified>
</cp:coreProperties>
</file>