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Program DBD 2022\Laporan DBD 2022\"/>
    </mc:Choice>
  </mc:AlternateContent>
  <xr:revisionPtr revIDLastSave="0" documentId="13_ncr:1_{13751A3A-A3BD-4794-84EA-A83948F33B9C}" xr6:coauthVersionLast="47" xr6:coauthVersionMax="47" xr10:uidLastSave="{00000000-0000-0000-0000-000000000000}"/>
  <bookViews>
    <workbookView xWindow="-110" yWindow="-110" windowWidth="19420" windowHeight="10300" activeTab="2" xr2:uid="{AE323D7D-829B-426D-9EAB-6BE207E90FD4}"/>
  </bookViews>
  <sheets>
    <sheet name="DBD 2021" sheetId="2" r:id="rId1"/>
    <sheet name="DBD 2022" sheetId="1" r:id="rId2"/>
    <sheet name="202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9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4" i="1"/>
  <c r="E45" i="2" l="1"/>
  <c r="E44" i="2"/>
  <c r="D44" i="2"/>
  <c r="D45" i="2"/>
  <c r="G40" i="2"/>
  <c r="AF16" i="1" l="1"/>
  <c r="AD39" i="1"/>
  <c r="AC39" i="1"/>
  <c r="AB39" i="1"/>
  <c r="Z39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4" i="1"/>
  <c r="Y39" i="1"/>
  <c r="X39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S4" i="1"/>
  <c r="Q4" i="1" s="1"/>
  <c r="R39" i="1"/>
  <c r="T39" i="1"/>
  <c r="U39" i="1"/>
  <c r="W39" i="1"/>
  <c r="C16" i="3"/>
  <c r="AA39" i="1" l="1"/>
  <c r="AF7" i="1"/>
  <c r="AF30" i="1"/>
  <c r="AF38" i="1"/>
  <c r="AF6" i="1"/>
  <c r="AF15" i="1"/>
  <c r="AF22" i="1"/>
  <c r="AF23" i="1"/>
  <c r="AF9" i="1"/>
  <c r="AF31" i="1"/>
  <c r="AF17" i="1"/>
  <c r="AF14" i="1"/>
  <c r="AF33" i="1"/>
  <c r="AF25" i="1"/>
  <c r="AF34" i="1"/>
  <c r="AF26" i="1"/>
  <c r="AF18" i="1"/>
  <c r="AF10" i="1"/>
  <c r="AF37" i="1"/>
  <c r="AF13" i="1"/>
  <c r="AF21" i="1"/>
  <c r="AF29" i="1"/>
  <c r="AF4" i="1"/>
  <c r="AF32" i="1"/>
  <c r="AF24" i="1"/>
  <c r="AF8" i="1"/>
  <c r="AF5" i="1"/>
  <c r="AF36" i="1"/>
  <c r="AF28" i="1"/>
  <c r="AF20" i="1"/>
  <c r="AF12" i="1"/>
  <c r="AF35" i="1"/>
  <c r="AF27" i="1"/>
  <c r="AF19" i="1"/>
  <c r="AF11" i="1"/>
  <c r="D34" i="1"/>
  <c r="S39" i="1"/>
  <c r="V39" i="1"/>
  <c r="C20" i="3"/>
  <c r="AF39" i="1" l="1"/>
  <c r="Q39" i="1"/>
  <c r="P39" i="1"/>
  <c r="I9" i="1"/>
  <c r="D45" i="3"/>
  <c r="C45" i="3"/>
  <c r="C39" i="1"/>
  <c r="M37" i="1"/>
  <c r="M30" i="1"/>
  <c r="M4" i="1"/>
  <c r="N39" i="1" l="1"/>
  <c r="B37" i="3"/>
  <c r="M11" i="1"/>
  <c r="L39" i="1"/>
  <c r="M5" i="1"/>
  <c r="M6" i="1"/>
  <c r="M7" i="1"/>
  <c r="M8" i="1"/>
  <c r="M9" i="1"/>
  <c r="D9" i="1" s="1"/>
  <c r="M10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1" i="1"/>
  <c r="M32" i="1"/>
  <c r="M33" i="1"/>
  <c r="M35" i="1"/>
  <c r="M36" i="1"/>
  <c r="M38" i="1"/>
  <c r="I5" i="1"/>
  <c r="I6" i="1"/>
  <c r="I7" i="1"/>
  <c r="I8" i="1"/>
  <c r="I10" i="1"/>
  <c r="D10" i="1" s="1"/>
  <c r="I11" i="1"/>
  <c r="D11" i="1" s="1"/>
  <c r="I12" i="1"/>
  <c r="I13" i="1"/>
  <c r="I14" i="1"/>
  <c r="I15" i="1"/>
  <c r="I16" i="1"/>
  <c r="I17" i="1"/>
  <c r="I18" i="1"/>
  <c r="D18" i="1" s="1"/>
  <c r="I19" i="1"/>
  <c r="D19" i="1" s="1"/>
  <c r="I20" i="1"/>
  <c r="D20" i="1" s="1"/>
  <c r="I21" i="1"/>
  <c r="I22" i="1"/>
  <c r="I23" i="1"/>
  <c r="I24" i="1"/>
  <c r="I25" i="1"/>
  <c r="I26" i="1"/>
  <c r="D26" i="1" s="1"/>
  <c r="I27" i="1"/>
  <c r="D27" i="1" s="1"/>
  <c r="I28" i="1"/>
  <c r="D28" i="1" s="1"/>
  <c r="I29" i="1"/>
  <c r="I30" i="1"/>
  <c r="D30" i="1" s="1"/>
  <c r="I31" i="1"/>
  <c r="I32" i="1"/>
  <c r="I33" i="1"/>
  <c r="I35" i="1"/>
  <c r="I36" i="1"/>
  <c r="D36" i="1" s="1"/>
  <c r="I37" i="1"/>
  <c r="D37" i="1" s="1"/>
  <c r="I38" i="1"/>
  <c r="D38" i="1" s="1"/>
  <c r="I4" i="1"/>
  <c r="D4" i="1" s="1"/>
  <c r="D25" i="1" l="1"/>
  <c r="D17" i="1"/>
  <c r="D8" i="1"/>
  <c r="D35" i="1"/>
  <c r="D33" i="1"/>
  <c r="D32" i="1"/>
  <c r="D15" i="1"/>
  <c r="D22" i="1"/>
  <c r="D14" i="1"/>
  <c r="D5" i="1"/>
  <c r="D7" i="1"/>
  <c r="D6" i="1"/>
  <c r="D29" i="1"/>
  <c r="D21" i="1"/>
  <c r="D13" i="1"/>
  <c r="D16" i="1"/>
  <c r="D23" i="1"/>
  <c r="D12" i="1"/>
  <c r="C61" i="1" s="1"/>
  <c r="D24" i="1"/>
  <c r="D31" i="1"/>
  <c r="C66" i="1"/>
  <c r="B16" i="3"/>
  <c r="J39" i="1"/>
  <c r="K39" i="1"/>
  <c r="I17" i="2"/>
  <c r="C64" i="1" l="1"/>
  <c r="D39" i="1"/>
  <c r="C65" i="1"/>
  <c r="C62" i="1"/>
  <c r="C63" i="1"/>
  <c r="H39" i="1"/>
  <c r="G39" i="1"/>
  <c r="F39" i="1"/>
  <c r="O39" i="1"/>
  <c r="C60" i="1" l="1"/>
  <c r="C67" i="1" s="1"/>
</calcChain>
</file>

<file path=xl/sharedStrings.xml><?xml version="1.0" encoding="utf-8"?>
<sst xmlns="http://schemas.openxmlformats.org/spreadsheetml/2006/main" count="247" uniqueCount="138">
  <si>
    <t>DATA PENDUDUK</t>
  </si>
  <si>
    <t>DBD Januari 2022</t>
  </si>
  <si>
    <t>DBD Februari 2022</t>
  </si>
  <si>
    <t>DBD Maret 2022</t>
  </si>
  <si>
    <t>SERPONG 1</t>
  </si>
  <si>
    <t>RAWA BUNTU</t>
  </si>
  <si>
    <t>CIATER</t>
  </si>
  <si>
    <t>SERPONG 2</t>
  </si>
  <si>
    <t>LK. WETAN</t>
  </si>
  <si>
    <t>PD JAGUNG</t>
  </si>
  <si>
    <t>PAKU ALAM</t>
  </si>
  <si>
    <t>CIPUTAT</t>
  </si>
  <si>
    <t>JOMBANG</t>
  </si>
  <si>
    <t>SITU GINTUNG</t>
  </si>
  <si>
    <t>KP. SAWAH</t>
  </si>
  <si>
    <t>SAWAH BARU</t>
  </si>
  <si>
    <t>PARIGI</t>
  </si>
  <si>
    <t>JURANG MANGU</t>
  </si>
  <si>
    <t>PONDOK BETUNG</t>
  </si>
  <si>
    <t>PONDOK AREN</t>
  </si>
  <si>
    <t>PD KACANG</t>
  </si>
  <si>
    <t>PONDOK PUCUNG</t>
  </si>
  <si>
    <t>PISANGAN</t>
  </si>
  <si>
    <t>CIRENDEU</t>
  </si>
  <si>
    <t>PD RANJI</t>
  </si>
  <si>
    <t>RENGAS</t>
  </si>
  <si>
    <t>CIPUTAT TIMUR</t>
  </si>
  <si>
    <t>PD BENDA</t>
  </si>
  <si>
    <t>PAMULANG</t>
  </si>
  <si>
    <t>PAMULANG TIMUR</t>
  </si>
  <si>
    <t>BENDA BARU</t>
  </si>
  <si>
    <t>BAMBU APUS</t>
  </si>
  <si>
    <t>PD CABE ILIR</t>
  </si>
  <si>
    <t>KRANGGAN</t>
  </si>
  <si>
    <t>SETU</t>
  </si>
  <si>
    <t>BAKTI JAYA</t>
  </si>
  <si>
    <t>NO</t>
  </si>
  <si>
    <t>Puskesmas</t>
  </si>
  <si>
    <t>Kasus DBD</t>
  </si>
  <si>
    <t xml:space="preserve">PAMULANG </t>
  </si>
  <si>
    <t>PONDOK CABE ILIR</t>
  </si>
  <si>
    <t>CIRENDE</t>
  </si>
  <si>
    <t>PONDOK RANJI</t>
  </si>
  <si>
    <t>PONDOK KACANG</t>
  </si>
  <si>
    <t>PD PUCUNG</t>
  </si>
  <si>
    <t xml:space="preserve">CIPUTAT  </t>
  </si>
  <si>
    <t>KP SAWAH</t>
  </si>
  <si>
    <t>PONDOK JAGUNG</t>
  </si>
  <si>
    <t>LK WETAN</t>
  </si>
  <si>
    <t>No</t>
  </si>
  <si>
    <t>DBD KOTA TANGSEL</t>
  </si>
  <si>
    <t>DATA DBD KOTA TANGSEL</t>
  </si>
  <si>
    <t>JANUARI SD DESEMBER 2021</t>
  </si>
  <si>
    <t>Kasus DBD 2021</t>
  </si>
  <si>
    <t>DBD APRIL 2022</t>
  </si>
  <si>
    <t>DBD MEI 2022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</si>
  <si>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</si>
  <si>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</si>
  <si>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</si>
  <si>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</si>
  <si>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</si>
  <si>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</si>
  <si>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</si>
  <si>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</si>
  <si>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</si>
  <si>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</si>
  <si>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 xml:space="preserve">NOVEMBER </t>
  </si>
  <si>
    <t>DESEMBER</t>
  </si>
  <si>
    <t>TANGSEL</t>
  </si>
  <si>
    <t>Kasus DBD 2022</t>
  </si>
  <si>
    <t>KASUS DBD 2022</t>
  </si>
  <si>
    <t>≤ 1 th</t>
  </si>
  <si>
    <t>1 - 4 th</t>
  </si>
  <si>
    <t>5 - 14 th</t>
  </si>
  <si>
    <t>≥ 44 th</t>
  </si>
  <si>
    <t>15 - 30 th</t>
  </si>
  <si>
    <t>30 - 43</t>
  </si>
  <si>
    <t>Laki - Laki</t>
  </si>
  <si>
    <t>Perempuan</t>
  </si>
  <si>
    <t>DBD</t>
  </si>
  <si>
    <t>DBD JUNI 2022</t>
  </si>
  <si>
    <t>LK. KARYA</t>
  </si>
  <si>
    <t>RAWA MEKAR JAYA</t>
  </si>
  <si>
    <t>TW 1</t>
  </si>
  <si>
    <t>TW 2</t>
  </si>
  <si>
    <t>KEDAUNG</t>
  </si>
  <si>
    <t>Mg 1</t>
  </si>
  <si>
    <t>Mg 2</t>
  </si>
  <si>
    <t>DBD JULI 2022</t>
  </si>
  <si>
    <t>DBD AGST 2022</t>
  </si>
  <si>
    <t>DBD AGUST 2022</t>
  </si>
  <si>
    <t>Mg 1 Juli</t>
  </si>
  <si>
    <t>Mg 2 Juli</t>
  </si>
  <si>
    <t>Mg 3 Juli</t>
  </si>
  <si>
    <t>Mg 4 Juli</t>
  </si>
  <si>
    <t>Mg 1 Agust</t>
  </si>
  <si>
    <t>Mg 2 Agust</t>
  </si>
  <si>
    <t>Mg 3</t>
  </si>
  <si>
    <t>Mg 3 Agust</t>
  </si>
  <si>
    <t>Mg 4</t>
  </si>
  <si>
    <t>KASUS DBD</t>
  </si>
  <si>
    <t>KEC. SERPONG</t>
  </si>
  <si>
    <t>KEC. SERPONG UTARA</t>
  </si>
  <si>
    <t>KEC. CIPUTAT</t>
  </si>
  <si>
    <t>KEC. PD AREN</t>
  </si>
  <si>
    <t>KEC. CIPUTAT TIMUR</t>
  </si>
  <si>
    <t>KEC. PAMULANG</t>
  </si>
  <si>
    <t>KEC. SETU</t>
  </si>
  <si>
    <t>Mg 4 Agus</t>
  </si>
  <si>
    <t>Mg 1 Sep</t>
  </si>
  <si>
    <t>Mg 2 Sep</t>
  </si>
  <si>
    <t>Mg 3 sep</t>
  </si>
  <si>
    <t>Okt 22</t>
  </si>
  <si>
    <t>Mg 4 Sep</t>
  </si>
  <si>
    <t>Mg 1 Okt</t>
  </si>
  <si>
    <t>Kasus Meninggal</t>
  </si>
  <si>
    <t xml:space="preserve">okt </t>
  </si>
  <si>
    <t>pkm setu</t>
  </si>
  <si>
    <t>Mg 2 Okt</t>
  </si>
  <si>
    <t>Mg 3 Okt</t>
  </si>
  <si>
    <t>Mg 4 Okt</t>
  </si>
  <si>
    <t>TW 4</t>
  </si>
  <si>
    <t>Mg 1 Nov</t>
  </si>
  <si>
    <t>Mg 2 Nov</t>
  </si>
  <si>
    <t>Mg 3 Nov</t>
  </si>
  <si>
    <t>ooookkkkkkkkkkkkkkpppppppppppppppppppppppppppppppppppppppppppppppppppppppppppppppppp[[[[[[[kkkkkkkkkkkkkklllllllllllllllllllljjhhhhhhhhhhhhhhhhhhhhhhhhhh,,,,,,</t>
  </si>
  <si>
    <t>Mg 4 Nov</t>
  </si>
  <si>
    <t>Des22</t>
  </si>
  <si>
    <t>Mg 1 Des</t>
  </si>
  <si>
    <t>Mg 2 Des</t>
  </si>
  <si>
    <t>Mg 3 Des</t>
  </si>
  <si>
    <t>Mg 4 Des</t>
  </si>
  <si>
    <t>Kasus</t>
  </si>
  <si>
    <t>IR</t>
  </si>
  <si>
    <t>CFR</t>
  </si>
  <si>
    <t>Meninggal</t>
  </si>
  <si>
    <t>1 (Okt)</t>
  </si>
  <si>
    <t>1 (Jan)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</si>
</sst>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2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indexed="9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1"/>
      <color indexed="8"/>
      <name val="Calibri"/>
      <family val="2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sz val="11"/>
      <color indexed="17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b/>
      <sz val="18"/>
      <color indexed="56"/>
      <name val="Cambria"/>
      <family val="2"/>
      <charset val="1"/>
    </font>
    <font>
      <sz val="11"/>
      <color rgb="FF9C0006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5"/>
      <color rgb="FF1F4A7E"/>
      <name val="Calibri"/>
      <family val="2"/>
      <charset val="1"/>
    </font>
    <font>
      <b/>
      <sz val="13"/>
      <color rgb="FF1F4A7E"/>
      <name val="Calibri"/>
      <family val="2"/>
      <charset val="1"/>
    </font>
    <font>
      <b/>
      <sz val="11"/>
      <color rgb="FF1F4A7E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1"/>
      <color rgb="FF3F3F3F"/>
      <name val="Calibri"/>
      <family val="2"/>
      <charset val="1"/>
    </font>
    <font>
      <b/>
      <sz val="18"/>
      <color rgb="FF1F4A7E"/>
      <name val="Cambria"/>
      <family val="2"/>
      <charset val="1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89">
    <xf numFmtId="0" fontId="0" fillId="0" borderId="0"/>
    <xf numFmtId="0" fontId="3" fillId="0" borderId="0"/>
    <xf numFmtId="0" fontId="4" fillId="31" borderId="0" applyNumberFormat="0" applyBorder="0" applyAlignment="0" applyProtection="0"/>
    <xf numFmtId="0" fontId="4" fillId="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10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1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1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17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18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20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13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17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21" borderId="0" applyNumberFormat="0" applyBorder="0" applyAlignment="0" applyProtection="0"/>
    <xf numFmtId="0" fontId="4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23" borderId="0" applyNumberFormat="0" applyBorder="0" applyAlignment="0" applyProtection="0"/>
    <xf numFmtId="0" fontId="6" fillId="44" borderId="0" applyNumberFormat="0" applyBorder="0" applyAlignment="0" applyProtection="0"/>
    <xf numFmtId="0" fontId="6" fillId="18" borderId="0" applyNumberFormat="0" applyBorder="0" applyAlignment="0" applyProtection="0"/>
    <xf numFmtId="0" fontId="6" fillId="45" borderId="0" applyNumberFormat="0" applyBorder="0" applyAlignment="0" applyProtection="0"/>
    <xf numFmtId="0" fontId="6" fillId="20" borderId="0" applyNumberFormat="0" applyBorder="0" applyAlignment="0" applyProtection="0"/>
    <xf numFmtId="0" fontId="6" fillId="46" borderId="0" applyNumberFormat="0" applyBorder="0" applyAlignment="0" applyProtection="0"/>
    <xf numFmtId="0" fontId="6" fillId="24" borderId="0" applyNumberFormat="0" applyBorder="0" applyAlignment="0" applyProtection="0"/>
    <xf numFmtId="0" fontId="6" fillId="47" borderId="0" applyNumberFormat="0" applyBorder="0" applyAlignment="0" applyProtection="0"/>
    <xf numFmtId="0" fontId="6" fillId="22" borderId="0" applyNumberFormat="0" applyBorder="0" applyAlignment="0" applyProtection="0"/>
    <xf numFmtId="0" fontId="6" fillId="48" borderId="0" applyNumberFormat="0" applyBorder="0" applyAlignment="0" applyProtection="0"/>
    <xf numFmtId="0" fontId="6" fillId="25" borderId="0" applyNumberFormat="0" applyBorder="0" applyAlignment="0" applyProtection="0"/>
    <xf numFmtId="0" fontId="6" fillId="49" borderId="0" applyNumberFormat="0" applyBorder="0" applyAlignment="0" applyProtection="0"/>
    <xf numFmtId="0" fontId="6" fillId="26" borderId="0" applyNumberFormat="0" applyBorder="0" applyAlignment="0" applyProtection="0"/>
    <xf numFmtId="0" fontId="6" fillId="50" borderId="0" applyNumberFormat="0" applyBorder="0" applyAlignment="0" applyProtection="0"/>
    <xf numFmtId="0" fontId="6" fillId="27" borderId="0" applyNumberFormat="0" applyBorder="0" applyAlignment="0" applyProtection="0"/>
    <xf numFmtId="0" fontId="6" fillId="51" borderId="0" applyNumberFormat="0" applyBorder="0" applyAlignment="0" applyProtection="0"/>
    <xf numFmtId="0" fontId="6" fillId="28" borderId="0" applyNumberFormat="0" applyBorder="0" applyAlignment="0" applyProtection="0"/>
    <xf numFmtId="0" fontId="6" fillId="52" borderId="0" applyNumberFormat="0" applyBorder="0" applyAlignment="0" applyProtection="0"/>
    <xf numFmtId="0" fontId="6" fillId="24" borderId="0" applyNumberFormat="0" applyBorder="0" applyAlignment="0" applyProtection="0"/>
    <xf numFmtId="0" fontId="6" fillId="53" borderId="0" applyNumberFormat="0" applyBorder="0" applyAlignment="0" applyProtection="0"/>
    <xf numFmtId="0" fontId="6" fillId="22" borderId="0" applyNumberFormat="0" applyBorder="0" applyAlignment="0" applyProtection="0"/>
    <xf numFmtId="0" fontId="6" fillId="54" borderId="0" applyNumberFormat="0" applyBorder="0" applyAlignment="0" applyProtection="0"/>
    <xf numFmtId="0" fontId="6" fillId="29" borderId="0" applyNumberFormat="0" applyBorder="0" applyAlignment="0" applyProtection="0"/>
    <xf numFmtId="0" fontId="23" fillId="3" borderId="0" applyNumberFormat="0" applyBorder="0" applyAlignment="0" applyProtection="0"/>
    <xf numFmtId="0" fontId="12" fillId="10" borderId="0" applyNumberFormat="0" applyBorder="0" applyAlignment="0" applyProtection="0"/>
    <xf numFmtId="0" fontId="24" fillId="6" borderId="1" applyNumberFormat="0" applyAlignment="0" applyProtection="0"/>
    <xf numFmtId="0" fontId="13" fillId="16" borderId="6" applyNumberFormat="0" applyAlignment="0" applyProtection="0"/>
    <xf numFmtId="0" fontId="7" fillId="7" borderId="4" applyNumberFormat="0" applyAlignment="0" applyProtection="0"/>
    <xf numFmtId="0" fontId="7" fillId="30" borderId="7" applyNumberFormat="0" applyAlignment="0" applyProtection="0"/>
    <xf numFmtId="41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14" fillId="12" borderId="0" applyNumberFormat="0" applyBorder="0" applyAlignment="0" applyProtection="0"/>
    <xf numFmtId="0" fontId="26" fillId="0" borderId="21" applyNumberFormat="0" applyFill="0" applyAlignment="0" applyProtection="0"/>
    <xf numFmtId="0" fontId="19" fillId="0" borderId="8" applyNumberFormat="0" applyFill="0" applyAlignment="0" applyProtection="0"/>
    <xf numFmtId="0" fontId="27" fillId="0" borderId="22" applyNumberFormat="0" applyFill="0" applyAlignment="0" applyProtection="0"/>
    <xf numFmtId="0" fontId="20" fillId="0" borderId="9" applyNumberFormat="0" applyFill="0" applyAlignment="0" applyProtection="0"/>
    <xf numFmtId="0" fontId="28" fillId="0" borderId="23" applyNumberFormat="0" applyFill="0" applyAlignment="0" applyProtection="0"/>
    <xf numFmtId="0" fontId="21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5" borderId="1" applyNumberFormat="0" applyAlignment="0" applyProtection="0"/>
    <xf numFmtId="0" fontId="15" fillId="15" borderId="6" applyNumberFormat="0" applyAlignment="0" applyProtection="0"/>
    <xf numFmtId="0" fontId="30" fillId="0" borderId="3" applyNumberFormat="0" applyFill="0" applyAlignment="0" applyProtection="0"/>
    <xf numFmtId="0" fontId="16" fillId="0" borderId="11" applyNumberFormat="0" applyFill="0" applyAlignment="0" applyProtection="0"/>
    <xf numFmtId="0" fontId="31" fillId="4" borderId="0" applyNumberFormat="0" applyBorder="0" applyAlignment="0" applyProtection="0"/>
    <xf numFmtId="0" fontId="17" fillId="19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4" fillId="8" borderId="5" applyNumberFormat="0" applyFont="0" applyAlignment="0" applyProtection="0"/>
    <xf numFmtId="0" fontId="4" fillId="11" borderId="12" applyNumberFormat="0" applyFont="0" applyAlignment="0" applyProtection="0"/>
    <xf numFmtId="0" fontId="4" fillId="8" borderId="5" applyNumberFormat="0" applyFont="0" applyAlignment="0" applyProtection="0"/>
    <xf numFmtId="0" fontId="33" fillId="6" borderId="2" applyNumberFormat="0" applyAlignment="0" applyProtection="0"/>
    <xf numFmtId="0" fontId="18" fillId="16" borderId="13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0" borderId="24" applyNumberFormat="0" applyFill="0" applyAlignment="0" applyProtection="0"/>
    <xf numFmtId="0" fontId="9" fillId="0" borderId="14" applyNumberFormat="0" applyFill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15" xfId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3" fillId="56" borderId="15" xfId="1" applyFill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3" fillId="56" borderId="17" xfId="1" applyFill="1" applyBorder="1" applyAlignment="1">
      <alignment horizontal="center" vertical="center"/>
    </xf>
    <xf numFmtId="0" fontId="3" fillId="56" borderId="17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6" borderId="17" xfId="0" applyFill="1" applyBorder="1" applyAlignment="1">
      <alignment horizontal="center" vertical="center"/>
    </xf>
    <xf numFmtId="0" fontId="3" fillId="0" borderId="15" xfId="86" applyBorder="1" applyAlignment="1">
      <alignment horizontal="center" vertical="center"/>
    </xf>
    <xf numFmtId="3" fontId="3" fillId="0" borderId="15" xfId="95" applyNumberFormat="1" applyBorder="1" applyAlignment="1">
      <alignment horizontal="center" vertical="center"/>
    </xf>
    <xf numFmtId="3" fontId="3" fillId="0" borderId="15" xfId="128" applyNumberFormat="1" applyBorder="1" applyAlignment="1">
      <alignment horizontal="center" vertical="center"/>
    </xf>
    <xf numFmtId="3" fontId="3" fillId="0" borderId="15" xfId="122" applyNumberFormat="1" applyBorder="1" applyAlignment="1">
      <alignment horizontal="center" vertical="center"/>
    </xf>
    <xf numFmtId="3" fontId="3" fillId="0" borderId="15" xfId="101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3" fillId="0" borderId="16" xfId="95" applyNumberFormat="1" applyBorder="1" applyAlignment="1">
      <alignment horizontal="center" vertical="center"/>
    </xf>
    <xf numFmtId="0" fontId="3" fillId="0" borderId="16" xfId="86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1" fillId="0" borderId="17" xfId="86" applyFont="1" applyBorder="1" applyAlignment="1">
      <alignment horizontal="center" vertical="center"/>
    </xf>
    <xf numFmtId="0" fontId="35" fillId="0" borderId="15" xfId="0" applyFont="1" applyBorder="1" applyAlignment="1">
      <alignment horizontal="center" wrapText="1"/>
    </xf>
    <xf numFmtId="0" fontId="0" fillId="56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6" borderId="15" xfId="0" applyFill="1" applyBorder="1" applyAlignment="1">
      <alignment horizontal="center"/>
    </xf>
    <xf numFmtId="0" fontId="3" fillId="56" borderId="16" xfId="1" applyFill="1" applyBorder="1" applyAlignment="1">
      <alignment horizontal="center" vertical="center"/>
    </xf>
    <xf numFmtId="0" fontId="36" fillId="0" borderId="15" xfId="104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56" borderId="18" xfId="1" applyFill="1" applyBorder="1" applyAlignment="1">
      <alignment horizontal="center" vertical="center" wrapText="1"/>
    </xf>
    <xf numFmtId="0" fontId="0" fillId="55" borderId="15" xfId="0" applyFill="1" applyBorder="1" applyAlignment="1">
      <alignment horizontal="center"/>
    </xf>
    <xf numFmtId="0" fontId="3" fillId="0" borderId="26" xfId="1" applyBorder="1" applyAlignment="1">
      <alignment horizontal="center" vertical="center"/>
    </xf>
    <xf numFmtId="0" fontId="0" fillId="56" borderId="0" xfId="0" applyFill="1"/>
    <xf numFmtId="17" fontId="3" fillId="56" borderId="18" xfId="1" applyNumberFormat="1" applyFill="1" applyBorder="1" applyAlignment="1">
      <alignment horizontal="center" vertical="center" wrapText="1"/>
    </xf>
    <xf numFmtId="0" fontId="3" fillId="56" borderId="18" xfId="1" applyFill="1" applyBorder="1" applyAlignment="1">
      <alignment horizontal="center" vertical="center"/>
    </xf>
    <xf numFmtId="0" fontId="3" fillId="57" borderId="15" xfId="1" applyFill="1" applyBorder="1" applyAlignment="1">
      <alignment horizontal="center" vertical="center"/>
    </xf>
    <xf numFmtId="0" fontId="3" fillId="58" borderId="15" xfId="1" applyFill="1" applyBorder="1" applyAlignment="1">
      <alignment horizontal="center" vertical="center"/>
    </xf>
    <xf numFmtId="0" fontId="3" fillId="59" borderId="15" xfId="1" applyFill="1" applyBorder="1" applyAlignment="1">
      <alignment horizontal="center" vertical="center"/>
    </xf>
    <xf numFmtId="0" fontId="3" fillId="60" borderId="15" xfId="1" applyFill="1" applyBorder="1" applyAlignment="1">
      <alignment horizontal="center" vertical="center"/>
    </xf>
    <xf numFmtId="0" fontId="3" fillId="61" borderId="15" xfId="1" applyFill="1" applyBorder="1" applyAlignment="1">
      <alignment horizontal="center" vertical="center"/>
    </xf>
    <xf numFmtId="0" fontId="3" fillId="62" borderId="15" xfId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5" borderId="0" xfId="0" applyFill="1" applyAlignment="1">
      <alignment horizontal="center" vertical="center"/>
    </xf>
    <xf numFmtId="0" fontId="3" fillId="55" borderId="26" xfId="1" applyFill="1" applyBorder="1" applyAlignment="1">
      <alignment horizontal="center" vertical="center"/>
    </xf>
    <xf numFmtId="17" fontId="0" fillId="0" borderId="0" xfId="0" applyNumberFormat="1"/>
    <xf numFmtId="0" fontId="3" fillId="56" borderId="26" xfId="1" applyFill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3" fillId="55" borderId="0" xfId="1" applyFill="1" applyAlignment="1">
      <alignment horizontal="center" vertical="center"/>
    </xf>
    <xf numFmtId="0" fontId="3" fillId="63" borderId="0" xfId="1" applyFill="1" applyAlignment="1">
      <alignment horizontal="center" vertical="center"/>
    </xf>
    <xf numFmtId="0" fontId="2" fillId="0" borderId="0" xfId="0" applyFont="1" applyAlignment="1">
      <alignment horizontal="center"/>
    </xf>
    <xf numFmtId="3" fontId="11" fillId="0" borderId="20" xfId="101" applyNumberFormat="1" applyFont="1" applyBorder="1" applyAlignment="1">
      <alignment horizontal="center" vertical="center"/>
    </xf>
    <xf numFmtId="3" fontId="11" fillId="0" borderId="19" xfId="10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0" fontId="11" fillId="0" borderId="0" xfId="86" applyFont="1" applyBorder="1" applyAlignment="1">
      <alignment horizontal="center" vertical="center"/>
    </xf>
    <xf numFmtId="0" fontId="3" fillId="0" borderId="0" xfId="86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</cellXfs>
  <cellStyles count="189">
    <cellStyle name="20% - Accent1 2" xfId="3" xr:uid="{D26C179D-C698-486A-8047-D147EFCFBBE6}"/>
    <cellStyle name="20% - Accent1 3" xfId="4" xr:uid="{4A3634F0-4FD7-4DC2-B553-75CEE979BDB4}"/>
    <cellStyle name="20% - Accent1 4" xfId="2" xr:uid="{ACCCB263-164C-4BC0-895F-D0F542B4727E}"/>
    <cellStyle name="20% - Accent2 2" xfId="6" xr:uid="{61270F87-F8D5-499B-BDF8-6C05AE446C65}"/>
    <cellStyle name="20% - Accent2 3" xfId="7" xr:uid="{5DDAE504-912F-47FD-9368-1FC2E098069E}"/>
    <cellStyle name="20% - Accent2 4" xfId="5" xr:uid="{B9C13914-2048-4C0E-90F3-F99FDB39EF3B}"/>
    <cellStyle name="20% - Accent3 2" xfId="9" xr:uid="{E23D60CD-BBD0-4387-B448-8ADCB8B88BAB}"/>
    <cellStyle name="20% - Accent3 3" xfId="10" xr:uid="{06DF2FA5-CD74-4751-98EA-C2AEA32F9705}"/>
    <cellStyle name="20% - Accent3 4" xfId="8" xr:uid="{05BCEA6C-1C02-4D58-9AA2-34EF4AE519BA}"/>
    <cellStyle name="20% - Accent4 2" xfId="12" xr:uid="{FDF9EFF0-6B0C-4CF0-B5E0-7CD364EC43A9}"/>
    <cellStyle name="20% - Accent4 3" xfId="13" xr:uid="{9229B43C-78E1-4FEE-B243-5D55A69D3046}"/>
    <cellStyle name="20% - Accent4 4" xfId="11" xr:uid="{5CD0188F-1E35-4A9F-9109-43273A6249C0}"/>
    <cellStyle name="20% - Accent5 2" xfId="15" xr:uid="{AE9235AC-89D0-492C-A0C0-2865BAFB769B}"/>
    <cellStyle name="20% - Accent5 3" xfId="16" xr:uid="{5F9A2005-8EEE-4D02-B5E0-720FAA1EC74C}"/>
    <cellStyle name="20% - Accent5 4" xfId="14" xr:uid="{A5615B72-A983-4414-9407-6BA9F1EE2683}"/>
    <cellStyle name="20% - Accent6 2" xfId="18" xr:uid="{94BACF5B-A6E4-4A59-8827-E07C6D94FD16}"/>
    <cellStyle name="20% - Accent6 3" xfId="19" xr:uid="{30BACE5F-EE6E-4AA0-A9FC-F026E5899801}"/>
    <cellStyle name="20% - Accent6 4" xfId="17" xr:uid="{8D23AB11-98DD-4DA0-AE48-A2F627026A87}"/>
    <cellStyle name="40% - Accent1 2" xfId="21" xr:uid="{45D2027F-87F1-43AE-8EE9-5BCA025246F5}"/>
    <cellStyle name="40% - Accent1 3" xfId="22" xr:uid="{42C91D16-1574-4F58-BB2F-30CC5F4E3662}"/>
    <cellStyle name="40% - Accent1 4" xfId="20" xr:uid="{E226AB6A-CA5A-496F-BB4E-9C4D6E6DF14A}"/>
    <cellStyle name="40% - Accent2 2" xfId="24" xr:uid="{D129526B-CEC9-480E-B553-809E12ACCA19}"/>
    <cellStyle name="40% - Accent2 3" xfId="25" xr:uid="{8641C048-8DE9-4BC0-AE7E-47329EEE4A14}"/>
    <cellStyle name="40% - Accent2 4" xfId="23" xr:uid="{0657A607-0301-4B6B-8545-2B7300AF136D}"/>
    <cellStyle name="40% - Accent3 2" xfId="27" xr:uid="{F3A30D65-872D-4E6E-BBCD-FBBCFA4E94CF}"/>
    <cellStyle name="40% - Accent3 3" xfId="28" xr:uid="{84BEB256-1874-4338-AA04-0DAA30AC3E25}"/>
    <cellStyle name="40% - Accent3 4" xfId="26" xr:uid="{5109207F-213A-448D-8003-33D06A8A8367}"/>
    <cellStyle name="40% - Accent4 2" xfId="30" xr:uid="{C4FF5F3F-9985-4269-A171-D437FC8A0AFE}"/>
    <cellStyle name="40% - Accent4 3" xfId="31" xr:uid="{EA58DE38-1793-4EDE-88CE-97AB52D86CDA}"/>
    <cellStyle name="40% - Accent4 4" xfId="29" xr:uid="{CB1B6B32-DBB2-4DE6-8640-83E0039354B2}"/>
    <cellStyle name="40% - Accent5 2" xfId="33" xr:uid="{506333DE-990B-4BCA-837F-E7C5D4B34566}"/>
    <cellStyle name="40% - Accent5 3" xfId="34" xr:uid="{E7EF83E0-73BF-4F23-BFBF-5DD42920AA7A}"/>
    <cellStyle name="40% - Accent5 4" xfId="32" xr:uid="{9DB4010B-D966-47A3-9046-45A4AF4BB167}"/>
    <cellStyle name="40% - Accent6 2" xfId="36" xr:uid="{36784DD4-28C7-47DE-8E2C-6BA572D4D132}"/>
    <cellStyle name="40% - Accent6 3" xfId="37" xr:uid="{7969068B-9652-45C7-AE39-6E4E4CC6CDCD}"/>
    <cellStyle name="40% - Accent6 4" xfId="35" xr:uid="{11A03416-77F6-4736-8E55-B286C1E56929}"/>
    <cellStyle name="60% - Accent1 2" xfId="39" xr:uid="{7834BE16-47F9-44C8-802B-41400A9733BD}"/>
    <cellStyle name="60% - Accent1 3" xfId="38" xr:uid="{E36B3CAA-C406-4792-9CE5-7F12A5FD4E84}"/>
    <cellStyle name="60% - Accent2 2" xfId="41" xr:uid="{83ECD276-E94B-4A1C-8F70-625324A76BA1}"/>
    <cellStyle name="60% - Accent2 3" xfId="40" xr:uid="{4C3CE26A-531A-4AF9-B4DA-6B87F2B71B1E}"/>
    <cellStyle name="60% - Accent3 2" xfId="43" xr:uid="{5C52070C-EDC7-4BCF-BB25-D095B87ABACB}"/>
    <cellStyle name="60% - Accent3 3" xfId="42" xr:uid="{E4899255-FFCF-4BD1-838B-774EDFCF3443}"/>
    <cellStyle name="60% - Accent4 2" xfId="45" xr:uid="{2A128FFB-7B61-47D4-A650-16D70DCBEA02}"/>
    <cellStyle name="60% - Accent4 3" xfId="44" xr:uid="{1CF9D8FE-FB70-4673-A4EE-E22C43066613}"/>
    <cellStyle name="60% - Accent5 2" xfId="47" xr:uid="{38ABE073-862B-4C53-9626-BC5915FDDBE6}"/>
    <cellStyle name="60% - Accent5 3" xfId="46" xr:uid="{ED32127C-3799-4199-AB61-7BCBB5B5C0DC}"/>
    <cellStyle name="60% - Accent6 2" xfId="49" xr:uid="{97FF6FB6-A394-43AC-BC2D-6EC89AA9E42F}"/>
    <cellStyle name="60% - Accent6 3" xfId="48" xr:uid="{6B1005D6-7E25-43BD-99E5-729751D6F5DF}"/>
    <cellStyle name="Accent1 2" xfId="51" xr:uid="{24A596FF-4A59-434D-968B-97D6A680C9C6}"/>
    <cellStyle name="Accent1 3" xfId="50" xr:uid="{06626DAB-B9A7-4AC6-AAE8-2A706BB2853E}"/>
    <cellStyle name="Accent2 2" xfId="53" xr:uid="{F9885B58-E441-4369-8B01-F91799CDF54C}"/>
    <cellStyle name="Accent2 3" xfId="52" xr:uid="{97C6546A-9488-4998-A10E-039974323AF3}"/>
    <cellStyle name="Accent3 2" xfId="55" xr:uid="{CCFDC60F-DD9E-4942-984A-32BF23297E15}"/>
    <cellStyle name="Accent3 3" xfId="54" xr:uid="{DFB2DA0C-4A61-4B26-A74D-95A82EC68974}"/>
    <cellStyle name="Accent4 2" xfId="57" xr:uid="{56F7FF48-B51B-4223-A2F8-CDE00C2AFB29}"/>
    <cellStyle name="Accent4 3" xfId="56" xr:uid="{0EB4301D-1FD7-4EBF-AAD4-3BE22535BB98}"/>
    <cellStyle name="Accent5 2" xfId="59" xr:uid="{A37F0409-A50F-406A-941C-EBA86CCC3FA3}"/>
    <cellStyle name="Accent5 3" xfId="58" xr:uid="{35087EDD-A251-452C-BA22-1AB4ED47D7DA}"/>
    <cellStyle name="Accent6 2" xfId="61" xr:uid="{6474C85C-A002-4882-9A38-B18E5BF511D9}"/>
    <cellStyle name="Accent6 3" xfId="60" xr:uid="{B3BABF44-0E70-4F6E-B3C3-98D266DC6346}"/>
    <cellStyle name="Bad 2" xfId="63" xr:uid="{600DB363-D838-4A55-A8E5-9350F93308BE}"/>
    <cellStyle name="Bad 3" xfId="62" xr:uid="{40321984-D69B-41A3-994E-DDC7074AB0B9}"/>
    <cellStyle name="Calculation 2" xfId="65" xr:uid="{6BEA9221-5194-4E5C-A5E7-E66F8B492575}"/>
    <cellStyle name="Calculation 3" xfId="64" xr:uid="{07312615-A2BD-47BC-A3BC-9E855B621AAD}"/>
    <cellStyle name="Check Cell 2" xfId="67" xr:uid="{F62DDD55-485E-4FD1-A422-C8926119AF1B}"/>
    <cellStyle name="Check Cell 3" xfId="66" xr:uid="{9B88097B-B70B-4A51-9502-469A7CE4CE96}"/>
    <cellStyle name="Comma [0] 2" xfId="68" xr:uid="{86E54793-B783-4C04-8034-7E607B49A179}"/>
    <cellStyle name="Explanatory Text 2" xfId="69" xr:uid="{A6D33843-64D9-4419-8EA0-5A60D663BA0F}"/>
    <cellStyle name="Good 2" xfId="71" xr:uid="{6D95C701-B268-4FD3-B6B3-7271B7E7BBB1}"/>
    <cellStyle name="Good 3" xfId="70" xr:uid="{2083FA65-1F02-463E-9223-7596F06FD06C}"/>
    <cellStyle name="Heading 1 2" xfId="73" xr:uid="{FE8F89F6-E530-412D-8A48-5457FF439AA2}"/>
    <cellStyle name="Heading 1 3" xfId="72" xr:uid="{5F62FCA3-82B7-44F3-8500-931249B57664}"/>
    <cellStyle name="Heading 2 2" xfId="75" xr:uid="{BCA2D3DA-6DD9-4597-96FE-07C6CC71D8C5}"/>
    <cellStyle name="Heading 2 3" xfId="74" xr:uid="{2471C832-FFF4-464C-BC08-B3DD86CE45F1}"/>
    <cellStyle name="Heading 3 2" xfId="77" xr:uid="{6F3919C8-4873-49DF-ACF6-C30DE1056E31}"/>
    <cellStyle name="Heading 3 3" xfId="76" xr:uid="{835BA781-062F-4B22-878E-A84A2C8BEB79}"/>
    <cellStyle name="Heading 4 2" xfId="79" xr:uid="{11F7892F-A31E-4DD2-8064-5E6D5FF93D51}"/>
    <cellStyle name="Heading 4 3" xfId="78" xr:uid="{6C6F17F1-F561-4778-8DFD-D3B40BEF748C}"/>
    <cellStyle name="Input 2" xfId="81" xr:uid="{28242199-CC11-4F43-8B85-9BAB57A2AE66}"/>
    <cellStyle name="Input 3" xfId="80" xr:uid="{2FB6EAC9-D7A5-4816-B024-42A3F81B872A}"/>
    <cellStyle name="Linked Cell 2" xfId="83" xr:uid="{5F9954AC-6A7E-47F2-8BD5-9485DF58D856}"/>
    <cellStyle name="Linked Cell 3" xfId="82" xr:uid="{069D214D-5EF9-47EC-A41E-D2D67D549839}"/>
    <cellStyle name="Neutral 2" xfId="85" xr:uid="{28546786-5C6A-4D8C-AE03-6C1220ACBAF3}"/>
    <cellStyle name="Neutral 3" xfId="84" xr:uid="{2911DCC0-ACAD-402D-BF60-07E9ADD2606E}"/>
    <cellStyle name="Normal" xfId="0" builtinId="0"/>
    <cellStyle name="Normal 10" xfId="86" xr:uid="{8445A5BD-7AAB-4CEA-90BD-07116F4B870C}"/>
    <cellStyle name="Normal 10 2" xfId="87" xr:uid="{45B8DCF1-1D66-426C-A160-BD608CB2D678}"/>
    <cellStyle name="Normal 10 3" xfId="88" xr:uid="{2227769A-2BA1-4AA6-AC28-84A66C9E457B}"/>
    <cellStyle name="Normal 12" xfId="89" xr:uid="{A5F83E3E-AFC1-49E0-9B11-DE83B16DBF35}"/>
    <cellStyle name="Normal 12 2" xfId="90" xr:uid="{3B2EC368-903D-4E1A-95DA-801C09EF0EA2}"/>
    <cellStyle name="Normal 12 3" xfId="91" xr:uid="{D9304671-55D7-4B10-9E9F-B93D264AB369}"/>
    <cellStyle name="Normal 14" xfId="92" xr:uid="{1DAEF096-66B4-435C-AD39-00EE5DF9F12E}"/>
    <cellStyle name="Normal 14 2" xfId="93" xr:uid="{91EFF307-6DA8-48CC-B571-A231E93960CF}"/>
    <cellStyle name="Normal 14 3" xfId="94" xr:uid="{EED5D939-F81F-4C59-915C-1816A1A203E0}"/>
    <cellStyle name="Normal 15" xfId="95" xr:uid="{54DF91D2-35BE-4D68-912F-F91029376296}"/>
    <cellStyle name="Normal 15 2" xfId="96" xr:uid="{E113D2E3-AA22-44C7-90E0-9E812366B214}"/>
    <cellStyle name="Normal 15 3" xfId="97" xr:uid="{C0B72B5F-D486-4306-91C7-67A93D593E07}"/>
    <cellStyle name="Normal 16" xfId="98" xr:uid="{57F6B011-F815-4242-A4AC-47CF32F5E4D5}"/>
    <cellStyle name="Normal 16 2" xfId="99" xr:uid="{C5E09169-1F83-4B90-A464-02D12E3920F3}"/>
    <cellStyle name="Normal 16 3" xfId="100" xr:uid="{FA9C6733-5961-4B78-8B76-4D1A3DD47724}"/>
    <cellStyle name="Normal 17" xfId="101" xr:uid="{7BAEF219-A290-42F9-A932-AA8E6CB779E0}"/>
    <cellStyle name="Normal 17 2" xfId="102" xr:uid="{6DA52511-5154-4C01-A8DB-C33253D51C3E}"/>
    <cellStyle name="Normal 17 3" xfId="103" xr:uid="{8FBCF4EE-9F7D-439A-9943-C77B8C13347D}"/>
    <cellStyle name="Normal 2" xfId="104" xr:uid="{9C383A08-8259-4E87-9C11-EA142A5F193D}"/>
    <cellStyle name="Normal 2 2" xfId="105" xr:uid="{204F28CC-3820-4250-BDAB-AA583A3DE158}"/>
    <cellStyle name="Normal 2 2 2" xfId="106" xr:uid="{B0450C5D-2BA8-4445-9E93-C63ECFF4D85B}"/>
    <cellStyle name="Normal 2 2 2 2" xfId="107" xr:uid="{C2B971FD-B912-4A30-843A-672E46711242}"/>
    <cellStyle name="Normal 2 3" xfId="108" xr:uid="{640E83D8-DB3E-4644-AE1C-A7DA00F2DD1F}"/>
    <cellStyle name="Normal 2 4" xfId="109" xr:uid="{D1A63EB4-A5D7-4078-A90D-D5BB833FD81C}"/>
    <cellStyle name="Normal 2 4 2" xfId="110" xr:uid="{DEC9584B-BA97-4A80-BA37-6639A547BD7E}"/>
    <cellStyle name="Normal 2 5" xfId="111" xr:uid="{FA9CA7AF-B891-4DCD-966E-02569EDA0B84}"/>
    <cellStyle name="Normal 2 6" xfId="112" xr:uid="{BD43248C-1C48-4D18-9421-4A3745673391}"/>
    <cellStyle name="Normal 20" xfId="113" xr:uid="{D5954492-FE96-4AE1-BC33-C94527786207}"/>
    <cellStyle name="Normal 20 2" xfId="114" xr:uid="{43FEDC89-2672-4A30-A5F7-7D03BC9973F7}"/>
    <cellStyle name="Normal 20 3" xfId="115" xr:uid="{BF12A66A-2CC8-482C-9D88-0496B2AD4279}"/>
    <cellStyle name="Normal 21" xfId="116" xr:uid="{32D5C8BE-AC21-4B56-BD95-B33EBBD6722E}"/>
    <cellStyle name="Normal 21 2" xfId="117" xr:uid="{13674D37-0821-4B1E-8127-56B50EB3D295}"/>
    <cellStyle name="Normal 21 3" xfId="118" xr:uid="{2B02B0CA-EC03-43F5-A264-88A01CA4970C}"/>
    <cellStyle name="Normal 22" xfId="119" xr:uid="{13F28286-F662-4D7E-A8EF-CAAECDCDC885}"/>
    <cellStyle name="Normal 22 2" xfId="120" xr:uid="{1BE2F1F6-4EE2-43A6-B1D2-9806873D1CD0}"/>
    <cellStyle name="Normal 22 3" xfId="121" xr:uid="{C88F4AEC-C76B-470C-B78F-276EF393D2E8}"/>
    <cellStyle name="Normal 23" xfId="122" xr:uid="{FD482818-E010-4B28-916D-552D3C499931}"/>
    <cellStyle name="Normal 23 2" xfId="123" xr:uid="{0F513FF0-4C85-43C7-80A1-8A04D9C5F886}"/>
    <cellStyle name="Normal 23 3" xfId="124" xr:uid="{9F525746-7201-4E73-9983-6B52163E2B21}"/>
    <cellStyle name="Normal 24" xfId="125" xr:uid="{5B79C487-11CD-407C-A03F-1B23E2850175}"/>
    <cellStyle name="Normal 24 2" xfId="126" xr:uid="{60B73706-0F71-4BC2-8F4D-2442A7E8BD82}"/>
    <cellStyle name="Normal 24 3" xfId="127" xr:uid="{09A55530-1781-4C54-B234-93C6291DD9B2}"/>
    <cellStyle name="Normal 25" xfId="128" xr:uid="{22725592-A771-4ECC-8777-D29746710626}"/>
    <cellStyle name="Normal 25 2" xfId="129" xr:uid="{0D2DC6A0-6796-4082-8D42-42AE660C9884}"/>
    <cellStyle name="Normal 25 3" xfId="130" xr:uid="{A245223C-AD80-413D-B7F9-8FC5A11EAF6B}"/>
    <cellStyle name="Normal 26" xfId="131" xr:uid="{A1A40E70-ED0A-414B-9A30-44048361E3C5}"/>
    <cellStyle name="Normal 26 2" xfId="132" xr:uid="{84BD0681-6F80-431C-9414-9409D86E9AF1}"/>
    <cellStyle name="Normal 26 3" xfId="133" xr:uid="{1F4DFEC6-9BC3-4945-AE4F-CFEB8E464448}"/>
    <cellStyle name="Normal 28" xfId="134" xr:uid="{435A8F9E-F24C-4C84-860F-8D754411CE43}"/>
    <cellStyle name="Normal 28 2" xfId="135" xr:uid="{89DBB4E2-92CB-41FA-84EB-E0D5A90B8659}"/>
    <cellStyle name="Normal 28 3" xfId="136" xr:uid="{85EBCE08-4455-4342-900F-EC600642B928}"/>
    <cellStyle name="Normal 29" xfId="137" xr:uid="{A2E8BF35-FE5B-410B-81A4-C3BF8B685B14}"/>
    <cellStyle name="Normal 29 2" xfId="138" xr:uid="{43152B6B-20E6-4180-ABF5-32434A83AC02}"/>
    <cellStyle name="Normal 29 3" xfId="139" xr:uid="{072A88B1-3FE6-4C6A-A362-47EE01CF929C}"/>
    <cellStyle name="Normal 3" xfId="140" xr:uid="{84442FF7-9B47-4F5D-B8BC-C9D2E3C81314}"/>
    <cellStyle name="Normal 30" xfId="141" xr:uid="{1773D2AD-FBBC-4B3C-B916-B8259EFCEBBF}"/>
    <cellStyle name="Normal 30 2" xfId="142" xr:uid="{739A5A4D-DFBE-4A6B-948C-0D556761173A}"/>
    <cellStyle name="Normal 30 3" xfId="143" xr:uid="{CBDB026B-3E72-444F-B9C0-418F9A61458D}"/>
    <cellStyle name="Normal 32" xfId="144" xr:uid="{D9D6C59A-DB0C-4D4E-B178-42F30F173C20}"/>
    <cellStyle name="Normal 32 2" xfId="145" xr:uid="{A4A964FB-9A5B-4467-86DB-575C28B02A4E}"/>
    <cellStyle name="Normal 32 3" xfId="146" xr:uid="{E9DAEF67-31AE-4417-9379-0F7EE0D1C385}"/>
    <cellStyle name="Normal 34" xfId="147" xr:uid="{DB150464-0D84-49FC-AB59-1E325DD55AF3}"/>
    <cellStyle name="Normal 34 2" xfId="148" xr:uid="{4FEAB363-9189-4721-AD42-5E22E6D84049}"/>
    <cellStyle name="Normal 34 3" xfId="149" xr:uid="{FDFC8D5F-5970-4CC1-87BC-9680C5E5A218}"/>
    <cellStyle name="Normal 35" xfId="150" xr:uid="{8C041D4E-6DB6-4F0A-B4C5-7531B52E93A7}"/>
    <cellStyle name="Normal 35 2" xfId="151" xr:uid="{6EBCF75F-C081-4947-9A06-7170FCCA2A05}"/>
    <cellStyle name="Normal 35 3" xfId="152" xr:uid="{651F0A8A-0329-4CF8-96BF-18A89102B0EE}"/>
    <cellStyle name="Normal 36" xfId="153" xr:uid="{67B852D3-85D2-43A7-AB1E-716D7A4D2B9E}"/>
    <cellStyle name="Normal 36 2" xfId="154" xr:uid="{6A0C956C-FF45-4834-945D-48FFC27407A7}"/>
    <cellStyle name="Normal 36 3" xfId="155" xr:uid="{0910212D-B10C-4E2B-BD05-3A4BF8AD4608}"/>
    <cellStyle name="Normal 37" xfId="156" xr:uid="{CB3886A1-B6D4-450C-B042-151C5AF82BBC}"/>
    <cellStyle name="Normal 37 2" xfId="157" xr:uid="{58B73A2A-8B2E-4E33-9734-E775E474B3A7}"/>
    <cellStyle name="Normal 37 3" xfId="158" xr:uid="{265FF3C4-3CEC-4484-9E27-A8655B9BEBE9}"/>
    <cellStyle name="Normal 38" xfId="159" xr:uid="{568E31AD-C241-4E82-AE87-BFC42C2DF677}"/>
    <cellStyle name="Normal 38 2" xfId="160" xr:uid="{FEFCCB13-92C6-4C2E-B135-89BDD4D53682}"/>
    <cellStyle name="Normal 38 3" xfId="161" xr:uid="{C7B6F838-6043-497E-A691-B0E82323EA55}"/>
    <cellStyle name="Normal 39" xfId="162" xr:uid="{B0A7C2C5-148E-479A-AB25-A3EF3008F9DA}"/>
    <cellStyle name="Normal 39 2" xfId="163" xr:uid="{CB3E8987-C04C-49C3-9C1A-8623F29A537D}"/>
    <cellStyle name="Normal 39 3" xfId="164" xr:uid="{0BB99B14-E279-49E9-81C9-705112B77120}"/>
    <cellStyle name="Normal 4" xfId="165" xr:uid="{5A059E1F-C95D-4C6D-90F1-784E4AE7B843}"/>
    <cellStyle name="Normal 5" xfId="166" xr:uid="{101DE75D-B04A-40F4-8360-03868EF66620}"/>
    <cellStyle name="Normal 5 2" xfId="167" xr:uid="{2A557DAD-AB0B-4C6A-84F8-59B433416F1D}"/>
    <cellStyle name="Normal 5 3" xfId="168" xr:uid="{8C7EC59E-567C-4510-A5AF-BCF0497DADB3}"/>
    <cellStyle name="Normal 6" xfId="1" xr:uid="{E2CB2AA2-C22C-4480-9441-5F12620A1CC9}"/>
    <cellStyle name="Normal 7" xfId="169" xr:uid="{9EC006F9-E8EB-4E9B-B840-23DC28BA5C39}"/>
    <cellStyle name="Normal 7 2" xfId="170" xr:uid="{4BEAC9E5-0380-44A8-B8F0-6E5D64620C45}"/>
    <cellStyle name="Normal 7 3" xfId="171" xr:uid="{C25139BA-F96B-4496-8268-1ED08C8D1C7E}"/>
    <cellStyle name="Note 2" xfId="173" xr:uid="{B237AADB-D53A-4241-956B-1F5DBC3DAD3E}"/>
    <cellStyle name="Note 3" xfId="174" xr:uid="{2D22900B-69A0-4D09-A7B1-B03A2F54369C}"/>
    <cellStyle name="Note 4" xfId="172" xr:uid="{587E6319-AF81-4817-91F3-B57070996C17}"/>
    <cellStyle name="Output 2" xfId="176" xr:uid="{A7626A8A-FAB6-4E7F-A19C-71C09D48D74B}"/>
    <cellStyle name="Output 3" xfId="175" xr:uid="{FF9E8C82-4FB8-4F1F-A6AB-E41945BCDBF1}"/>
    <cellStyle name="Percent 2" xfId="178" xr:uid="{5653A493-9184-42D1-8C59-18582E25E604}"/>
    <cellStyle name="Percent 3" xfId="179" xr:uid="{6AAFBB71-D704-4A67-8E8C-B3652A0AB90B}"/>
    <cellStyle name="Percent 4" xfId="180" xr:uid="{6839C65A-94DE-4912-AAFA-0B9E3F591BC8}"/>
    <cellStyle name="Percent 5" xfId="181" xr:uid="{C97A81D7-711F-4189-875E-E00DB2382E76}"/>
    <cellStyle name="Percent 6" xfId="182" xr:uid="{069C83CD-8C3D-4EE6-A516-6927D9DF67C8}"/>
    <cellStyle name="Percent 7" xfId="183" xr:uid="{BD6C64B9-833E-4640-B521-58943A3C744A}"/>
    <cellStyle name="Percent 8" xfId="177" xr:uid="{AD9F6AC3-5760-4BC4-B13E-8B1BC9A447A8}"/>
    <cellStyle name="Title 2" xfId="185" xr:uid="{1B76AC82-3240-46CE-997A-2A58D6CD535B}"/>
    <cellStyle name="Title 3" xfId="184" xr:uid="{5AD21114-A8E5-408C-907E-2628A0FEEB05}"/>
    <cellStyle name="Total 2" xfId="187" xr:uid="{E4A79EAB-B2C2-4C89-B225-277FF019631C}"/>
    <cellStyle name="Total 3" xfId="186" xr:uid="{C575DBD7-9D31-4C40-BB12-EA1EA6DBE3D4}"/>
    <cellStyle name="Warning Text 2" xfId="188" xr:uid="{A7055E27-44C9-4883-968E-423840BAF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'DBD 2022'!$C$59</c:f>
              <c:strCache>
                <c:ptCount val="1"/>
                <c:pt idx="0">
                  <c:v>KASUS DBD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'DBD 2022'!$B$60:$B$66</c:f>
              <c:strCache>
                <c:ptCount val="7"/>
                <c:pt idx="0">
                  <c:v>KEC. SERPONG</c:v>
                </c:pt>
                <c:pt idx="1">
                  <c:v>KEC. SERPONG UTARA</c:v>
                </c:pt>
                <c:pt idx="2">
                  <c:v>KEC. CIPUTAT</c:v>
                </c:pt>
                <c:pt idx="3">
                  <c:v>KEC. PD AREN</c:v>
                </c:pt>
                <c:pt idx="4">
                  <c:v>KEC. CIPUTAT TIMUR</c:v>
                </c:pt>
                <c:pt idx="5">
                  <c:v>KEC. PAMULANG</c:v>
                </c:pt>
                <c:pt idx="6">
                  <c:v>KEC. SETU</c:v>
                </c:pt>
              </c:strCache>
            </c:strRef>
          </c:cat>
          <c:val>
            <c:numRef>
              <c:f>'DBD 2022'!$C$60:$C$66</c:f>
              <c:numCache>
                <c:formatCode>General</c:formatCode>
                <c:ptCount val="7"/>
                <c:pt idx="0">
                  <c:v>128</c:v>
                </c:pt>
                <c:pt idx="1">
                  <c:v>99</c:v>
                </c:pt>
                <c:pt idx="2">
                  <c:v>105</c:v>
                </c:pt>
                <c:pt idx="3">
                  <c:v>117</c:v>
                </c:pt>
                <c:pt idx="4">
                  <c:v>113</c:v>
                </c:pt>
                <c:pt idx="5">
                  <c:v>155</c:v>
                </c:pt>
                <c:pt idx="6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7-48B3-9EB9-5022784E3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596512"/>
        <c:axId val="672605248"/>
      </c:barChart>
      <c:catAx>
        <c:axId val="67259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05248"/>
        <c:crosses val="autoZero"/>
        <c:auto val="1"/>
        <c:lblAlgn val="ctr"/>
        <c:lblOffset val="100"/>
        <c:noMultiLvlLbl val="0"/>
      </c:catAx>
      <c:valAx>
        <c:axId val="67260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9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'DBD 2022'!$D$3</c:f>
              <c:strCache>
                <c:ptCount val="1"/>
                <c:pt idx="0">
                  <c:v>KASUS DBD 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'DBD 2022'!$B$4:$C$38</c:f>
              <c:strCache>
                <c:ptCount val="35"/>
                <c:pt idx="0">
                  <c:v>SERPONG 1</c:v>
                </c:pt>
                <c:pt idx="1">
                  <c:v>RAWA BUNTU</c:v>
                </c:pt>
                <c:pt idx="2">
                  <c:v>RAWA MEKAR JAYA</c:v>
                </c:pt>
                <c:pt idx="3">
                  <c:v>CIATER</c:v>
                </c:pt>
                <c:pt idx="4">
                  <c:v>SERPONG 2</c:v>
                </c:pt>
                <c:pt idx="5">
                  <c:v>LK. WETAN</c:v>
                </c:pt>
                <c:pt idx="6">
                  <c:v>PD JAGUNG</c:v>
                </c:pt>
                <c:pt idx="7">
                  <c:v>PAKU ALAM</c:v>
                </c:pt>
                <c:pt idx="8">
                  <c:v>LK. KARYA</c:v>
                </c:pt>
                <c:pt idx="9">
                  <c:v>CIPUTAT</c:v>
                </c:pt>
                <c:pt idx="10">
                  <c:v>JOMBANG</c:v>
                </c:pt>
                <c:pt idx="11">
                  <c:v>SITU GINTUNG</c:v>
                </c:pt>
                <c:pt idx="12">
                  <c:v>KP. SAWAH</c:v>
                </c:pt>
                <c:pt idx="13">
                  <c:v>SAWAH BARU</c:v>
                </c:pt>
                <c:pt idx="14">
                  <c:v>PARIGI</c:v>
                </c:pt>
                <c:pt idx="15">
                  <c:v>JURANG MANGU</c:v>
                </c:pt>
                <c:pt idx="16">
                  <c:v>PONDOK BETUNG</c:v>
                </c:pt>
                <c:pt idx="17">
                  <c:v>PONDOK AREN</c:v>
                </c:pt>
                <c:pt idx="18">
                  <c:v>PD KACANG</c:v>
                </c:pt>
                <c:pt idx="19">
                  <c:v>PONDOK PUCUNG</c:v>
                </c:pt>
                <c:pt idx="20">
                  <c:v>PISANGAN</c:v>
                </c:pt>
                <c:pt idx="21">
                  <c:v>CIRENDEU</c:v>
                </c:pt>
                <c:pt idx="22">
                  <c:v>PD RANJI</c:v>
                </c:pt>
                <c:pt idx="23">
                  <c:v>RENGAS</c:v>
                </c:pt>
                <c:pt idx="24">
                  <c:v>CIPUTAT TIMUR</c:v>
                </c:pt>
                <c:pt idx="25">
                  <c:v>PD BENDA</c:v>
                </c:pt>
                <c:pt idx="26">
                  <c:v>PAMULANG</c:v>
                </c:pt>
                <c:pt idx="27">
                  <c:v>PAMULANG TIMUR</c:v>
                </c:pt>
                <c:pt idx="28">
                  <c:v>BENDA BARU</c:v>
                </c:pt>
                <c:pt idx="29">
                  <c:v>BAMBU APUS</c:v>
                </c:pt>
                <c:pt idx="30">
                  <c:v>KEDAUNG</c:v>
                </c:pt>
                <c:pt idx="31">
                  <c:v>PD CABE ILIR</c:v>
                </c:pt>
                <c:pt idx="32">
                  <c:v>KRANGGAN</c:v>
                </c:pt>
                <c:pt idx="33">
                  <c:v>SETU</c:v>
                </c:pt>
                <c:pt idx="34">
                  <c:v>BAKTI JAYA</c:v>
                </c:pt>
              </c:strCache>
            </c:strRef>
          </c:cat>
          <c:val>
            <c:numRef>
              <c:f>'DBD 2022'!$D$4:$D$38</c:f>
              <c:numCache>
                <c:formatCode>General</c:formatCode>
                <c:ptCount val="35"/>
                <c:pt idx="0">
                  <c:v>26</c:v>
                </c:pt>
                <c:pt idx="1">
                  <c:v>32</c:v>
                </c:pt>
                <c:pt idx="2">
                  <c:v>12</c:v>
                </c:pt>
                <c:pt idx="3">
                  <c:v>9</c:v>
                </c:pt>
                <c:pt idx="4">
                  <c:v>26</c:v>
                </c:pt>
                <c:pt idx="5">
                  <c:v>23</c:v>
                </c:pt>
                <c:pt idx="6">
                  <c:v>55</c:v>
                </c:pt>
                <c:pt idx="7">
                  <c:v>24</c:v>
                </c:pt>
                <c:pt idx="8">
                  <c:v>20</c:v>
                </c:pt>
                <c:pt idx="9">
                  <c:v>17</c:v>
                </c:pt>
                <c:pt idx="10">
                  <c:v>29</c:v>
                </c:pt>
                <c:pt idx="11">
                  <c:v>19</c:v>
                </c:pt>
                <c:pt idx="12">
                  <c:v>32</c:v>
                </c:pt>
                <c:pt idx="13">
                  <c:v>8</c:v>
                </c:pt>
                <c:pt idx="14">
                  <c:v>32</c:v>
                </c:pt>
                <c:pt idx="15">
                  <c:v>17</c:v>
                </c:pt>
                <c:pt idx="16">
                  <c:v>8</c:v>
                </c:pt>
                <c:pt idx="17">
                  <c:v>35</c:v>
                </c:pt>
                <c:pt idx="18">
                  <c:v>9</c:v>
                </c:pt>
                <c:pt idx="19">
                  <c:v>16</c:v>
                </c:pt>
                <c:pt idx="20">
                  <c:v>38</c:v>
                </c:pt>
                <c:pt idx="21">
                  <c:v>29</c:v>
                </c:pt>
                <c:pt idx="22">
                  <c:v>17</c:v>
                </c:pt>
                <c:pt idx="23">
                  <c:v>9</c:v>
                </c:pt>
                <c:pt idx="24">
                  <c:v>20</c:v>
                </c:pt>
                <c:pt idx="25">
                  <c:v>19</c:v>
                </c:pt>
                <c:pt idx="26">
                  <c:v>32</c:v>
                </c:pt>
                <c:pt idx="27">
                  <c:v>24</c:v>
                </c:pt>
                <c:pt idx="28">
                  <c:v>29</c:v>
                </c:pt>
                <c:pt idx="29">
                  <c:v>27</c:v>
                </c:pt>
                <c:pt idx="30">
                  <c:v>17</c:v>
                </c:pt>
                <c:pt idx="31">
                  <c:v>7</c:v>
                </c:pt>
                <c:pt idx="32">
                  <c:v>9</c:v>
                </c:pt>
                <c:pt idx="33">
                  <c:v>16</c:v>
                </c:pt>
                <c:pt idx="3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3-432E-8AC8-75628A438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42048"/>
        <c:axId val="135239968"/>
      </c:barChart>
      <c:catAx>
        <c:axId val="13524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39968"/>
        <c:crosses val="autoZero"/>
        <c:auto val="1"/>
        <c:lblAlgn val="ctr"/>
        <c:lblOffset val="100"/>
        <c:noMultiLvlLbl val="0"/>
      </c:catAx>
      <c:valAx>
        <c:axId val="13523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4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'2022'!$B$3</c:f>
              <c:strCache>
                <c:ptCount val="1"/>
                <c:pt idx="0">
                  <c:v>Kasus DBD 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'2022'!$A$4:$A$15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 </c:v>
                </c:pt>
                <c:pt idx="11">
                  <c:v>DESEMBER</c:v>
                </c:pt>
              </c:strCache>
            </c:strRef>
          </c:cat>
          <c:val>
            <c:numRef>
              <c:f>'2022'!$B$4:$B$15</c:f>
              <c:numCache>
                <c:formatCode>General</c:formatCode>
                <c:ptCount val="12"/>
                <c:pt idx="0">
                  <c:v>35</c:v>
                </c:pt>
                <c:pt idx="1">
                  <c:v>27</c:v>
                </c:pt>
                <c:pt idx="2">
                  <c:v>23</c:v>
                </c:pt>
                <c:pt idx="3">
                  <c:v>36</c:v>
                </c:pt>
                <c:pt idx="4">
                  <c:v>19</c:v>
                </c:pt>
                <c:pt idx="5">
                  <c:v>12</c:v>
                </c:pt>
                <c:pt idx="6">
                  <c:v>29</c:v>
                </c:pt>
                <c:pt idx="7">
                  <c:v>30</c:v>
                </c:pt>
                <c:pt idx="8">
                  <c:v>32</c:v>
                </c:pt>
                <c:pt idx="9">
                  <c:v>43</c:v>
                </c:pt>
                <c:pt idx="10">
                  <c:v>75</c:v>
                </c:pt>
                <c:pt idx="11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7A-4667-BD1A-FD76F1DEABCE}"/>
            </c:ext>
          </c:extLst>
        </c:ser>
        <c:ser>
          <c:idx val="1"/>
          <c:order val="1"/>
          <c:tx>
            <c:strRef>
              <c:f>'2022'!$C$3</c:f>
              <c:strCache>
                <c:ptCount val="1"/>
                <c:pt idx="0">
                  <c:v>Kasus DBD 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'2022'!$A$4:$A$15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 </c:v>
                </c:pt>
                <c:pt idx="11">
                  <c:v>DESEMBER</c:v>
                </c:pt>
              </c:strCache>
            </c:strRef>
          </c:cat>
          <c:val>
            <c:numRef>
              <c:f>'2022'!$C$4:$C$15</c:f>
              <c:numCache>
                <c:formatCode>General</c:formatCode>
                <c:ptCount val="12"/>
                <c:pt idx="0">
                  <c:v>124</c:v>
                </c:pt>
                <c:pt idx="1">
                  <c:v>42</c:v>
                </c:pt>
                <c:pt idx="2">
                  <c:v>38</c:v>
                </c:pt>
                <c:pt idx="3">
                  <c:v>38</c:v>
                </c:pt>
                <c:pt idx="4">
                  <c:v>69</c:v>
                </c:pt>
                <c:pt idx="5">
                  <c:v>79</c:v>
                </c:pt>
                <c:pt idx="6">
                  <c:v>74</c:v>
                </c:pt>
                <c:pt idx="7">
                  <c:v>62</c:v>
                </c:pt>
                <c:pt idx="8">
                  <c:v>58</c:v>
                </c:pt>
                <c:pt idx="9">
                  <c:v>56</c:v>
                </c:pt>
                <c:pt idx="10">
                  <c:v>73</c:v>
                </c:pt>
                <c:pt idx="11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7A-4667-BD1A-FD76F1DEA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58464"/>
        <c:axId val="526757632"/>
      </c:lineChart>
      <c:catAx>
        <c:axId val="52675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57632"/>
        <c:crosses val="autoZero"/>
        <c:auto val="1"/>
        <c:lblAlgn val="ctr"/>
        <c:lblOffset val="100"/>
        <c:noMultiLvlLbl val="0"/>
      </c:catAx>
      <c:valAx>
        <c:axId val="52675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5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225194498185858E-2"/>
          <c:y val="5.0925925925925923E-2"/>
          <c:w val="0.8089367150041419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'2022'!$A$19:$B$19</c:f>
              <c:strCache>
                <c:ptCount val="2"/>
                <c:pt idx="0">
                  <c:v>Laki - Laki</c:v>
                </c:pt>
                <c:pt idx="1">
                  <c:v>Perempuan</c:v>
                </c:pt>
              </c:strCache>
            </c:strRef>
          </c:cat>
          <c:val>
            <c:numRef>
              <c:f>'2022'!$A$20:$B$20</c:f>
              <c:numCache>
                <c:formatCode>General</c:formatCode>
                <c:ptCount val="2"/>
                <c:pt idx="0">
                  <c:v>413</c:v>
                </c:pt>
                <c:pt idx="1">
                  <c:v>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1-4901-BCA4-DDDDCB967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693264"/>
        <c:axId val="540689520"/>
      </c:barChart>
      <c:catAx>
        <c:axId val="54069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89520"/>
        <c:crosses val="autoZero"/>
        <c:auto val="1"/>
        <c:lblAlgn val="ctr"/>
        <c:lblOffset val="100"/>
        <c:noMultiLvlLbl val="0"/>
      </c:catAx>
      <c:valAx>
        <c:axId val="54068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9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'2022'!$B$30</c:f>
              <c:strCache>
                <c:ptCount val="1"/>
                <c:pt idx="0">
                  <c:v>DBD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A41-44C5-A19A-F9997E260AA8}"/>
              </c:ext>
            </c:extLst>
          </c:dPt>
          <c:dPt>
            <c:idx val="1"/>
            <c:bubble3D val="0"/>
            <c:explosion val="18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B898-4657-A596-2DA6999F8A8D}"/>
              </c:ext>
            </c:extLst>
          </c:dPt>
          <c:dPt>
            <c:idx val="2"/>
            <c:bubble3D val="0"/>
            <c:explosion val="8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898-4657-A596-2DA6999F8A8D}"/>
              </c:ext>
            </c:extLst>
          </c:dPt>
          <c:dPt>
            <c:idx val="3"/>
            <c:bubble3D val="0"/>
            <c:explosion val="6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898-4657-A596-2DA6999F8A8D}"/>
              </c:ext>
            </c:extLst>
          </c:dPt>
          <c:dPt>
            <c:idx val="4"/>
            <c:bubble3D val="0"/>
            <c:explosion val="13"/>
            <c:spPr>
              <a:solidFill>
                <a:srgbClr val="00B0F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898-4657-A596-2DA6999F8A8D}"/>
              </c:ext>
            </c:extLst>
          </c:dPt>
          <c:dPt>
            <c:idx val="5"/>
            <c:bubble3D val="0"/>
            <c:explosion val="14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898-4657-A596-2DA6999F8A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'2022'!$A$31:$A$36</c:f>
              <c:strCache>
                <c:ptCount val="6"/>
                <c:pt idx="0">
                  <c:v>≤ 1 th</c:v>
                </c:pt>
                <c:pt idx="1">
                  <c:v>1 - 4 th</c:v>
                </c:pt>
                <c:pt idx="2">
                  <c:v>5 - 14 th</c:v>
                </c:pt>
                <c:pt idx="3">
                  <c:v>15 - 30 th</c:v>
                </c:pt>
                <c:pt idx="4">
                  <c:v>30 - 43</c:v>
                </c:pt>
                <c:pt idx="5">
                  <c:v>≥ 44 th</c:v>
                </c:pt>
              </c:strCache>
            </c:strRef>
          </c:cat>
          <c:val>
            <c:numRef>
              <c:f>'2022'!$B$31:$B$36</c:f>
              <c:numCache>
                <c:formatCode>General</c:formatCode>
                <c:ptCount val="6"/>
                <c:pt idx="0">
                  <c:v>1</c:v>
                </c:pt>
                <c:pt idx="1">
                  <c:v>49</c:v>
                </c:pt>
                <c:pt idx="2">
                  <c:v>222</c:v>
                </c:pt>
                <c:pt idx="3">
                  <c:v>234</c:v>
                </c:pt>
                <c:pt idx="4">
                  <c:v>210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8-4657-A596-2DA6999F8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'2022'!$A$45</c:f>
              <c:strCache>
                <c:ptCount val="1"/>
                <c:pt idx="0">
                  <c:v>DBD JULI 2022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'2022'!$B$44:$Y$44</c:f>
              <c:strCache>
                <c:ptCount val="24"/>
                <c:pt idx="0">
                  <c:v>Mg 1 Juli</c:v>
                </c:pt>
                <c:pt idx="1">
                  <c:v>Mg 2 Juli</c:v>
                </c:pt>
                <c:pt idx="2">
                  <c:v>Mg 3 Juli</c:v>
                </c:pt>
                <c:pt idx="3">
                  <c:v>Mg 4 Juli</c:v>
                </c:pt>
                <c:pt idx="4">
                  <c:v>Mg 1 Agust</c:v>
                </c:pt>
                <c:pt idx="5">
                  <c:v>Mg 2 Agust</c:v>
                </c:pt>
                <c:pt idx="6">
                  <c:v>Mg 3 Agust</c:v>
                </c:pt>
                <c:pt idx="7">
                  <c:v>Mg 4 Agus</c:v>
                </c:pt>
                <c:pt idx="8">
                  <c:v>Mg 1 Sep</c:v>
                </c:pt>
                <c:pt idx="9">
                  <c:v>Mg 2 Sep</c:v>
                </c:pt>
                <c:pt idx="10">
                  <c:v>Mg 3 sep</c:v>
                </c:pt>
                <c:pt idx="11">
                  <c:v>Mg 4 Sep</c:v>
                </c:pt>
                <c:pt idx="12">
                  <c:v>Mg 1 Okt</c:v>
                </c:pt>
                <c:pt idx="13">
                  <c:v>Mg 2 Okt</c:v>
                </c:pt>
                <c:pt idx="14">
                  <c:v>Mg 3 Okt</c:v>
                </c:pt>
                <c:pt idx="15">
                  <c:v>Mg 4 Okt</c:v>
                </c:pt>
                <c:pt idx="16">
                  <c:v>Mg 1 Nov</c:v>
                </c:pt>
                <c:pt idx="17">
                  <c:v>Mg 2 Nov</c:v>
                </c:pt>
                <c:pt idx="18">
                  <c:v>Mg 3 Nov</c:v>
                </c:pt>
                <c:pt idx="19">
                  <c:v>Mg 4 Nov</c:v>
                </c:pt>
                <c:pt idx="20">
                  <c:v>Mg 1 Des</c:v>
                </c:pt>
                <c:pt idx="21">
                  <c:v>Mg 2 Des</c:v>
                </c:pt>
                <c:pt idx="22">
                  <c:v>Mg 3 Des</c:v>
                </c:pt>
                <c:pt idx="23">
                  <c:v>Mg 4 Des</c:v>
                </c:pt>
              </c:strCache>
            </c:strRef>
          </c:cat>
          <c:val>
            <c:numRef>
              <c:f>'2022'!$B$45:$Y$45</c:f>
              <c:numCache>
                <c:formatCode>General</c:formatCode>
                <c:ptCount val="24"/>
                <c:pt idx="0">
                  <c:v>17</c:v>
                </c:pt>
                <c:pt idx="1">
                  <c:v>14</c:v>
                </c:pt>
                <c:pt idx="2">
                  <c:v>19</c:v>
                </c:pt>
                <c:pt idx="3">
                  <c:v>21</c:v>
                </c:pt>
                <c:pt idx="4">
                  <c:v>14</c:v>
                </c:pt>
                <c:pt idx="5">
                  <c:v>17</c:v>
                </c:pt>
                <c:pt idx="6">
                  <c:v>17</c:v>
                </c:pt>
                <c:pt idx="7">
                  <c:v>14</c:v>
                </c:pt>
                <c:pt idx="8">
                  <c:v>11</c:v>
                </c:pt>
                <c:pt idx="9">
                  <c:v>18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12</c:v>
                </c:pt>
                <c:pt idx="14">
                  <c:v>16</c:v>
                </c:pt>
                <c:pt idx="15">
                  <c:v>13</c:v>
                </c:pt>
                <c:pt idx="16">
                  <c:v>21</c:v>
                </c:pt>
                <c:pt idx="17">
                  <c:v>10</c:v>
                </c:pt>
                <c:pt idx="18">
                  <c:v>24</c:v>
                </c:pt>
                <c:pt idx="19">
                  <c:v>18</c:v>
                </c:pt>
                <c:pt idx="20">
                  <c:v>10</c:v>
                </c:pt>
                <c:pt idx="21">
                  <c:v>16</c:v>
                </c:pt>
                <c:pt idx="22">
                  <c:v>9</c:v>
                </c:pt>
                <c:pt idx="2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F-4EE9-97D4-8697D7F8D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9370016"/>
        <c:axId val="1719377920"/>
      </c:lineChart>
      <c:catAx>
        <c:axId val="171937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377920"/>
        <c:crosses val="autoZero"/>
        <c:auto val="1"/>
        <c:lblAlgn val="ctr"/>
        <c:lblOffset val="100"/>
        <c:noMultiLvlLbl val="0"/>
      </c:catAx>
      <c:valAx>
        <c:axId val="171937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37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67467</xdr:colOff>
      <xdr:row>53</xdr:row>
      <xdr:rowOff>69056</xdr:rowOff>
    </xdr:from>
    <xdr:to>
      <xdr:col>18</xdr:col>
      <xdr:colOff>404811</xdr:colOff>
      <xdr:row>66</xdr:row>
      <xdr:rowOff>73818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2AF006-A95B-C109-01DC-08FD5234D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75405</xdr:colOff>
      <xdr:row>40</xdr:row>
      <xdr:rowOff>164320</xdr:rowOff>
    </xdr:from>
    <xdr:to>
      <xdr:col>12</xdr:col>
      <xdr:colOff>476250</xdr:colOff>
      <xdr:row>55</xdr:row>
      <xdr:rowOff>169083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3C9A24-8166-4BC1-C8F2-CA8CAEDBA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2</xdr:row>
      <xdr:rowOff>127000</xdr:rowOff>
    </xdr:from>
    <xdr:to>
      <xdr:col>15</xdr:col>
      <xdr:colOff>558799</xdr:colOff>
      <xdr:row>15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0F1B5-0F02-D050-4856-9EC78C41D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517525</xdr:colOff>
      <xdr:row>15</xdr:row>
      <xdr:rowOff>114300</xdr:rowOff>
    </xdr:from>
    <xdr:to>
      <xdr:col>9</xdr:col>
      <xdr:colOff>241300</xdr:colOff>
      <xdr:row>26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84E70A-25BD-532B-E29F-BE937693A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320675</xdr:colOff>
      <xdr:row>29</xdr:row>
      <xdr:rowOff>19050</xdr:rowOff>
    </xdr:from>
    <xdr:to>
      <xdr:col>15</xdr:col>
      <xdr:colOff>15875</xdr:colOff>
      <xdr:row>42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01B123-98D9-9734-44FB-F721286B5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320675</xdr:colOff>
      <xdr:row>44</xdr:row>
      <xdr:rowOff>139700</xdr:rowOff>
    </xdr:from>
    <xdr:to>
      <xdr:col>15</xdr:col>
      <xdr:colOff>15875</xdr:colOff>
      <xdr:row>54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0D5BAB-4224-4479-DDFF-4D8CDB800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69A2-3B54-4066-B003-A4BA9925D30D}">
  <dimension ref="A1:I45"/>
  <sheetViews>
    <sheetView topLeftCell="A30" workbookViewId="0">
      <selection activeCell="G40" sqref="G40"/>
    </sheetView>
  </sheetViews>
  <sheetFormatPr defaultRowHeight="14.5" x14ac:dyDescent="0.35"/>
  <cols>
    <col min="1" max="1" width="5.6328125" customWidth="1"/>
    <col min="2" max="2" width="18.81640625" customWidth="1"/>
    <col min="3" max="4" width="13.26953125" style="7" customWidth="1"/>
    <col min="5" max="5" width="11.26953125" style="7" bestFit="1" customWidth="1"/>
    <col min="6" max="6" width="11.90625" customWidth="1"/>
    <col min="7" max="7" width="16.08984375" customWidth="1"/>
  </cols>
  <sheetData>
    <row r="1" spans="1:9" x14ac:dyDescent="0.35">
      <c r="A1" s="54" t="s">
        <v>51</v>
      </c>
      <c r="B1" s="54"/>
      <c r="C1" s="54"/>
      <c r="D1" s="51"/>
    </row>
    <row r="2" spans="1:9" x14ac:dyDescent="0.35">
      <c r="A2" s="54" t="s">
        <v>52</v>
      </c>
      <c r="B2" s="54"/>
      <c r="C2" s="54"/>
      <c r="D2" s="51"/>
    </row>
    <row r="4" spans="1:9" ht="29.5" customHeight="1" thickBot="1" x14ac:dyDescent="0.4">
      <c r="A4" s="19" t="s">
        <v>49</v>
      </c>
      <c r="B4" s="20" t="s">
        <v>37</v>
      </c>
      <c r="C4" s="20" t="s">
        <v>38</v>
      </c>
      <c r="D4" s="56"/>
      <c r="E4" s="7" t="s">
        <v>36</v>
      </c>
      <c r="G4" s="58" t="s">
        <v>70</v>
      </c>
      <c r="H4" t="s">
        <v>135</v>
      </c>
      <c r="I4" s="21" t="s">
        <v>53</v>
      </c>
    </row>
    <row r="5" spans="1:9" ht="15" thickTop="1" x14ac:dyDescent="0.35">
      <c r="A5" s="16">
        <v>1</v>
      </c>
      <c r="B5" s="17" t="s">
        <v>27</v>
      </c>
      <c r="C5" s="18">
        <v>18</v>
      </c>
      <c r="D5" s="57"/>
      <c r="E5" s="7">
        <v>1</v>
      </c>
      <c r="F5" t="s">
        <v>4</v>
      </c>
      <c r="G5" s="58">
        <v>26</v>
      </c>
      <c r="I5">
        <v>35</v>
      </c>
    </row>
    <row r="6" spans="1:9" x14ac:dyDescent="0.35">
      <c r="A6" s="9">
        <v>2</v>
      </c>
      <c r="B6" s="11" t="s">
        <v>39</v>
      </c>
      <c r="C6" s="11">
        <v>40</v>
      </c>
      <c r="D6" s="57"/>
      <c r="E6" s="7">
        <v>2</v>
      </c>
      <c r="F6" t="s">
        <v>5</v>
      </c>
      <c r="G6" s="58">
        <v>32</v>
      </c>
      <c r="I6">
        <v>27</v>
      </c>
    </row>
    <row r="7" spans="1:9" x14ac:dyDescent="0.35">
      <c r="A7" s="9">
        <v>3</v>
      </c>
      <c r="B7" s="11" t="s">
        <v>29</v>
      </c>
      <c r="C7" s="11">
        <v>20</v>
      </c>
      <c r="D7" s="57"/>
      <c r="E7" s="7">
        <v>3</v>
      </c>
      <c r="F7" t="s">
        <v>82</v>
      </c>
      <c r="G7" s="58">
        <v>12</v>
      </c>
      <c r="I7">
        <v>23</v>
      </c>
    </row>
    <row r="8" spans="1:9" x14ac:dyDescent="0.35">
      <c r="A8" s="9">
        <v>4</v>
      </c>
      <c r="B8" s="11" t="s">
        <v>30</v>
      </c>
      <c r="C8" s="11">
        <v>20</v>
      </c>
      <c r="D8" s="57"/>
      <c r="E8" s="7">
        <v>4</v>
      </c>
      <c r="F8" t="s">
        <v>6</v>
      </c>
      <c r="G8" s="58">
        <v>9</v>
      </c>
      <c r="I8">
        <v>36</v>
      </c>
    </row>
    <row r="9" spans="1:9" x14ac:dyDescent="0.35">
      <c r="A9" s="9">
        <v>5</v>
      </c>
      <c r="B9" s="11" t="s">
        <v>31</v>
      </c>
      <c r="C9" s="11">
        <v>14</v>
      </c>
      <c r="D9" s="57"/>
      <c r="E9" s="7">
        <v>5</v>
      </c>
      <c r="F9" t="s">
        <v>7</v>
      </c>
      <c r="G9" s="58">
        <v>25</v>
      </c>
      <c r="I9">
        <v>19</v>
      </c>
    </row>
    <row r="10" spans="1:9" x14ac:dyDescent="0.35">
      <c r="A10" s="9">
        <v>6</v>
      </c>
      <c r="B10" s="12" t="s">
        <v>40</v>
      </c>
      <c r="C10" s="11">
        <v>2</v>
      </c>
      <c r="D10" s="57"/>
      <c r="E10" s="7">
        <v>6</v>
      </c>
      <c r="F10" t="s">
        <v>8</v>
      </c>
      <c r="G10" s="58">
        <v>23</v>
      </c>
      <c r="I10">
        <v>12</v>
      </c>
    </row>
    <row r="11" spans="1:9" x14ac:dyDescent="0.35">
      <c r="A11" s="9">
        <v>7</v>
      </c>
      <c r="B11" s="12" t="s">
        <v>22</v>
      </c>
      <c r="C11" s="11">
        <v>28</v>
      </c>
      <c r="D11" s="57"/>
      <c r="E11" s="7">
        <v>7</v>
      </c>
      <c r="F11" t="s">
        <v>9</v>
      </c>
      <c r="G11" s="58">
        <v>53</v>
      </c>
      <c r="I11">
        <v>29</v>
      </c>
    </row>
    <row r="12" spans="1:9" x14ac:dyDescent="0.35">
      <c r="A12" s="9">
        <v>8</v>
      </c>
      <c r="B12" s="12" t="s">
        <v>41</v>
      </c>
      <c r="C12" s="11">
        <v>7</v>
      </c>
      <c r="D12" s="57"/>
      <c r="E12" s="7">
        <v>8</v>
      </c>
      <c r="F12" t="s">
        <v>10</v>
      </c>
      <c r="G12" s="58">
        <v>24</v>
      </c>
      <c r="I12">
        <v>30</v>
      </c>
    </row>
    <row r="13" spans="1:9" x14ac:dyDescent="0.35">
      <c r="A13" s="9">
        <v>9</v>
      </c>
      <c r="B13" s="13" t="s">
        <v>42</v>
      </c>
      <c r="C13" s="11">
        <v>4</v>
      </c>
      <c r="D13" s="57"/>
      <c r="E13" s="7">
        <v>9</v>
      </c>
      <c r="F13" t="s">
        <v>81</v>
      </c>
      <c r="G13" s="58">
        <v>20</v>
      </c>
      <c r="I13">
        <v>32</v>
      </c>
    </row>
    <row r="14" spans="1:9" x14ac:dyDescent="0.35">
      <c r="A14" s="9">
        <v>10</v>
      </c>
      <c r="B14" s="13" t="s">
        <v>25</v>
      </c>
      <c r="C14" s="11">
        <v>6</v>
      </c>
      <c r="D14" s="57"/>
      <c r="E14" s="7">
        <v>10</v>
      </c>
      <c r="F14" t="s">
        <v>11</v>
      </c>
      <c r="G14" s="58">
        <v>17</v>
      </c>
      <c r="I14">
        <v>43</v>
      </c>
    </row>
    <row r="15" spans="1:9" x14ac:dyDescent="0.35">
      <c r="A15" s="9">
        <v>11</v>
      </c>
      <c r="B15" s="13" t="s">
        <v>26</v>
      </c>
      <c r="C15" s="11">
        <v>20</v>
      </c>
      <c r="D15" s="57"/>
      <c r="E15" s="7">
        <v>11</v>
      </c>
      <c r="F15" t="s">
        <v>12</v>
      </c>
      <c r="G15" s="58">
        <v>28</v>
      </c>
      <c r="H15" t="s">
        <v>137</v>
      </c>
      <c r="I15">
        <v>75</v>
      </c>
    </row>
    <row r="16" spans="1:9" x14ac:dyDescent="0.35">
      <c r="A16" s="9">
        <v>12</v>
      </c>
      <c r="B16" s="13" t="s">
        <v>16</v>
      </c>
      <c r="C16" s="11">
        <v>18</v>
      </c>
      <c r="D16" s="57"/>
      <c r="E16" s="7">
        <v>12</v>
      </c>
      <c r="F16" t="s">
        <v>13</v>
      </c>
      <c r="G16" s="58">
        <v>19</v>
      </c>
      <c r="I16">
        <v>76</v>
      </c>
    </row>
    <row r="17" spans="1:9" x14ac:dyDescent="0.35">
      <c r="A17" s="9">
        <v>13</v>
      </c>
      <c r="B17" s="13" t="s">
        <v>17</v>
      </c>
      <c r="C17" s="11">
        <v>2</v>
      </c>
      <c r="D17" s="57"/>
      <c r="E17" s="7">
        <v>13</v>
      </c>
      <c r="F17" t="s">
        <v>14</v>
      </c>
      <c r="G17" s="58">
        <v>32</v>
      </c>
      <c r="I17">
        <f>SUM(I5:I16)</f>
        <v>437</v>
      </c>
    </row>
    <row r="18" spans="1:9" x14ac:dyDescent="0.35">
      <c r="A18" s="9">
        <v>14</v>
      </c>
      <c r="B18" s="13" t="s">
        <v>18</v>
      </c>
      <c r="C18" s="11">
        <v>6</v>
      </c>
      <c r="D18" s="57"/>
      <c r="E18" s="7">
        <v>14</v>
      </c>
      <c r="F18" t="s">
        <v>15</v>
      </c>
      <c r="G18" s="58">
        <v>8</v>
      </c>
    </row>
    <row r="19" spans="1:9" x14ac:dyDescent="0.35">
      <c r="A19" s="9">
        <v>15</v>
      </c>
      <c r="B19" s="14" t="s">
        <v>19</v>
      </c>
      <c r="C19" s="11">
        <v>16</v>
      </c>
      <c r="D19" s="57"/>
      <c r="E19" s="7">
        <v>15</v>
      </c>
      <c r="F19" t="s">
        <v>16</v>
      </c>
      <c r="G19" s="58">
        <v>32</v>
      </c>
    </row>
    <row r="20" spans="1:9" x14ac:dyDescent="0.35">
      <c r="A20" s="9">
        <v>16</v>
      </c>
      <c r="B20" s="14" t="s">
        <v>43</v>
      </c>
      <c r="C20" s="11">
        <v>6</v>
      </c>
      <c r="D20" s="57"/>
      <c r="E20" s="7">
        <v>16</v>
      </c>
      <c r="F20" t="s">
        <v>17</v>
      </c>
      <c r="G20" s="58">
        <v>17</v>
      </c>
    </row>
    <row r="21" spans="1:9" x14ac:dyDescent="0.35">
      <c r="A21" s="9">
        <v>17</v>
      </c>
      <c r="B21" s="14" t="s">
        <v>44</v>
      </c>
      <c r="C21" s="11">
        <v>7</v>
      </c>
      <c r="D21" s="57"/>
      <c r="E21" s="7">
        <v>17</v>
      </c>
      <c r="F21" t="s">
        <v>18</v>
      </c>
      <c r="G21" s="58">
        <v>8</v>
      </c>
    </row>
    <row r="22" spans="1:9" x14ac:dyDescent="0.35">
      <c r="A22" s="9">
        <v>18</v>
      </c>
      <c r="B22" s="14" t="s">
        <v>45</v>
      </c>
      <c r="C22" s="11">
        <v>6</v>
      </c>
      <c r="D22" s="57"/>
      <c r="E22" s="7">
        <v>18</v>
      </c>
      <c r="F22" t="s">
        <v>19</v>
      </c>
      <c r="G22" s="58">
        <v>35</v>
      </c>
    </row>
    <row r="23" spans="1:9" x14ac:dyDescent="0.35">
      <c r="A23" s="9">
        <v>19</v>
      </c>
      <c r="B23" s="14" t="s">
        <v>12</v>
      </c>
      <c r="C23" s="11">
        <v>5</v>
      </c>
      <c r="D23" s="57"/>
      <c r="E23" s="7">
        <v>19</v>
      </c>
      <c r="F23" t="s">
        <v>20</v>
      </c>
      <c r="G23" s="58">
        <v>9</v>
      </c>
    </row>
    <row r="24" spans="1:9" x14ac:dyDescent="0.35">
      <c r="A24" s="9">
        <v>20</v>
      </c>
      <c r="B24" s="14" t="s">
        <v>13</v>
      </c>
      <c r="C24" s="11">
        <v>11</v>
      </c>
      <c r="D24" s="57"/>
      <c r="E24" s="7">
        <v>20</v>
      </c>
      <c r="F24" t="s">
        <v>21</v>
      </c>
      <c r="G24" s="58">
        <v>16</v>
      </c>
    </row>
    <row r="25" spans="1:9" x14ac:dyDescent="0.35">
      <c r="A25" s="9">
        <v>21</v>
      </c>
      <c r="B25" s="14" t="s">
        <v>46</v>
      </c>
      <c r="C25" s="11">
        <v>8</v>
      </c>
      <c r="D25" s="57"/>
      <c r="E25" s="7">
        <v>21</v>
      </c>
      <c r="F25" t="s">
        <v>22</v>
      </c>
      <c r="G25" s="58">
        <v>37</v>
      </c>
    </row>
    <row r="26" spans="1:9" x14ac:dyDescent="0.35">
      <c r="A26" s="9">
        <v>22</v>
      </c>
      <c r="B26" s="14" t="s">
        <v>15</v>
      </c>
      <c r="C26" s="11">
        <v>9</v>
      </c>
      <c r="D26" s="57"/>
      <c r="E26" s="7">
        <v>22</v>
      </c>
      <c r="F26" t="s">
        <v>23</v>
      </c>
      <c r="G26" s="58">
        <v>29</v>
      </c>
    </row>
    <row r="27" spans="1:9" x14ac:dyDescent="0.35">
      <c r="A27" s="9">
        <v>23</v>
      </c>
      <c r="B27" s="14" t="s">
        <v>47</v>
      </c>
      <c r="C27" s="11">
        <v>20</v>
      </c>
      <c r="D27" s="57"/>
      <c r="E27" s="7">
        <v>23</v>
      </c>
      <c r="F27" t="s">
        <v>24</v>
      </c>
      <c r="G27" s="58">
        <v>17</v>
      </c>
    </row>
    <row r="28" spans="1:9" x14ac:dyDescent="0.35">
      <c r="A28" s="9">
        <v>24</v>
      </c>
      <c r="B28" s="14" t="s">
        <v>10</v>
      </c>
      <c r="C28" s="11">
        <v>5</v>
      </c>
      <c r="D28" s="57"/>
      <c r="E28" s="7">
        <v>24</v>
      </c>
      <c r="F28" t="s">
        <v>25</v>
      </c>
      <c r="G28" s="58">
        <v>9</v>
      </c>
    </row>
    <row r="29" spans="1:9" x14ac:dyDescent="0.35">
      <c r="A29" s="9">
        <v>25</v>
      </c>
      <c r="B29" s="14" t="s">
        <v>4</v>
      </c>
      <c r="C29" s="11">
        <v>21</v>
      </c>
      <c r="D29" s="57"/>
      <c r="E29" s="7">
        <v>25</v>
      </c>
      <c r="F29" t="s">
        <v>26</v>
      </c>
      <c r="G29" s="58">
        <v>20</v>
      </c>
    </row>
    <row r="30" spans="1:9" x14ac:dyDescent="0.35">
      <c r="A30" s="9">
        <v>26</v>
      </c>
      <c r="B30" s="15" t="s">
        <v>5</v>
      </c>
      <c r="C30" s="11">
        <v>22</v>
      </c>
      <c r="D30" s="57"/>
      <c r="E30" s="7">
        <v>26</v>
      </c>
      <c r="F30" t="s">
        <v>27</v>
      </c>
      <c r="G30" s="58">
        <v>19</v>
      </c>
    </row>
    <row r="31" spans="1:9" x14ac:dyDescent="0.35">
      <c r="A31" s="9">
        <v>27</v>
      </c>
      <c r="B31" s="15" t="s">
        <v>7</v>
      </c>
      <c r="C31" s="11">
        <v>18</v>
      </c>
      <c r="D31" s="57"/>
      <c r="E31" s="7">
        <v>27</v>
      </c>
      <c r="F31" t="s">
        <v>28</v>
      </c>
      <c r="G31" s="58">
        <v>32</v>
      </c>
    </row>
    <row r="32" spans="1:9" x14ac:dyDescent="0.35">
      <c r="A32" s="9">
        <v>28</v>
      </c>
      <c r="B32" s="15" t="s">
        <v>48</v>
      </c>
      <c r="C32" s="11">
        <v>31</v>
      </c>
      <c r="D32" s="57"/>
      <c r="E32" s="7">
        <v>28</v>
      </c>
      <c r="F32" t="s">
        <v>29</v>
      </c>
      <c r="G32" s="58">
        <v>24</v>
      </c>
    </row>
    <row r="33" spans="1:8" x14ac:dyDescent="0.35">
      <c r="A33" s="9">
        <v>29</v>
      </c>
      <c r="B33" s="15" t="s">
        <v>33</v>
      </c>
      <c r="C33" s="11">
        <v>25</v>
      </c>
      <c r="D33" s="57"/>
      <c r="E33" s="7">
        <v>29</v>
      </c>
      <c r="F33" t="s">
        <v>30</v>
      </c>
      <c r="G33" s="58">
        <v>29</v>
      </c>
    </row>
    <row r="34" spans="1:8" x14ac:dyDescent="0.35">
      <c r="A34" s="9">
        <v>30</v>
      </c>
      <c r="B34" s="15" t="s">
        <v>34</v>
      </c>
      <c r="C34" s="11">
        <v>11</v>
      </c>
      <c r="D34" s="57"/>
      <c r="E34" s="7">
        <v>30</v>
      </c>
      <c r="F34" t="s">
        <v>31</v>
      </c>
      <c r="G34" s="58">
        <v>27</v>
      </c>
    </row>
    <row r="35" spans="1:8" x14ac:dyDescent="0.35">
      <c r="A35" s="9">
        <v>31</v>
      </c>
      <c r="B35" s="15" t="s">
        <v>35</v>
      </c>
      <c r="C35" s="11">
        <v>11</v>
      </c>
      <c r="D35" s="57"/>
      <c r="E35" s="7">
        <v>31</v>
      </c>
      <c r="F35" t="s">
        <v>85</v>
      </c>
      <c r="G35" s="58">
        <v>17</v>
      </c>
    </row>
    <row r="36" spans="1:8" ht="24.5" customHeight="1" x14ac:dyDescent="0.35">
      <c r="A36" s="52" t="s">
        <v>50</v>
      </c>
      <c r="B36" s="53"/>
      <c r="C36" s="11">
        <v>437</v>
      </c>
      <c r="D36" s="57"/>
      <c r="E36" s="7">
        <v>32</v>
      </c>
      <c r="F36" t="s">
        <v>32</v>
      </c>
      <c r="G36" s="58">
        <v>7</v>
      </c>
    </row>
    <row r="37" spans="1:8" x14ac:dyDescent="0.35">
      <c r="E37" s="7">
        <v>33</v>
      </c>
      <c r="F37" t="s">
        <v>33</v>
      </c>
      <c r="G37" s="58">
        <v>9</v>
      </c>
    </row>
    <row r="38" spans="1:8" x14ac:dyDescent="0.35">
      <c r="E38" s="7">
        <v>34</v>
      </c>
      <c r="F38" t="s">
        <v>34</v>
      </c>
      <c r="G38" s="58">
        <v>16</v>
      </c>
      <c r="H38" t="s">
        <v>136</v>
      </c>
    </row>
    <row r="39" spans="1:8" x14ac:dyDescent="0.35">
      <c r="E39" s="7">
        <v>35</v>
      </c>
      <c r="F39" t="s">
        <v>35</v>
      </c>
      <c r="G39" s="58">
        <v>14</v>
      </c>
    </row>
    <row r="40" spans="1:8" x14ac:dyDescent="0.35">
      <c r="G40">
        <f>SUM(G5:G39)</f>
        <v>751</v>
      </c>
    </row>
    <row r="43" spans="1:8" x14ac:dyDescent="0.35">
      <c r="C43" s="7" t="s">
        <v>132</v>
      </c>
      <c r="D43" s="7" t="s">
        <v>133</v>
      </c>
      <c r="E43" s="7" t="s">
        <v>134</v>
      </c>
    </row>
    <row r="44" spans="1:8" x14ac:dyDescent="0.35">
      <c r="B44">
        <v>2021</v>
      </c>
      <c r="C44" s="7">
        <v>437</v>
      </c>
      <c r="D44" s="59">
        <f>C44/1743460*100000</f>
        <v>25.065100432473358</v>
      </c>
      <c r="E44" s="60">
        <f>1/C44*100</f>
        <v>0.2288329519450801</v>
      </c>
    </row>
    <row r="45" spans="1:8" x14ac:dyDescent="0.35">
      <c r="B45">
        <v>2022</v>
      </c>
      <c r="C45" s="7">
        <v>756</v>
      </c>
      <c r="D45" s="59">
        <f>C45/1776483*100000</f>
        <v>42.55599406242559</v>
      </c>
      <c r="E45" s="60">
        <f>2/C45*100</f>
        <v>0.26455026455026454</v>
      </c>
    </row>
  </sheetData>
  <mergeCells count="3">
    <mergeCell ref="A36:B36"/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B25C-2368-4D41-9B08-4E99F5226A61}">
  <dimension ref="A3:AO230"/>
  <sheetViews>
    <sheetView topLeftCell="D1" zoomScale="60" zoomScaleNormal="60" workbookViewId="0">
      <pane ySplit="3" topLeftCell="A36" activePane="bottomLeft" state="frozen"/>
      <selection pane="bottomLeft" activeCell="AC39" sqref="AC39"/>
    </sheetView>
  </sheetViews>
  <sheetFormatPr defaultRowHeight="14.5" x14ac:dyDescent="0.35"/>
  <cols>
    <col min="1" max="1" width="5.08984375" customWidth="1"/>
    <col min="2" max="2" width="16.54296875" customWidth="1"/>
    <col min="3" max="3" width="7.7265625" customWidth="1"/>
    <col min="4" max="4" width="13" customWidth="1"/>
    <col min="5" max="5" width="11.81640625" customWidth="1"/>
    <col min="18" max="18" width="8.7265625" style="7"/>
    <col min="33" max="33" width="16.90625" customWidth="1"/>
  </cols>
  <sheetData>
    <row r="3" spans="1:33" ht="44" thickBot="1" x14ac:dyDescent="0.4">
      <c r="A3" s="10" t="s">
        <v>36</v>
      </c>
      <c r="B3" s="5"/>
      <c r="C3" s="6"/>
      <c r="D3" s="6" t="s">
        <v>70</v>
      </c>
      <c r="E3" s="6" t="s">
        <v>0</v>
      </c>
      <c r="F3" s="6" t="s">
        <v>1</v>
      </c>
      <c r="G3" s="6" t="s">
        <v>2</v>
      </c>
      <c r="H3" s="6" t="s">
        <v>3</v>
      </c>
      <c r="I3" s="6" t="s">
        <v>83</v>
      </c>
      <c r="J3" s="22" t="s">
        <v>54</v>
      </c>
      <c r="K3" s="6" t="s">
        <v>55</v>
      </c>
      <c r="L3" s="6" t="s">
        <v>80</v>
      </c>
      <c r="M3" s="6" t="s">
        <v>84</v>
      </c>
      <c r="N3" s="6" t="s">
        <v>88</v>
      </c>
      <c r="O3" s="31" t="s">
        <v>89</v>
      </c>
      <c r="P3" s="35">
        <v>44805</v>
      </c>
      <c r="Q3" s="35" t="s">
        <v>112</v>
      </c>
      <c r="R3" s="31" t="s">
        <v>86</v>
      </c>
      <c r="S3" s="31" t="s">
        <v>87</v>
      </c>
      <c r="T3" s="31" t="s">
        <v>97</v>
      </c>
      <c r="U3" s="31" t="s">
        <v>99</v>
      </c>
      <c r="V3" s="46">
        <v>44866</v>
      </c>
      <c r="W3" s="47" t="s">
        <v>86</v>
      </c>
      <c r="X3" s="47" t="s">
        <v>87</v>
      </c>
      <c r="Y3" s="47" t="s">
        <v>97</v>
      </c>
      <c r="Z3" s="47" t="s">
        <v>99</v>
      </c>
      <c r="AA3" s="47" t="s">
        <v>127</v>
      </c>
      <c r="AB3" s="47" t="s">
        <v>86</v>
      </c>
      <c r="AC3" s="47" t="s">
        <v>87</v>
      </c>
      <c r="AD3" s="47" t="s">
        <v>97</v>
      </c>
      <c r="AE3" s="47" t="s">
        <v>99</v>
      </c>
      <c r="AF3" s="47" t="s">
        <v>121</v>
      </c>
    </row>
    <row r="4" spans="1:33" ht="15" thickTop="1" x14ac:dyDescent="0.35">
      <c r="A4" s="7">
        <v>1</v>
      </c>
      <c r="B4" s="36" t="s">
        <v>4</v>
      </c>
      <c r="C4" s="8"/>
      <c r="D4" s="8">
        <f>I4+M4+N4+O4+P4+Q4+V4+AA4</f>
        <v>26</v>
      </c>
      <c r="E4" s="2">
        <v>21628</v>
      </c>
      <c r="F4" s="2">
        <v>1</v>
      </c>
      <c r="G4" s="2">
        <v>3</v>
      </c>
      <c r="H4" s="2">
        <v>2</v>
      </c>
      <c r="I4" s="2">
        <f>SUM(F4:H4)</f>
        <v>6</v>
      </c>
      <c r="J4" s="23">
        <v>1</v>
      </c>
      <c r="K4" s="2">
        <v>4</v>
      </c>
      <c r="L4" s="2">
        <v>1</v>
      </c>
      <c r="M4" s="2">
        <f>SUM(J4:L4)</f>
        <v>6</v>
      </c>
      <c r="N4" s="23">
        <v>3</v>
      </c>
      <c r="O4" s="7">
        <v>3</v>
      </c>
      <c r="P4" s="7">
        <v>3</v>
      </c>
      <c r="Q4" s="7">
        <f>SUM(R4+S4+T4+U4)</f>
        <v>2</v>
      </c>
      <c r="R4" s="33">
        <v>0</v>
      </c>
      <c r="S4" s="33">
        <f>22-21</f>
        <v>1</v>
      </c>
      <c r="T4" s="33">
        <v>0</v>
      </c>
      <c r="U4" s="33">
        <v>1</v>
      </c>
      <c r="V4">
        <f>W4+X4+Y4+Z4</f>
        <v>3</v>
      </c>
      <c r="W4" s="48">
        <v>0</v>
      </c>
      <c r="X4" s="48">
        <v>1</v>
      </c>
      <c r="Y4" s="48">
        <v>1</v>
      </c>
      <c r="Z4" s="48">
        <v>1</v>
      </c>
      <c r="AA4" s="48">
        <f>SUM(AB4+AC4+AD4+AE4)</f>
        <v>0</v>
      </c>
      <c r="AB4" s="48">
        <v>0</v>
      </c>
      <c r="AC4" s="48">
        <v>0</v>
      </c>
      <c r="AD4" s="48">
        <v>0</v>
      </c>
      <c r="AE4" s="48">
        <v>0</v>
      </c>
      <c r="AF4">
        <f>Q4+V4+AA4</f>
        <v>5</v>
      </c>
      <c r="AG4" s="36" t="s">
        <v>4</v>
      </c>
    </row>
    <row r="5" spans="1:33" x14ac:dyDescent="0.35">
      <c r="A5" s="9">
        <v>2</v>
      </c>
      <c r="B5" s="3" t="s">
        <v>5</v>
      </c>
      <c r="C5" s="8"/>
      <c r="D5" s="8">
        <f t="shared" ref="D5:D38" si="0">I5+M5+N5+O5+P5+Q5+V5+AA5</f>
        <v>32</v>
      </c>
      <c r="E5" s="4">
        <v>45824</v>
      </c>
      <c r="F5" s="1">
        <v>5</v>
      </c>
      <c r="G5" s="1">
        <v>1</v>
      </c>
      <c r="H5" s="1">
        <v>0</v>
      </c>
      <c r="I5" s="2">
        <f t="shared" ref="I5:I38" si="1">SUM(F5:H5)</f>
        <v>6</v>
      </c>
      <c r="J5" s="24">
        <v>2</v>
      </c>
      <c r="K5" s="1">
        <v>6</v>
      </c>
      <c r="L5" s="26">
        <v>6</v>
      </c>
      <c r="M5" s="2">
        <f t="shared" ref="M5:M38" si="2">SUM(J5:L5)</f>
        <v>14</v>
      </c>
      <c r="N5" s="24">
        <v>2</v>
      </c>
      <c r="O5" s="7">
        <v>4</v>
      </c>
      <c r="P5" s="7">
        <v>1</v>
      </c>
      <c r="Q5" s="7">
        <f t="shared" ref="Q5:Q38" si="3">SUM(R5+S5+T5+U5)</f>
        <v>1</v>
      </c>
      <c r="R5" s="7">
        <v>1</v>
      </c>
      <c r="S5" s="7">
        <v>0</v>
      </c>
      <c r="T5" s="7">
        <v>0</v>
      </c>
      <c r="V5">
        <f t="shared" ref="V5:V38" si="4">W5+X5+Y5+Z5</f>
        <v>2</v>
      </c>
      <c r="W5" s="7">
        <v>1</v>
      </c>
      <c r="X5" s="48">
        <v>1</v>
      </c>
      <c r="Y5" s="48">
        <v>0</v>
      </c>
      <c r="Z5" s="48">
        <v>0</v>
      </c>
      <c r="AA5" s="48">
        <f t="shared" ref="AA5:AA38" si="5">SUM(AB5+AC5+AD5+AE5)</f>
        <v>2</v>
      </c>
      <c r="AB5" s="48">
        <v>0</v>
      </c>
      <c r="AC5" s="48">
        <v>2</v>
      </c>
      <c r="AD5" s="49"/>
      <c r="AE5" s="48">
        <v>0</v>
      </c>
      <c r="AF5">
        <f t="shared" ref="AF5:AF38" si="6">Q5+V5+AA5</f>
        <v>5</v>
      </c>
      <c r="AG5" s="3" t="s">
        <v>5</v>
      </c>
    </row>
    <row r="6" spans="1:33" x14ac:dyDescent="0.35">
      <c r="A6" s="9">
        <v>3</v>
      </c>
      <c r="B6" s="3" t="s">
        <v>82</v>
      </c>
      <c r="C6" s="8"/>
      <c r="D6" s="8">
        <f t="shared" si="0"/>
        <v>12</v>
      </c>
      <c r="E6" s="4"/>
      <c r="F6" s="1"/>
      <c r="G6" s="1"/>
      <c r="H6" s="1"/>
      <c r="I6" s="2">
        <f t="shared" si="1"/>
        <v>0</v>
      </c>
      <c r="J6" s="24"/>
      <c r="K6" s="1"/>
      <c r="L6" s="2">
        <v>3</v>
      </c>
      <c r="M6" s="2">
        <f t="shared" si="2"/>
        <v>3</v>
      </c>
      <c r="N6" s="24">
        <v>2</v>
      </c>
      <c r="O6" s="7">
        <v>2</v>
      </c>
      <c r="P6" s="7">
        <v>2</v>
      </c>
      <c r="Q6" s="7">
        <f t="shared" si="3"/>
        <v>2</v>
      </c>
      <c r="R6" s="7">
        <v>0</v>
      </c>
      <c r="S6" s="7">
        <v>0</v>
      </c>
      <c r="T6" s="7">
        <v>0</v>
      </c>
      <c r="U6" s="7">
        <v>2</v>
      </c>
      <c r="V6">
        <f t="shared" si="4"/>
        <v>1</v>
      </c>
      <c r="W6" s="7">
        <v>1</v>
      </c>
      <c r="X6" s="48">
        <v>0</v>
      </c>
      <c r="Y6" s="48">
        <v>0</v>
      </c>
      <c r="Z6" s="48">
        <v>0</v>
      </c>
      <c r="AA6" s="48">
        <f t="shared" si="5"/>
        <v>0</v>
      </c>
      <c r="AB6" s="48">
        <v>0</v>
      </c>
      <c r="AC6" s="48">
        <v>0</v>
      </c>
      <c r="AD6" s="49"/>
      <c r="AE6" s="48">
        <v>0</v>
      </c>
      <c r="AF6">
        <f t="shared" si="6"/>
        <v>3</v>
      </c>
      <c r="AG6" s="3" t="s">
        <v>82</v>
      </c>
    </row>
    <row r="7" spans="1:33" x14ac:dyDescent="0.35">
      <c r="A7" s="9">
        <v>4</v>
      </c>
      <c r="B7" s="3" t="s">
        <v>6</v>
      </c>
      <c r="C7" s="8"/>
      <c r="D7" s="8">
        <f t="shared" si="0"/>
        <v>9</v>
      </c>
      <c r="E7" s="4">
        <v>26430</v>
      </c>
      <c r="F7" s="1">
        <v>4</v>
      </c>
      <c r="G7" s="1">
        <v>0</v>
      </c>
      <c r="H7" s="1">
        <v>0</v>
      </c>
      <c r="I7" s="2">
        <f t="shared" si="1"/>
        <v>4</v>
      </c>
      <c r="J7" s="24">
        <v>0</v>
      </c>
      <c r="K7" s="3"/>
      <c r="L7" s="2">
        <v>3</v>
      </c>
      <c r="M7" s="2">
        <f t="shared" si="2"/>
        <v>3</v>
      </c>
      <c r="N7" s="24">
        <v>0</v>
      </c>
      <c r="O7" s="7">
        <v>0</v>
      </c>
      <c r="P7" s="7">
        <v>0</v>
      </c>
      <c r="Q7" s="7">
        <f t="shared" si="3"/>
        <v>1</v>
      </c>
      <c r="R7" s="44"/>
      <c r="S7" s="7">
        <v>0</v>
      </c>
      <c r="T7" s="7">
        <v>1</v>
      </c>
      <c r="U7" s="34"/>
      <c r="V7">
        <f t="shared" si="4"/>
        <v>0</v>
      </c>
      <c r="W7">
        <v>0</v>
      </c>
      <c r="X7" s="48">
        <v>0</v>
      </c>
      <c r="Y7" s="48">
        <v>0</v>
      </c>
      <c r="Z7" s="48">
        <v>0</v>
      </c>
      <c r="AA7" s="48">
        <f t="shared" si="5"/>
        <v>1</v>
      </c>
      <c r="AB7" s="49"/>
      <c r="AC7" s="48"/>
      <c r="AD7" s="48">
        <v>1</v>
      </c>
      <c r="AE7" s="48">
        <v>0</v>
      </c>
      <c r="AF7">
        <f t="shared" si="6"/>
        <v>2</v>
      </c>
      <c r="AG7" s="3" t="s">
        <v>6</v>
      </c>
    </row>
    <row r="8" spans="1:33" x14ac:dyDescent="0.35">
      <c r="A8" s="9">
        <v>5</v>
      </c>
      <c r="B8" s="3" t="s">
        <v>7</v>
      </c>
      <c r="C8" s="8"/>
      <c r="D8" s="8">
        <f t="shared" si="0"/>
        <v>26</v>
      </c>
      <c r="E8" s="4">
        <v>39024</v>
      </c>
      <c r="F8" s="1">
        <v>0</v>
      </c>
      <c r="G8" s="1">
        <v>0</v>
      </c>
      <c r="H8" s="1">
        <v>0</v>
      </c>
      <c r="I8" s="2">
        <f t="shared" si="1"/>
        <v>0</v>
      </c>
      <c r="J8" s="24">
        <v>1</v>
      </c>
      <c r="K8" s="1">
        <v>5</v>
      </c>
      <c r="L8" s="2">
        <v>3</v>
      </c>
      <c r="M8" s="2">
        <f t="shared" si="2"/>
        <v>9</v>
      </c>
      <c r="N8" s="24">
        <v>1</v>
      </c>
      <c r="O8" s="7">
        <v>2</v>
      </c>
      <c r="P8" s="7">
        <v>0</v>
      </c>
      <c r="Q8" s="7">
        <f t="shared" si="3"/>
        <v>4</v>
      </c>
      <c r="R8" s="7">
        <v>2</v>
      </c>
      <c r="S8" s="7">
        <v>1</v>
      </c>
      <c r="T8" s="7">
        <v>0</v>
      </c>
      <c r="U8" s="7">
        <v>1</v>
      </c>
      <c r="V8">
        <f t="shared" si="4"/>
        <v>6</v>
      </c>
      <c r="W8" s="7">
        <v>1</v>
      </c>
      <c r="X8" s="48">
        <v>1</v>
      </c>
      <c r="Y8" s="48">
        <v>3</v>
      </c>
      <c r="Z8" s="48">
        <v>1</v>
      </c>
      <c r="AA8" s="48">
        <f t="shared" si="5"/>
        <v>4</v>
      </c>
      <c r="AB8" s="48">
        <v>0</v>
      </c>
      <c r="AC8" s="48">
        <v>3</v>
      </c>
      <c r="AD8" s="48">
        <v>0</v>
      </c>
      <c r="AE8" s="48">
        <v>1</v>
      </c>
      <c r="AF8">
        <f t="shared" si="6"/>
        <v>14</v>
      </c>
      <c r="AG8" s="3" t="s">
        <v>7</v>
      </c>
    </row>
    <row r="9" spans="1:33" x14ac:dyDescent="0.35">
      <c r="A9" s="9">
        <v>6</v>
      </c>
      <c r="B9" s="3" t="s">
        <v>8</v>
      </c>
      <c r="C9" s="8"/>
      <c r="D9" s="8">
        <f t="shared" si="0"/>
        <v>23</v>
      </c>
      <c r="E9" s="4">
        <v>21838</v>
      </c>
      <c r="F9" s="1">
        <v>4</v>
      </c>
      <c r="G9" s="1">
        <v>3</v>
      </c>
      <c r="H9" s="1">
        <v>3</v>
      </c>
      <c r="I9" s="2">
        <f>SUM(F9:H9)</f>
        <v>10</v>
      </c>
      <c r="J9" s="25"/>
      <c r="K9" s="1">
        <v>3</v>
      </c>
      <c r="L9" s="2">
        <v>4</v>
      </c>
      <c r="M9" s="2">
        <f t="shared" si="2"/>
        <v>7</v>
      </c>
      <c r="N9" s="24">
        <v>1</v>
      </c>
      <c r="O9" s="7">
        <v>0</v>
      </c>
      <c r="P9" s="7">
        <v>3</v>
      </c>
      <c r="Q9" s="7">
        <f t="shared" si="3"/>
        <v>0</v>
      </c>
      <c r="R9" s="7">
        <v>0</v>
      </c>
      <c r="S9" s="7">
        <v>0</v>
      </c>
      <c r="T9" s="7">
        <v>0</v>
      </c>
      <c r="V9">
        <f t="shared" si="4"/>
        <v>2</v>
      </c>
      <c r="W9" s="7">
        <v>1</v>
      </c>
      <c r="X9" s="48">
        <v>0</v>
      </c>
      <c r="Y9" s="49"/>
      <c r="Z9" s="48">
        <v>1</v>
      </c>
      <c r="AA9" s="48">
        <f t="shared" si="5"/>
        <v>0</v>
      </c>
      <c r="AB9" s="48">
        <v>0</v>
      </c>
      <c r="AC9" s="48">
        <v>0</v>
      </c>
      <c r="AD9" s="48">
        <v>0</v>
      </c>
      <c r="AE9" s="48">
        <v>0</v>
      </c>
      <c r="AF9">
        <f t="shared" si="6"/>
        <v>2</v>
      </c>
      <c r="AG9" s="3" t="s">
        <v>8</v>
      </c>
    </row>
    <row r="10" spans="1:33" x14ac:dyDescent="0.35">
      <c r="A10" s="9">
        <v>7</v>
      </c>
      <c r="B10" s="37" t="s">
        <v>9</v>
      </c>
      <c r="C10" s="8"/>
      <c r="D10" s="8">
        <f t="shared" si="0"/>
        <v>55</v>
      </c>
      <c r="E10" s="4">
        <v>79516</v>
      </c>
      <c r="F10" s="1">
        <v>9</v>
      </c>
      <c r="G10" s="1">
        <v>5</v>
      </c>
      <c r="H10" s="1">
        <v>4</v>
      </c>
      <c r="I10" s="2">
        <f t="shared" si="1"/>
        <v>18</v>
      </c>
      <c r="J10" s="24">
        <v>5</v>
      </c>
      <c r="K10" s="1">
        <v>6</v>
      </c>
      <c r="L10" s="2">
        <v>6</v>
      </c>
      <c r="M10" s="2">
        <f t="shared" si="2"/>
        <v>17</v>
      </c>
      <c r="N10" s="32">
        <v>8</v>
      </c>
      <c r="O10" s="7">
        <v>4</v>
      </c>
      <c r="P10" s="7">
        <v>5</v>
      </c>
      <c r="Q10" s="7">
        <f t="shared" si="3"/>
        <v>0</v>
      </c>
      <c r="R10" s="33">
        <v>0</v>
      </c>
      <c r="S10" s="33">
        <v>0</v>
      </c>
      <c r="T10" s="7">
        <v>0</v>
      </c>
      <c r="U10" s="7">
        <v>0</v>
      </c>
      <c r="V10">
        <f t="shared" si="4"/>
        <v>1</v>
      </c>
      <c r="W10" s="7">
        <v>0</v>
      </c>
      <c r="X10" s="48">
        <v>0</v>
      </c>
      <c r="Y10" s="49"/>
      <c r="Z10" s="48">
        <v>1</v>
      </c>
      <c r="AA10" s="48">
        <f t="shared" si="5"/>
        <v>2</v>
      </c>
      <c r="AB10" s="48">
        <v>0</v>
      </c>
      <c r="AC10" s="48">
        <v>0</v>
      </c>
      <c r="AD10" s="48">
        <v>0</v>
      </c>
      <c r="AE10" s="48">
        <v>2</v>
      </c>
      <c r="AF10">
        <f t="shared" si="6"/>
        <v>3</v>
      </c>
      <c r="AG10" s="37" t="s">
        <v>9</v>
      </c>
    </row>
    <row r="11" spans="1:33" x14ac:dyDescent="0.35">
      <c r="A11" s="9">
        <v>8</v>
      </c>
      <c r="B11" s="37" t="s">
        <v>10</v>
      </c>
      <c r="C11" s="8"/>
      <c r="D11" s="8">
        <f t="shared" si="0"/>
        <v>24</v>
      </c>
      <c r="E11" s="4">
        <v>54492</v>
      </c>
      <c r="F11" s="1">
        <v>1</v>
      </c>
      <c r="G11" s="1">
        <v>1</v>
      </c>
      <c r="H11" s="1">
        <v>0</v>
      </c>
      <c r="I11" s="2">
        <f t="shared" si="1"/>
        <v>2</v>
      </c>
      <c r="J11" s="24">
        <v>1</v>
      </c>
      <c r="K11" s="1">
        <v>0</v>
      </c>
      <c r="L11" s="2">
        <v>4</v>
      </c>
      <c r="M11" s="2">
        <f t="shared" si="2"/>
        <v>5</v>
      </c>
      <c r="N11" s="32">
        <v>6</v>
      </c>
      <c r="O11" s="7">
        <v>3</v>
      </c>
      <c r="P11" s="7">
        <v>6</v>
      </c>
      <c r="Q11" s="7">
        <f t="shared" si="3"/>
        <v>2</v>
      </c>
      <c r="R11" s="7">
        <v>2</v>
      </c>
      <c r="S11" s="7">
        <v>0</v>
      </c>
      <c r="T11" s="7">
        <v>0</v>
      </c>
      <c r="U11" s="7">
        <v>0</v>
      </c>
      <c r="V11">
        <f t="shared" si="4"/>
        <v>0</v>
      </c>
      <c r="W11" s="7">
        <v>0</v>
      </c>
      <c r="X11" s="48">
        <v>0</v>
      </c>
      <c r="Y11" s="48">
        <v>0</v>
      </c>
      <c r="Z11" s="48"/>
      <c r="AA11" s="48">
        <f t="shared" si="5"/>
        <v>0</v>
      </c>
      <c r="AB11" s="49"/>
      <c r="AC11" s="48"/>
      <c r="AD11" s="49"/>
      <c r="AE11" s="48">
        <v>0</v>
      </c>
      <c r="AF11">
        <f t="shared" si="6"/>
        <v>2</v>
      </c>
      <c r="AG11" s="37" t="s">
        <v>10</v>
      </c>
    </row>
    <row r="12" spans="1:33" x14ac:dyDescent="0.35">
      <c r="A12" s="9">
        <v>9</v>
      </c>
      <c r="B12" s="37" t="s">
        <v>81</v>
      </c>
      <c r="C12" s="8"/>
      <c r="D12" s="8">
        <f t="shared" si="0"/>
        <v>20</v>
      </c>
      <c r="E12" s="4"/>
      <c r="F12" s="1"/>
      <c r="G12" s="1"/>
      <c r="H12" s="1"/>
      <c r="I12" s="2">
        <f t="shared" si="1"/>
        <v>0</v>
      </c>
      <c r="J12" s="24"/>
      <c r="K12" s="1"/>
      <c r="L12" s="2">
        <v>4</v>
      </c>
      <c r="M12" s="2">
        <f t="shared" si="2"/>
        <v>4</v>
      </c>
      <c r="N12" s="24">
        <v>0</v>
      </c>
      <c r="O12" s="7">
        <v>0</v>
      </c>
      <c r="P12" s="7">
        <v>3</v>
      </c>
      <c r="Q12" s="7">
        <f t="shared" si="3"/>
        <v>3</v>
      </c>
      <c r="R12" s="7">
        <v>0</v>
      </c>
      <c r="S12" s="7">
        <v>2</v>
      </c>
      <c r="T12" s="7">
        <v>1</v>
      </c>
      <c r="U12" s="7">
        <v>0</v>
      </c>
      <c r="V12">
        <f t="shared" si="4"/>
        <v>8</v>
      </c>
      <c r="W12" s="7">
        <v>3</v>
      </c>
      <c r="X12" s="48">
        <v>0</v>
      </c>
      <c r="Y12" s="48">
        <v>3</v>
      </c>
      <c r="Z12" s="48">
        <v>2</v>
      </c>
      <c r="AA12" s="48">
        <f t="shared" si="5"/>
        <v>2</v>
      </c>
      <c r="AB12" s="48">
        <v>2</v>
      </c>
      <c r="AC12" s="48">
        <v>0</v>
      </c>
      <c r="AD12" s="49"/>
      <c r="AE12" s="48">
        <v>0</v>
      </c>
      <c r="AF12">
        <f t="shared" si="6"/>
        <v>13</v>
      </c>
      <c r="AG12" s="37" t="s">
        <v>81</v>
      </c>
    </row>
    <row r="13" spans="1:33" x14ac:dyDescent="0.35">
      <c r="A13" s="9">
        <v>10</v>
      </c>
      <c r="B13" s="38" t="s">
        <v>11</v>
      </c>
      <c r="C13" s="8"/>
      <c r="D13" s="8">
        <f t="shared" si="0"/>
        <v>17</v>
      </c>
      <c r="E13" s="4">
        <v>49448</v>
      </c>
      <c r="F13" s="1">
        <v>3</v>
      </c>
      <c r="G13" s="1">
        <v>0</v>
      </c>
      <c r="H13" s="1">
        <v>0</v>
      </c>
      <c r="I13" s="2">
        <f t="shared" si="1"/>
        <v>3</v>
      </c>
      <c r="J13" s="24">
        <v>0</v>
      </c>
      <c r="K13" s="1">
        <v>1</v>
      </c>
      <c r="L13" s="26">
        <v>1</v>
      </c>
      <c r="M13" s="2">
        <f t="shared" si="2"/>
        <v>2</v>
      </c>
      <c r="N13" s="32">
        <v>6</v>
      </c>
      <c r="O13" s="7">
        <v>1</v>
      </c>
      <c r="P13" s="7">
        <v>1</v>
      </c>
      <c r="Q13" s="7">
        <f t="shared" si="3"/>
        <v>4</v>
      </c>
      <c r="R13" s="7">
        <v>2</v>
      </c>
      <c r="S13" s="7">
        <v>2</v>
      </c>
      <c r="T13" s="7">
        <v>0</v>
      </c>
      <c r="V13">
        <f t="shared" si="4"/>
        <v>0</v>
      </c>
      <c r="W13" s="7">
        <v>0</v>
      </c>
      <c r="X13" s="48">
        <v>0</v>
      </c>
      <c r="Y13" s="48">
        <v>0</v>
      </c>
      <c r="Z13" s="48">
        <v>0</v>
      </c>
      <c r="AA13" s="48">
        <f t="shared" si="5"/>
        <v>0</v>
      </c>
      <c r="AB13" s="48">
        <v>0</v>
      </c>
      <c r="AC13" s="48">
        <v>0</v>
      </c>
      <c r="AD13" s="49"/>
      <c r="AE13" s="48">
        <v>0</v>
      </c>
      <c r="AF13">
        <f t="shared" si="6"/>
        <v>4</v>
      </c>
      <c r="AG13" s="38" t="s">
        <v>11</v>
      </c>
    </row>
    <row r="14" spans="1:33" x14ac:dyDescent="0.35">
      <c r="A14" s="9">
        <v>11</v>
      </c>
      <c r="B14" s="38" t="s">
        <v>12</v>
      </c>
      <c r="C14" s="8"/>
      <c r="D14" s="8">
        <f t="shared" si="0"/>
        <v>29</v>
      </c>
      <c r="E14" s="4">
        <v>79796</v>
      </c>
      <c r="F14" s="1">
        <v>1</v>
      </c>
      <c r="G14" s="1">
        <v>1</v>
      </c>
      <c r="H14" s="1">
        <v>0</v>
      </c>
      <c r="I14" s="2">
        <f t="shared" si="1"/>
        <v>2</v>
      </c>
      <c r="J14" s="25"/>
      <c r="K14" s="3"/>
      <c r="L14" s="2">
        <v>0</v>
      </c>
      <c r="M14" s="2">
        <f t="shared" si="2"/>
        <v>0</v>
      </c>
      <c r="N14" s="32">
        <v>3</v>
      </c>
      <c r="O14" s="7">
        <v>3</v>
      </c>
      <c r="P14" s="7">
        <v>3</v>
      </c>
      <c r="Q14" s="7">
        <f t="shared" si="3"/>
        <v>5</v>
      </c>
      <c r="R14" s="7">
        <v>2</v>
      </c>
      <c r="S14" s="7">
        <v>0</v>
      </c>
      <c r="T14" s="7">
        <v>1</v>
      </c>
      <c r="U14" s="7">
        <v>2</v>
      </c>
      <c r="V14">
        <f t="shared" si="4"/>
        <v>9</v>
      </c>
      <c r="W14" s="7">
        <v>3</v>
      </c>
      <c r="X14" s="48">
        <v>2</v>
      </c>
      <c r="Y14" s="48">
        <v>4</v>
      </c>
      <c r="Z14" s="48">
        <v>0</v>
      </c>
      <c r="AA14" s="48">
        <f t="shared" si="5"/>
        <v>4</v>
      </c>
      <c r="AB14" s="48">
        <v>2</v>
      </c>
      <c r="AC14" s="48">
        <v>0</v>
      </c>
      <c r="AD14" s="48">
        <v>1</v>
      </c>
      <c r="AE14" s="48">
        <v>1</v>
      </c>
      <c r="AF14">
        <f t="shared" si="6"/>
        <v>18</v>
      </c>
      <c r="AG14" s="38" t="s">
        <v>12</v>
      </c>
    </row>
    <row r="15" spans="1:33" x14ac:dyDescent="0.35">
      <c r="A15" s="9">
        <v>12</v>
      </c>
      <c r="B15" s="38" t="s">
        <v>13</v>
      </c>
      <c r="C15" s="8"/>
      <c r="D15" s="8">
        <f t="shared" si="0"/>
        <v>19</v>
      </c>
      <c r="E15" s="4">
        <v>21938</v>
      </c>
      <c r="F15" s="1">
        <v>0</v>
      </c>
      <c r="G15" s="1">
        <v>0</v>
      </c>
      <c r="H15" s="1">
        <v>0</v>
      </c>
      <c r="I15" s="2">
        <f t="shared" si="1"/>
        <v>0</v>
      </c>
      <c r="J15" s="24">
        <v>1</v>
      </c>
      <c r="K15" s="1">
        <v>2</v>
      </c>
      <c r="L15" s="2">
        <v>4</v>
      </c>
      <c r="M15" s="2">
        <f t="shared" si="2"/>
        <v>7</v>
      </c>
      <c r="N15" s="24">
        <v>2</v>
      </c>
      <c r="O15" s="7">
        <v>2</v>
      </c>
      <c r="P15" s="7">
        <v>3</v>
      </c>
      <c r="Q15" s="7">
        <f t="shared" si="3"/>
        <v>2</v>
      </c>
      <c r="R15" s="7">
        <v>0</v>
      </c>
      <c r="S15" s="7">
        <v>1</v>
      </c>
      <c r="T15" s="7">
        <v>1</v>
      </c>
      <c r="U15" s="7">
        <v>0</v>
      </c>
      <c r="V15">
        <f t="shared" si="4"/>
        <v>2</v>
      </c>
      <c r="W15" s="7">
        <v>0</v>
      </c>
      <c r="X15" s="48">
        <v>0</v>
      </c>
      <c r="Y15" s="48">
        <v>1</v>
      </c>
      <c r="Z15" s="48">
        <v>1</v>
      </c>
      <c r="AA15" s="48">
        <f t="shared" si="5"/>
        <v>1</v>
      </c>
      <c r="AB15" s="48">
        <v>0</v>
      </c>
      <c r="AC15" s="48">
        <v>1</v>
      </c>
      <c r="AD15" s="48">
        <v>0</v>
      </c>
      <c r="AE15" s="48">
        <v>0</v>
      </c>
      <c r="AF15">
        <f t="shared" si="6"/>
        <v>5</v>
      </c>
      <c r="AG15" s="38" t="s">
        <v>13</v>
      </c>
    </row>
    <row r="16" spans="1:33" x14ac:dyDescent="0.35">
      <c r="A16" s="9">
        <v>13</v>
      </c>
      <c r="B16" s="38" t="s">
        <v>14</v>
      </c>
      <c r="C16" s="8"/>
      <c r="D16" s="8">
        <f t="shared" si="0"/>
        <v>32</v>
      </c>
      <c r="E16" s="4">
        <v>30670</v>
      </c>
      <c r="F16" s="1">
        <v>0</v>
      </c>
      <c r="G16" s="1">
        <v>0</v>
      </c>
      <c r="H16" s="1">
        <v>1</v>
      </c>
      <c r="I16" s="2">
        <f t="shared" si="1"/>
        <v>1</v>
      </c>
      <c r="J16" s="24">
        <v>4</v>
      </c>
      <c r="K16" s="1">
        <v>6</v>
      </c>
      <c r="L16" s="2">
        <v>1</v>
      </c>
      <c r="M16" s="2">
        <f t="shared" si="2"/>
        <v>11</v>
      </c>
      <c r="N16" s="24">
        <v>0</v>
      </c>
      <c r="O16" s="7">
        <v>3</v>
      </c>
      <c r="P16" s="7">
        <v>1</v>
      </c>
      <c r="Q16" s="7">
        <f t="shared" si="3"/>
        <v>6</v>
      </c>
      <c r="R16" s="45"/>
      <c r="S16" s="33">
        <v>3</v>
      </c>
      <c r="T16" s="33">
        <v>1</v>
      </c>
      <c r="U16" s="33">
        <v>2</v>
      </c>
      <c r="V16">
        <f t="shared" si="4"/>
        <v>7</v>
      </c>
      <c r="W16" s="7">
        <v>5</v>
      </c>
      <c r="X16" s="48">
        <v>0</v>
      </c>
      <c r="Y16" s="48">
        <v>1</v>
      </c>
      <c r="Z16" s="48">
        <v>1</v>
      </c>
      <c r="AA16" s="48">
        <f t="shared" si="5"/>
        <v>3</v>
      </c>
      <c r="AB16" s="48">
        <v>0</v>
      </c>
      <c r="AC16" s="48">
        <v>0</v>
      </c>
      <c r="AD16" s="48">
        <v>3</v>
      </c>
      <c r="AE16" s="48">
        <v>0</v>
      </c>
      <c r="AF16">
        <f>Q16+V16+AA16</f>
        <v>16</v>
      </c>
      <c r="AG16" s="38" t="s">
        <v>14</v>
      </c>
    </row>
    <row r="17" spans="1:33" x14ac:dyDescent="0.35">
      <c r="A17" s="9">
        <v>14</v>
      </c>
      <c r="B17" s="38" t="s">
        <v>15</v>
      </c>
      <c r="C17" s="8"/>
      <c r="D17" s="8">
        <f t="shared" si="0"/>
        <v>8</v>
      </c>
      <c r="E17" s="4">
        <v>26870</v>
      </c>
      <c r="F17" s="1">
        <v>2</v>
      </c>
      <c r="G17" s="1">
        <v>1</v>
      </c>
      <c r="H17" s="1">
        <v>0</v>
      </c>
      <c r="I17" s="2">
        <f t="shared" si="1"/>
        <v>3</v>
      </c>
      <c r="J17" s="24">
        <v>0</v>
      </c>
      <c r="K17" s="1">
        <v>0</v>
      </c>
      <c r="L17" s="2">
        <v>1</v>
      </c>
      <c r="M17" s="2">
        <f t="shared" si="2"/>
        <v>1</v>
      </c>
      <c r="N17" s="24">
        <v>1</v>
      </c>
      <c r="O17" s="7">
        <v>1</v>
      </c>
      <c r="P17" s="7">
        <v>0</v>
      </c>
      <c r="Q17" s="7">
        <f t="shared" si="3"/>
        <v>1</v>
      </c>
      <c r="R17" s="7">
        <v>1</v>
      </c>
      <c r="S17" s="7">
        <v>0</v>
      </c>
      <c r="T17" s="7">
        <v>0</v>
      </c>
      <c r="U17" s="7">
        <v>0</v>
      </c>
      <c r="V17">
        <f t="shared" si="4"/>
        <v>1</v>
      </c>
      <c r="W17" s="7">
        <v>1</v>
      </c>
      <c r="X17" s="48">
        <v>0</v>
      </c>
      <c r="Y17" s="48">
        <v>0</v>
      </c>
      <c r="Z17" s="48">
        <v>0</v>
      </c>
      <c r="AA17" s="48">
        <f t="shared" si="5"/>
        <v>0</v>
      </c>
      <c r="AB17" s="48">
        <v>0</v>
      </c>
      <c r="AC17" s="48">
        <v>0</v>
      </c>
      <c r="AD17" s="48">
        <v>0</v>
      </c>
      <c r="AE17" s="48">
        <v>0</v>
      </c>
      <c r="AF17">
        <f t="shared" si="6"/>
        <v>2</v>
      </c>
      <c r="AG17" s="38" t="s">
        <v>15</v>
      </c>
    </row>
    <row r="18" spans="1:33" x14ac:dyDescent="0.35">
      <c r="A18" s="9">
        <v>15</v>
      </c>
      <c r="B18" s="39" t="s">
        <v>16</v>
      </c>
      <c r="C18" s="8"/>
      <c r="D18" s="8">
        <f t="shared" si="0"/>
        <v>32</v>
      </c>
      <c r="E18" s="4">
        <v>31574</v>
      </c>
      <c r="F18" s="1">
        <v>14</v>
      </c>
      <c r="G18" s="1">
        <v>1</v>
      </c>
      <c r="H18" s="1">
        <v>2</v>
      </c>
      <c r="I18" s="2">
        <f t="shared" si="1"/>
        <v>17</v>
      </c>
      <c r="J18" s="24">
        <v>2</v>
      </c>
      <c r="K18" s="3"/>
      <c r="L18" s="2">
        <v>1</v>
      </c>
      <c r="M18" s="2">
        <f t="shared" si="2"/>
        <v>3</v>
      </c>
      <c r="N18" s="24">
        <v>0</v>
      </c>
      <c r="O18" s="7">
        <v>4</v>
      </c>
      <c r="P18" s="7">
        <v>0</v>
      </c>
      <c r="Q18" s="7">
        <f t="shared" si="3"/>
        <v>4</v>
      </c>
      <c r="R18" s="7">
        <v>1</v>
      </c>
      <c r="S18" s="7">
        <v>1</v>
      </c>
      <c r="T18" s="7">
        <v>1</v>
      </c>
      <c r="U18" s="7">
        <v>1</v>
      </c>
      <c r="V18">
        <f t="shared" si="4"/>
        <v>1</v>
      </c>
      <c r="W18" s="7">
        <v>0</v>
      </c>
      <c r="X18" s="48">
        <v>0</v>
      </c>
      <c r="Y18" s="48">
        <v>1</v>
      </c>
      <c r="Z18" s="48">
        <v>0</v>
      </c>
      <c r="AA18" s="48">
        <f t="shared" si="5"/>
        <v>3</v>
      </c>
      <c r="AB18" s="48">
        <v>0</v>
      </c>
      <c r="AC18" s="48">
        <v>2</v>
      </c>
      <c r="AD18" s="48">
        <v>1</v>
      </c>
      <c r="AE18" s="48">
        <v>0</v>
      </c>
      <c r="AF18">
        <f t="shared" si="6"/>
        <v>8</v>
      </c>
      <c r="AG18" s="39" t="s">
        <v>16</v>
      </c>
    </row>
    <row r="19" spans="1:33" x14ac:dyDescent="0.35">
      <c r="A19" s="9">
        <v>16</v>
      </c>
      <c r="B19" s="39" t="s">
        <v>17</v>
      </c>
      <c r="C19" s="8"/>
      <c r="D19" s="8">
        <f t="shared" si="0"/>
        <v>17</v>
      </c>
      <c r="E19" s="4">
        <v>71007</v>
      </c>
      <c r="F19" s="1">
        <v>1</v>
      </c>
      <c r="G19" s="1">
        <v>0</v>
      </c>
      <c r="H19" s="1">
        <v>0</v>
      </c>
      <c r="I19" s="2">
        <f t="shared" si="1"/>
        <v>1</v>
      </c>
      <c r="J19" s="24">
        <v>2</v>
      </c>
      <c r="K19" s="1">
        <v>2</v>
      </c>
      <c r="L19" s="2">
        <v>1</v>
      </c>
      <c r="M19" s="2">
        <f t="shared" si="2"/>
        <v>5</v>
      </c>
      <c r="N19" s="24">
        <v>2</v>
      </c>
      <c r="O19" s="7">
        <v>0</v>
      </c>
      <c r="P19" s="7">
        <v>3</v>
      </c>
      <c r="Q19" s="7">
        <f t="shared" si="3"/>
        <v>1</v>
      </c>
      <c r="R19" s="44"/>
      <c r="S19" s="7">
        <v>0</v>
      </c>
      <c r="T19" s="7">
        <v>1</v>
      </c>
      <c r="U19" s="7">
        <v>0</v>
      </c>
      <c r="V19">
        <f t="shared" si="4"/>
        <v>3</v>
      </c>
      <c r="W19" s="7">
        <v>0</v>
      </c>
      <c r="X19" s="48">
        <v>0</v>
      </c>
      <c r="Y19" s="48">
        <v>2</v>
      </c>
      <c r="Z19" s="48">
        <v>1</v>
      </c>
      <c r="AA19" s="48">
        <f t="shared" si="5"/>
        <v>2</v>
      </c>
      <c r="AB19" s="48">
        <v>0</v>
      </c>
      <c r="AC19" s="48">
        <v>0</v>
      </c>
      <c r="AD19" s="48">
        <v>1</v>
      </c>
      <c r="AE19" s="48">
        <v>1</v>
      </c>
      <c r="AF19">
        <f t="shared" si="6"/>
        <v>6</v>
      </c>
      <c r="AG19" s="39" t="s">
        <v>17</v>
      </c>
    </row>
    <row r="20" spans="1:33" x14ac:dyDescent="0.35">
      <c r="A20" s="9">
        <v>17</v>
      </c>
      <c r="B20" s="39" t="s">
        <v>18</v>
      </c>
      <c r="C20" s="8"/>
      <c r="D20" s="8">
        <f t="shared" si="0"/>
        <v>8</v>
      </c>
      <c r="E20" s="4">
        <v>64229</v>
      </c>
      <c r="F20" s="1">
        <v>1</v>
      </c>
      <c r="G20" s="1">
        <v>0</v>
      </c>
      <c r="H20" s="1">
        <v>0</v>
      </c>
      <c r="I20" s="2">
        <f t="shared" si="1"/>
        <v>1</v>
      </c>
      <c r="J20" s="25"/>
      <c r="K20" s="1">
        <v>0</v>
      </c>
      <c r="L20" s="26">
        <v>0</v>
      </c>
      <c r="M20" s="2">
        <f t="shared" si="2"/>
        <v>0</v>
      </c>
      <c r="N20" s="24">
        <v>1</v>
      </c>
      <c r="O20" s="7">
        <v>2</v>
      </c>
      <c r="P20" s="7">
        <v>1</v>
      </c>
      <c r="Q20" s="7">
        <f t="shared" si="3"/>
        <v>2</v>
      </c>
      <c r="R20" s="7">
        <v>2</v>
      </c>
      <c r="S20" s="7">
        <v>0</v>
      </c>
      <c r="T20" s="7">
        <v>0</v>
      </c>
      <c r="U20" s="7">
        <v>0</v>
      </c>
      <c r="V20">
        <f t="shared" si="4"/>
        <v>1</v>
      </c>
      <c r="W20" s="7">
        <v>0</v>
      </c>
      <c r="X20" s="48">
        <v>0</v>
      </c>
      <c r="Y20" s="48">
        <v>1</v>
      </c>
      <c r="Z20" s="48">
        <v>0</v>
      </c>
      <c r="AA20" s="48">
        <f t="shared" si="5"/>
        <v>0</v>
      </c>
      <c r="AB20" s="48">
        <v>0</v>
      </c>
      <c r="AC20" s="48">
        <v>0</v>
      </c>
      <c r="AD20" s="48">
        <v>0</v>
      </c>
      <c r="AE20" s="48">
        <v>0</v>
      </c>
      <c r="AF20">
        <f t="shared" si="6"/>
        <v>3</v>
      </c>
      <c r="AG20" s="39" t="s">
        <v>18</v>
      </c>
    </row>
    <row r="21" spans="1:33" x14ac:dyDescent="0.35">
      <c r="A21" s="9">
        <v>18</v>
      </c>
      <c r="B21" s="39" t="s">
        <v>19</v>
      </c>
      <c r="C21" s="8"/>
      <c r="D21" s="8">
        <f t="shared" si="0"/>
        <v>35</v>
      </c>
      <c r="E21" s="4">
        <v>41399</v>
      </c>
      <c r="F21" s="1">
        <v>14</v>
      </c>
      <c r="G21" s="1">
        <v>4</v>
      </c>
      <c r="H21" s="1">
        <v>2</v>
      </c>
      <c r="I21" s="2">
        <f t="shared" si="1"/>
        <v>20</v>
      </c>
      <c r="J21" s="24">
        <v>1</v>
      </c>
      <c r="K21" s="1">
        <v>1</v>
      </c>
      <c r="L21" s="2">
        <v>1</v>
      </c>
      <c r="M21" s="2">
        <f t="shared" si="2"/>
        <v>3</v>
      </c>
      <c r="N21" s="24">
        <v>3</v>
      </c>
      <c r="O21" s="7">
        <v>3</v>
      </c>
      <c r="P21" s="7">
        <v>1</v>
      </c>
      <c r="Q21" s="7">
        <f t="shared" si="3"/>
        <v>2</v>
      </c>
      <c r="R21" s="7">
        <v>0</v>
      </c>
      <c r="S21" s="7">
        <v>0</v>
      </c>
      <c r="T21" s="7">
        <v>1</v>
      </c>
      <c r="U21" s="7">
        <v>1</v>
      </c>
      <c r="V21">
        <f t="shared" si="4"/>
        <v>1</v>
      </c>
      <c r="W21" s="7">
        <v>0</v>
      </c>
      <c r="X21" s="48">
        <v>0</v>
      </c>
      <c r="Y21" s="48">
        <v>1</v>
      </c>
      <c r="Z21" s="48">
        <v>0</v>
      </c>
      <c r="AA21" s="48">
        <f t="shared" si="5"/>
        <v>2</v>
      </c>
      <c r="AB21" s="48">
        <v>0</v>
      </c>
      <c r="AC21" s="48">
        <v>1</v>
      </c>
      <c r="AD21" s="48">
        <v>1</v>
      </c>
      <c r="AE21" s="48">
        <v>0</v>
      </c>
      <c r="AF21">
        <f t="shared" si="6"/>
        <v>5</v>
      </c>
      <c r="AG21" s="39" t="s">
        <v>19</v>
      </c>
    </row>
    <row r="22" spans="1:33" x14ac:dyDescent="0.35">
      <c r="A22" s="9">
        <v>19</v>
      </c>
      <c r="B22" s="39" t="s">
        <v>20</v>
      </c>
      <c r="C22" s="8"/>
      <c r="D22" s="8">
        <f t="shared" si="0"/>
        <v>9</v>
      </c>
      <c r="E22" s="4">
        <v>59405</v>
      </c>
      <c r="F22" s="1">
        <v>2</v>
      </c>
      <c r="G22" s="1">
        <v>1</v>
      </c>
      <c r="H22" s="1">
        <v>0</v>
      </c>
      <c r="I22" s="2">
        <f t="shared" si="1"/>
        <v>3</v>
      </c>
      <c r="J22" s="24">
        <v>0</v>
      </c>
      <c r="K22" s="1">
        <v>0</v>
      </c>
      <c r="L22" s="26">
        <v>0</v>
      </c>
      <c r="M22" s="2">
        <f t="shared" si="2"/>
        <v>0</v>
      </c>
      <c r="N22" s="24">
        <v>1</v>
      </c>
      <c r="O22" s="7">
        <v>0</v>
      </c>
      <c r="P22" s="7">
        <v>0</v>
      </c>
      <c r="Q22" s="7">
        <f t="shared" si="3"/>
        <v>0</v>
      </c>
      <c r="R22" s="7">
        <v>0</v>
      </c>
      <c r="S22" s="7">
        <v>0</v>
      </c>
      <c r="T22" s="7">
        <v>0</v>
      </c>
      <c r="U22" s="7">
        <v>0</v>
      </c>
      <c r="V22">
        <f t="shared" si="4"/>
        <v>2</v>
      </c>
      <c r="W22" s="7">
        <v>1</v>
      </c>
      <c r="X22" s="48">
        <v>1</v>
      </c>
      <c r="Y22" s="49"/>
      <c r="Z22" s="48">
        <v>0</v>
      </c>
      <c r="AA22" s="48">
        <f t="shared" si="5"/>
        <v>3</v>
      </c>
      <c r="AB22" s="49"/>
      <c r="AC22" s="48">
        <v>1</v>
      </c>
      <c r="AD22" s="48">
        <v>0</v>
      </c>
      <c r="AE22" s="48">
        <v>2</v>
      </c>
      <c r="AF22">
        <f t="shared" si="6"/>
        <v>5</v>
      </c>
      <c r="AG22" s="39" t="s">
        <v>20</v>
      </c>
    </row>
    <row r="23" spans="1:33" x14ac:dyDescent="0.35">
      <c r="A23" s="9">
        <v>20</v>
      </c>
      <c r="B23" s="39" t="s">
        <v>21</v>
      </c>
      <c r="C23" s="8"/>
      <c r="D23" s="8">
        <f t="shared" si="0"/>
        <v>16</v>
      </c>
      <c r="E23" s="4">
        <v>27382</v>
      </c>
      <c r="F23" s="1">
        <v>3</v>
      </c>
      <c r="G23" s="1">
        <v>1</v>
      </c>
      <c r="H23" s="1">
        <v>2</v>
      </c>
      <c r="I23" s="2">
        <f t="shared" si="1"/>
        <v>6</v>
      </c>
      <c r="J23" s="24">
        <v>1</v>
      </c>
      <c r="K23" s="1">
        <v>2</v>
      </c>
      <c r="L23" s="2">
        <v>1</v>
      </c>
      <c r="M23" s="2">
        <f t="shared" si="2"/>
        <v>4</v>
      </c>
      <c r="N23" s="24">
        <v>1</v>
      </c>
      <c r="O23" s="7">
        <v>2</v>
      </c>
      <c r="P23" s="7">
        <v>2</v>
      </c>
      <c r="Q23" s="7">
        <f t="shared" si="3"/>
        <v>0</v>
      </c>
      <c r="R23" s="7">
        <v>0</v>
      </c>
      <c r="S23" s="7">
        <v>0</v>
      </c>
      <c r="T23" s="7">
        <v>0</v>
      </c>
      <c r="U23" s="7">
        <v>0</v>
      </c>
      <c r="V23">
        <f t="shared" si="4"/>
        <v>1</v>
      </c>
      <c r="W23" s="7">
        <v>0</v>
      </c>
      <c r="X23" s="48">
        <v>0</v>
      </c>
      <c r="Y23" s="48">
        <v>1</v>
      </c>
      <c r="Z23" s="48">
        <v>0</v>
      </c>
      <c r="AA23" s="48">
        <f t="shared" si="5"/>
        <v>0</v>
      </c>
      <c r="AB23" s="48">
        <v>0</v>
      </c>
      <c r="AC23" s="48">
        <v>0</v>
      </c>
      <c r="AD23" s="48">
        <v>0</v>
      </c>
      <c r="AE23" s="48">
        <v>0</v>
      </c>
      <c r="AF23">
        <f t="shared" si="6"/>
        <v>1</v>
      </c>
      <c r="AG23" s="39" t="s">
        <v>21</v>
      </c>
    </row>
    <row r="24" spans="1:33" x14ac:dyDescent="0.35">
      <c r="A24" s="9">
        <v>21</v>
      </c>
      <c r="B24" s="40" t="s">
        <v>22</v>
      </c>
      <c r="C24" s="8"/>
      <c r="D24" s="8">
        <f t="shared" si="0"/>
        <v>38</v>
      </c>
      <c r="E24" s="4">
        <v>35195</v>
      </c>
      <c r="F24" s="1">
        <v>8</v>
      </c>
      <c r="G24" s="1">
        <v>3</v>
      </c>
      <c r="H24" s="1">
        <v>0</v>
      </c>
      <c r="I24" s="2">
        <f t="shared" si="1"/>
        <v>11</v>
      </c>
      <c r="J24" s="24">
        <v>2</v>
      </c>
      <c r="K24" s="1">
        <v>5</v>
      </c>
      <c r="L24" s="2">
        <v>5</v>
      </c>
      <c r="M24" s="2">
        <f t="shared" si="2"/>
        <v>12</v>
      </c>
      <c r="N24" s="24">
        <v>2</v>
      </c>
      <c r="O24" s="7">
        <v>4</v>
      </c>
      <c r="P24" s="7">
        <v>4</v>
      </c>
      <c r="Q24" s="7">
        <f t="shared" si="3"/>
        <v>2</v>
      </c>
      <c r="R24" s="7">
        <v>0</v>
      </c>
      <c r="S24" s="7">
        <v>0</v>
      </c>
      <c r="T24" s="7">
        <v>0</v>
      </c>
      <c r="U24" s="7">
        <v>2</v>
      </c>
      <c r="V24">
        <f t="shared" si="4"/>
        <v>2</v>
      </c>
      <c r="W24" s="7">
        <v>0</v>
      </c>
      <c r="X24" s="48">
        <v>1</v>
      </c>
      <c r="Y24" s="48">
        <v>1</v>
      </c>
      <c r="Z24" s="48">
        <v>0</v>
      </c>
      <c r="AA24" s="48">
        <f t="shared" si="5"/>
        <v>1</v>
      </c>
      <c r="AB24" s="48">
        <v>0</v>
      </c>
      <c r="AC24" s="48">
        <v>0</v>
      </c>
      <c r="AD24" s="49"/>
      <c r="AE24" s="48">
        <v>1</v>
      </c>
      <c r="AF24">
        <f t="shared" si="6"/>
        <v>5</v>
      </c>
      <c r="AG24" s="40" t="s">
        <v>22</v>
      </c>
    </row>
    <row r="25" spans="1:33" x14ac:dyDescent="0.35">
      <c r="A25" s="9">
        <v>22</v>
      </c>
      <c r="B25" s="40" t="s">
        <v>23</v>
      </c>
      <c r="C25" s="8"/>
      <c r="D25" s="8">
        <f t="shared" si="0"/>
        <v>29</v>
      </c>
      <c r="E25" s="4">
        <v>24839</v>
      </c>
      <c r="F25" s="1">
        <v>10</v>
      </c>
      <c r="G25" s="1">
        <v>4</v>
      </c>
      <c r="H25" s="1">
        <v>2</v>
      </c>
      <c r="I25" s="2">
        <f t="shared" si="1"/>
        <v>16</v>
      </c>
      <c r="J25" s="25"/>
      <c r="K25" s="1">
        <v>3</v>
      </c>
      <c r="L25" s="2">
        <v>3</v>
      </c>
      <c r="M25" s="2">
        <f t="shared" si="2"/>
        <v>6</v>
      </c>
      <c r="N25" s="24">
        <v>1</v>
      </c>
      <c r="O25" s="7">
        <v>0</v>
      </c>
      <c r="P25" s="7">
        <v>1</v>
      </c>
      <c r="Q25" s="7">
        <f t="shared" si="3"/>
        <v>0</v>
      </c>
      <c r="R25" s="7">
        <v>0</v>
      </c>
      <c r="S25" s="7">
        <v>0</v>
      </c>
      <c r="T25" s="7">
        <v>0</v>
      </c>
      <c r="U25" s="7">
        <v>0</v>
      </c>
      <c r="V25">
        <f t="shared" si="4"/>
        <v>4</v>
      </c>
      <c r="W25" s="7">
        <v>0</v>
      </c>
      <c r="X25" s="48">
        <v>1</v>
      </c>
      <c r="Y25" s="48">
        <v>2</v>
      </c>
      <c r="Z25" s="48">
        <v>1</v>
      </c>
      <c r="AA25" s="48">
        <f t="shared" si="5"/>
        <v>1</v>
      </c>
      <c r="AB25" s="48">
        <v>0</v>
      </c>
      <c r="AC25" s="48">
        <v>1</v>
      </c>
      <c r="AD25" s="48">
        <v>0</v>
      </c>
      <c r="AE25" s="48">
        <v>0</v>
      </c>
      <c r="AF25">
        <f t="shared" si="6"/>
        <v>5</v>
      </c>
      <c r="AG25" s="40" t="s">
        <v>23</v>
      </c>
    </row>
    <row r="26" spans="1:33" x14ac:dyDescent="0.35">
      <c r="A26" s="9">
        <v>23</v>
      </c>
      <c r="B26" s="40" t="s">
        <v>24</v>
      </c>
      <c r="C26" s="8"/>
      <c r="D26" s="8">
        <f t="shared" si="0"/>
        <v>17</v>
      </c>
      <c r="E26" s="4">
        <v>32806</v>
      </c>
      <c r="F26" s="1">
        <v>4</v>
      </c>
      <c r="G26" s="1">
        <v>0</v>
      </c>
      <c r="H26" s="1">
        <v>9</v>
      </c>
      <c r="I26" s="2">
        <f t="shared" si="1"/>
        <v>13</v>
      </c>
      <c r="J26" s="24">
        <v>0</v>
      </c>
      <c r="K26" s="1">
        <v>1</v>
      </c>
      <c r="L26" s="2">
        <v>3</v>
      </c>
      <c r="M26" s="2">
        <f t="shared" si="2"/>
        <v>4</v>
      </c>
      <c r="N26" s="24">
        <v>0</v>
      </c>
      <c r="O26" s="7">
        <v>0</v>
      </c>
      <c r="P26" s="7">
        <v>0</v>
      </c>
      <c r="Q26" s="7">
        <f t="shared" si="3"/>
        <v>0</v>
      </c>
      <c r="R26" s="44"/>
      <c r="S26" s="7">
        <v>0</v>
      </c>
      <c r="U26" s="7">
        <v>0</v>
      </c>
      <c r="V26">
        <f t="shared" si="4"/>
        <v>0</v>
      </c>
      <c r="X26" s="48">
        <v>0</v>
      </c>
      <c r="Y26" s="48">
        <v>0</v>
      </c>
      <c r="Z26" s="48">
        <v>0</v>
      </c>
      <c r="AA26" s="48">
        <f t="shared" si="5"/>
        <v>0</v>
      </c>
      <c r="AB26" s="48">
        <v>0</v>
      </c>
      <c r="AC26" s="48">
        <v>0</v>
      </c>
      <c r="AD26" s="49"/>
      <c r="AE26" s="48">
        <v>0</v>
      </c>
      <c r="AF26">
        <f t="shared" si="6"/>
        <v>0</v>
      </c>
      <c r="AG26" s="40" t="s">
        <v>24</v>
      </c>
    </row>
    <row r="27" spans="1:33" x14ac:dyDescent="0.35">
      <c r="A27" s="9">
        <v>24</v>
      </c>
      <c r="B27" s="40" t="s">
        <v>25</v>
      </c>
      <c r="C27" s="8"/>
      <c r="D27" s="8">
        <f t="shared" si="0"/>
        <v>9</v>
      </c>
      <c r="E27" s="4">
        <v>24685</v>
      </c>
      <c r="F27" s="1">
        <v>4</v>
      </c>
      <c r="G27" s="1">
        <v>1</v>
      </c>
      <c r="H27" s="1">
        <v>0</v>
      </c>
      <c r="I27" s="2">
        <f t="shared" si="1"/>
        <v>5</v>
      </c>
      <c r="J27" s="24">
        <v>1</v>
      </c>
      <c r="K27" s="1">
        <v>1</v>
      </c>
      <c r="L27" s="2">
        <v>1</v>
      </c>
      <c r="M27" s="2">
        <f t="shared" si="2"/>
        <v>3</v>
      </c>
      <c r="N27" s="24">
        <v>1</v>
      </c>
      <c r="O27" s="7">
        <v>0</v>
      </c>
      <c r="P27" s="7">
        <v>0</v>
      </c>
      <c r="Q27" s="7">
        <f t="shared" si="3"/>
        <v>0</v>
      </c>
      <c r="R27" s="44"/>
      <c r="S27" s="7">
        <v>0</v>
      </c>
      <c r="T27" s="7">
        <v>0</v>
      </c>
      <c r="U27" s="7">
        <v>0</v>
      </c>
      <c r="V27">
        <f t="shared" si="4"/>
        <v>0</v>
      </c>
      <c r="W27" s="7">
        <v>0</v>
      </c>
      <c r="X27" s="48">
        <v>0</v>
      </c>
      <c r="Y27" s="48">
        <v>0</v>
      </c>
      <c r="Z27" s="48">
        <v>0</v>
      </c>
      <c r="AA27" s="48">
        <f t="shared" si="5"/>
        <v>0</v>
      </c>
      <c r="AB27" s="48">
        <v>0</v>
      </c>
      <c r="AC27" s="48">
        <v>0</v>
      </c>
      <c r="AD27" s="48">
        <v>0</v>
      </c>
      <c r="AE27" s="48">
        <v>0</v>
      </c>
      <c r="AF27">
        <f t="shared" si="6"/>
        <v>0</v>
      </c>
      <c r="AG27" s="40" t="s">
        <v>25</v>
      </c>
    </row>
    <row r="28" spans="1:33" x14ac:dyDescent="0.35">
      <c r="A28" s="9">
        <v>25</v>
      </c>
      <c r="B28" s="40" t="s">
        <v>26</v>
      </c>
      <c r="C28" s="8"/>
      <c r="D28" s="8">
        <f t="shared" si="0"/>
        <v>20</v>
      </c>
      <c r="E28" s="4">
        <v>54614</v>
      </c>
      <c r="F28" s="1">
        <v>0</v>
      </c>
      <c r="G28" s="1">
        <v>3</v>
      </c>
      <c r="H28" s="1">
        <v>1</v>
      </c>
      <c r="I28" s="2">
        <f t="shared" si="1"/>
        <v>4</v>
      </c>
      <c r="J28" s="24">
        <v>0</v>
      </c>
      <c r="K28" s="1">
        <v>3</v>
      </c>
      <c r="L28" s="26">
        <v>2</v>
      </c>
      <c r="M28" s="2">
        <f t="shared" si="2"/>
        <v>5</v>
      </c>
      <c r="N28" s="24">
        <v>0</v>
      </c>
      <c r="O28" s="7">
        <v>0</v>
      </c>
      <c r="P28" s="7">
        <v>5</v>
      </c>
      <c r="Q28" s="7">
        <f t="shared" si="3"/>
        <v>0</v>
      </c>
      <c r="R28" s="7">
        <v>0</v>
      </c>
      <c r="S28" s="7">
        <v>0</v>
      </c>
      <c r="T28" s="7">
        <v>0</v>
      </c>
      <c r="V28">
        <f t="shared" si="4"/>
        <v>6</v>
      </c>
      <c r="X28" s="48">
        <v>1</v>
      </c>
      <c r="Y28" s="49"/>
      <c r="Z28" s="48">
        <v>5</v>
      </c>
      <c r="AA28" s="48">
        <f t="shared" si="5"/>
        <v>0</v>
      </c>
      <c r="AB28" s="48">
        <v>0</v>
      </c>
      <c r="AC28" s="48">
        <v>0</v>
      </c>
      <c r="AD28" s="48">
        <v>0</v>
      </c>
      <c r="AE28" s="48">
        <v>0</v>
      </c>
      <c r="AF28">
        <f t="shared" si="6"/>
        <v>6</v>
      </c>
      <c r="AG28" s="40" t="s">
        <v>26</v>
      </c>
    </row>
    <row r="29" spans="1:33" x14ac:dyDescent="0.35">
      <c r="A29" s="9">
        <v>26</v>
      </c>
      <c r="B29" s="41" t="s">
        <v>27</v>
      </c>
      <c r="C29" s="8"/>
      <c r="D29" s="8">
        <f t="shared" si="0"/>
        <v>19</v>
      </c>
      <c r="E29" s="4">
        <v>52241</v>
      </c>
      <c r="F29" s="1">
        <v>5</v>
      </c>
      <c r="G29" s="1">
        <v>0</v>
      </c>
      <c r="H29" s="1">
        <v>1</v>
      </c>
      <c r="I29" s="2">
        <f t="shared" si="1"/>
        <v>6</v>
      </c>
      <c r="J29" s="24">
        <v>2</v>
      </c>
      <c r="K29" s="1">
        <v>1</v>
      </c>
      <c r="L29" s="2">
        <v>3</v>
      </c>
      <c r="M29" s="2">
        <f t="shared" si="2"/>
        <v>6</v>
      </c>
      <c r="N29" s="24">
        <v>3</v>
      </c>
      <c r="O29" s="7">
        <v>1</v>
      </c>
      <c r="P29" s="7">
        <v>1</v>
      </c>
      <c r="Q29" s="7">
        <f t="shared" si="3"/>
        <v>2</v>
      </c>
      <c r="R29" s="7">
        <v>2</v>
      </c>
      <c r="S29" s="7">
        <v>0</v>
      </c>
      <c r="T29" s="7">
        <v>0</v>
      </c>
      <c r="V29">
        <f t="shared" si="4"/>
        <v>0</v>
      </c>
      <c r="W29" s="7">
        <v>0</v>
      </c>
      <c r="X29" s="48">
        <v>0</v>
      </c>
      <c r="Y29" s="48">
        <v>0</v>
      </c>
      <c r="Z29" s="48"/>
      <c r="AA29" s="48">
        <f t="shared" si="5"/>
        <v>0</v>
      </c>
      <c r="AB29" s="48">
        <v>0</v>
      </c>
      <c r="AC29" s="48">
        <v>0</v>
      </c>
      <c r="AD29" s="48">
        <v>0</v>
      </c>
      <c r="AE29" s="48">
        <v>0</v>
      </c>
      <c r="AF29">
        <f t="shared" si="6"/>
        <v>2</v>
      </c>
      <c r="AG29" s="41" t="s">
        <v>27</v>
      </c>
    </row>
    <row r="30" spans="1:33" x14ac:dyDescent="0.35">
      <c r="A30" s="9">
        <v>27</v>
      </c>
      <c r="B30" s="41" t="s">
        <v>28</v>
      </c>
      <c r="C30" s="8"/>
      <c r="D30" s="8">
        <f t="shared" si="0"/>
        <v>32</v>
      </c>
      <c r="E30" s="4">
        <v>49765</v>
      </c>
      <c r="F30" s="1">
        <v>1</v>
      </c>
      <c r="G30" s="1">
        <v>3</v>
      </c>
      <c r="H30" s="1">
        <v>3</v>
      </c>
      <c r="I30" s="2">
        <f t="shared" si="1"/>
        <v>7</v>
      </c>
      <c r="J30" s="24">
        <v>4</v>
      </c>
      <c r="K30" s="1">
        <v>8</v>
      </c>
      <c r="L30" s="2">
        <v>3</v>
      </c>
      <c r="M30" s="2">
        <f>SUM(J30:L30)</f>
        <v>15</v>
      </c>
      <c r="N30" s="24">
        <v>3</v>
      </c>
      <c r="O30" s="7">
        <v>1</v>
      </c>
      <c r="P30" s="7">
        <v>1</v>
      </c>
      <c r="Q30" s="7">
        <f t="shared" si="3"/>
        <v>0</v>
      </c>
      <c r="R30" s="7">
        <v>0</v>
      </c>
      <c r="S30" s="7">
        <v>0</v>
      </c>
      <c r="T30" s="7">
        <v>0</v>
      </c>
      <c r="U30" s="7">
        <v>0</v>
      </c>
      <c r="V30">
        <f t="shared" si="4"/>
        <v>3</v>
      </c>
      <c r="W30" s="7">
        <v>0</v>
      </c>
      <c r="X30" s="48">
        <v>1</v>
      </c>
      <c r="Y30" s="48">
        <v>2</v>
      </c>
      <c r="Z30" s="48">
        <v>0</v>
      </c>
      <c r="AA30" s="48">
        <f t="shared" si="5"/>
        <v>2</v>
      </c>
      <c r="AB30" s="48">
        <v>1</v>
      </c>
      <c r="AC30" s="48">
        <v>1</v>
      </c>
      <c r="AD30" s="49"/>
      <c r="AE30" s="48">
        <v>0</v>
      </c>
      <c r="AF30">
        <f t="shared" si="6"/>
        <v>5</v>
      </c>
      <c r="AG30" s="41" t="s">
        <v>28</v>
      </c>
    </row>
    <row r="31" spans="1:33" x14ac:dyDescent="0.35">
      <c r="A31" s="9">
        <v>28</v>
      </c>
      <c r="B31" s="41" t="s">
        <v>29</v>
      </c>
      <c r="C31" s="8"/>
      <c r="D31" s="8">
        <f t="shared" si="0"/>
        <v>24</v>
      </c>
      <c r="E31" s="4">
        <v>30662</v>
      </c>
      <c r="F31" s="1">
        <v>2</v>
      </c>
      <c r="G31" s="1">
        <v>1</v>
      </c>
      <c r="H31" s="1">
        <v>0</v>
      </c>
      <c r="I31" s="2">
        <f t="shared" si="1"/>
        <v>3</v>
      </c>
      <c r="J31" s="25"/>
      <c r="K31" s="1">
        <v>1</v>
      </c>
      <c r="L31" s="2">
        <v>5</v>
      </c>
      <c r="M31" s="2">
        <f t="shared" si="2"/>
        <v>6</v>
      </c>
      <c r="N31" s="32">
        <v>4</v>
      </c>
      <c r="O31" s="7">
        <v>5</v>
      </c>
      <c r="P31" s="7">
        <v>3</v>
      </c>
      <c r="Q31" s="7">
        <f t="shared" si="3"/>
        <v>1</v>
      </c>
      <c r="R31" s="7">
        <v>0</v>
      </c>
      <c r="S31" s="7">
        <v>0</v>
      </c>
      <c r="T31" s="7">
        <v>0</v>
      </c>
      <c r="U31" s="7">
        <v>1</v>
      </c>
      <c r="V31">
        <f t="shared" si="4"/>
        <v>0</v>
      </c>
      <c r="W31" s="7">
        <v>0</v>
      </c>
      <c r="X31" s="48">
        <v>0</v>
      </c>
      <c r="Y31" s="48">
        <v>0</v>
      </c>
      <c r="Z31" s="48">
        <v>0</v>
      </c>
      <c r="AA31" s="48">
        <f t="shared" si="5"/>
        <v>2</v>
      </c>
      <c r="AB31" s="48">
        <v>1</v>
      </c>
      <c r="AC31" s="48">
        <v>0</v>
      </c>
      <c r="AD31" s="48">
        <v>1</v>
      </c>
      <c r="AE31" s="48">
        <v>0</v>
      </c>
      <c r="AF31">
        <f t="shared" si="6"/>
        <v>3</v>
      </c>
      <c r="AG31" s="41" t="s">
        <v>29</v>
      </c>
    </row>
    <row r="32" spans="1:33" x14ac:dyDescent="0.35">
      <c r="A32" s="9">
        <v>29</v>
      </c>
      <c r="B32" s="41" t="s">
        <v>30</v>
      </c>
      <c r="C32" s="8"/>
      <c r="D32" s="8">
        <f t="shared" si="0"/>
        <v>29</v>
      </c>
      <c r="E32" s="4">
        <v>40472</v>
      </c>
      <c r="F32" s="1">
        <v>6</v>
      </c>
      <c r="G32" s="1">
        <v>1</v>
      </c>
      <c r="H32" s="1">
        <v>1</v>
      </c>
      <c r="I32" s="2">
        <f t="shared" si="1"/>
        <v>8</v>
      </c>
      <c r="J32" s="24">
        <v>4</v>
      </c>
      <c r="K32" s="1">
        <v>0</v>
      </c>
      <c r="L32" s="2">
        <v>1</v>
      </c>
      <c r="M32" s="2">
        <f t="shared" si="2"/>
        <v>5</v>
      </c>
      <c r="N32" s="32">
        <v>4</v>
      </c>
      <c r="O32" s="7">
        <v>8</v>
      </c>
      <c r="P32" s="7">
        <v>0</v>
      </c>
      <c r="Q32" s="7">
        <f t="shared" si="3"/>
        <v>2</v>
      </c>
      <c r="R32" s="7">
        <v>0</v>
      </c>
      <c r="S32" s="7">
        <v>1</v>
      </c>
      <c r="T32" s="7">
        <v>1</v>
      </c>
      <c r="U32" s="7">
        <v>0</v>
      </c>
      <c r="V32">
        <f t="shared" si="4"/>
        <v>1</v>
      </c>
      <c r="W32" s="7">
        <v>1</v>
      </c>
      <c r="X32" s="48">
        <v>0</v>
      </c>
      <c r="Y32" s="48">
        <v>0</v>
      </c>
      <c r="Z32" s="48">
        <v>0</v>
      </c>
      <c r="AA32" s="48">
        <f t="shared" si="5"/>
        <v>1</v>
      </c>
      <c r="AB32" s="50">
        <v>0</v>
      </c>
      <c r="AC32" s="48">
        <v>1</v>
      </c>
      <c r="AD32" s="48">
        <v>0</v>
      </c>
      <c r="AE32" s="48">
        <v>0</v>
      </c>
      <c r="AF32">
        <f t="shared" si="6"/>
        <v>4</v>
      </c>
      <c r="AG32" s="41" t="s">
        <v>30</v>
      </c>
    </row>
    <row r="33" spans="1:33" x14ac:dyDescent="0.35">
      <c r="A33" s="9">
        <v>30</v>
      </c>
      <c r="B33" s="41" t="s">
        <v>31</v>
      </c>
      <c r="C33" s="8"/>
      <c r="D33" s="8">
        <f t="shared" si="0"/>
        <v>27</v>
      </c>
      <c r="E33" s="4">
        <v>77813</v>
      </c>
      <c r="F33" s="1">
        <v>8</v>
      </c>
      <c r="G33" s="1">
        <v>0</v>
      </c>
      <c r="H33" s="1">
        <v>3</v>
      </c>
      <c r="I33" s="2">
        <f t="shared" si="1"/>
        <v>11</v>
      </c>
      <c r="J33" s="24">
        <v>4</v>
      </c>
      <c r="K33" s="1">
        <v>3</v>
      </c>
      <c r="L33" s="2">
        <v>3</v>
      </c>
      <c r="M33" s="2">
        <f t="shared" si="2"/>
        <v>10</v>
      </c>
      <c r="N33" s="24">
        <v>1</v>
      </c>
      <c r="O33" s="7">
        <v>1</v>
      </c>
      <c r="P33" s="7">
        <v>0</v>
      </c>
      <c r="Q33" s="7">
        <f t="shared" si="3"/>
        <v>0</v>
      </c>
      <c r="R33" s="7">
        <v>0</v>
      </c>
      <c r="S33" s="7">
        <v>0</v>
      </c>
      <c r="T33" s="7">
        <v>0</v>
      </c>
      <c r="U33" s="7">
        <v>0</v>
      </c>
      <c r="V33">
        <f t="shared" si="4"/>
        <v>3</v>
      </c>
      <c r="X33" s="48">
        <v>0</v>
      </c>
      <c r="Y33" s="49"/>
      <c r="Z33" s="48">
        <v>3</v>
      </c>
      <c r="AA33" s="48">
        <f t="shared" si="5"/>
        <v>1</v>
      </c>
      <c r="AB33" s="48">
        <v>1</v>
      </c>
      <c r="AC33" s="48">
        <v>0</v>
      </c>
      <c r="AD33" s="48">
        <v>0</v>
      </c>
      <c r="AE33" s="48">
        <v>0</v>
      </c>
      <c r="AF33">
        <f t="shared" si="6"/>
        <v>4</v>
      </c>
      <c r="AG33" s="41" t="s">
        <v>31</v>
      </c>
    </row>
    <row r="34" spans="1:33" x14ac:dyDescent="0.35">
      <c r="A34" s="9">
        <v>31</v>
      </c>
      <c r="B34" s="41" t="s">
        <v>85</v>
      </c>
      <c r="C34" s="8"/>
      <c r="D34" s="8">
        <f t="shared" si="0"/>
        <v>17</v>
      </c>
      <c r="E34" s="4"/>
      <c r="F34" s="1"/>
      <c r="G34" s="1"/>
      <c r="H34" s="1"/>
      <c r="I34" s="2"/>
      <c r="J34" s="24"/>
      <c r="K34" s="1"/>
      <c r="L34" s="2"/>
      <c r="M34" s="2"/>
      <c r="N34" s="32">
        <v>6</v>
      </c>
      <c r="O34" s="7">
        <v>2</v>
      </c>
      <c r="P34" s="7">
        <v>3</v>
      </c>
      <c r="Q34" s="7">
        <f t="shared" si="3"/>
        <v>1</v>
      </c>
      <c r="R34" s="7">
        <v>0</v>
      </c>
      <c r="S34" s="7">
        <v>0</v>
      </c>
      <c r="T34" s="7">
        <v>1</v>
      </c>
      <c r="U34" s="7">
        <v>0</v>
      </c>
      <c r="V34">
        <f t="shared" si="4"/>
        <v>2</v>
      </c>
      <c r="W34" s="7">
        <v>2</v>
      </c>
      <c r="X34" s="48">
        <v>0</v>
      </c>
      <c r="Y34" s="48">
        <v>0</v>
      </c>
      <c r="Z34" s="48">
        <v>0</v>
      </c>
      <c r="AA34" s="48">
        <f t="shared" si="5"/>
        <v>3</v>
      </c>
      <c r="AB34" s="48">
        <v>3</v>
      </c>
      <c r="AC34" s="48">
        <v>0</v>
      </c>
      <c r="AD34" s="48">
        <v>0</v>
      </c>
      <c r="AE34" s="48">
        <v>0</v>
      </c>
      <c r="AF34">
        <f t="shared" si="6"/>
        <v>6</v>
      </c>
      <c r="AG34" s="41" t="s">
        <v>85</v>
      </c>
    </row>
    <row r="35" spans="1:33" x14ac:dyDescent="0.35">
      <c r="A35" s="9">
        <v>32</v>
      </c>
      <c r="B35" s="41" t="s">
        <v>32</v>
      </c>
      <c r="C35" s="8"/>
      <c r="D35" s="8">
        <f t="shared" si="0"/>
        <v>7</v>
      </c>
      <c r="E35" s="4">
        <v>54610</v>
      </c>
      <c r="F35" s="1">
        <v>1</v>
      </c>
      <c r="G35" s="1">
        <v>1</v>
      </c>
      <c r="H35" s="1">
        <v>0</v>
      </c>
      <c r="I35" s="2">
        <f t="shared" si="1"/>
        <v>2</v>
      </c>
      <c r="J35" s="24">
        <v>0</v>
      </c>
      <c r="K35" s="1">
        <v>1</v>
      </c>
      <c r="L35" s="2">
        <v>1</v>
      </c>
      <c r="M35" s="2">
        <f t="shared" si="2"/>
        <v>2</v>
      </c>
      <c r="N35" s="24">
        <v>0</v>
      </c>
      <c r="O35" s="7">
        <v>0</v>
      </c>
      <c r="P35" s="7">
        <v>0</v>
      </c>
      <c r="Q35" s="7">
        <f t="shared" si="3"/>
        <v>2</v>
      </c>
      <c r="R35" s="44"/>
      <c r="S35" s="7">
        <v>0</v>
      </c>
      <c r="T35" s="7">
        <v>2</v>
      </c>
      <c r="U35" s="7">
        <v>0</v>
      </c>
      <c r="V35">
        <f t="shared" si="4"/>
        <v>0</v>
      </c>
      <c r="W35" s="7">
        <v>0</v>
      </c>
      <c r="X35" s="48">
        <v>0</v>
      </c>
      <c r="Y35" s="48">
        <v>0</v>
      </c>
      <c r="Z35" s="48">
        <v>0</v>
      </c>
      <c r="AA35" s="48">
        <f t="shared" si="5"/>
        <v>1</v>
      </c>
      <c r="AB35" s="49"/>
      <c r="AC35" s="48">
        <v>1</v>
      </c>
      <c r="AD35" s="48">
        <v>0</v>
      </c>
      <c r="AE35" s="48">
        <v>0</v>
      </c>
      <c r="AF35">
        <f t="shared" si="6"/>
        <v>3</v>
      </c>
      <c r="AG35" s="41" t="s">
        <v>32</v>
      </c>
    </row>
    <row r="36" spans="1:33" x14ac:dyDescent="0.35">
      <c r="A36" s="9">
        <v>33</v>
      </c>
      <c r="B36" s="42" t="s">
        <v>33</v>
      </c>
      <c r="C36" s="8"/>
      <c r="D36" s="8">
        <f t="shared" si="0"/>
        <v>9</v>
      </c>
      <c r="E36" s="4">
        <v>31759</v>
      </c>
      <c r="F36" s="1">
        <v>3</v>
      </c>
      <c r="G36" s="1">
        <v>2</v>
      </c>
      <c r="H36" s="1">
        <v>0</v>
      </c>
      <c r="I36" s="2">
        <f t="shared" si="1"/>
        <v>5</v>
      </c>
      <c r="J36" s="24">
        <v>0</v>
      </c>
      <c r="K36" s="1">
        <v>1</v>
      </c>
      <c r="L36" s="26">
        <v>1</v>
      </c>
      <c r="M36" s="2">
        <f t="shared" si="2"/>
        <v>2</v>
      </c>
      <c r="N36" s="24">
        <v>0</v>
      </c>
      <c r="O36" s="7">
        <v>0</v>
      </c>
      <c r="P36" s="7">
        <v>1</v>
      </c>
      <c r="Q36" s="7">
        <f t="shared" si="3"/>
        <v>1</v>
      </c>
      <c r="R36" s="7">
        <v>0</v>
      </c>
      <c r="S36" s="7">
        <v>0</v>
      </c>
      <c r="T36" s="7">
        <v>1</v>
      </c>
      <c r="U36" s="7">
        <v>0</v>
      </c>
      <c r="V36">
        <f t="shared" si="4"/>
        <v>0</v>
      </c>
      <c r="W36" s="7">
        <v>0</v>
      </c>
      <c r="X36" s="48">
        <v>0</v>
      </c>
      <c r="Y36" s="48">
        <v>0</v>
      </c>
      <c r="Z36" s="48">
        <v>0</v>
      </c>
      <c r="AA36" s="48">
        <f t="shared" si="5"/>
        <v>0</v>
      </c>
      <c r="AB36" s="48">
        <v>0</v>
      </c>
      <c r="AC36" s="48">
        <v>0</v>
      </c>
      <c r="AD36" s="48">
        <v>0</v>
      </c>
      <c r="AE36" s="48">
        <v>0</v>
      </c>
      <c r="AF36">
        <f t="shared" si="6"/>
        <v>1</v>
      </c>
      <c r="AG36" s="42" t="s">
        <v>33</v>
      </c>
    </row>
    <row r="37" spans="1:33" x14ac:dyDescent="0.35">
      <c r="A37" s="9">
        <v>34</v>
      </c>
      <c r="B37" s="42" t="s">
        <v>34</v>
      </c>
      <c r="C37" s="8"/>
      <c r="D37" s="8">
        <f t="shared" si="0"/>
        <v>16</v>
      </c>
      <c r="E37" s="4">
        <v>23441</v>
      </c>
      <c r="F37" s="1">
        <v>6</v>
      </c>
      <c r="G37" s="1">
        <v>0</v>
      </c>
      <c r="H37" s="1">
        <v>2</v>
      </c>
      <c r="I37" s="2">
        <f t="shared" si="1"/>
        <v>8</v>
      </c>
      <c r="J37" s="24">
        <v>0</v>
      </c>
      <c r="K37" s="3"/>
      <c r="L37" s="2">
        <v>1</v>
      </c>
      <c r="M37" s="2">
        <f>SUM(J37:L37)</f>
        <v>1</v>
      </c>
      <c r="N37" s="24">
        <v>2</v>
      </c>
      <c r="O37" s="7">
        <v>0</v>
      </c>
      <c r="P37" s="7">
        <v>1</v>
      </c>
      <c r="Q37" s="7">
        <f t="shared" si="3"/>
        <v>3</v>
      </c>
      <c r="R37" s="7">
        <v>0</v>
      </c>
      <c r="S37" s="7">
        <v>0</v>
      </c>
      <c r="T37" s="7">
        <v>3</v>
      </c>
      <c r="U37" s="7">
        <v>0</v>
      </c>
      <c r="V37">
        <f t="shared" si="4"/>
        <v>1</v>
      </c>
      <c r="W37" s="7">
        <v>1</v>
      </c>
      <c r="X37" s="48">
        <v>0</v>
      </c>
      <c r="Y37" s="49"/>
      <c r="Z37" s="48">
        <v>0</v>
      </c>
      <c r="AA37" s="48">
        <f t="shared" si="5"/>
        <v>0</v>
      </c>
      <c r="AB37" s="48">
        <v>0</v>
      </c>
      <c r="AC37" s="48">
        <v>0</v>
      </c>
      <c r="AD37" s="48">
        <v>0</v>
      </c>
      <c r="AE37" s="48">
        <v>0</v>
      </c>
      <c r="AF37">
        <f t="shared" si="6"/>
        <v>4</v>
      </c>
      <c r="AG37" s="42" t="s">
        <v>34</v>
      </c>
    </row>
    <row r="38" spans="1:33" x14ac:dyDescent="0.35">
      <c r="A38" s="9">
        <v>35</v>
      </c>
      <c r="B38" s="42" t="s">
        <v>35</v>
      </c>
      <c r="C38" s="8"/>
      <c r="D38" s="8">
        <f t="shared" si="0"/>
        <v>14</v>
      </c>
      <c r="E38" s="4">
        <v>28978</v>
      </c>
      <c r="F38" s="1">
        <v>1</v>
      </c>
      <c r="G38" s="1">
        <v>1</v>
      </c>
      <c r="H38" s="1">
        <v>0</v>
      </c>
      <c r="I38" s="2">
        <f t="shared" si="1"/>
        <v>2</v>
      </c>
      <c r="J38" s="24">
        <v>0</v>
      </c>
      <c r="K38" s="1">
        <v>3</v>
      </c>
      <c r="L38" s="2">
        <v>2</v>
      </c>
      <c r="M38" s="2">
        <f t="shared" si="2"/>
        <v>5</v>
      </c>
      <c r="N38" s="24">
        <v>4</v>
      </c>
      <c r="O38" s="7">
        <v>1</v>
      </c>
      <c r="P38" s="7">
        <v>0</v>
      </c>
      <c r="Q38" s="7">
        <f t="shared" si="3"/>
        <v>0</v>
      </c>
      <c r="R38" s="7">
        <v>0</v>
      </c>
      <c r="S38" s="7">
        <v>0</v>
      </c>
      <c r="T38" s="7">
        <v>0</v>
      </c>
      <c r="U38" s="7">
        <v>0</v>
      </c>
      <c r="V38">
        <f t="shared" si="4"/>
        <v>0</v>
      </c>
      <c r="W38" s="7">
        <v>0</v>
      </c>
      <c r="X38" s="48">
        <v>0</v>
      </c>
      <c r="Y38" s="48">
        <v>0</v>
      </c>
      <c r="Z38" s="48">
        <v>0</v>
      </c>
      <c r="AA38" s="48">
        <f t="shared" si="5"/>
        <v>2</v>
      </c>
      <c r="AB38" s="48">
        <v>0</v>
      </c>
      <c r="AC38" s="48">
        <v>2</v>
      </c>
      <c r="AD38" s="49"/>
      <c r="AE38" s="48">
        <v>0</v>
      </c>
      <c r="AF38">
        <f t="shared" si="6"/>
        <v>2</v>
      </c>
      <c r="AG38" s="42" t="s">
        <v>35</v>
      </c>
    </row>
    <row r="39" spans="1:33" ht="32.5" customHeight="1" x14ac:dyDescent="0.35">
      <c r="A39" s="55"/>
      <c r="B39" s="55"/>
      <c r="C39" s="9">
        <f>SUM(C4:C38)</f>
        <v>0</v>
      </c>
      <c r="D39" s="9">
        <f>SUM(D4:D38)</f>
        <v>756</v>
      </c>
      <c r="E39" s="1">
        <v>1354350</v>
      </c>
      <c r="F39" s="1">
        <f t="shared" ref="F39:L39" si="7">SUM(F4:F38)</f>
        <v>124</v>
      </c>
      <c r="G39" s="1">
        <f t="shared" si="7"/>
        <v>42</v>
      </c>
      <c r="H39" s="1">
        <f t="shared" si="7"/>
        <v>38</v>
      </c>
      <c r="I39" s="1"/>
      <c r="J39" s="9">
        <f>SUM(J4:J38)</f>
        <v>38</v>
      </c>
      <c r="K39" s="1">
        <f t="shared" si="7"/>
        <v>69</v>
      </c>
      <c r="L39" s="1">
        <f t="shared" si="7"/>
        <v>79</v>
      </c>
      <c r="M39" s="1"/>
      <c r="N39" s="1">
        <f t="shared" ref="N39:AF39" si="8">SUM(N4:N38)</f>
        <v>74</v>
      </c>
      <c r="O39" s="1">
        <f t="shared" si="8"/>
        <v>62</v>
      </c>
      <c r="P39" s="1">
        <f t="shared" si="8"/>
        <v>58</v>
      </c>
      <c r="Q39" s="1">
        <f t="shared" si="8"/>
        <v>56</v>
      </c>
      <c r="R39" s="1">
        <f t="shared" si="8"/>
        <v>15</v>
      </c>
      <c r="S39" s="1">
        <f t="shared" si="8"/>
        <v>12</v>
      </c>
      <c r="T39" s="1">
        <f t="shared" si="8"/>
        <v>16</v>
      </c>
      <c r="U39" s="1">
        <f t="shared" si="8"/>
        <v>13</v>
      </c>
      <c r="V39" s="1">
        <f>SUM(V4:V38)</f>
        <v>73</v>
      </c>
      <c r="W39" s="1">
        <f t="shared" si="8"/>
        <v>21</v>
      </c>
      <c r="X39" s="1">
        <f t="shared" si="8"/>
        <v>10</v>
      </c>
      <c r="Y39" s="1">
        <f t="shared" si="8"/>
        <v>24</v>
      </c>
      <c r="Z39" s="1">
        <f t="shared" si="8"/>
        <v>18</v>
      </c>
      <c r="AA39" s="1">
        <f>SUM(AA4:AA38)</f>
        <v>43</v>
      </c>
      <c r="AB39" s="1">
        <f t="shared" si="8"/>
        <v>10</v>
      </c>
      <c r="AC39" s="1">
        <f t="shared" si="8"/>
        <v>16</v>
      </c>
      <c r="AD39" s="1">
        <f t="shared" si="8"/>
        <v>9</v>
      </c>
      <c r="AE39" s="1">
        <f>SUM(AE4:AE38)</f>
        <v>8</v>
      </c>
      <c r="AF39" s="1">
        <f t="shared" si="8"/>
        <v>172</v>
      </c>
    </row>
    <row r="59" spans="2:3" x14ac:dyDescent="0.35">
      <c r="C59" t="s">
        <v>100</v>
      </c>
    </row>
    <row r="60" spans="2:3" x14ac:dyDescent="0.35">
      <c r="B60" s="43" t="s">
        <v>101</v>
      </c>
      <c r="C60">
        <f>SUM(D4:D9)</f>
        <v>128</v>
      </c>
    </row>
    <row r="61" spans="2:3" ht="29" x14ac:dyDescent="0.35">
      <c r="B61" s="43" t="s">
        <v>102</v>
      </c>
      <c r="C61">
        <f>SUM(D10:D12)</f>
        <v>99</v>
      </c>
    </row>
    <row r="62" spans="2:3" x14ac:dyDescent="0.35">
      <c r="B62" s="43" t="s">
        <v>103</v>
      </c>
      <c r="C62">
        <f>SUM(D13:D17)</f>
        <v>105</v>
      </c>
    </row>
    <row r="63" spans="2:3" x14ac:dyDescent="0.35">
      <c r="B63" s="43" t="s">
        <v>104</v>
      </c>
      <c r="C63">
        <f>SUM(D18:D23)</f>
        <v>117</v>
      </c>
    </row>
    <row r="64" spans="2:3" ht="29" x14ac:dyDescent="0.35">
      <c r="B64" s="43" t="s">
        <v>105</v>
      </c>
      <c r="C64">
        <f>SUM(D24:D28)</f>
        <v>113</v>
      </c>
    </row>
    <row r="65" spans="2:4" x14ac:dyDescent="0.35">
      <c r="B65" s="43" t="s">
        <v>106</v>
      </c>
      <c r="C65">
        <f>SUM(D29:D35)</f>
        <v>155</v>
      </c>
    </row>
    <row r="66" spans="2:4" x14ac:dyDescent="0.35">
      <c r="B66" s="43" t="s">
        <v>107</v>
      </c>
      <c r="C66">
        <f>SUM(D36:D38)</f>
        <v>39</v>
      </c>
    </row>
    <row r="67" spans="2:4" x14ac:dyDescent="0.35">
      <c r="C67">
        <f>SUM(C60:C66)</f>
        <v>756</v>
      </c>
    </row>
    <row r="71" spans="2:4" x14ac:dyDescent="0.35">
      <c r="B71" t="s">
        <v>115</v>
      </c>
    </row>
    <row r="72" spans="2:4" x14ac:dyDescent="0.35">
      <c r="B72" t="s">
        <v>116</v>
      </c>
      <c r="C72">
        <v>1</v>
      </c>
      <c r="D72" t="s">
        <v>117</v>
      </c>
    </row>
    <row r="230" spans="41:41" x14ac:dyDescent="0.35">
      <c r="AO230" t="s">
        <v>125</v>
      </c>
    </row>
  </sheetData>
  <mergeCells count="1">
    <mergeCell ref="A39:B3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EF7A-A435-4879-926C-2F890D4466B9}">
  <dimension ref="A3:Y46"/>
  <sheetViews>
    <sheetView tabSelected="1" topLeftCell="H38" workbookViewId="0">
      <selection activeCell="Y46" sqref="Y46"/>
    </sheetView>
  </sheetViews>
  <sheetFormatPr defaultRowHeight="14.5" x14ac:dyDescent="0.35"/>
  <cols>
    <col min="2" max="2" width="10.26953125" customWidth="1"/>
  </cols>
  <sheetData>
    <row r="3" spans="1:3" ht="46.5" x14ac:dyDescent="0.35">
      <c r="B3" s="21" t="s">
        <v>53</v>
      </c>
      <c r="C3" s="21" t="s">
        <v>69</v>
      </c>
    </row>
    <row r="4" spans="1:3" x14ac:dyDescent="0.35">
      <c r="A4" t="s">
        <v>56</v>
      </c>
      <c r="B4">
        <v>35</v>
      </c>
      <c r="C4">
        <v>124</v>
      </c>
    </row>
    <row r="5" spans="1:3" x14ac:dyDescent="0.35">
      <c r="A5" t="s">
        <v>57</v>
      </c>
      <c r="B5">
        <v>27</v>
      </c>
      <c r="C5">
        <v>42</v>
      </c>
    </row>
    <row r="6" spans="1:3" x14ac:dyDescent="0.35">
      <c r="A6" t="s">
        <v>58</v>
      </c>
      <c r="B6">
        <v>23</v>
      </c>
      <c r="C6">
        <v>38</v>
      </c>
    </row>
    <row r="7" spans="1:3" x14ac:dyDescent="0.35">
      <c r="A7" t="s">
        <v>59</v>
      </c>
      <c r="B7">
        <v>36</v>
      </c>
      <c r="C7">
        <v>38</v>
      </c>
    </row>
    <row r="8" spans="1:3" x14ac:dyDescent="0.35">
      <c r="A8" t="s">
        <v>60</v>
      </c>
      <c r="B8">
        <v>19</v>
      </c>
      <c r="C8">
        <v>69</v>
      </c>
    </row>
    <row r="9" spans="1:3" x14ac:dyDescent="0.35">
      <c r="A9" t="s">
        <v>61</v>
      </c>
      <c r="B9">
        <v>12</v>
      </c>
      <c r="C9">
        <v>79</v>
      </c>
    </row>
    <row r="10" spans="1:3" x14ac:dyDescent="0.35">
      <c r="A10" t="s">
        <v>62</v>
      </c>
      <c r="B10">
        <v>29</v>
      </c>
      <c r="C10">
        <v>74</v>
      </c>
    </row>
    <row r="11" spans="1:3" x14ac:dyDescent="0.35">
      <c r="A11" t="s">
        <v>63</v>
      </c>
      <c r="B11">
        <v>30</v>
      </c>
      <c r="C11">
        <v>62</v>
      </c>
    </row>
    <row r="12" spans="1:3" x14ac:dyDescent="0.35">
      <c r="A12" t="s">
        <v>64</v>
      </c>
      <c r="B12">
        <v>32</v>
      </c>
      <c r="C12">
        <v>58</v>
      </c>
    </row>
    <row r="13" spans="1:3" x14ac:dyDescent="0.35">
      <c r="A13" t="s">
        <v>65</v>
      </c>
      <c r="B13">
        <v>43</v>
      </c>
      <c r="C13">
        <v>56</v>
      </c>
    </row>
    <row r="14" spans="1:3" x14ac:dyDescent="0.35">
      <c r="A14" t="s">
        <v>66</v>
      </c>
      <c r="B14">
        <v>75</v>
      </c>
      <c r="C14">
        <v>73</v>
      </c>
    </row>
    <row r="15" spans="1:3" x14ac:dyDescent="0.35">
      <c r="A15" t="s">
        <v>67</v>
      </c>
      <c r="B15">
        <v>76</v>
      </c>
      <c r="C15">
        <v>43</v>
      </c>
    </row>
    <row r="16" spans="1:3" x14ac:dyDescent="0.35">
      <c r="A16" t="s">
        <v>68</v>
      </c>
      <c r="B16">
        <f>SUM(B4:B15)</f>
        <v>437</v>
      </c>
      <c r="C16">
        <f>SUM(C4:C15)</f>
        <v>756</v>
      </c>
    </row>
    <row r="19" spans="1:6" x14ac:dyDescent="0.35">
      <c r="A19" t="s">
        <v>77</v>
      </c>
      <c r="B19" t="s">
        <v>78</v>
      </c>
    </row>
    <row r="20" spans="1:6" x14ac:dyDescent="0.35">
      <c r="A20">
        <v>413</v>
      </c>
      <c r="B20">
        <v>343</v>
      </c>
      <c r="C20">
        <f>SUM(A20:B20)</f>
        <v>756</v>
      </c>
    </row>
    <row r="28" spans="1:6" x14ac:dyDescent="0.35">
      <c r="A28" s="30" t="s">
        <v>71</v>
      </c>
      <c r="B28" s="29" t="s">
        <v>72</v>
      </c>
      <c r="C28" s="28" t="s">
        <v>73</v>
      </c>
      <c r="D28" s="27" t="s">
        <v>75</v>
      </c>
      <c r="E28" s="27" t="s">
        <v>76</v>
      </c>
      <c r="F28" s="27" t="s">
        <v>74</v>
      </c>
    </row>
    <row r="30" spans="1:6" x14ac:dyDescent="0.35">
      <c r="B30" t="s">
        <v>79</v>
      </c>
    </row>
    <row r="31" spans="1:6" x14ac:dyDescent="0.35">
      <c r="A31" s="30" t="s">
        <v>71</v>
      </c>
      <c r="B31">
        <v>1</v>
      </c>
    </row>
    <row r="32" spans="1:6" x14ac:dyDescent="0.35">
      <c r="A32" s="29" t="s">
        <v>72</v>
      </c>
      <c r="B32">
        <v>49</v>
      </c>
    </row>
    <row r="33" spans="1:25" x14ac:dyDescent="0.35">
      <c r="A33" s="28" t="s">
        <v>73</v>
      </c>
      <c r="B33">
        <v>222</v>
      </c>
    </row>
    <row r="34" spans="1:25" x14ac:dyDescent="0.35">
      <c r="A34" s="27" t="s">
        <v>75</v>
      </c>
      <c r="B34">
        <v>234</v>
      </c>
    </row>
    <row r="35" spans="1:25" x14ac:dyDescent="0.35">
      <c r="A35" s="27" t="s">
        <v>76</v>
      </c>
      <c r="B35">
        <v>210</v>
      </c>
    </row>
    <row r="36" spans="1:25" x14ac:dyDescent="0.35">
      <c r="A36" s="27" t="s">
        <v>74</v>
      </c>
      <c r="B36">
        <v>40</v>
      </c>
    </row>
    <row r="37" spans="1:25" x14ac:dyDescent="0.35">
      <c r="B37">
        <f>SUM(B31:B36)</f>
        <v>756</v>
      </c>
    </row>
    <row r="44" spans="1:25" x14ac:dyDescent="0.35">
      <c r="B44" t="s">
        <v>91</v>
      </c>
      <c r="C44" t="s">
        <v>92</v>
      </c>
      <c r="D44" t="s">
        <v>93</v>
      </c>
      <c r="E44" t="s">
        <v>94</v>
      </c>
      <c r="F44" t="s">
        <v>95</v>
      </c>
      <c r="G44" t="s">
        <v>96</v>
      </c>
      <c r="H44" t="s">
        <v>98</v>
      </c>
      <c r="I44" t="s">
        <v>108</v>
      </c>
      <c r="J44" t="s">
        <v>109</v>
      </c>
      <c r="K44" t="s">
        <v>110</v>
      </c>
      <c r="L44" t="s">
        <v>111</v>
      </c>
      <c r="M44" t="s">
        <v>113</v>
      </c>
      <c r="N44" t="s">
        <v>114</v>
      </c>
      <c r="O44" t="s">
        <v>118</v>
      </c>
      <c r="P44" t="s">
        <v>119</v>
      </c>
      <c r="Q44" t="s">
        <v>120</v>
      </c>
      <c r="R44" t="s">
        <v>122</v>
      </c>
      <c r="S44" t="s">
        <v>123</v>
      </c>
      <c r="T44" t="s">
        <v>124</v>
      </c>
      <c r="U44" t="s">
        <v>126</v>
      </c>
      <c r="V44" t="s">
        <v>128</v>
      </c>
      <c r="W44" t="s">
        <v>129</v>
      </c>
      <c r="X44" t="s">
        <v>130</v>
      </c>
      <c r="Y44" t="s">
        <v>131</v>
      </c>
    </row>
    <row r="45" spans="1:25" x14ac:dyDescent="0.35">
      <c r="A45" t="s">
        <v>88</v>
      </c>
      <c r="B45">
        <v>17</v>
      </c>
      <c r="C45">
        <f>31-B45</f>
        <v>14</v>
      </c>
      <c r="D45">
        <f>50-31</f>
        <v>19</v>
      </c>
      <c r="E45">
        <v>21</v>
      </c>
      <c r="F45">
        <v>14</v>
      </c>
      <c r="G45">
        <v>17</v>
      </c>
      <c r="H45">
        <v>17</v>
      </c>
      <c r="I45">
        <v>14</v>
      </c>
      <c r="J45">
        <v>11</v>
      </c>
      <c r="K45">
        <v>18</v>
      </c>
      <c r="L45">
        <v>15</v>
      </c>
      <c r="M45">
        <v>14</v>
      </c>
      <c r="N45">
        <v>15</v>
      </c>
      <c r="O45">
        <v>12</v>
      </c>
      <c r="P45">
        <v>16</v>
      </c>
      <c r="Q45">
        <v>13</v>
      </c>
      <c r="R45">
        <v>21</v>
      </c>
      <c r="S45">
        <v>10</v>
      </c>
      <c r="T45">
        <v>24</v>
      </c>
      <c r="U45">
        <v>18</v>
      </c>
      <c r="V45">
        <v>10</v>
      </c>
      <c r="W45">
        <v>16</v>
      </c>
      <c r="X45">
        <v>9</v>
      </c>
      <c r="Y45">
        <v>8</v>
      </c>
    </row>
    <row r="46" spans="1:25" x14ac:dyDescent="0.35">
      <c r="A46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DBD 2021</vt:lpstr>
      <vt:lpstr>DBD 2022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 Ransu</dc:creator>
  <cp:lastModifiedBy>Supriyadi Ransu</cp:lastModifiedBy>
  <cp:lastPrinted>2022-06-12T16:45:58Z</cp:lastPrinted>
  <dcterms:created xsi:type="dcterms:W3CDTF">2022-04-18T02:46:55Z</dcterms:created>
  <dcterms:modified xsi:type="dcterms:W3CDTF">2023-01-05T15:24:18Z</dcterms:modified>
</cp:coreProperties>
</file>