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ianaRojasLandacay\Desktop\"/>
    </mc:Choice>
  </mc:AlternateContent>
  <bookViews>
    <workbookView xWindow="0" yWindow="0" windowWidth="15530" windowHeight="6930" activeTab="1"/>
  </bookViews>
  <sheets>
    <sheet name="Tabla" sheetId="1" r:id="rId1"/>
    <sheet name="TD" sheetId="5" r:id="rId2"/>
    <sheet name="DASHBOARD" sheetId="7" r:id="rId3"/>
    <sheet name="Empleados" sheetId="2" state="hidden" r:id="rId4"/>
    <sheet name="Ciudad" sheetId="3" state="hidden" r:id="rId5"/>
    <sheet name="Clientes" sheetId="4" state="hidden" r:id="rId6"/>
  </sheets>
  <definedNames>
    <definedName name="_xlnm._FilterDatabase" localSheetId="0" hidden="1">Tabla!$B$6:$L$389</definedName>
    <definedName name="DATA_BASE">Tabla!$B$6:$L$389</definedName>
    <definedName name="NativeTimeline_Fecha">#N/A</definedName>
    <definedName name="SegmentaciónDeDatos_Forma_Pago">#N/A</definedName>
    <definedName name="SegmentaciónDeDatos_Tienda">#N/A</definedName>
    <definedName name="SegmentaciónDeDatos_Vendedor">#N/A</definedName>
  </definedNames>
  <calcPr calcId="162913"/>
  <pivotCaches>
    <pivotCache cacheId="9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7" i="1"/>
  <c r="A4" i="7"/>
  <c r="F5" i="3" l="1"/>
  <c r="F4" i="3"/>
  <c r="L5" i="1"/>
</calcChain>
</file>

<file path=xl/sharedStrings.xml><?xml version="1.0" encoding="utf-8"?>
<sst xmlns="http://schemas.openxmlformats.org/spreadsheetml/2006/main" count="1319" uniqueCount="169">
  <si>
    <t>VENTAS</t>
  </si>
  <si>
    <t>Tienda</t>
  </si>
  <si>
    <t>Ciudad</t>
  </si>
  <si>
    <t>Articulo</t>
  </si>
  <si>
    <t>Id_Vendedor</t>
  </si>
  <si>
    <t>Vendedor</t>
  </si>
  <si>
    <t>Id_Cliente</t>
  </si>
  <si>
    <t>Cliente</t>
  </si>
  <si>
    <t>Fecha</t>
  </si>
  <si>
    <t>Forma Pago</t>
  </si>
  <si>
    <t>Descuento</t>
  </si>
  <si>
    <t>Venta</t>
  </si>
  <si>
    <t>CAÑARI</t>
  </si>
  <si>
    <t>LED SMART RLED-DSG32CHD2000 RIV</t>
  </si>
  <si>
    <t>Crédito Directo</t>
  </si>
  <si>
    <t>ALBORADA</t>
  </si>
  <si>
    <t>CEL BAN SAM GALAXY J7 CNT, NEGRO</t>
  </si>
  <si>
    <t>Tarjeta Débito</t>
  </si>
  <si>
    <t>LED 3D SMART TCL55ET60L PAN</t>
  </si>
  <si>
    <t>SET PARL ACT VTCA028 VANT+ PEDEST NEGRO</t>
  </si>
  <si>
    <t>LAPTOP AMD-A9 IP 320-15AST LENV, LILA</t>
  </si>
  <si>
    <t>LED 3D SMART 49LF6450 LGE</t>
  </si>
  <si>
    <t>SET LED SMART 4K 55UJ6320+COB 55 LGE</t>
  </si>
  <si>
    <t>Efectivo</t>
  </si>
  <si>
    <t>ENFRIADOR EVAP CL201AE HONEYWEEL</t>
  </si>
  <si>
    <t>ALL IN ONE CELERON C260 LENV</t>
  </si>
  <si>
    <t>PHABLET 4G PHAB-2 32GB 6.4P LENV, GOLD</t>
  </si>
  <si>
    <t>LAPTOP CORE I3 YOGA 510-14ISK LENV</t>
  </si>
  <si>
    <t>LICUADORA 8V BLSTMG-W00-013 OST BLANCO</t>
  </si>
  <si>
    <t>LED SMART 4K RLED-DSU50HIK321 GRIS RIV</t>
  </si>
  <si>
    <t>Tarjeta débito</t>
  </si>
  <si>
    <t>REFRI. RI-365 PLAN RENOVA INDURAMA BLANC</t>
  </si>
  <si>
    <t>MICROONDA OGKE2701 OST BLANCO</t>
  </si>
  <si>
    <t>VENT DE PISO 3338 MYTEK GRIS ELECTOLUX</t>
  </si>
  <si>
    <t>IMPRESORA MULTIF G2100 CANON NEGRO</t>
  </si>
  <si>
    <t>BLURAY BP250 LGE</t>
  </si>
  <si>
    <t>TOSHIBA SATELLITE CORE I7 4 TB 32 RAM</t>
  </si>
  <si>
    <t>CONDENSADOR INVERT RAC-K125CGIC BCO RIV</t>
  </si>
  <si>
    <t>Descuento Rol</t>
  </si>
  <si>
    <t>VENT DE PISO/PAREDL 3306 MYTEK CROMA</t>
  </si>
  <si>
    <t>VENT DE PEDESTAL G1G116318361 TOPC PLATA</t>
  </si>
  <si>
    <t>VENT PEDEST VE7730I0 3 EN 1 TURB SAM</t>
  </si>
  <si>
    <t>Cheque Certificado</t>
  </si>
  <si>
    <t>Tarjeta de Crédito</t>
  </si>
  <si>
    <t>Id</t>
  </si>
  <si>
    <t>Carlos Quezada</t>
  </si>
  <si>
    <t>Juan Herdoiza</t>
  </si>
  <si>
    <t>Nuria Baque</t>
  </si>
  <si>
    <t>Carlos Leonidas</t>
  </si>
  <si>
    <t>Carlos Pazmiño</t>
  </si>
  <si>
    <t>Daniel Castillo</t>
  </si>
  <si>
    <t>Byron Asencio</t>
  </si>
  <si>
    <t>Katty Garcia</t>
  </si>
  <si>
    <t>Victor Santiago</t>
  </si>
  <si>
    <t>Jefferson Garcia</t>
  </si>
  <si>
    <t>Sofia Baque</t>
  </si>
  <si>
    <t>Daniel Balda</t>
  </si>
  <si>
    <t>Michelle Criollo</t>
  </si>
  <si>
    <t>CIUDADES</t>
  </si>
  <si>
    <t>CUENCA</t>
  </si>
  <si>
    <t>GUAYAQUIL</t>
  </si>
  <si>
    <t>RELOJ</t>
  </si>
  <si>
    <t>MARIA ISABEL  AGUILAR JARA</t>
  </si>
  <si>
    <t>MANUEL EDUARDO  AGUILAR LOJA</t>
  </si>
  <si>
    <t>MARIA EULALIA  AGUIRRE MORA</t>
  </si>
  <si>
    <t>Publicidad</t>
  </si>
  <si>
    <t>JOSE OVIDIO  AGUIRRE MOSQUERA</t>
  </si>
  <si>
    <t>LEONCIO DAMIAN  AGUIRRE OCHOA</t>
  </si>
  <si>
    <t>ANGELICA VIVIANA  ALBARRACIN MURILLO</t>
  </si>
  <si>
    <t>SANDRA ELIZABETH  ALTAFULLA MACIAS</t>
  </si>
  <si>
    <t>MAYRA CECILIA  ALVARADO NEIRA</t>
  </si>
  <si>
    <t>BORIS PAUL  ALVARADO ORELLANA</t>
  </si>
  <si>
    <t>PAOLA ELIZABETH  ALVARADO RUIZ</t>
  </si>
  <si>
    <t>NANCY CAROLINA  ALVAREZ ARMIJOS</t>
  </si>
  <si>
    <t>CARLOS ADRIAN  ALVAREZ GARCES</t>
  </si>
  <si>
    <t>MARIANA ABIGAIL  ALVARRACIN GUTAMA</t>
  </si>
  <si>
    <t>JUAN JOSE  AMOROSO SUARES</t>
  </si>
  <si>
    <t>JORGE LUIS  ANDRADE MATUTE</t>
  </si>
  <si>
    <t>ZOILA ANGELICA  ANGAMARCA ANGAMARCA</t>
  </si>
  <si>
    <t>ANDREA VERONICA  ANGAMARCA CORONEL</t>
  </si>
  <si>
    <t>JULIO MAURICIO  ANGULO FERNANDEZ</t>
  </si>
  <si>
    <t>ANDREA MARENA  AQUIM POLO</t>
  </si>
  <si>
    <t>DIANA XIMENA  ARCENTALES QUIZHPE</t>
  </si>
  <si>
    <t>JESSICA LORENA  AREVALO LUCERO</t>
  </si>
  <si>
    <t>SANDRA LORENA  ARIAS LAZO</t>
  </si>
  <si>
    <t>MIREYA YOLANDA  ARIAS PALOMEQUE</t>
  </si>
  <si>
    <t>JENNY JACKELINE  ARIZAGA ALVARADO</t>
  </si>
  <si>
    <t>GLADYS PATRICIA  ARPI BARROS</t>
  </si>
  <si>
    <t>DARWIN FERNANDO  ARPI PUMACURI</t>
  </si>
  <si>
    <t>RAFAEL MARCO  ARPI VELE</t>
  </si>
  <si>
    <t>BOLIVAR AGUSTIN  ARTEAGA CALLE</t>
  </si>
  <si>
    <t>LUZ MATILDE  ASTUDILLO CAMBI</t>
  </si>
  <si>
    <t>ANA ISABEL  AUQUILLA ZHAGUI</t>
  </si>
  <si>
    <t>FERNANDO JAVIER  BALAREZO POLO</t>
  </si>
  <si>
    <t>PABLO ANDRES  BALAREZO QUINTERO</t>
  </si>
  <si>
    <t>JULIO MARCELO  BARBECHO LEMA</t>
  </si>
  <si>
    <t>EDGAR XAVIER  BARRERA SARMIENTO</t>
  </si>
  <si>
    <t>ERIKA PAMELA  BATALLAS SANCHEZ</t>
  </si>
  <si>
    <t>MARLENE JACKELINE  BENALCAZAR BENALCAZAR</t>
  </si>
  <si>
    <t>DIANA MERCEDES  BENAVIDES ULLAGUARI</t>
  </si>
  <si>
    <t>JULIA NUBE  BERMEJO VELEZ</t>
  </si>
  <si>
    <t>MARIA ELIZABETH  BONILLA LUCERO</t>
  </si>
  <si>
    <t>JESSICA JANNETH  BRAVO MENDEZ</t>
  </si>
  <si>
    <t>DELYS GABRIELA  BRAVO ZAMBRANO</t>
  </si>
  <si>
    <t>GRACIELA MELANIA  BRITO GUERRERO</t>
  </si>
  <si>
    <t>NATALI CECIBEL  BRITO SAETAMA</t>
  </si>
  <si>
    <t>INES MARITZA  BRITO ZUÃ‘IGA</t>
  </si>
  <si>
    <t>MARIA FERNANDA  BUENO BRAVO</t>
  </si>
  <si>
    <t>JENNY CATALINA  BUENO GUAMBO</t>
  </si>
  <si>
    <t>SILVIA EUGENIA  BUESTAN JUELA</t>
  </si>
  <si>
    <t>SILVIA MARCELA  BURI SALDANA</t>
  </si>
  <si>
    <t>DANIEL JOSUE  BUSTAMANTE CAMPOVERDE</t>
  </si>
  <si>
    <t>ANDRES LEONARDO  CAÃ‘AR INGA</t>
  </si>
  <si>
    <t>BLANCA ALEXANDRA  CABRERA CARDENAS</t>
  </si>
  <si>
    <t>ADRIANA CABRERA  CABRERA FAJARDO</t>
  </si>
  <si>
    <t>MAYRA LUCIA  CABRERA JARAMILLO</t>
  </si>
  <si>
    <t>MARTHA CECILIA  CABRERA LEON</t>
  </si>
  <si>
    <t>SEGUNDO AGUSTIN  CABRERA ROBLES</t>
  </si>
  <si>
    <t>ROBERTO CARLOS  CAJAMARCA BARBECHO</t>
  </si>
  <si>
    <t>CANDIDA ANDREA  CAJAMARCA RIERA</t>
  </si>
  <si>
    <t>RFAEL ANTONIO  CALDAS CALLE</t>
  </si>
  <si>
    <t>SERGIO GIOVANNY  CALDAS LUNA</t>
  </si>
  <si>
    <t>MARITZA MARIELA  CALLE ARMIJOS</t>
  </si>
  <si>
    <t>CINTHYA KATHERINE  CALLE ASMAL</t>
  </si>
  <si>
    <t>JUAN ANDRES  CALLE CALLE</t>
  </si>
  <si>
    <t>PATRICIO XAVIER  CALLE ENCALADA</t>
  </si>
  <si>
    <t>DIANA ELIZABETH  CALLE LUPERCIO</t>
  </si>
  <si>
    <t>ANA VALERIA  CALLE MESIAS</t>
  </si>
  <si>
    <t>EDISSON DANIEL  CAMPOVERDE MATUTE</t>
  </si>
  <si>
    <t>ANDRES ALBERTO  CAMPOVERDE QUEZADA</t>
  </si>
  <si>
    <t>FABIAN FERNANDO  CAMPOVERDE SACTA</t>
  </si>
  <si>
    <t>CARMEN ELIZABETH  CARCHI RAMON</t>
  </si>
  <si>
    <t>FREDDY FERNANDO  CARCHIPULLA TARQUI</t>
  </si>
  <si>
    <t>SOFIA VERONICA  CARRION AREVALO</t>
  </si>
  <si>
    <t>FABIAN HERIBERTO  CARRION CORDOVA</t>
  </si>
  <si>
    <t>MARIA VERONICA  CARVALLO FAREZ</t>
  </si>
  <si>
    <t>DIEGO FERNANDO  CASTILLO BACUILIMA</t>
  </si>
  <si>
    <t>JESSICA YOLANDA  CASTILLO NAULA</t>
  </si>
  <si>
    <t>PAOLA LORENA  CASTILLO RODRIGUEZ</t>
  </si>
  <si>
    <t>JORGE DANILO  CASTRO BARROS</t>
  </si>
  <si>
    <t>PRISCILA ELIZABETH  CASTRO VINTIMILLA</t>
  </si>
  <si>
    <t>XAVIER ALFREDO  CEDILLO GUAMAN</t>
  </si>
  <si>
    <t>LUPE EUGENIA  CHACHO GALARZA</t>
  </si>
  <si>
    <t>GILBERT EDUARDO  CHICAIZA ZUNIGA</t>
  </si>
  <si>
    <t>SINTIA VIVIANA  CHILIQUINGA RIVERA</t>
  </si>
  <si>
    <t>MARCIA PAULINA  CHILIQUINGA URGILES</t>
  </si>
  <si>
    <t>DARWIN ALEXANDER  CHILPE TORRES</t>
  </si>
  <si>
    <t>FRANKLIN ESTEBAN  CHILUISA GUERRERO</t>
  </si>
  <si>
    <t>NORMA ESTRELLA  CHIN CALI</t>
  </si>
  <si>
    <t>JANNETH ESPERANZA  CHUNCHI SIMBANA</t>
  </si>
  <si>
    <t>SULY MIRELLA  CHUQUIMARCA CHUQUIMARCA</t>
  </si>
  <si>
    <t>CARLOS JAVIER  CISNEROS CALLE</t>
  </si>
  <si>
    <t>CLAUDIO FERNANDO  CLAVIJO BANDA</t>
  </si>
  <si>
    <t>LOURDES NATIVIDAD  COBOS ZHIMINAYCELA</t>
  </si>
  <si>
    <t>MONICA LORENA  CRESPO LOJA</t>
  </si>
  <si>
    <t>JENNY PATRICIA  CRIOLLO AGUILAR</t>
  </si>
  <si>
    <t>CARLOS AURELIO  DOMINGUEZ PORTILLA</t>
  </si>
  <si>
    <t>LOURDES GABRIELA  DOMINGUEZ TORRES</t>
  </si>
  <si>
    <t>BRUNO ISRAEL  DONAULA CHICAIZA</t>
  </si>
  <si>
    <t>DIANA MARCELA  DUCHI MESA</t>
  </si>
  <si>
    <t>EDGAR ADRIAN  DURAZNO CORONEL</t>
  </si>
  <si>
    <t>MANUEL ESPIRITU  DUTAN CASTRO</t>
  </si>
  <si>
    <t>JAMMIL OSWALDO  BUSTAN IÑIGUEZ</t>
  </si>
  <si>
    <t>Suma de VALOR TOTAL A PAGAR</t>
  </si>
  <si>
    <t>TOTAL DE VENTAS</t>
  </si>
  <si>
    <t>Etiquetas de fila</t>
  </si>
  <si>
    <t>Total general</t>
  </si>
  <si>
    <t>Cuenta de Articulo</t>
  </si>
  <si>
    <t>Cuenta de VALOR 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</si>
</sst>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* #,##0.00_ ;_ &quot;$&quot;* \-#,##0.00_ ;_ &quot;$&quot;* &quot;-&quot;??_ ;_ @_ "/>
    <numFmt numFmtId="165" formatCode="[$€-2]\ #,##0.00"/>
  </numFmts>
  <fonts count="9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8"/>
      <color rgb="FFFFFFFF"/>
      <name val="Tahoma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b/>
      <sz val="22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5">
    <xf numFmtId="0" fontId="0" fillId="0" borderId="0" xfId="0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3" fillId="3" borderId="7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14" fontId="3" fillId="3" borderId="5" xfId="0" applyNumberFormat="1" applyFont="1" applyFill="1" applyBorder="1"/>
    <xf numFmtId="0" fontId="3" fillId="3" borderId="6" xfId="0" applyFont="1" applyFill="1" applyBorder="1"/>
    <xf numFmtId="0" fontId="3" fillId="0" borderId="4" xfId="0" applyFont="1" applyBorder="1"/>
    <xf numFmtId="0" fontId="3" fillId="0" borderId="5" xfId="0" applyFont="1" applyBorder="1"/>
    <xf numFmtId="14" fontId="3" fillId="0" borderId="5" xfId="0" applyNumberFormat="1" applyFont="1" applyBorder="1"/>
    <xf numFmtId="0" fontId="3" fillId="0" borderId="6" xfId="0" applyFont="1" applyBorder="1"/>
    <xf numFmtId="0" fontId="3" fillId="3" borderId="8" xfId="0" applyFont="1" applyFill="1" applyBorder="1"/>
    <xf numFmtId="14" fontId="3" fillId="3" borderId="8" xfId="0" applyNumberFormat="1" applyFont="1" applyFill="1" applyBorder="1"/>
    <xf numFmtId="0" fontId="3" fillId="3" borderId="9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4" fillId="0" borderId="0" xfId="0" applyFont="1" applyAlignment="1">
      <alignment horizontal="left" vertical="center" wrapText="1" indent="1"/>
    </xf>
    <xf numFmtId="0" fontId="3" fillId="0" borderId="10" xfId="0" applyFont="1" applyBorder="1"/>
    <xf numFmtId="0" fontId="3" fillId="0" borderId="11" xfId="0" applyFont="1" applyBorder="1"/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3" fillId="0" borderId="12" xfId="0" applyFont="1" applyBorder="1"/>
    <xf numFmtId="0" fontId="3" fillId="0" borderId="13" xfId="0" applyFont="1" applyBorder="1"/>
    <xf numFmtId="0" fontId="0" fillId="0" borderId="0" xfId="0"/>
    <xf numFmtId="44" fontId="0" fillId="0" borderId="0" xfId="1" applyFont="1"/>
    <xf numFmtId="44" fontId="3" fillId="3" borderId="5" xfId="1" applyFont="1" applyFill="1" applyBorder="1"/>
    <xf numFmtId="44" fontId="3" fillId="0" borderId="5" xfId="1" applyFont="1" applyBorder="1"/>
    <xf numFmtId="44" fontId="3" fillId="3" borderId="8" xfId="1" applyFont="1" applyFill="1" applyBorder="1"/>
    <xf numFmtId="4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/>
    <xf numFmtId="0" fontId="2" fillId="2" borderId="0" xfId="0" applyFont="1" applyFill="1" applyBorder="1"/>
    <xf numFmtId="44" fontId="2" fillId="2" borderId="0" xfId="1" applyFont="1" applyFill="1" applyBorder="1"/>
    <xf numFmtId="0" fontId="0" fillId="0" borderId="0" xfId="0" applyNumberFormat="1"/>
    <xf numFmtId="165" fontId="7" fillId="0" borderId="0" xfId="0" applyNumberFormat="1" applyFont="1"/>
    <xf numFmtId="0" fontId="8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83"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0" formatCode="General"/>
    </dxf>
    <dxf>
      <numFmt numFmtId="0" formatCode="General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numFmt numFmtId="34" formatCode="_ &quot;$&quot;* #,##0.00_ ;_ &quot;$&quot;* \-#,##0.00_ ;_ &quot;$&quot;* &quot;-&quot;??_ ;_ 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/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[Tapia Morales Verónica Isabel - Dashboard.xlsx]TD!TablaDinámica1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Ventas</a:t>
            </a:r>
            <a:r>
              <a:rPr lang="en-US" b="1" baseline="0">
                <a:solidFill>
                  <a:sysClr val="windowText" lastClr="000000"/>
                </a:solidFill>
              </a:rPr>
              <a:t> por Vendedor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TD!$A$11:$A$19</c:f>
              <c:strCache>
                <c:ptCount val="8"/>
                <c:pt idx="0">
                  <c:v>Carlos Quezada</c:v>
                </c:pt>
                <c:pt idx="1">
                  <c:v>Daniel Castillo</c:v>
                </c:pt>
                <c:pt idx="2">
                  <c:v>Juan Herdoiza</c:v>
                </c:pt>
                <c:pt idx="3">
                  <c:v>Nuria Baque</c:v>
                </c:pt>
                <c:pt idx="4">
                  <c:v>Victor Santiago</c:v>
                </c:pt>
                <c:pt idx="5">
                  <c:v>Katty Garcia</c:v>
                </c:pt>
                <c:pt idx="6">
                  <c:v>Jefferson Garcia</c:v>
                </c:pt>
                <c:pt idx="7">
                  <c:v>Carlos Leonidas</c:v>
                </c:pt>
              </c:strCache>
            </c:strRef>
          </c:cat>
          <c:val>
            <c:numRef>
              <c:f>TD!$B$11:$B$19</c:f>
              <c:numCache>
                <c:formatCode>_("$"* #,##0.00_);_("$"* \(#,##0.00\);_("$"* "-"??_);_(@_)</c:formatCode>
                <c:ptCount val="8"/>
                <c:pt idx="0">
                  <c:v>19858.831499999997</c:v>
                </c:pt>
                <c:pt idx="1">
                  <c:v>25077.397099999995</c:v>
                </c:pt>
                <c:pt idx="2">
                  <c:v>29825.564299999976</c:v>
                </c:pt>
                <c:pt idx="3">
                  <c:v>31130.420499999993</c:v>
                </c:pt>
                <c:pt idx="4">
                  <c:v>34731.607899999981</c:v>
                </c:pt>
                <c:pt idx="5">
                  <c:v>36419.913799999988</c:v>
                </c:pt>
                <c:pt idx="6">
                  <c:v>36856.912199999984</c:v>
                </c:pt>
                <c:pt idx="7">
                  <c:v>153687.37609999996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3-491A-A867-1B34D8B39B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2116591"/>
        <c:axId val="1422114927"/>
      </c:barChart>
      <c:catAx>
        <c:axId val="14221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114927"/>
        <c:crosses val="autoZero"/>
        <c:auto val="1"/>
        <c:lblAlgn val="ctr"/>
        <c:lblOffset val="100"/>
        <c:noMultiLvlLbl val="0"/>
      </c:catAx>
      <c:valAx>
        <c:axId val="1422114927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42211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[Tapia Morales Verónica Isabel - Dashboard.xlsx]TD!TablaDinámica2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4</a:t>
            </a:r>
            <a:r>
              <a:rPr lang="en-US" b="1" baseline="0">
                <a:solidFill>
                  <a:sysClr val="windowText" lastClr="000000"/>
                </a:solidFill>
              </a:rPr>
              <a:t> Artículos de mayor Venta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TD!$A$23:$A$27</c:f>
              <c:strCache>
                <c:ptCount val="4"/>
                <c:pt idx="0">
                  <c:v>LED SMART RLED-DSG32CHD2000 RIV</c:v>
                </c:pt>
                <c:pt idx="1">
                  <c:v>LED 3D SMART TCL55ET60L PAN</c:v>
                </c:pt>
                <c:pt idx="2">
                  <c:v>SET LED SMART 4K 55UJ6320+COB 55 LGE</c:v>
                </c:pt>
                <c:pt idx="3">
                  <c:v>LED SMART 4K RLED-DSU50HIK321 GRIS RIV</c:v>
                </c:pt>
              </c:strCache>
            </c:strRef>
          </c:cat>
          <c:val>
            <c:numRef>
              <c:f>TD!$B$23:$B$27</c:f>
              <c:numCache>
                <c:formatCode>_("$"* #,##0.00_);_("$"* \(#,##0.00\);_("$"* "-"??_);_(@_)</c:formatCode>
                <c:ptCount val="4"/>
                <c:pt idx="0">
                  <c:v>71173.516800000027</c:v>
                </c:pt>
                <c:pt idx="1">
                  <c:v>46432.195200000002</c:v>
                </c:pt>
                <c:pt idx="2">
                  <c:v>45008.688999999998</c:v>
                </c:pt>
                <c:pt idx="3">
                  <c:v>39183.535999999978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B-48C6-AD21-D5D85131B2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4011071"/>
        <c:axId val="1234010239"/>
      </c:barChart>
      <c:catAx>
        <c:axId val="123401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10239"/>
        <c:crosses val="autoZero"/>
        <c:auto val="1"/>
        <c:lblAlgn val="ctr"/>
        <c:lblOffset val="100"/>
        <c:noMultiLvlLbl val="0"/>
      </c:catAx>
      <c:valAx>
        <c:axId val="123401023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23401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[Tapia Morales Verónica Isabel - Dashboard.xlsx]TD!TablaDinámica3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por vendedor y Número de Transacciones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TD!$B$31</c:f>
              <c:strCache>
                <c:ptCount val="1"/>
                <c:pt idx="0">
                  <c:v>Cuenta de VALOR TOTAL A PAGAR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TD!$A$32:$A$40</c:f>
              <c:strCache>
                <c:ptCount val="8"/>
                <c:pt idx="0">
                  <c:v>Carlos Quezada</c:v>
                </c:pt>
                <c:pt idx="1">
                  <c:v>Daniel Castillo</c:v>
                </c:pt>
                <c:pt idx="2">
                  <c:v>Katty Garcia</c:v>
                </c:pt>
                <c:pt idx="3">
                  <c:v>Nuria Baque</c:v>
                </c:pt>
                <c:pt idx="4">
                  <c:v>Juan Herdoiza</c:v>
                </c:pt>
                <c:pt idx="5">
                  <c:v>Victor Santiago</c:v>
                </c:pt>
                <c:pt idx="6">
                  <c:v>Jefferson Garcia</c:v>
                </c:pt>
                <c:pt idx="7">
                  <c:v>Carlos Leonidas</c:v>
                </c:pt>
              </c:strCache>
            </c:strRef>
          </c:cat>
          <c:val>
            <c:numRef>
              <c:f>TD!$B$32:$B$40</c:f>
              <c:numCache>
                <c:formatCode>_("$"* #,##0.00_);_("$"* \(#,##0.00\);_("$"* "-"??_);_(@_)</c:formatCode>
                <c:ptCount val="8"/>
                <c:pt idx="0">
                  <c:v>19858.831499999997</c:v>
                </c:pt>
                <c:pt idx="1">
                  <c:v>25077.397099999995</c:v>
                </c:pt>
                <c:pt idx="2">
                  <c:v>36419.913799999988</c:v>
                </c:pt>
                <c:pt idx="3">
                  <c:v>31130.420499999993</c:v>
                </c:pt>
                <c:pt idx="4">
                  <c:v>29825.564299999976</c:v>
                </c:pt>
                <c:pt idx="5">
                  <c:v>34731.607899999981</c:v>
                </c:pt>
                <c:pt idx="6">
                  <c:v>36856.912199999984</c:v>
                </c:pt>
                <c:pt idx="7">
                  <c:v>153687.37609999996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F19-A448-F1F267ED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615407"/>
        <c:axId val="1235615823"/>
      </c:barChart>
      <c:lineChart>
        <c:grouping val="standard"/>
        <c:varyColors val="0"/>
        <c:ser>
          <c:idx val="1"/>
          <c:order val="1"/>
          <c:tx>
            <c:strRef>
              <c:f>TD!$C$31</c:f>
              <c:strCache>
                <c:ptCount val="1"/>
                <c:pt idx="0">
                  <c:v>Cuenta de Articulo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TD!$A$32:$A$40</c:f>
              <c:strCache>
                <c:ptCount val="8"/>
                <c:pt idx="0">
                  <c:v>Carlos Quezada</c:v>
                </c:pt>
                <c:pt idx="1">
                  <c:v>Daniel Castillo</c:v>
                </c:pt>
                <c:pt idx="2">
                  <c:v>Katty Garcia</c:v>
                </c:pt>
                <c:pt idx="3">
                  <c:v>Nuria Baque</c:v>
                </c:pt>
                <c:pt idx="4">
                  <c:v>Juan Herdoiza</c:v>
                </c:pt>
                <c:pt idx="5">
                  <c:v>Victor Santiago</c:v>
                </c:pt>
                <c:pt idx="6">
                  <c:v>Jefferson Garcia</c:v>
                </c:pt>
                <c:pt idx="7">
                  <c:v>Carlos Leonidas</c:v>
                </c:pt>
              </c:strCache>
            </c:strRef>
          </c:cat>
          <c:val>
            <c:numRef>
              <c:f>TD!$C$32:$C$40</c:f>
              <c:numCache>
                <c:formatCode>General</c:formatCode>
                <c:ptCount val="8"/>
                <c:pt idx="0">
                  <c:v>17</c:v>
                </c:pt>
                <c:pt idx="1">
                  <c:v>25</c:v>
                </c:pt>
                <c:pt idx="2">
                  <c:v>33</c:v>
                </c:pt>
                <c:pt idx="3">
                  <c:v>34</c:v>
                </c:pt>
                <c:pt idx="4">
                  <c:v>36</c:v>
                </c:pt>
                <c:pt idx="5">
                  <c:v>36</c:v>
                </c:pt>
                <c:pt idx="6">
                  <c:v>40</c:v>
                </c:pt>
                <c:pt idx="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33-4F19-A448-F1F267ED9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5614575"/>
        <c:axId val="1235616239"/>
      </c:lineChart>
      <c:catAx>
        <c:axId val="1235615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15823"/>
        <c:crosses val="autoZero"/>
        <c:auto val="1"/>
        <c:lblAlgn val="ctr"/>
        <c:lblOffset val="100"/>
        <c:noMultiLvlLbl val="0"/>
      </c:catAx>
      <c:valAx>
        <c:axId val="123561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15407"/>
        <c:crosses val="autoZero"/>
        <c:crossBetween val="between"/>
      </c:valAx>
      <c:valAx>
        <c:axId val="12356162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14575"/>
        <c:crosses val="max"/>
        <c:crossBetween val="between"/>
      </c:valAx>
      <c:catAx>
        <c:axId val="123561457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3561623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413341</xdr:colOff>
      <xdr:row>0</xdr:row>
      <xdr:rowOff>146051</xdr:rowOff>
    </xdr:from>
    <xdr:to>
      <xdr:col>3</xdr:col>
      <xdr:colOff>475807</xdr:colOff>
      <xdr:row>6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Tiend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6132" y="146051"/>
              <a:ext cx="1716419" cy="10886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1123950</xdr:colOff>
      <xdr:row>9</xdr:row>
      <xdr:rowOff>31751</xdr:rowOff>
    </xdr:from>
    <xdr:to>
      <xdr:col>4</xdr:col>
      <xdr:colOff>3517162</xdr:colOff>
      <xdr:row>17</xdr:row>
      <xdr:rowOff>127001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91973" y="1626635"/>
              <a:ext cx="2393212" cy="1512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1149350</xdr:colOff>
      <xdr:row>0</xdr:row>
      <xdr:rowOff>95251</xdr:rowOff>
    </xdr:from>
    <xdr:to>
      <xdr:col>3</xdr:col>
      <xdr:colOff>2980070</xdr:colOff>
      <xdr:row>11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Forma Pag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Pag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6094" y="95251"/>
              <a:ext cx="1830720" cy="18921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1085850</xdr:colOff>
      <xdr:row>0</xdr:row>
      <xdr:rowOff>127000</xdr:rowOff>
    </xdr:from>
    <xdr:to>
      <xdr:col>5</xdr:col>
      <xdr:colOff>226237</xdr:colOff>
      <xdr:row>8</xdr:row>
      <xdr:rowOff>25400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53873" y="127000"/>
              <a:ext cx="3363876" cy="1316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735803</xdr:colOff>
      <xdr:row>12</xdr:row>
      <xdr:rowOff>129810</xdr:rowOff>
    </xdr:from>
    <xdr:to>
      <xdr:col>9</xdr:col>
      <xdr:colOff>232767</xdr:colOff>
      <xdr:row>27</xdr:row>
      <xdr:rowOff>107093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363579</xdr:colOff>
      <xdr:row>11</xdr:row>
      <xdr:rowOff>77187</xdr:rowOff>
    </xdr:from>
    <xdr:to>
      <xdr:col>17</xdr:col>
      <xdr:colOff>134226</xdr:colOff>
      <xdr:row>28</xdr:row>
      <xdr:rowOff>88835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584838</xdr:colOff>
      <xdr:row>11</xdr:row>
      <xdr:rowOff>90993</xdr:rowOff>
    </xdr:from>
    <xdr:to>
      <xdr:col>24</xdr:col>
      <xdr:colOff>193703</xdr:colOff>
      <xdr:row>30</xdr:row>
      <xdr:rowOff>79653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193261</xdr:colOff>
      <xdr:row>2</xdr:row>
      <xdr:rowOff>161235</xdr:rowOff>
    </xdr:from>
    <xdr:to>
      <xdr:col>5</xdr:col>
      <xdr:colOff>389258</xdr:colOff>
      <xdr:row>7</xdr:row>
      <xdr:rowOff>122989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Tiend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8261" y="534764"/>
              <a:ext cx="1727468" cy="10636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343928</xdr:colOff>
      <xdr:row>2</xdr:row>
      <xdr:rowOff>1239</xdr:rowOff>
    </xdr:from>
    <xdr:to>
      <xdr:col>17</xdr:col>
      <xdr:colOff>456505</xdr:colOff>
      <xdr:row>9</xdr:row>
      <xdr:rowOff>11629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42016" y="374768"/>
              <a:ext cx="2409783" cy="14858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302589</xdr:colOff>
      <xdr:row>2</xdr:row>
      <xdr:rowOff>110435</xdr:rowOff>
    </xdr:from>
    <xdr:to>
      <xdr:col>8</xdr:col>
      <xdr:colOff>612887</xdr:colOff>
      <xdr:row>11</xdr:row>
      <xdr:rowOff>124417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Forma Pag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Pag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4795" y="483964"/>
              <a:ext cx="1841768" cy="18629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333436</xdr:colOff>
      <xdr:row>2</xdr:row>
      <xdr:rowOff>155988</xdr:rowOff>
    </xdr:from>
    <xdr:to>
      <xdr:col>13</xdr:col>
      <xdr:colOff>656467</xdr:colOff>
      <xdr:row>8</xdr:row>
      <xdr:rowOff>157343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Fech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02848" y="529517"/>
              <a:ext cx="3385972" cy="12900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Escala de tiempo: funciona en Excel o versiones posteriores. No la mueva ni cambie su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naRojasLandacay" refreshedDate="45020.870160300925" createdVersion="6" refreshedVersion="6" minRefreshableVersion="3" recordCount="383">
  <cacheSource type="worksheet">
    <worksheetSource ref="B6:L389" sheet="Tabla"/>
  </cacheSource>
  <cacheFields count="14">
    <cacheField name="Tienda" numFmtId="0">
      <sharedItems count="2">
        <s v="CAÑARI"/>
        <s v="ALBORADA"/>
      </sharedItems>
    </cacheField>
    <cacheField name="Ciudad" numFmtId="0">
      <sharedItems/>
    </cacheField>
    <cacheField name="Articulo" numFmtId="0">
      <sharedItems count="23">
        <s v="LED SMART RLED-DSG32CHD2000 RIV"/>
        <s v="CEL BAN SAM GALAXY J7 CNT, NEGRO"/>
        <s v="LED 3D SMART TCL55ET60L PAN"/>
        <s v="SET PARL ACT VTCA028 VANT+ PEDEST NEGRO"/>
        <s v="LAPTOP AMD-A9 IP 320-15AST LENV, LILA"/>
        <s v="LED 3D SMART 49LF6450 LGE"/>
        <s v="SET LED SMART 4K 55UJ6320+COB 55 LGE"/>
        <s v="ENFRIADOR EVAP CL201AE HONEYWEEL"/>
        <s v="ALL IN ONE CELERON C260 LENV"/>
        <s v="PHABLET 4G PHAB-2 32GB 6.4P LENV, GOLD"/>
        <s v="LAPTOP CORE I3 YOGA 510-14ISK LENV"/>
        <s v="LICUADORA 8V BLSTMG-W00-013 OST BLANCO"/>
        <s v="LED SMART 4K RLED-DSU50HIK321 GRIS RIV"/>
        <s v="REFRI. RI-365 PLAN RENOVA INDURAMA BLANC"/>
        <s v="MICROONDA OGKE2701 OST BLANCO"/>
        <s v="VENT DE PISO 3338 MYTEK GRIS ELECTOLUX"/>
        <s v="IMPRESORA MULTIF G2100 CANON NEGRO"/>
        <s v="BLURAY BP250 LGE"/>
        <s v="TOSHIBA SATELLITE CORE I7 4 TB 32 RAM"/>
        <s v="CONDENSADOR INVERT RAC-K125CGIC BCO RIV"/>
        <s v="VENT DE PISO/PAREDL 3306 MYTEK CROMA"/>
        <s v="VENT DE PEDESTAL G1G116318361 TOPC PLATA"/>
        <s v="VENT PEDEST VE7730I0 3 EN 1 TURB SAM"/>
      </sharedItems>
    </cacheField>
    <cacheField name="Id_Vendedor" numFmtId="0">
      <sharedItems containsSemiMixedTypes="0" containsString="0" containsNumber="1" containsInteger="1" minValue="1" maxValue="10"/>
    </cacheField>
    <cacheField name="Vendedor" numFmtId="0">
      <sharedItems count="8">
        <s v="Carlos Quezada"/>
        <s v="Nuria Baque"/>
        <s v="Carlos Leonidas"/>
        <s v="Juan Herdoiza"/>
        <s v="Katty Garcia"/>
        <s v="Daniel Castillo"/>
        <s v="Jefferson Garcia"/>
        <s v="Victor Santiago"/>
      </sharedItems>
    </cacheField>
    <cacheField name="Id_Cliente" numFmtId="0">
      <sharedItems containsSemiMixedTypes="0" containsString="0" containsNumber="1" containsInteger="1" minValue="1" maxValue="100"/>
    </cacheField>
    <cacheField name="Cliente" numFmtId="0">
      <sharedItems/>
    </cacheField>
    <cacheField name="Fecha" numFmtId="14">
      <sharedItems containsSemiMixedTypes="0" containsNonDate="0" containsDate="1" containsString="0" minDate="2018-01-02T00:00:00" maxDate="2019-03-12T00:00:00" count="71">
        <d v="2019-03-11T00:00:00"/>
        <d v="2018-04-05T00:00:00"/>
        <d v="2018-04-19T00:00:00"/>
        <d v="2018-04-03T00:00:00"/>
        <d v="2018-03-14T00:00:00"/>
        <d v="2018-03-08T00:00:00"/>
        <d v="2018-02-19T00:00:00"/>
        <d v="2018-02-14T00:00:00"/>
        <d v="2018-02-08T00:00:00"/>
        <d v="2018-02-01T00:00:00"/>
        <d v="2018-01-31T00:00:00"/>
        <d v="2018-01-18T00:00:00"/>
        <d v="2018-01-12T00:00:00"/>
        <d v="2018-01-09T00:00:00"/>
        <d v="2018-04-02T00:00:00"/>
        <d v="2018-01-26T00:00:00"/>
        <d v="2018-02-20T00:00:00"/>
        <d v="2018-03-11T00:00:00"/>
        <d v="2018-04-20T00:00:00"/>
        <d v="2018-04-30T00:00:00"/>
        <d v="2018-02-17T00:00:00"/>
        <d v="2018-04-24T00:00:00"/>
        <d v="2018-04-18T00:00:00"/>
        <d v="2018-04-10T00:00:00"/>
        <d v="2018-04-09T00:00:00"/>
        <d v="2018-04-04T00:00:00"/>
        <d v="2018-03-27T00:00:00"/>
        <d v="2018-03-26T00:00:00"/>
        <d v="2018-03-22T00:00:00"/>
        <d v="2018-03-21T00:00:00"/>
        <d v="2018-03-20T00:00:00"/>
        <d v="2018-03-19T00:00:00"/>
        <d v="2018-03-15T00:00:00"/>
        <d v="2018-03-07T00:00:00"/>
        <d v="2018-03-01T00:00:00"/>
        <d v="2018-02-27T00:00:00"/>
        <d v="2018-02-26T00:00:00"/>
        <d v="2018-02-23T00:00:00"/>
        <d v="2018-02-16T00:00:00"/>
        <d v="2018-02-07T00:00:00"/>
        <d v="2018-01-30T00:00:00"/>
        <d v="2018-01-29T00:00:00"/>
        <d v="2018-01-25T00:00:00"/>
        <d v="2018-01-23T00:00:00"/>
        <d v="2018-01-08T00:00:00"/>
        <d v="2018-01-05T00:00:00"/>
        <d v="2018-01-02T00:00:00"/>
        <d v="2018-04-26T00:00:00"/>
        <d v="2018-04-25T00:00:00"/>
        <d v="2018-04-23T00:00:00"/>
        <d v="2018-04-16T00:00:00"/>
        <d v="2018-04-12T00:00:00"/>
        <d v="2018-03-29T00:00:00"/>
        <d v="2018-03-24T00:00:00"/>
        <d v="2018-03-23T00:00:00"/>
        <d v="2018-03-13T00:00:00"/>
        <d v="2018-02-12T00:00:00"/>
        <d v="2018-01-19T00:00:00"/>
        <d v="2018-01-11T00:00:00"/>
        <d v="2018-01-03T00:00:00"/>
        <d v="2018-04-11T00:00:00"/>
        <d v="2018-03-16T00:00:00"/>
        <d v="2018-03-12T00:00:00"/>
        <d v="2018-03-02T00:00:00"/>
        <d v="2018-02-28T00:00:00"/>
        <d v="2018-02-22T00:00:00"/>
        <d v="2018-02-02T00:00:00"/>
        <d v="2018-01-17T00:00:00"/>
        <d v="2018-01-16T00:00:00"/>
        <d v="2018-01-10T00:00:00"/>
        <d v="2018-01-04T00:00:00"/>
      </sharedItems>
    </cacheField>
    <cacheField name="Forma Pago" numFmtId="0">
      <sharedItems count="6">
        <s v="Crédito Directo"/>
        <s v="Tarjeta Débito"/>
        <s v="Efectivo"/>
        <s v="Descuento Rol"/>
        <s v="Cheque Certificado"/>
        <s v="Tarjeta de Crédito"/>
      </sharedItems>
    </cacheField>
    <cacheField name="Descuento" numFmtId="44">
      <sharedItems containsSemiMixedTypes="0" containsString="0" containsNumber="1" minValue="4.6659999999999995" maxValue="284.51100000000002"/>
    </cacheField>
    <cacheField name="Venta" numFmtId="44">
      <sharedItems containsSemiMixedTypes="0" containsString="0" containsNumber="1" minValue="93.32" maxValue="2845.11"/>
    </cacheField>
    <cacheField name="IVA" numFmtId="0" formula="Venta*0.12" databaseField="0"/>
    <cacheField name="Descuento2" numFmtId="0" formula="Venta* 0.1" databaseField="0"/>
    <cacheField name="VALOR TOTAL A PAGAR" numFmtId="0" formula="Venta+IVA-Descuento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">
  <r>
    <x v="0"/>
    <s v="CUENCA"/>
    <x v="0"/>
    <n v="1"/>
    <x v="0"/>
    <n v="80"/>
    <s v="XAVIER ALFREDO  CEDILLO GUAMAN"/>
    <x v="0"/>
    <x v="0"/>
    <n v="127.82600000000001"/>
    <n v="1278.26"/>
  </r>
  <r>
    <x v="0"/>
    <s v="CUENCA"/>
    <x v="1"/>
    <n v="1"/>
    <x v="0"/>
    <n v="32"/>
    <s v="PABLO ANDRES  BALAREZO QUINTERO"/>
    <x v="1"/>
    <x v="1"/>
    <n v="25.446000000000002"/>
    <n v="508.92"/>
  </r>
  <r>
    <x v="0"/>
    <s v="CUENCA"/>
    <x v="2"/>
    <n v="1"/>
    <x v="0"/>
    <n v="39"/>
    <s v="MARIA ELIZABETH  BONILLA LUCERO"/>
    <x v="2"/>
    <x v="0"/>
    <n v="284.51100000000002"/>
    <n v="2845.11"/>
  </r>
  <r>
    <x v="0"/>
    <s v="CUENCA"/>
    <x v="3"/>
    <n v="1"/>
    <x v="0"/>
    <n v="59"/>
    <s v="RFAEL ANTONIO  CALDAS CALLE"/>
    <x v="1"/>
    <x v="0"/>
    <n v="9.1859999999999999"/>
    <n v="183.72"/>
  </r>
  <r>
    <x v="0"/>
    <s v="CUENCA"/>
    <x v="0"/>
    <n v="1"/>
    <x v="0"/>
    <n v="34"/>
    <s v="EDGAR XAVIER  BARRERA SARMIENTO"/>
    <x v="3"/>
    <x v="0"/>
    <n v="63.913000000000004"/>
    <n v="1278.26"/>
  </r>
  <r>
    <x v="0"/>
    <s v="CUENCA"/>
    <x v="4"/>
    <n v="1"/>
    <x v="0"/>
    <n v="60"/>
    <s v="SERGIO GIOVANNY  CALDAS LUNA"/>
    <x v="4"/>
    <x v="0"/>
    <n v="45.580000000000005"/>
    <n v="911.6"/>
  </r>
  <r>
    <x v="0"/>
    <s v="CUENCA"/>
    <x v="5"/>
    <n v="1"/>
    <x v="0"/>
    <n v="69"/>
    <s v="FABIAN FERNANDO  CAMPOVERDE SACTA"/>
    <x v="5"/>
    <x v="0"/>
    <n v="51.365000000000002"/>
    <n v="1027.3"/>
  </r>
  <r>
    <x v="0"/>
    <s v="CUENCA"/>
    <x v="4"/>
    <n v="1"/>
    <x v="0"/>
    <n v="50"/>
    <s v="JAMMIL OSWALDO  BUSTAN IÑIGUEZ"/>
    <x v="6"/>
    <x v="0"/>
    <n v="45.580000000000005"/>
    <n v="911.6"/>
  </r>
  <r>
    <x v="0"/>
    <s v="CUENCA"/>
    <x v="1"/>
    <n v="1"/>
    <x v="0"/>
    <n v="17"/>
    <s v="ANDREA VERONICA  ANGAMARCA CORONEL"/>
    <x v="6"/>
    <x v="0"/>
    <n v="25.446000000000002"/>
    <n v="508.92"/>
  </r>
  <r>
    <x v="0"/>
    <s v="CUENCA"/>
    <x v="6"/>
    <n v="1"/>
    <x v="0"/>
    <n v="54"/>
    <s v="MAYRA LUCIA  CABRERA JARAMILLO"/>
    <x v="7"/>
    <x v="2"/>
    <n v="106.90899999999999"/>
    <n v="2138.1799999999998"/>
  </r>
  <r>
    <x v="0"/>
    <s v="CUENCA"/>
    <x v="7"/>
    <n v="1"/>
    <x v="0"/>
    <n v="8"/>
    <s v="MAYRA CECILIA  ALVARADO NEIRA"/>
    <x v="8"/>
    <x v="0"/>
    <n v="19.151"/>
    <n v="383.02"/>
  </r>
  <r>
    <x v="0"/>
    <s v="CUENCA"/>
    <x v="5"/>
    <n v="1"/>
    <x v="0"/>
    <n v="63"/>
    <s v="JUAN ANDRES  CALLE CALLE"/>
    <x v="9"/>
    <x v="0"/>
    <n v="102.73"/>
    <n v="1027.3"/>
  </r>
  <r>
    <x v="0"/>
    <s v="CUENCA"/>
    <x v="8"/>
    <n v="1"/>
    <x v="0"/>
    <n v="56"/>
    <s v="SEGUNDO AGUSTIN  CABRERA ROBLES"/>
    <x v="10"/>
    <x v="0"/>
    <n v="74.103999999999999"/>
    <n v="741.04"/>
  </r>
  <r>
    <x v="0"/>
    <s v="CUENCA"/>
    <x v="9"/>
    <n v="1"/>
    <x v="0"/>
    <n v="15"/>
    <s v="JORGE LUIS  ANDRADE MATUTE"/>
    <x v="11"/>
    <x v="0"/>
    <n v="21.000500000000002"/>
    <n v="420.01"/>
  </r>
  <r>
    <x v="0"/>
    <s v="CUENCA"/>
    <x v="2"/>
    <n v="1"/>
    <x v="0"/>
    <n v="79"/>
    <s v="PRISCILA ELIZABETH  CASTRO VINTIMILLA"/>
    <x v="12"/>
    <x v="0"/>
    <n v="284.51100000000002"/>
    <n v="2845.11"/>
  </r>
  <r>
    <x v="0"/>
    <s v="CUENCA"/>
    <x v="8"/>
    <n v="1"/>
    <x v="0"/>
    <n v="76"/>
    <s v="JESSICA YOLANDA  CASTILLO NAULA"/>
    <x v="13"/>
    <x v="0"/>
    <n v="37.052"/>
    <n v="741.04"/>
  </r>
  <r>
    <x v="1"/>
    <s v="GUAYAQUIL"/>
    <x v="0"/>
    <n v="1"/>
    <x v="0"/>
    <n v="1"/>
    <s v="MARIA ISABEL  AGUILAR JARA"/>
    <x v="14"/>
    <x v="0"/>
    <n v="127.82600000000001"/>
    <n v="1278.26"/>
  </r>
  <r>
    <x v="1"/>
    <s v="GUAYAQUIL"/>
    <x v="0"/>
    <n v="3"/>
    <x v="1"/>
    <n v="19"/>
    <s v="ANDREA MARENA  AQUIM POLO"/>
    <x v="14"/>
    <x v="0"/>
    <n v="127.82600000000001"/>
    <n v="1278.26"/>
  </r>
  <r>
    <x v="1"/>
    <s v="GUAYAQUIL"/>
    <x v="10"/>
    <n v="4"/>
    <x v="2"/>
    <n v="92"/>
    <s v="LOURDES NATIVIDAD  COBOS ZHIMINAYCELA"/>
    <x v="14"/>
    <x v="0"/>
    <n v="74.667000000000002"/>
    <n v="746.67"/>
  </r>
  <r>
    <x v="1"/>
    <s v="GUAYAQUIL"/>
    <x v="10"/>
    <n v="4"/>
    <x v="2"/>
    <n v="42"/>
    <s v="GRACIELA MELANIA  BRITO GUERRERO"/>
    <x v="14"/>
    <x v="0"/>
    <n v="37.333500000000001"/>
    <n v="746.67"/>
  </r>
  <r>
    <x v="1"/>
    <s v="GUAYAQUIL"/>
    <x v="11"/>
    <n v="3"/>
    <x v="1"/>
    <n v="64"/>
    <s v="PATRICIO XAVIER  CALLE ENCALADA"/>
    <x v="14"/>
    <x v="0"/>
    <n v="9.331999999999999"/>
    <n v="93.32"/>
  </r>
  <r>
    <x v="1"/>
    <s v="GUAYAQUIL"/>
    <x v="11"/>
    <n v="3"/>
    <x v="1"/>
    <n v="40"/>
    <s v="JESSICA JANNETH  BRAVO MENDEZ"/>
    <x v="15"/>
    <x v="0"/>
    <n v="9.331999999999999"/>
    <n v="93.32"/>
  </r>
  <r>
    <x v="1"/>
    <s v="GUAYAQUIL"/>
    <x v="12"/>
    <n v="3"/>
    <x v="1"/>
    <n v="16"/>
    <s v="ZOILA ANGELICA  ANGAMARCA ANGAMARCA"/>
    <x v="15"/>
    <x v="1"/>
    <n v="207.76"/>
    <n v="2077.6"/>
  </r>
  <r>
    <x v="1"/>
    <s v="GUAYAQUIL"/>
    <x v="2"/>
    <n v="4"/>
    <x v="2"/>
    <n v="73"/>
    <s v="FABIAN HERIBERTO  CARRION CORDOVA"/>
    <x v="15"/>
    <x v="0"/>
    <n v="284.51100000000002"/>
    <n v="2845.11"/>
  </r>
  <r>
    <x v="1"/>
    <s v="GUAYAQUIL"/>
    <x v="13"/>
    <n v="2"/>
    <x v="3"/>
    <n v="80"/>
    <s v="XAVIER ALFREDO  CEDILLO GUAMAN"/>
    <x v="16"/>
    <x v="1"/>
    <n v="132.911"/>
    <n v="1329.11"/>
  </r>
  <r>
    <x v="1"/>
    <s v="GUAYAQUIL"/>
    <x v="5"/>
    <n v="3"/>
    <x v="1"/>
    <n v="25"/>
    <s v="GLADYS PATRICIA  ARPI BARROS"/>
    <x v="16"/>
    <x v="2"/>
    <n v="102.73"/>
    <n v="1027.3"/>
  </r>
  <r>
    <x v="1"/>
    <s v="GUAYAQUIL"/>
    <x v="13"/>
    <n v="4"/>
    <x v="2"/>
    <n v="57"/>
    <s v="ROBERTO CARLOS  CAJAMARCA BARBECHO"/>
    <x v="16"/>
    <x v="1"/>
    <n v="66.455500000000001"/>
    <n v="1329.11"/>
  </r>
  <r>
    <x v="1"/>
    <s v="GUAYAQUIL"/>
    <x v="10"/>
    <n v="2"/>
    <x v="3"/>
    <n v="79"/>
    <s v="PRISCILA ELIZABETH  CASTRO VINTIMILLA"/>
    <x v="16"/>
    <x v="0"/>
    <n v="74.667000000000002"/>
    <n v="746.67"/>
  </r>
  <r>
    <x v="1"/>
    <s v="GUAYAQUIL"/>
    <x v="6"/>
    <n v="2"/>
    <x v="3"/>
    <n v="98"/>
    <s v="DIANA MARCELA  DUCHI MESA"/>
    <x v="17"/>
    <x v="0"/>
    <n v="213.81799999999998"/>
    <n v="2138.1799999999998"/>
  </r>
  <r>
    <x v="1"/>
    <s v="GUAYAQUIL"/>
    <x v="14"/>
    <n v="4"/>
    <x v="2"/>
    <n v="5"/>
    <s v="LEONCIO DAMIAN  AGUIRRE OCHOA"/>
    <x v="17"/>
    <x v="1"/>
    <n v="15.228000000000002"/>
    <n v="152.28"/>
  </r>
  <r>
    <x v="1"/>
    <s v="GUAYAQUIL"/>
    <x v="11"/>
    <n v="4"/>
    <x v="2"/>
    <n v="90"/>
    <s v="CARLOS JAVIER  CISNEROS CALLE"/>
    <x v="17"/>
    <x v="0"/>
    <n v="9.331999999999999"/>
    <n v="93.32"/>
  </r>
  <r>
    <x v="1"/>
    <s v="GUAYAQUIL"/>
    <x v="13"/>
    <n v="3"/>
    <x v="1"/>
    <n v="86"/>
    <s v="FRANKLIN ESTEBAN  CHILUISA GUERRERO"/>
    <x v="17"/>
    <x v="1"/>
    <n v="66.455500000000001"/>
    <n v="1329.11"/>
  </r>
  <r>
    <x v="1"/>
    <s v="GUAYAQUIL"/>
    <x v="15"/>
    <n v="4"/>
    <x v="2"/>
    <n v="57"/>
    <s v="ROBERTO CARLOS  CAJAMARCA BARBECHO"/>
    <x v="17"/>
    <x v="0"/>
    <n v="5.8890000000000002"/>
    <n v="117.78"/>
  </r>
  <r>
    <x v="1"/>
    <s v="GUAYAQUIL"/>
    <x v="0"/>
    <n v="2"/>
    <x v="3"/>
    <n v="22"/>
    <s v="SANDRA LORENA  ARIAS LAZO"/>
    <x v="17"/>
    <x v="0"/>
    <n v="127.82600000000001"/>
    <n v="1278.26"/>
  </r>
  <r>
    <x v="1"/>
    <s v="GUAYAQUIL"/>
    <x v="0"/>
    <n v="4"/>
    <x v="2"/>
    <n v="18"/>
    <s v="JULIO MAURICIO  ANGULO FERNANDEZ"/>
    <x v="17"/>
    <x v="0"/>
    <n v="127.82600000000001"/>
    <n v="1278.26"/>
  </r>
  <r>
    <x v="1"/>
    <s v="GUAYAQUIL"/>
    <x v="12"/>
    <n v="2"/>
    <x v="3"/>
    <n v="18"/>
    <s v="JULIO MAURICIO  ANGULO FERNANDEZ"/>
    <x v="17"/>
    <x v="0"/>
    <n v="103.88"/>
    <n v="2077.6"/>
  </r>
  <r>
    <x v="1"/>
    <s v="GUAYAQUIL"/>
    <x v="16"/>
    <n v="3"/>
    <x v="1"/>
    <n v="61"/>
    <s v="MARITZA MARIELA  CALLE ARMIJOS"/>
    <x v="17"/>
    <x v="0"/>
    <n v="13.3005"/>
    <n v="266.01"/>
  </r>
  <r>
    <x v="1"/>
    <s v="GUAYAQUIL"/>
    <x v="17"/>
    <n v="3"/>
    <x v="1"/>
    <n v="56"/>
    <s v="SEGUNDO AGUSTIN  CABRERA ROBLES"/>
    <x v="17"/>
    <x v="0"/>
    <n v="13.852500000000001"/>
    <n v="277.05"/>
  </r>
  <r>
    <x v="1"/>
    <s v="GUAYAQUIL"/>
    <x v="17"/>
    <n v="2"/>
    <x v="3"/>
    <n v="13"/>
    <s v="MARIANA ABIGAIL  ALVARRACIN GUTAMA"/>
    <x v="17"/>
    <x v="0"/>
    <n v="13.852500000000001"/>
    <n v="277.05"/>
  </r>
  <r>
    <x v="1"/>
    <s v="GUAYAQUIL"/>
    <x v="14"/>
    <n v="2"/>
    <x v="3"/>
    <n v="19"/>
    <s v="ANDREA MARENA  AQUIM POLO"/>
    <x v="2"/>
    <x v="0"/>
    <n v="15.228000000000002"/>
    <n v="152.28"/>
  </r>
  <r>
    <x v="1"/>
    <s v="GUAYAQUIL"/>
    <x v="0"/>
    <n v="4"/>
    <x v="2"/>
    <n v="24"/>
    <s v="JENNY JACKELINE  ARIZAGA ALVARADO"/>
    <x v="2"/>
    <x v="0"/>
    <n v="127.82600000000001"/>
    <n v="1278.26"/>
  </r>
  <r>
    <x v="1"/>
    <s v="GUAYAQUIL"/>
    <x v="12"/>
    <n v="2"/>
    <x v="3"/>
    <n v="53"/>
    <s v="ADRIANA CABRERA  CABRERA FAJARDO"/>
    <x v="18"/>
    <x v="0"/>
    <n v="103.88"/>
    <n v="2077.6"/>
  </r>
  <r>
    <x v="1"/>
    <s v="GUAYAQUIL"/>
    <x v="5"/>
    <n v="2"/>
    <x v="3"/>
    <n v="4"/>
    <s v="JOSE OVIDIO  AGUIRRE MOSQUERA"/>
    <x v="19"/>
    <x v="0"/>
    <n v="102.73"/>
    <n v="1027.3"/>
  </r>
  <r>
    <x v="1"/>
    <s v="GUAYAQUIL"/>
    <x v="0"/>
    <n v="4"/>
    <x v="2"/>
    <n v="41"/>
    <s v="DELYS GABRIELA  BRAVO ZAMBRANO"/>
    <x v="2"/>
    <x v="0"/>
    <n v="63.913000000000004"/>
    <n v="1278.26"/>
  </r>
  <r>
    <x v="1"/>
    <s v="GUAYAQUIL"/>
    <x v="0"/>
    <n v="2"/>
    <x v="3"/>
    <n v="84"/>
    <s v="MARCIA PAULINA  CHILIQUINGA URGILES"/>
    <x v="2"/>
    <x v="2"/>
    <n v="63.913000000000004"/>
    <n v="1278.26"/>
  </r>
  <r>
    <x v="1"/>
    <s v="GUAYAQUIL"/>
    <x v="12"/>
    <n v="4"/>
    <x v="2"/>
    <n v="15"/>
    <s v="JORGE LUIS  ANDRADE MATUTE"/>
    <x v="2"/>
    <x v="0"/>
    <n v="207.76"/>
    <n v="2077.6"/>
  </r>
  <r>
    <x v="1"/>
    <s v="GUAYAQUIL"/>
    <x v="16"/>
    <n v="4"/>
    <x v="2"/>
    <n v="4"/>
    <s v="JOSE OVIDIO  AGUIRRE MOSQUERA"/>
    <x v="1"/>
    <x v="0"/>
    <n v="26.600999999999999"/>
    <n v="266.01"/>
  </r>
  <r>
    <x v="1"/>
    <s v="GUAYAQUIL"/>
    <x v="1"/>
    <n v="4"/>
    <x v="2"/>
    <n v="96"/>
    <s v="LOURDES GABRIELA  DOMINGUEZ TORRES"/>
    <x v="1"/>
    <x v="0"/>
    <n v="25.446000000000002"/>
    <n v="508.92"/>
  </r>
  <r>
    <x v="1"/>
    <s v="GUAYAQUIL"/>
    <x v="9"/>
    <n v="2"/>
    <x v="3"/>
    <n v="20"/>
    <s v="DIANA XIMENA  ARCENTALES QUIZHPE"/>
    <x v="1"/>
    <x v="0"/>
    <n v="21.000500000000002"/>
    <n v="420.01"/>
  </r>
  <r>
    <x v="1"/>
    <s v="GUAYAQUIL"/>
    <x v="11"/>
    <n v="4"/>
    <x v="2"/>
    <n v="59"/>
    <s v="RFAEL ANTONIO  CALDAS CALLE"/>
    <x v="1"/>
    <x v="0"/>
    <n v="9.331999999999999"/>
    <n v="93.32"/>
  </r>
  <r>
    <x v="1"/>
    <s v="GUAYAQUIL"/>
    <x v="0"/>
    <n v="3"/>
    <x v="1"/>
    <n v="87"/>
    <s v="NORMA ESTRELLA  CHIN CALI"/>
    <x v="1"/>
    <x v="0"/>
    <n v="63.913000000000004"/>
    <n v="1278.26"/>
  </r>
  <r>
    <x v="1"/>
    <s v="GUAYAQUIL"/>
    <x v="17"/>
    <n v="2"/>
    <x v="3"/>
    <n v="74"/>
    <s v="MARIA VERONICA  CARVALLO FAREZ"/>
    <x v="1"/>
    <x v="0"/>
    <n v="13.852500000000001"/>
    <n v="277.05"/>
  </r>
  <r>
    <x v="1"/>
    <s v="GUAYAQUIL"/>
    <x v="13"/>
    <n v="2"/>
    <x v="3"/>
    <n v="74"/>
    <s v="MARIA VERONICA  CARVALLO FAREZ"/>
    <x v="1"/>
    <x v="0"/>
    <n v="132.911"/>
    <n v="1329.11"/>
  </r>
  <r>
    <x v="1"/>
    <s v="GUAYAQUIL"/>
    <x v="9"/>
    <n v="3"/>
    <x v="1"/>
    <n v="77"/>
    <s v="PAOLA LORENA  CASTILLO RODRIGUEZ"/>
    <x v="20"/>
    <x v="0"/>
    <n v="42.001000000000005"/>
    <n v="420.01"/>
  </r>
  <r>
    <x v="1"/>
    <s v="GUAYAQUIL"/>
    <x v="18"/>
    <n v="3"/>
    <x v="1"/>
    <n v="28"/>
    <s v="BOLIVAR AGUSTIN  ARTEAGA CALLE"/>
    <x v="20"/>
    <x v="0"/>
    <n v="250.72500000000002"/>
    <n v="2507.25"/>
  </r>
  <r>
    <x v="1"/>
    <s v="GUAYAQUIL"/>
    <x v="16"/>
    <n v="3"/>
    <x v="1"/>
    <n v="15"/>
    <s v="JORGE LUIS  ANDRADE MATUTE"/>
    <x v="20"/>
    <x v="0"/>
    <n v="26.600999999999999"/>
    <n v="266.01"/>
  </r>
  <r>
    <x v="1"/>
    <s v="GUAYAQUIL"/>
    <x v="19"/>
    <n v="3"/>
    <x v="1"/>
    <n v="45"/>
    <s v="MARIA FERNANDA  BUENO BRAVO"/>
    <x v="20"/>
    <x v="0"/>
    <n v="37.020499999999998"/>
    <n v="740.41"/>
  </r>
  <r>
    <x v="1"/>
    <s v="GUAYAQUIL"/>
    <x v="1"/>
    <n v="3"/>
    <x v="1"/>
    <n v="39"/>
    <s v="MARIA ELIZABETH  BONILLA LUCERO"/>
    <x v="20"/>
    <x v="2"/>
    <n v="25.446000000000002"/>
    <n v="508.92"/>
  </r>
  <r>
    <x v="1"/>
    <s v="GUAYAQUIL"/>
    <x v="8"/>
    <n v="2"/>
    <x v="3"/>
    <n v="81"/>
    <s v="LUPE EUGENIA  CHACHO GALARZA"/>
    <x v="20"/>
    <x v="0"/>
    <n v="37.052"/>
    <n v="741.04"/>
  </r>
  <r>
    <x v="1"/>
    <s v="GUAYAQUIL"/>
    <x v="9"/>
    <n v="4"/>
    <x v="2"/>
    <n v="43"/>
    <s v="NATALI CECIBEL  BRITO SAETAMA"/>
    <x v="20"/>
    <x v="0"/>
    <n v="42.001000000000005"/>
    <n v="420.01"/>
  </r>
  <r>
    <x v="1"/>
    <s v="GUAYAQUIL"/>
    <x v="11"/>
    <n v="2"/>
    <x v="3"/>
    <n v="70"/>
    <s v="CARMEN ELIZABETH  CARCHI RAMON"/>
    <x v="20"/>
    <x v="3"/>
    <n v="9.331999999999999"/>
    <n v="93.32"/>
  </r>
  <r>
    <x v="1"/>
    <s v="GUAYAQUIL"/>
    <x v="18"/>
    <n v="4"/>
    <x v="2"/>
    <n v="55"/>
    <s v="MARTHA CECILIA  CABRERA LEON"/>
    <x v="20"/>
    <x v="0"/>
    <n v="125.36250000000001"/>
    <n v="2507.25"/>
  </r>
  <r>
    <x v="1"/>
    <s v="GUAYAQUIL"/>
    <x v="0"/>
    <n v="2"/>
    <x v="3"/>
    <n v="77"/>
    <s v="PAOLA LORENA  CASTILLO RODRIGUEZ"/>
    <x v="20"/>
    <x v="1"/>
    <n v="63.913000000000004"/>
    <n v="1278.26"/>
  </r>
  <r>
    <x v="1"/>
    <s v="GUAYAQUIL"/>
    <x v="7"/>
    <n v="2"/>
    <x v="3"/>
    <n v="66"/>
    <s v="ANA VALERIA  CALLE MESIAS"/>
    <x v="20"/>
    <x v="0"/>
    <n v="19.151"/>
    <n v="383.02"/>
  </r>
  <r>
    <x v="1"/>
    <s v="GUAYAQUIL"/>
    <x v="7"/>
    <n v="2"/>
    <x v="3"/>
    <n v="55"/>
    <s v="MARTHA CECILIA  CABRERA LEON"/>
    <x v="20"/>
    <x v="0"/>
    <n v="19.151"/>
    <n v="383.02"/>
  </r>
  <r>
    <x v="1"/>
    <s v="GUAYAQUIL"/>
    <x v="16"/>
    <n v="4"/>
    <x v="2"/>
    <n v="44"/>
    <s v="INES MARITZA  BRITO ZUÃ‘IGA"/>
    <x v="20"/>
    <x v="0"/>
    <n v="26.600999999999999"/>
    <n v="266.01"/>
  </r>
  <r>
    <x v="1"/>
    <s v="GUAYAQUIL"/>
    <x v="19"/>
    <n v="2"/>
    <x v="3"/>
    <n v="69"/>
    <s v="FABIAN FERNANDO  CAMPOVERDE SACTA"/>
    <x v="20"/>
    <x v="0"/>
    <n v="37.020499999999998"/>
    <n v="740.41"/>
  </r>
  <r>
    <x v="1"/>
    <s v="GUAYAQUIL"/>
    <x v="0"/>
    <n v="4"/>
    <x v="2"/>
    <n v="25"/>
    <s v="GLADYS PATRICIA  ARPI BARROS"/>
    <x v="21"/>
    <x v="1"/>
    <n v="127.82600000000001"/>
    <n v="1278.26"/>
  </r>
  <r>
    <x v="1"/>
    <s v="GUAYAQUIL"/>
    <x v="12"/>
    <n v="4"/>
    <x v="2"/>
    <n v="99"/>
    <s v="EDGAR ADRIAN  DURAZNO CORONEL"/>
    <x v="21"/>
    <x v="0"/>
    <n v="103.88"/>
    <n v="2077.6"/>
  </r>
  <r>
    <x v="1"/>
    <s v="GUAYAQUIL"/>
    <x v="0"/>
    <n v="4"/>
    <x v="2"/>
    <n v="90"/>
    <s v="CARLOS JAVIER  CISNEROS CALLE"/>
    <x v="18"/>
    <x v="0"/>
    <n v="127.82600000000001"/>
    <n v="1278.26"/>
  </r>
  <r>
    <x v="1"/>
    <s v="GUAYAQUIL"/>
    <x v="2"/>
    <n v="4"/>
    <x v="2"/>
    <n v="42"/>
    <s v="GRACIELA MELANIA  BRITO GUERRERO"/>
    <x v="18"/>
    <x v="0"/>
    <n v="284.51100000000002"/>
    <n v="2845.11"/>
  </r>
  <r>
    <x v="1"/>
    <s v="GUAYAQUIL"/>
    <x v="17"/>
    <n v="3"/>
    <x v="1"/>
    <n v="55"/>
    <s v="MARTHA CECILIA  CABRERA LEON"/>
    <x v="22"/>
    <x v="0"/>
    <n v="13.852500000000001"/>
    <n v="277.05"/>
  </r>
  <r>
    <x v="1"/>
    <s v="GUAYAQUIL"/>
    <x v="5"/>
    <n v="3"/>
    <x v="1"/>
    <n v="33"/>
    <s v="JULIO MARCELO  BARBECHO LEMA"/>
    <x v="23"/>
    <x v="0"/>
    <n v="102.73"/>
    <n v="1027.3"/>
  </r>
  <r>
    <x v="1"/>
    <s v="GUAYAQUIL"/>
    <x v="7"/>
    <n v="3"/>
    <x v="1"/>
    <n v="64"/>
    <s v="PATRICIO XAVIER  CALLE ENCALADA"/>
    <x v="24"/>
    <x v="0"/>
    <n v="38.302"/>
    <n v="383.02"/>
  </r>
  <r>
    <x v="1"/>
    <s v="GUAYAQUIL"/>
    <x v="20"/>
    <n v="3"/>
    <x v="1"/>
    <n v="67"/>
    <s v="EDISSON DANIEL  CAMPOVERDE MATUTE"/>
    <x v="24"/>
    <x v="1"/>
    <n v="5.8890000000000002"/>
    <n v="117.78"/>
  </r>
  <r>
    <x v="1"/>
    <s v="GUAYAQUIL"/>
    <x v="13"/>
    <n v="3"/>
    <x v="1"/>
    <n v="81"/>
    <s v="LUPE EUGENIA  CHACHO GALARZA"/>
    <x v="25"/>
    <x v="0"/>
    <n v="132.911"/>
    <n v="1329.11"/>
  </r>
  <r>
    <x v="1"/>
    <s v="GUAYAQUIL"/>
    <x v="0"/>
    <n v="2"/>
    <x v="3"/>
    <n v="85"/>
    <s v="DARWIN ALEXANDER  CHILPE TORRES"/>
    <x v="25"/>
    <x v="0"/>
    <n v="63.913000000000004"/>
    <n v="1278.26"/>
  </r>
  <r>
    <x v="1"/>
    <s v="GUAYAQUIL"/>
    <x v="0"/>
    <n v="3"/>
    <x v="1"/>
    <n v="99"/>
    <s v="EDGAR ADRIAN  DURAZNO CORONEL"/>
    <x v="14"/>
    <x v="0"/>
    <n v="127.82600000000001"/>
    <n v="1278.26"/>
  </r>
  <r>
    <x v="1"/>
    <s v="GUAYAQUIL"/>
    <x v="12"/>
    <n v="4"/>
    <x v="2"/>
    <n v="31"/>
    <s v="FERNANDO JAVIER  BALAREZO POLO"/>
    <x v="14"/>
    <x v="0"/>
    <n v="103.88"/>
    <n v="2077.6"/>
  </r>
  <r>
    <x v="1"/>
    <s v="GUAYAQUIL"/>
    <x v="17"/>
    <n v="3"/>
    <x v="1"/>
    <n v="29"/>
    <s v="LUZ MATILDE  ASTUDILLO CAMBI"/>
    <x v="14"/>
    <x v="2"/>
    <n v="13.852500000000001"/>
    <n v="277.05"/>
  </r>
  <r>
    <x v="1"/>
    <s v="GUAYAQUIL"/>
    <x v="9"/>
    <n v="3"/>
    <x v="1"/>
    <n v="31"/>
    <s v="FERNANDO JAVIER  BALAREZO POLO"/>
    <x v="26"/>
    <x v="0"/>
    <n v="21.000500000000002"/>
    <n v="420.01"/>
  </r>
  <r>
    <x v="1"/>
    <s v="GUAYAQUIL"/>
    <x v="17"/>
    <n v="4"/>
    <x v="2"/>
    <n v="13"/>
    <s v="MARIANA ABIGAIL  ALVARRACIN GUTAMA"/>
    <x v="27"/>
    <x v="0"/>
    <n v="13.852500000000001"/>
    <n v="277.05"/>
  </r>
  <r>
    <x v="1"/>
    <s v="GUAYAQUIL"/>
    <x v="18"/>
    <n v="2"/>
    <x v="3"/>
    <n v="57"/>
    <s v="ROBERTO CARLOS  CAJAMARCA BARBECHO"/>
    <x v="28"/>
    <x v="2"/>
    <n v="125.36250000000001"/>
    <n v="2507.25"/>
  </r>
  <r>
    <x v="1"/>
    <s v="GUAYAQUIL"/>
    <x v="9"/>
    <n v="4"/>
    <x v="2"/>
    <n v="10"/>
    <s v="PAOLA ELIZABETH  ALVARADO RUIZ"/>
    <x v="29"/>
    <x v="0"/>
    <n v="21.000500000000002"/>
    <n v="420.01"/>
  </r>
  <r>
    <x v="1"/>
    <s v="GUAYAQUIL"/>
    <x v="12"/>
    <n v="3"/>
    <x v="1"/>
    <n v="30"/>
    <s v="ANA ISABEL  AUQUILLA ZHAGUI"/>
    <x v="30"/>
    <x v="0"/>
    <n v="207.76"/>
    <n v="2077.6"/>
  </r>
  <r>
    <x v="1"/>
    <s v="GUAYAQUIL"/>
    <x v="16"/>
    <n v="3"/>
    <x v="1"/>
    <n v="20"/>
    <s v="DIANA XIMENA  ARCENTALES QUIZHPE"/>
    <x v="31"/>
    <x v="1"/>
    <n v="26.600999999999999"/>
    <n v="266.01"/>
  </r>
  <r>
    <x v="1"/>
    <s v="GUAYAQUIL"/>
    <x v="1"/>
    <n v="4"/>
    <x v="2"/>
    <n v="67"/>
    <s v="EDISSON DANIEL  CAMPOVERDE MATUTE"/>
    <x v="31"/>
    <x v="0"/>
    <n v="50.892000000000003"/>
    <n v="508.92"/>
  </r>
  <r>
    <x v="1"/>
    <s v="GUAYAQUIL"/>
    <x v="16"/>
    <n v="2"/>
    <x v="3"/>
    <n v="33"/>
    <s v="JULIO MARCELO  BARBECHO LEMA"/>
    <x v="31"/>
    <x v="0"/>
    <n v="13.3005"/>
    <n v="266.01"/>
  </r>
  <r>
    <x v="1"/>
    <s v="GUAYAQUIL"/>
    <x v="16"/>
    <n v="2"/>
    <x v="3"/>
    <n v="43"/>
    <s v="NATALI CECIBEL  BRITO SAETAMA"/>
    <x v="31"/>
    <x v="1"/>
    <n v="13.3005"/>
    <n v="266.01"/>
  </r>
  <r>
    <x v="1"/>
    <s v="GUAYAQUIL"/>
    <x v="11"/>
    <n v="2"/>
    <x v="3"/>
    <n v="1"/>
    <s v="MARIA ISABEL  AGUILAR JARA"/>
    <x v="32"/>
    <x v="0"/>
    <n v="9.331999999999999"/>
    <n v="93.32"/>
  </r>
  <r>
    <x v="1"/>
    <s v="GUAYAQUIL"/>
    <x v="0"/>
    <n v="4"/>
    <x v="2"/>
    <n v="56"/>
    <s v="SEGUNDO AGUSTIN  CABRERA ROBLES"/>
    <x v="32"/>
    <x v="0"/>
    <n v="127.82600000000001"/>
    <n v="1278.26"/>
  </r>
  <r>
    <x v="1"/>
    <s v="GUAYAQUIL"/>
    <x v="2"/>
    <n v="4"/>
    <x v="2"/>
    <n v="70"/>
    <s v="CARMEN ELIZABETH  CARCHI RAMON"/>
    <x v="4"/>
    <x v="0"/>
    <n v="284.51100000000002"/>
    <n v="2845.11"/>
  </r>
  <r>
    <x v="1"/>
    <s v="GUAYAQUIL"/>
    <x v="18"/>
    <n v="4"/>
    <x v="2"/>
    <n v="48"/>
    <s v="SILVIA MARCELA  BURI SALDANA"/>
    <x v="33"/>
    <x v="0"/>
    <n v="125.36250000000001"/>
    <n v="2507.25"/>
  </r>
  <r>
    <x v="1"/>
    <s v="GUAYAQUIL"/>
    <x v="18"/>
    <n v="3"/>
    <x v="1"/>
    <n v="35"/>
    <s v="ERIKA PAMELA  BATALLAS SANCHEZ"/>
    <x v="33"/>
    <x v="0"/>
    <n v="125.36250000000001"/>
    <n v="2507.25"/>
  </r>
  <r>
    <x v="1"/>
    <s v="GUAYAQUIL"/>
    <x v="0"/>
    <n v="4"/>
    <x v="2"/>
    <n v="48"/>
    <s v="SILVIA MARCELA  BURI SALDANA"/>
    <x v="33"/>
    <x v="0"/>
    <n v="63.913000000000004"/>
    <n v="1278.26"/>
  </r>
  <r>
    <x v="1"/>
    <s v="GUAYAQUIL"/>
    <x v="2"/>
    <n v="3"/>
    <x v="1"/>
    <n v="100"/>
    <s v="MANUEL ESPIRITU  DUTAN CASTRO"/>
    <x v="34"/>
    <x v="0"/>
    <n v="284.51100000000002"/>
    <n v="2845.11"/>
  </r>
  <r>
    <x v="1"/>
    <s v="GUAYAQUIL"/>
    <x v="7"/>
    <n v="3"/>
    <x v="1"/>
    <n v="6"/>
    <s v="ANGELICA VIVIANA  ALBARRACIN MURILLO"/>
    <x v="34"/>
    <x v="1"/>
    <n v="38.302"/>
    <n v="383.02"/>
  </r>
  <r>
    <x v="1"/>
    <s v="GUAYAQUIL"/>
    <x v="11"/>
    <n v="4"/>
    <x v="2"/>
    <n v="91"/>
    <s v="CLAUDIO FERNANDO  CLAVIJO BANDA"/>
    <x v="35"/>
    <x v="1"/>
    <n v="9.331999999999999"/>
    <n v="93.32"/>
  </r>
  <r>
    <x v="1"/>
    <s v="GUAYAQUIL"/>
    <x v="0"/>
    <n v="2"/>
    <x v="3"/>
    <n v="33"/>
    <s v="JULIO MARCELO  BARBECHO LEMA"/>
    <x v="36"/>
    <x v="1"/>
    <n v="127.82600000000001"/>
    <n v="1278.26"/>
  </r>
  <r>
    <x v="1"/>
    <s v="GUAYAQUIL"/>
    <x v="3"/>
    <n v="2"/>
    <x v="3"/>
    <n v="46"/>
    <s v="JENNY CATALINA  BUENO GUAMBO"/>
    <x v="36"/>
    <x v="0"/>
    <n v="9.1859999999999999"/>
    <n v="183.72"/>
  </r>
  <r>
    <x v="1"/>
    <s v="GUAYAQUIL"/>
    <x v="5"/>
    <n v="3"/>
    <x v="1"/>
    <n v="99"/>
    <s v="EDGAR ADRIAN  DURAZNO CORONEL"/>
    <x v="37"/>
    <x v="0"/>
    <n v="102.73"/>
    <n v="1027.3"/>
  </r>
  <r>
    <x v="1"/>
    <s v="GUAYAQUIL"/>
    <x v="5"/>
    <n v="4"/>
    <x v="2"/>
    <n v="63"/>
    <s v="JUAN ANDRES  CALLE CALLE"/>
    <x v="37"/>
    <x v="0"/>
    <n v="102.73"/>
    <n v="1027.3"/>
  </r>
  <r>
    <x v="1"/>
    <s v="GUAYAQUIL"/>
    <x v="17"/>
    <n v="2"/>
    <x v="3"/>
    <n v="86"/>
    <s v="FRANKLIN ESTEBAN  CHILUISA GUERRERO"/>
    <x v="38"/>
    <x v="0"/>
    <n v="13.852500000000001"/>
    <n v="277.05"/>
  </r>
  <r>
    <x v="1"/>
    <s v="GUAYAQUIL"/>
    <x v="5"/>
    <n v="3"/>
    <x v="1"/>
    <n v="20"/>
    <s v="DIANA XIMENA  ARCENTALES QUIZHPE"/>
    <x v="8"/>
    <x v="0"/>
    <n v="51.365000000000002"/>
    <n v="1027.3"/>
  </r>
  <r>
    <x v="1"/>
    <s v="GUAYAQUIL"/>
    <x v="16"/>
    <n v="2"/>
    <x v="3"/>
    <n v="65"/>
    <s v="DIANA ELIZABETH  CALLE LUPERCIO"/>
    <x v="8"/>
    <x v="0"/>
    <n v="13.3005"/>
    <n v="266.01"/>
  </r>
  <r>
    <x v="1"/>
    <s v="GUAYAQUIL"/>
    <x v="16"/>
    <n v="3"/>
    <x v="1"/>
    <n v="77"/>
    <s v="PAOLA LORENA  CASTILLO RODRIGUEZ"/>
    <x v="39"/>
    <x v="0"/>
    <n v="13.3005"/>
    <n v="266.01"/>
  </r>
  <r>
    <x v="1"/>
    <s v="GUAYAQUIL"/>
    <x v="0"/>
    <n v="2"/>
    <x v="3"/>
    <n v="70"/>
    <s v="CARMEN ELIZABETH  CARCHI RAMON"/>
    <x v="10"/>
    <x v="0"/>
    <n v="127.82600000000001"/>
    <n v="1278.26"/>
  </r>
  <r>
    <x v="1"/>
    <s v="GUAYAQUIL"/>
    <x v="7"/>
    <n v="3"/>
    <x v="1"/>
    <n v="17"/>
    <s v="ANDREA VERONICA  ANGAMARCA CORONEL"/>
    <x v="10"/>
    <x v="0"/>
    <n v="38.302"/>
    <n v="383.02"/>
  </r>
  <r>
    <x v="1"/>
    <s v="GUAYAQUIL"/>
    <x v="3"/>
    <n v="4"/>
    <x v="2"/>
    <n v="9"/>
    <s v="BORIS PAUL  ALVARADO ORELLANA"/>
    <x v="10"/>
    <x v="0"/>
    <n v="9.1859999999999999"/>
    <n v="183.72"/>
  </r>
  <r>
    <x v="1"/>
    <s v="GUAYAQUIL"/>
    <x v="13"/>
    <n v="4"/>
    <x v="2"/>
    <n v="60"/>
    <s v="SERGIO GIOVANNY  CALDAS LUNA"/>
    <x v="40"/>
    <x v="0"/>
    <n v="132.911"/>
    <n v="1329.11"/>
  </r>
  <r>
    <x v="1"/>
    <s v="GUAYAQUIL"/>
    <x v="9"/>
    <n v="2"/>
    <x v="3"/>
    <n v="48"/>
    <s v="SILVIA MARCELA  BURI SALDANA"/>
    <x v="40"/>
    <x v="0"/>
    <n v="21.000500000000002"/>
    <n v="420.01"/>
  </r>
  <r>
    <x v="1"/>
    <s v="GUAYAQUIL"/>
    <x v="16"/>
    <n v="4"/>
    <x v="2"/>
    <n v="20"/>
    <s v="DIANA XIMENA  ARCENTALES QUIZHPE"/>
    <x v="40"/>
    <x v="0"/>
    <n v="13.3005"/>
    <n v="266.01"/>
  </r>
  <r>
    <x v="1"/>
    <s v="GUAYAQUIL"/>
    <x v="17"/>
    <n v="2"/>
    <x v="3"/>
    <n v="3"/>
    <s v="MARIA EULALIA  AGUIRRE MORA"/>
    <x v="40"/>
    <x v="0"/>
    <n v="13.852500000000001"/>
    <n v="277.05"/>
  </r>
  <r>
    <x v="1"/>
    <s v="GUAYAQUIL"/>
    <x v="0"/>
    <n v="3"/>
    <x v="1"/>
    <n v="37"/>
    <s v="DIANA MERCEDES  BENAVIDES ULLAGUARI"/>
    <x v="41"/>
    <x v="0"/>
    <n v="127.82600000000001"/>
    <n v="1278.26"/>
  </r>
  <r>
    <x v="1"/>
    <s v="GUAYAQUIL"/>
    <x v="16"/>
    <n v="2"/>
    <x v="3"/>
    <n v="57"/>
    <s v="ROBERTO CARLOS  CAJAMARCA BARBECHO"/>
    <x v="42"/>
    <x v="0"/>
    <n v="26.600999999999999"/>
    <n v="266.01"/>
  </r>
  <r>
    <x v="1"/>
    <s v="GUAYAQUIL"/>
    <x v="5"/>
    <n v="4"/>
    <x v="2"/>
    <n v="81"/>
    <s v="LUPE EUGENIA  CHACHO GALARZA"/>
    <x v="43"/>
    <x v="0"/>
    <n v="51.365000000000002"/>
    <n v="1027.3"/>
  </r>
  <r>
    <x v="1"/>
    <s v="GUAYAQUIL"/>
    <x v="14"/>
    <n v="4"/>
    <x v="2"/>
    <n v="36"/>
    <s v="MARLENE JACKELINE  BENALCAZAR BENALCAZAR"/>
    <x v="11"/>
    <x v="0"/>
    <n v="15.228000000000002"/>
    <n v="152.28"/>
  </r>
  <r>
    <x v="1"/>
    <s v="GUAYAQUIL"/>
    <x v="5"/>
    <n v="4"/>
    <x v="2"/>
    <n v="80"/>
    <s v="XAVIER ALFREDO  CEDILLO GUAMAN"/>
    <x v="12"/>
    <x v="0"/>
    <n v="102.73"/>
    <n v="1027.3"/>
  </r>
  <r>
    <x v="1"/>
    <s v="GUAYAQUIL"/>
    <x v="9"/>
    <n v="2"/>
    <x v="3"/>
    <n v="94"/>
    <s v="JENNY PATRICIA  CRIOLLO AGUILAR"/>
    <x v="12"/>
    <x v="0"/>
    <n v="21.000500000000002"/>
    <n v="420.01"/>
  </r>
  <r>
    <x v="1"/>
    <s v="GUAYAQUIL"/>
    <x v="9"/>
    <n v="2"/>
    <x v="3"/>
    <n v="25"/>
    <s v="GLADYS PATRICIA  ARPI BARROS"/>
    <x v="13"/>
    <x v="0"/>
    <n v="21.000500000000002"/>
    <n v="420.01"/>
  </r>
  <r>
    <x v="1"/>
    <s v="GUAYAQUIL"/>
    <x v="10"/>
    <n v="2"/>
    <x v="3"/>
    <n v="31"/>
    <s v="FERNANDO JAVIER  BALAREZO POLO"/>
    <x v="44"/>
    <x v="0"/>
    <n v="74.667000000000002"/>
    <n v="746.67"/>
  </r>
  <r>
    <x v="1"/>
    <s v="GUAYAQUIL"/>
    <x v="7"/>
    <n v="4"/>
    <x v="2"/>
    <n v="79"/>
    <s v="PRISCILA ELIZABETH  CASTRO VINTIMILLA"/>
    <x v="44"/>
    <x v="0"/>
    <n v="38.302"/>
    <n v="383.02"/>
  </r>
  <r>
    <x v="1"/>
    <s v="GUAYAQUIL"/>
    <x v="14"/>
    <n v="2"/>
    <x v="3"/>
    <n v="2"/>
    <s v="MANUEL EDUARDO  AGUILAR LOJA"/>
    <x v="45"/>
    <x v="0"/>
    <n v="7.6140000000000008"/>
    <n v="152.28"/>
  </r>
  <r>
    <x v="1"/>
    <s v="GUAYAQUIL"/>
    <x v="17"/>
    <n v="3"/>
    <x v="1"/>
    <n v="82"/>
    <s v="GILBERT EDUARDO  CHICAIZA ZUNIGA"/>
    <x v="45"/>
    <x v="0"/>
    <n v="13.852500000000001"/>
    <n v="277.05"/>
  </r>
  <r>
    <x v="1"/>
    <s v="GUAYAQUIL"/>
    <x v="9"/>
    <n v="3"/>
    <x v="1"/>
    <n v="85"/>
    <s v="DARWIN ALEXANDER  CHILPE TORRES"/>
    <x v="46"/>
    <x v="0"/>
    <n v="21.000500000000002"/>
    <n v="420.01"/>
  </r>
  <r>
    <x v="0"/>
    <s v="CUENCA"/>
    <x v="12"/>
    <n v="8"/>
    <x v="4"/>
    <n v="2"/>
    <s v="MANUEL EDUARDO  AGUILAR LOJA"/>
    <x v="14"/>
    <x v="0"/>
    <n v="207.76"/>
    <n v="2077.6"/>
  </r>
  <r>
    <x v="0"/>
    <s v="CUENCA"/>
    <x v="4"/>
    <n v="6"/>
    <x v="5"/>
    <n v="8"/>
    <s v="MAYRA CECILIA  ALVARADO NEIRA"/>
    <x v="14"/>
    <x v="0"/>
    <n v="45.580000000000005"/>
    <n v="911.6"/>
  </r>
  <r>
    <x v="0"/>
    <s v="CUENCA"/>
    <x v="11"/>
    <n v="4"/>
    <x v="2"/>
    <n v="15"/>
    <s v="JORGE LUIS  ANDRADE MATUTE"/>
    <x v="14"/>
    <x v="2"/>
    <n v="4.6659999999999995"/>
    <n v="93.32"/>
  </r>
  <r>
    <x v="0"/>
    <s v="CUENCA"/>
    <x v="1"/>
    <n v="4"/>
    <x v="2"/>
    <n v="45"/>
    <s v="MARIA FERNANDA  BUENO BRAVO"/>
    <x v="14"/>
    <x v="1"/>
    <n v="25.446000000000002"/>
    <n v="508.92"/>
  </r>
  <r>
    <x v="0"/>
    <s v="CUENCA"/>
    <x v="16"/>
    <n v="4"/>
    <x v="2"/>
    <n v="12"/>
    <s v="CARLOS ADRIAN  ALVAREZ GARCES"/>
    <x v="15"/>
    <x v="0"/>
    <n v="26.600999999999999"/>
    <n v="266.01"/>
  </r>
  <r>
    <x v="0"/>
    <s v="CUENCA"/>
    <x v="16"/>
    <n v="4"/>
    <x v="2"/>
    <n v="61"/>
    <s v="MARITZA MARIELA  CALLE ARMIJOS"/>
    <x v="15"/>
    <x v="0"/>
    <n v="26.600999999999999"/>
    <n v="266.01"/>
  </r>
  <r>
    <x v="0"/>
    <s v="CUENCA"/>
    <x v="16"/>
    <n v="4"/>
    <x v="2"/>
    <n v="54"/>
    <s v="MAYRA LUCIA  CABRERA JARAMILLO"/>
    <x v="15"/>
    <x v="2"/>
    <n v="13.3005"/>
    <n v="266.01"/>
  </r>
  <r>
    <x v="0"/>
    <s v="CUENCA"/>
    <x v="17"/>
    <n v="6"/>
    <x v="5"/>
    <n v="23"/>
    <s v="MIREYA YOLANDA  ARIAS PALOMEQUE"/>
    <x v="15"/>
    <x v="0"/>
    <n v="13.852500000000001"/>
    <n v="277.05"/>
  </r>
  <r>
    <x v="0"/>
    <s v="CUENCA"/>
    <x v="6"/>
    <n v="6"/>
    <x v="5"/>
    <n v="22"/>
    <s v="SANDRA LORENA  ARIAS LAZO"/>
    <x v="16"/>
    <x v="0"/>
    <n v="106.90899999999999"/>
    <n v="2138.1799999999998"/>
  </r>
  <r>
    <x v="0"/>
    <s v="CUENCA"/>
    <x v="6"/>
    <n v="8"/>
    <x v="4"/>
    <n v="7"/>
    <s v="SANDRA ELIZABETH  ALTAFULLA MACIAS"/>
    <x v="16"/>
    <x v="0"/>
    <n v="106.90899999999999"/>
    <n v="2138.1799999999998"/>
  </r>
  <r>
    <x v="0"/>
    <s v="CUENCA"/>
    <x v="19"/>
    <n v="4"/>
    <x v="2"/>
    <n v="15"/>
    <s v="JORGE LUIS  ANDRADE MATUTE"/>
    <x v="16"/>
    <x v="0"/>
    <n v="74.040999999999997"/>
    <n v="740.41"/>
  </r>
  <r>
    <x v="0"/>
    <s v="CUENCA"/>
    <x v="12"/>
    <n v="8"/>
    <x v="4"/>
    <n v="16"/>
    <s v="ZOILA ANGELICA  ANGAMARCA ANGAMARCA"/>
    <x v="17"/>
    <x v="1"/>
    <n v="103.88"/>
    <n v="2077.6"/>
  </r>
  <r>
    <x v="0"/>
    <s v="CUENCA"/>
    <x v="5"/>
    <n v="8"/>
    <x v="4"/>
    <n v="33"/>
    <s v="JULIO MARCELO  BARBECHO LEMA"/>
    <x v="17"/>
    <x v="0"/>
    <n v="102.73"/>
    <n v="1027.3"/>
  </r>
  <r>
    <x v="0"/>
    <s v="CUENCA"/>
    <x v="17"/>
    <n v="6"/>
    <x v="5"/>
    <n v="27"/>
    <s v="RAFAEL MARCO  ARPI VELE"/>
    <x v="17"/>
    <x v="0"/>
    <n v="13.852500000000001"/>
    <n v="277.05"/>
  </r>
  <r>
    <x v="0"/>
    <s v="CUENCA"/>
    <x v="0"/>
    <n v="8"/>
    <x v="4"/>
    <n v="48"/>
    <s v="SILVIA MARCELA  BURI SALDANA"/>
    <x v="17"/>
    <x v="0"/>
    <n v="127.82600000000001"/>
    <n v="1278.26"/>
  </r>
  <r>
    <x v="0"/>
    <s v="CUENCA"/>
    <x v="11"/>
    <n v="8"/>
    <x v="4"/>
    <n v="14"/>
    <s v="JUAN JOSE  AMOROSO SUARES"/>
    <x v="2"/>
    <x v="0"/>
    <n v="9.331999999999999"/>
    <n v="93.32"/>
  </r>
  <r>
    <x v="0"/>
    <s v="CUENCA"/>
    <x v="21"/>
    <n v="8"/>
    <x v="4"/>
    <n v="69"/>
    <s v="FABIAN FERNANDO  CAMPOVERDE SACTA"/>
    <x v="2"/>
    <x v="0"/>
    <n v="5.8890000000000002"/>
    <n v="117.78"/>
  </r>
  <r>
    <x v="0"/>
    <s v="CUENCA"/>
    <x v="12"/>
    <n v="8"/>
    <x v="4"/>
    <n v="32"/>
    <s v="PABLO ANDRES  BALAREZO QUINTERO"/>
    <x v="2"/>
    <x v="0"/>
    <n v="103.88"/>
    <n v="2077.6"/>
  </r>
  <r>
    <x v="0"/>
    <s v="CUENCA"/>
    <x v="1"/>
    <n v="6"/>
    <x v="5"/>
    <n v="67"/>
    <s v="EDISSON DANIEL  CAMPOVERDE MATUTE"/>
    <x v="2"/>
    <x v="0"/>
    <n v="25.446000000000002"/>
    <n v="508.92"/>
  </r>
  <r>
    <x v="0"/>
    <s v="CUENCA"/>
    <x v="0"/>
    <n v="8"/>
    <x v="4"/>
    <n v="21"/>
    <s v="JESSICA LORENA  AREVALO LUCERO"/>
    <x v="2"/>
    <x v="0"/>
    <n v="127.82600000000001"/>
    <n v="1278.26"/>
  </r>
  <r>
    <x v="0"/>
    <s v="CUENCA"/>
    <x v="5"/>
    <n v="4"/>
    <x v="2"/>
    <n v="69"/>
    <s v="FABIAN FERNANDO  CAMPOVERDE SACTA"/>
    <x v="2"/>
    <x v="0"/>
    <n v="102.73"/>
    <n v="1027.3"/>
  </r>
  <r>
    <x v="0"/>
    <s v="CUENCA"/>
    <x v="8"/>
    <n v="4"/>
    <x v="2"/>
    <n v="84"/>
    <s v="MARCIA PAULINA  CHILIQUINGA URGILES"/>
    <x v="2"/>
    <x v="0"/>
    <n v="74.103999999999999"/>
    <n v="741.04"/>
  </r>
  <r>
    <x v="0"/>
    <s v="CUENCA"/>
    <x v="6"/>
    <n v="6"/>
    <x v="5"/>
    <n v="56"/>
    <s v="SEGUNDO AGUSTIN  CABRERA ROBLES"/>
    <x v="1"/>
    <x v="0"/>
    <n v="106.90899999999999"/>
    <n v="2138.1799999999998"/>
  </r>
  <r>
    <x v="0"/>
    <s v="CUENCA"/>
    <x v="5"/>
    <n v="6"/>
    <x v="5"/>
    <n v="9"/>
    <s v="BORIS PAUL  ALVARADO ORELLANA"/>
    <x v="1"/>
    <x v="0"/>
    <n v="102.73"/>
    <n v="1027.3"/>
  </r>
  <r>
    <x v="0"/>
    <s v="CUENCA"/>
    <x v="9"/>
    <n v="4"/>
    <x v="2"/>
    <n v="36"/>
    <s v="MARLENE JACKELINE  BENALCAZAR BENALCAZAR"/>
    <x v="1"/>
    <x v="0"/>
    <n v="42.001000000000005"/>
    <n v="420.01"/>
  </r>
  <r>
    <x v="0"/>
    <s v="CUENCA"/>
    <x v="6"/>
    <n v="8"/>
    <x v="4"/>
    <n v="38"/>
    <s v="JULIA NUBE  BERMEJO VELEZ"/>
    <x v="1"/>
    <x v="0"/>
    <n v="106.90899999999999"/>
    <n v="2138.1799999999998"/>
  </r>
  <r>
    <x v="0"/>
    <s v="CUENCA"/>
    <x v="3"/>
    <n v="8"/>
    <x v="4"/>
    <n v="99"/>
    <s v="EDGAR ADRIAN  DURAZNO CORONEL"/>
    <x v="1"/>
    <x v="0"/>
    <n v="9.1859999999999999"/>
    <n v="183.72"/>
  </r>
  <r>
    <x v="0"/>
    <s v="CUENCA"/>
    <x v="5"/>
    <n v="6"/>
    <x v="5"/>
    <n v="64"/>
    <s v="PATRICIO XAVIER  CALLE ENCALADA"/>
    <x v="1"/>
    <x v="0"/>
    <n v="102.73"/>
    <n v="1027.3"/>
  </r>
  <r>
    <x v="0"/>
    <s v="CUENCA"/>
    <x v="1"/>
    <n v="8"/>
    <x v="4"/>
    <n v="73"/>
    <s v="FABIAN HERIBERTO  CARRION CORDOVA"/>
    <x v="20"/>
    <x v="0"/>
    <n v="25.446000000000002"/>
    <n v="508.92"/>
  </r>
  <r>
    <x v="0"/>
    <s v="CUENCA"/>
    <x v="2"/>
    <n v="6"/>
    <x v="5"/>
    <n v="51"/>
    <s v="ANDRES LEONARDO  CAÃ‘AR INGA"/>
    <x v="20"/>
    <x v="0"/>
    <n v="284.51100000000002"/>
    <n v="2845.11"/>
  </r>
  <r>
    <x v="0"/>
    <s v="CUENCA"/>
    <x v="5"/>
    <n v="4"/>
    <x v="2"/>
    <n v="71"/>
    <s v="FREDDY FERNANDO  CARCHIPULLA TARQUI"/>
    <x v="20"/>
    <x v="0"/>
    <n v="102.73"/>
    <n v="1027.3"/>
  </r>
  <r>
    <x v="0"/>
    <s v="CUENCA"/>
    <x v="16"/>
    <n v="4"/>
    <x v="2"/>
    <n v="50"/>
    <s v="JAMMIL OSWALDO  BUSTAN IÑIGUEZ"/>
    <x v="20"/>
    <x v="0"/>
    <n v="26.600999999999999"/>
    <n v="266.01"/>
  </r>
  <r>
    <x v="0"/>
    <s v="CUENCA"/>
    <x v="19"/>
    <n v="6"/>
    <x v="5"/>
    <n v="34"/>
    <s v="EDGAR XAVIER  BARRERA SARMIENTO"/>
    <x v="20"/>
    <x v="0"/>
    <n v="74.040999999999997"/>
    <n v="740.41"/>
  </r>
  <r>
    <x v="0"/>
    <s v="CUENCA"/>
    <x v="2"/>
    <n v="4"/>
    <x v="2"/>
    <n v="94"/>
    <s v="JENNY PATRICIA  CRIOLLO AGUILAR"/>
    <x v="20"/>
    <x v="0"/>
    <n v="284.51100000000002"/>
    <n v="2845.11"/>
  </r>
  <r>
    <x v="0"/>
    <s v="CUENCA"/>
    <x v="12"/>
    <n v="8"/>
    <x v="4"/>
    <n v="27"/>
    <s v="RAFAEL MARCO  ARPI VELE"/>
    <x v="20"/>
    <x v="0"/>
    <n v="103.88"/>
    <n v="2077.6"/>
  </r>
  <r>
    <x v="0"/>
    <s v="CUENCA"/>
    <x v="0"/>
    <n v="8"/>
    <x v="4"/>
    <n v="90"/>
    <s v="CARLOS JAVIER  CISNEROS CALLE"/>
    <x v="20"/>
    <x v="0"/>
    <n v="127.82600000000001"/>
    <n v="1278.26"/>
  </r>
  <r>
    <x v="0"/>
    <s v="CUENCA"/>
    <x v="6"/>
    <n v="4"/>
    <x v="2"/>
    <n v="40"/>
    <s v="JESSICA JANNETH  BRAVO MENDEZ"/>
    <x v="20"/>
    <x v="0"/>
    <n v="106.90899999999999"/>
    <n v="2138.1799999999998"/>
  </r>
  <r>
    <x v="0"/>
    <s v="CUENCA"/>
    <x v="5"/>
    <n v="8"/>
    <x v="4"/>
    <n v="1"/>
    <s v="MARIA ISABEL  AGUILAR JARA"/>
    <x v="20"/>
    <x v="0"/>
    <n v="102.73"/>
    <n v="1027.3"/>
  </r>
  <r>
    <x v="0"/>
    <s v="CUENCA"/>
    <x v="10"/>
    <n v="4"/>
    <x v="2"/>
    <n v="63"/>
    <s v="JUAN ANDRES  CALLE CALLE"/>
    <x v="20"/>
    <x v="0"/>
    <n v="37.333500000000001"/>
    <n v="746.67"/>
  </r>
  <r>
    <x v="0"/>
    <s v="CUENCA"/>
    <x v="4"/>
    <n v="4"/>
    <x v="2"/>
    <n v="66"/>
    <s v="ANA VALERIA  CALLE MESIAS"/>
    <x v="47"/>
    <x v="1"/>
    <n v="45.580000000000005"/>
    <n v="911.6"/>
  </r>
  <r>
    <x v="0"/>
    <s v="CUENCA"/>
    <x v="1"/>
    <n v="8"/>
    <x v="4"/>
    <n v="94"/>
    <s v="JENNY PATRICIA  CRIOLLO AGUILAR"/>
    <x v="48"/>
    <x v="0"/>
    <n v="25.446000000000002"/>
    <n v="508.92"/>
  </r>
  <r>
    <x v="0"/>
    <s v="CUENCA"/>
    <x v="17"/>
    <n v="6"/>
    <x v="5"/>
    <n v="49"/>
    <s v="DANIEL JOSUE  BUSTAMANTE CAMPOVERDE"/>
    <x v="49"/>
    <x v="0"/>
    <n v="13.852500000000001"/>
    <n v="277.05"/>
  </r>
  <r>
    <x v="0"/>
    <s v="CUENCA"/>
    <x v="16"/>
    <n v="4"/>
    <x v="2"/>
    <n v="36"/>
    <s v="MARLENE JACKELINE  BENALCAZAR BENALCAZAR"/>
    <x v="50"/>
    <x v="0"/>
    <n v="26.600999999999999"/>
    <n v="266.01"/>
  </r>
  <r>
    <x v="0"/>
    <s v="CUENCA"/>
    <x v="19"/>
    <n v="6"/>
    <x v="5"/>
    <n v="53"/>
    <s v="ADRIANA CABRERA  CABRERA FAJARDO"/>
    <x v="50"/>
    <x v="0"/>
    <n v="74.040999999999997"/>
    <n v="740.41"/>
  </r>
  <r>
    <x v="0"/>
    <s v="CUENCA"/>
    <x v="6"/>
    <n v="6"/>
    <x v="5"/>
    <n v="24"/>
    <s v="JENNY JACKELINE  ARIZAGA ALVARADO"/>
    <x v="50"/>
    <x v="2"/>
    <n v="106.90899999999999"/>
    <n v="2138.1799999999998"/>
  </r>
  <r>
    <x v="0"/>
    <s v="CUENCA"/>
    <x v="0"/>
    <n v="8"/>
    <x v="4"/>
    <n v="31"/>
    <s v="FERNANDO JAVIER  BALAREZO POLO"/>
    <x v="51"/>
    <x v="0"/>
    <n v="127.82600000000001"/>
    <n v="1278.26"/>
  </r>
  <r>
    <x v="0"/>
    <s v="CUENCA"/>
    <x v="0"/>
    <n v="8"/>
    <x v="4"/>
    <n v="77"/>
    <s v="PAOLA LORENA  CASTILLO RODRIGUEZ"/>
    <x v="23"/>
    <x v="0"/>
    <n v="127.82600000000001"/>
    <n v="1278.26"/>
  </r>
  <r>
    <x v="0"/>
    <s v="CUENCA"/>
    <x v="12"/>
    <n v="8"/>
    <x v="4"/>
    <n v="60"/>
    <s v="SERGIO GIOVANNY  CALDAS LUNA"/>
    <x v="23"/>
    <x v="0"/>
    <n v="103.88"/>
    <n v="2077.6"/>
  </r>
  <r>
    <x v="0"/>
    <s v="CUENCA"/>
    <x v="19"/>
    <n v="8"/>
    <x v="4"/>
    <n v="92"/>
    <s v="LOURDES NATIVIDAD  COBOS ZHIMINAYCELA"/>
    <x v="1"/>
    <x v="0"/>
    <n v="37.020499999999998"/>
    <n v="740.41"/>
  </r>
  <r>
    <x v="0"/>
    <s v="CUENCA"/>
    <x v="17"/>
    <n v="6"/>
    <x v="5"/>
    <n v="99"/>
    <s v="EDGAR ADRIAN  DURAZNO CORONEL"/>
    <x v="25"/>
    <x v="0"/>
    <n v="13.852500000000001"/>
    <n v="277.05"/>
  </r>
  <r>
    <x v="0"/>
    <s v="CUENCA"/>
    <x v="10"/>
    <n v="6"/>
    <x v="5"/>
    <n v="68"/>
    <s v="ANDRES ALBERTO  CAMPOVERDE QUEZADA"/>
    <x v="52"/>
    <x v="0"/>
    <n v="37.333500000000001"/>
    <n v="746.67"/>
  </r>
  <r>
    <x v="0"/>
    <s v="CUENCA"/>
    <x v="2"/>
    <n v="8"/>
    <x v="4"/>
    <n v="71"/>
    <s v="FREDDY FERNANDO  CARCHIPULLA TARQUI"/>
    <x v="26"/>
    <x v="1"/>
    <n v="284.51100000000002"/>
    <n v="2845.11"/>
  </r>
  <r>
    <x v="0"/>
    <s v="CUENCA"/>
    <x v="10"/>
    <n v="4"/>
    <x v="2"/>
    <n v="53"/>
    <s v="ADRIANA CABRERA  CABRERA FAJARDO"/>
    <x v="27"/>
    <x v="0"/>
    <n v="74.667000000000002"/>
    <n v="746.67"/>
  </r>
  <r>
    <x v="0"/>
    <s v="CUENCA"/>
    <x v="22"/>
    <n v="8"/>
    <x v="4"/>
    <n v="51"/>
    <s v="ANDRES LEONARDO  CAÃ‘AR INGA"/>
    <x v="27"/>
    <x v="0"/>
    <n v="6.6000000000000005"/>
    <n v="132"/>
  </r>
  <r>
    <x v="0"/>
    <s v="CUENCA"/>
    <x v="8"/>
    <n v="4"/>
    <x v="2"/>
    <n v="22"/>
    <s v="SANDRA LORENA  ARIAS LAZO"/>
    <x v="53"/>
    <x v="0"/>
    <n v="74.103999999999999"/>
    <n v="741.04"/>
  </r>
  <r>
    <x v="0"/>
    <s v="CUENCA"/>
    <x v="22"/>
    <n v="6"/>
    <x v="5"/>
    <n v="93"/>
    <s v="MONICA LORENA  CRESPO LOJA"/>
    <x v="54"/>
    <x v="0"/>
    <n v="6.6000000000000005"/>
    <n v="132"/>
  </r>
  <r>
    <x v="0"/>
    <s v="CUENCA"/>
    <x v="0"/>
    <n v="4"/>
    <x v="2"/>
    <n v="1"/>
    <s v="MARIA ISABEL  AGUILAR JARA"/>
    <x v="28"/>
    <x v="0"/>
    <n v="127.82600000000001"/>
    <n v="1278.26"/>
  </r>
  <r>
    <x v="0"/>
    <s v="CUENCA"/>
    <x v="11"/>
    <n v="8"/>
    <x v="4"/>
    <n v="65"/>
    <s v="DIANA ELIZABETH  CALLE LUPERCIO"/>
    <x v="28"/>
    <x v="4"/>
    <n v="4.6659999999999995"/>
    <n v="93.32"/>
  </r>
  <r>
    <x v="0"/>
    <s v="CUENCA"/>
    <x v="9"/>
    <n v="4"/>
    <x v="2"/>
    <n v="15"/>
    <s v="JORGE LUIS  ANDRADE MATUTE"/>
    <x v="31"/>
    <x v="2"/>
    <n v="42.001000000000005"/>
    <n v="420.01"/>
  </r>
  <r>
    <x v="0"/>
    <s v="CUENCA"/>
    <x v="14"/>
    <n v="6"/>
    <x v="5"/>
    <n v="71"/>
    <s v="FREDDY FERNANDO  CARCHIPULLA TARQUI"/>
    <x v="31"/>
    <x v="0"/>
    <n v="15.228000000000002"/>
    <n v="152.28"/>
  </r>
  <r>
    <x v="0"/>
    <s v="CUENCA"/>
    <x v="16"/>
    <n v="8"/>
    <x v="4"/>
    <n v="52"/>
    <s v="BLANCA ALEXANDRA  CABRERA CARDENAS"/>
    <x v="31"/>
    <x v="0"/>
    <n v="13.3005"/>
    <n v="266.01"/>
  </r>
  <r>
    <x v="0"/>
    <s v="CUENCA"/>
    <x v="16"/>
    <n v="8"/>
    <x v="4"/>
    <n v="95"/>
    <s v="CARLOS AURELIO  DOMINGUEZ PORTILLA"/>
    <x v="55"/>
    <x v="0"/>
    <n v="26.600999999999999"/>
    <n v="266.01"/>
  </r>
  <r>
    <x v="0"/>
    <s v="CUENCA"/>
    <x v="22"/>
    <n v="4"/>
    <x v="2"/>
    <n v="62"/>
    <s v="CINTHYA KATHERINE  CALLE ASMAL"/>
    <x v="55"/>
    <x v="0"/>
    <n v="6.6000000000000005"/>
    <n v="132"/>
  </r>
  <r>
    <x v="0"/>
    <s v="CUENCA"/>
    <x v="13"/>
    <n v="4"/>
    <x v="2"/>
    <n v="73"/>
    <s v="FABIAN HERIBERTO  CARRION CORDOVA"/>
    <x v="34"/>
    <x v="0"/>
    <n v="132.911"/>
    <n v="1329.11"/>
  </r>
  <r>
    <x v="0"/>
    <s v="CUENCA"/>
    <x v="22"/>
    <n v="4"/>
    <x v="2"/>
    <n v="28"/>
    <s v="BOLIVAR AGUSTIN  ARTEAGA CALLE"/>
    <x v="34"/>
    <x v="0"/>
    <n v="6.6000000000000005"/>
    <n v="132"/>
  </r>
  <r>
    <x v="0"/>
    <s v="CUENCA"/>
    <x v="13"/>
    <n v="4"/>
    <x v="2"/>
    <n v="88"/>
    <s v="JANNETH ESPERANZA  CHUNCHI SIMBANA"/>
    <x v="35"/>
    <x v="0"/>
    <n v="132.911"/>
    <n v="1329.11"/>
  </r>
  <r>
    <x v="0"/>
    <s v="CUENCA"/>
    <x v="2"/>
    <n v="6"/>
    <x v="5"/>
    <n v="45"/>
    <s v="MARIA FERNANDA  BUENO BRAVO"/>
    <x v="35"/>
    <x v="0"/>
    <n v="284.51100000000002"/>
    <n v="2845.11"/>
  </r>
  <r>
    <x v="0"/>
    <s v="CUENCA"/>
    <x v="17"/>
    <n v="4"/>
    <x v="2"/>
    <n v="3"/>
    <s v="MARIA EULALIA  AGUIRRE MORA"/>
    <x v="35"/>
    <x v="0"/>
    <n v="27.705000000000002"/>
    <n v="277.05"/>
  </r>
  <r>
    <x v="0"/>
    <s v="CUENCA"/>
    <x v="9"/>
    <n v="6"/>
    <x v="5"/>
    <n v="46"/>
    <s v="JENNY CATALINA  BUENO GUAMBO"/>
    <x v="35"/>
    <x v="0"/>
    <n v="21.000500000000002"/>
    <n v="420.01"/>
  </r>
  <r>
    <x v="0"/>
    <s v="CUENCA"/>
    <x v="11"/>
    <n v="4"/>
    <x v="2"/>
    <n v="12"/>
    <s v="CARLOS ADRIAN  ALVAREZ GARCES"/>
    <x v="36"/>
    <x v="0"/>
    <n v="9.331999999999999"/>
    <n v="93.32"/>
  </r>
  <r>
    <x v="0"/>
    <s v="CUENCA"/>
    <x v="0"/>
    <n v="4"/>
    <x v="2"/>
    <n v="50"/>
    <s v="JAMMIL OSWALDO  BUSTAN IÑIGUEZ"/>
    <x v="36"/>
    <x v="0"/>
    <n v="127.82600000000001"/>
    <n v="1278.26"/>
  </r>
  <r>
    <x v="0"/>
    <s v="CUENCA"/>
    <x v="17"/>
    <n v="4"/>
    <x v="2"/>
    <n v="22"/>
    <s v="SANDRA LORENA  ARIAS LAZO"/>
    <x v="36"/>
    <x v="0"/>
    <n v="27.705000000000002"/>
    <n v="277.05"/>
  </r>
  <r>
    <x v="0"/>
    <s v="CUENCA"/>
    <x v="16"/>
    <n v="6"/>
    <x v="5"/>
    <n v="83"/>
    <s v="SINTIA VIVIANA  CHILIQUINGA RIVERA"/>
    <x v="37"/>
    <x v="0"/>
    <n v="13.3005"/>
    <n v="266.01"/>
  </r>
  <r>
    <x v="0"/>
    <s v="CUENCA"/>
    <x v="16"/>
    <n v="4"/>
    <x v="2"/>
    <n v="36"/>
    <s v="MARLENE JACKELINE  BENALCAZAR BENALCAZAR"/>
    <x v="6"/>
    <x v="0"/>
    <n v="13.3005"/>
    <n v="266.01"/>
  </r>
  <r>
    <x v="0"/>
    <s v="CUENCA"/>
    <x v="13"/>
    <n v="4"/>
    <x v="2"/>
    <n v="50"/>
    <s v="JAMMIL OSWALDO  BUSTAN IÑIGUEZ"/>
    <x v="56"/>
    <x v="5"/>
    <n v="66.455500000000001"/>
    <n v="1329.11"/>
  </r>
  <r>
    <x v="0"/>
    <s v="CUENCA"/>
    <x v="13"/>
    <n v="6"/>
    <x v="5"/>
    <n v="78"/>
    <s v="JORGE DANILO  CASTRO BARROS"/>
    <x v="8"/>
    <x v="0"/>
    <n v="132.911"/>
    <n v="1329.11"/>
  </r>
  <r>
    <x v="0"/>
    <s v="CUENCA"/>
    <x v="0"/>
    <n v="6"/>
    <x v="5"/>
    <n v="96"/>
    <s v="LOURDES GABRIELA  DOMINGUEZ TORRES"/>
    <x v="8"/>
    <x v="0"/>
    <n v="127.82600000000001"/>
    <n v="1278.26"/>
  </r>
  <r>
    <x v="0"/>
    <s v="CUENCA"/>
    <x v="0"/>
    <n v="8"/>
    <x v="4"/>
    <n v="32"/>
    <s v="PABLO ANDRES  BALAREZO QUINTERO"/>
    <x v="8"/>
    <x v="0"/>
    <n v="127.82600000000001"/>
    <n v="1278.26"/>
  </r>
  <r>
    <x v="0"/>
    <s v="CUENCA"/>
    <x v="9"/>
    <n v="4"/>
    <x v="2"/>
    <n v="84"/>
    <s v="MARCIA PAULINA  CHILIQUINGA URGILES"/>
    <x v="8"/>
    <x v="0"/>
    <n v="21.000500000000002"/>
    <n v="420.01"/>
  </r>
  <r>
    <x v="0"/>
    <s v="CUENCA"/>
    <x v="0"/>
    <n v="4"/>
    <x v="2"/>
    <n v="8"/>
    <s v="MAYRA CECILIA  ALVARADO NEIRA"/>
    <x v="8"/>
    <x v="0"/>
    <n v="63.913000000000004"/>
    <n v="1278.26"/>
  </r>
  <r>
    <x v="0"/>
    <s v="CUENCA"/>
    <x v="9"/>
    <n v="4"/>
    <x v="2"/>
    <n v="61"/>
    <s v="MARITZA MARIELA  CALLE ARMIJOS"/>
    <x v="8"/>
    <x v="0"/>
    <n v="21.000500000000002"/>
    <n v="420.01"/>
  </r>
  <r>
    <x v="0"/>
    <s v="CUENCA"/>
    <x v="2"/>
    <n v="8"/>
    <x v="4"/>
    <n v="4"/>
    <s v="JOSE OVIDIO  AGUIRRE MOSQUERA"/>
    <x v="9"/>
    <x v="0"/>
    <n v="284.51100000000002"/>
    <n v="2845.11"/>
  </r>
  <r>
    <x v="0"/>
    <s v="CUENCA"/>
    <x v="7"/>
    <n v="8"/>
    <x v="4"/>
    <n v="84"/>
    <s v="MARCIA PAULINA  CHILIQUINGA URGILES"/>
    <x v="40"/>
    <x v="0"/>
    <n v="38.302"/>
    <n v="383.02"/>
  </r>
  <r>
    <x v="0"/>
    <s v="CUENCA"/>
    <x v="3"/>
    <n v="4"/>
    <x v="2"/>
    <n v="69"/>
    <s v="FABIAN FERNANDO  CAMPOVERDE SACTA"/>
    <x v="40"/>
    <x v="0"/>
    <n v="9.1859999999999999"/>
    <n v="183.72"/>
  </r>
  <r>
    <x v="0"/>
    <s v="CUENCA"/>
    <x v="11"/>
    <n v="4"/>
    <x v="2"/>
    <n v="20"/>
    <s v="DIANA XIMENA  ARCENTALES QUIZHPE"/>
    <x v="41"/>
    <x v="0"/>
    <n v="9.331999999999999"/>
    <n v="93.32"/>
  </r>
  <r>
    <x v="0"/>
    <s v="CUENCA"/>
    <x v="9"/>
    <n v="8"/>
    <x v="4"/>
    <n v="10"/>
    <s v="PAOLA ELIZABETH  ALVARADO RUIZ"/>
    <x v="41"/>
    <x v="0"/>
    <n v="21.000500000000002"/>
    <n v="420.01"/>
  </r>
  <r>
    <x v="0"/>
    <s v="CUENCA"/>
    <x v="9"/>
    <n v="8"/>
    <x v="4"/>
    <n v="73"/>
    <s v="FABIAN HERIBERTO  CARRION CORDOVA"/>
    <x v="15"/>
    <x v="0"/>
    <n v="21.000500000000002"/>
    <n v="420.01"/>
  </r>
  <r>
    <x v="0"/>
    <s v="CUENCA"/>
    <x v="11"/>
    <n v="6"/>
    <x v="5"/>
    <n v="45"/>
    <s v="MARIA FERNANDA  BUENO BRAVO"/>
    <x v="42"/>
    <x v="0"/>
    <n v="4.6659999999999995"/>
    <n v="93.32"/>
  </r>
  <r>
    <x v="0"/>
    <s v="CUENCA"/>
    <x v="5"/>
    <n v="6"/>
    <x v="5"/>
    <n v="7"/>
    <s v="SANDRA ELIZABETH  ALTAFULLA MACIAS"/>
    <x v="42"/>
    <x v="0"/>
    <n v="51.365000000000002"/>
    <n v="1027.3"/>
  </r>
  <r>
    <x v="0"/>
    <s v="CUENCA"/>
    <x v="11"/>
    <n v="4"/>
    <x v="2"/>
    <n v="66"/>
    <s v="ANA VALERIA  CALLE MESIAS"/>
    <x v="57"/>
    <x v="5"/>
    <n v="9.331999999999999"/>
    <n v="93.32"/>
  </r>
  <r>
    <x v="0"/>
    <s v="CUENCA"/>
    <x v="16"/>
    <n v="8"/>
    <x v="4"/>
    <n v="45"/>
    <s v="MARIA FERNANDA  BUENO BRAVO"/>
    <x v="58"/>
    <x v="0"/>
    <n v="13.3005"/>
    <n v="266.01"/>
  </r>
  <r>
    <x v="0"/>
    <s v="CUENCA"/>
    <x v="14"/>
    <n v="8"/>
    <x v="4"/>
    <n v="5"/>
    <s v="LEONCIO DAMIAN  AGUIRRE OCHOA"/>
    <x v="45"/>
    <x v="0"/>
    <n v="15.228000000000002"/>
    <n v="152.28"/>
  </r>
  <r>
    <x v="0"/>
    <s v="CUENCA"/>
    <x v="0"/>
    <n v="4"/>
    <x v="2"/>
    <n v="24"/>
    <s v="JENNY JACKELINE  ARIZAGA ALVARADO"/>
    <x v="59"/>
    <x v="0"/>
    <n v="127.82600000000001"/>
    <n v="1278.26"/>
  </r>
  <r>
    <x v="0"/>
    <s v="CUENCA"/>
    <x v="19"/>
    <n v="4"/>
    <x v="2"/>
    <n v="55"/>
    <s v="MARTHA CECILIA  CABRERA LEON"/>
    <x v="59"/>
    <x v="5"/>
    <n v="37.020499999999998"/>
    <n v="740.41"/>
  </r>
  <r>
    <x v="0"/>
    <s v="CUENCA"/>
    <x v="16"/>
    <n v="8"/>
    <x v="4"/>
    <n v="43"/>
    <s v="NATALI CECIBEL  BRITO SAETAMA"/>
    <x v="59"/>
    <x v="5"/>
    <n v="13.3005"/>
    <n v="266.01"/>
  </r>
  <r>
    <x v="0"/>
    <s v="CUENCA"/>
    <x v="7"/>
    <n v="6"/>
    <x v="5"/>
    <n v="22"/>
    <s v="SANDRA LORENA  ARIAS LAZO"/>
    <x v="59"/>
    <x v="5"/>
    <n v="19.151"/>
    <n v="383.02"/>
  </r>
  <r>
    <x v="1"/>
    <s v="GUAYAQUIL"/>
    <x v="17"/>
    <n v="10"/>
    <x v="6"/>
    <n v="71"/>
    <s v="FREDDY FERNANDO  CARCHIPULLA TARQUI"/>
    <x v="14"/>
    <x v="0"/>
    <n v="13.852500000000001"/>
    <n v="277.05"/>
  </r>
  <r>
    <x v="1"/>
    <s v="GUAYAQUIL"/>
    <x v="12"/>
    <n v="9"/>
    <x v="7"/>
    <n v="63"/>
    <s v="JUAN ANDRES  CALLE CALLE"/>
    <x v="14"/>
    <x v="0"/>
    <n v="207.76"/>
    <n v="2077.6"/>
  </r>
  <r>
    <x v="1"/>
    <s v="GUAYAQUIL"/>
    <x v="0"/>
    <n v="4"/>
    <x v="2"/>
    <n v="65"/>
    <s v="DIANA ELIZABETH  CALLE LUPERCIO"/>
    <x v="14"/>
    <x v="0"/>
    <n v="63.913000000000004"/>
    <n v="1278.26"/>
  </r>
  <r>
    <x v="1"/>
    <s v="GUAYAQUIL"/>
    <x v="0"/>
    <n v="4"/>
    <x v="2"/>
    <n v="55"/>
    <s v="MARTHA CECILIA  CABRERA LEON"/>
    <x v="15"/>
    <x v="0"/>
    <n v="127.82600000000001"/>
    <n v="1278.26"/>
  </r>
  <r>
    <x v="1"/>
    <s v="GUAYAQUIL"/>
    <x v="12"/>
    <n v="10"/>
    <x v="6"/>
    <n v="18"/>
    <s v="JULIO MAURICIO  ANGULO FERNANDEZ"/>
    <x v="15"/>
    <x v="1"/>
    <n v="103.88"/>
    <n v="2077.6"/>
  </r>
  <r>
    <x v="1"/>
    <s v="GUAYAQUIL"/>
    <x v="8"/>
    <n v="9"/>
    <x v="7"/>
    <n v="100"/>
    <s v="MANUEL ESPIRITU  DUTAN CASTRO"/>
    <x v="15"/>
    <x v="0"/>
    <n v="37.052"/>
    <n v="741.04"/>
  </r>
  <r>
    <x v="1"/>
    <s v="GUAYAQUIL"/>
    <x v="17"/>
    <n v="4"/>
    <x v="2"/>
    <n v="14"/>
    <s v="JUAN JOSE  AMOROSO SUARES"/>
    <x v="15"/>
    <x v="0"/>
    <n v="13.852500000000001"/>
    <n v="277.05"/>
  </r>
  <r>
    <x v="1"/>
    <s v="GUAYAQUIL"/>
    <x v="0"/>
    <n v="4"/>
    <x v="2"/>
    <n v="47"/>
    <s v="SILVIA EUGENIA  BUESTAN JUELA"/>
    <x v="15"/>
    <x v="0"/>
    <n v="127.82600000000001"/>
    <n v="1278.26"/>
  </r>
  <r>
    <x v="1"/>
    <s v="GUAYAQUIL"/>
    <x v="1"/>
    <n v="4"/>
    <x v="2"/>
    <n v="61"/>
    <s v="MARITZA MARIELA  CALLE ARMIJOS"/>
    <x v="15"/>
    <x v="2"/>
    <n v="25.446000000000002"/>
    <n v="508.92"/>
  </r>
  <r>
    <x v="1"/>
    <s v="GUAYAQUIL"/>
    <x v="8"/>
    <n v="9"/>
    <x v="7"/>
    <n v="86"/>
    <s v="FRANKLIN ESTEBAN  CHILUISA GUERRERO"/>
    <x v="15"/>
    <x v="0"/>
    <n v="37.052"/>
    <n v="741.04"/>
  </r>
  <r>
    <x v="1"/>
    <s v="GUAYAQUIL"/>
    <x v="6"/>
    <n v="9"/>
    <x v="7"/>
    <n v="19"/>
    <s v="ANDREA MARENA  AQUIM POLO"/>
    <x v="15"/>
    <x v="0"/>
    <n v="213.81799999999998"/>
    <n v="2138.1799999999998"/>
  </r>
  <r>
    <x v="1"/>
    <s v="GUAYAQUIL"/>
    <x v="0"/>
    <n v="10"/>
    <x v="6"/>
    <n v="10"/>
    <s v="PAOLA ELIZABETH  ALVARADO RUIZ"/>
    <x v="16"/>
    <x v="0"/>
    <n v="127.82600000000001"/>
    <n v="1278.26"/>
  </r>
  <r>
    <x v="1"/>
    <s v="GUAYAQUIL"/>
    <x v="6"/>
    <n v="9"/>
    <x v="7"/>
    <n v="83"/>
    <s v="SINTIA VIVIANA  CHILIQUINGA RIVERA"/>
    <x v="16"/>
    <x v="0"/>
    <n v="106.90899999999999"/>
    <n v="2138.1799999999998"/>
  </r>
  <r>
    <x v="1"/>
    <s v="GUAYAQUIL"/>
    <x v="1"/>
    <n v="4"/>
    <x v="2"/>
    <n v="67"/>
    <s v="EDISSON DANIEL  CAMPOVERDE MATUTE"/>
    <x v="16"/>
    <x v="0"/>
    <n v="25.446000000000002"/>
    <n v="508.92"/>
  </r>
  <r>
    <x v="1"/>
    <s v="GUAYAQUIL"/>
    <x v="1"/>
    <n v="10"/>
    <x v="6"/>
    <n v="25"/>
    <s v="GLADYS PATRICIA  ARPI BARROS"/>
    <x v="16"/>
    <x v="0"/>
    <n v="25.446000000000002"/>
    <n v="508.92"/>
  </r>
  <r>
    <x v="1"/>
    <s v="GUAYAQUIL"/>
    <x v="6"/>
    <n v="9"/>
    <x v="7"/>
    <n v="32"/>
    <s v="PABLO ANDRES  BALAREZO QUINTERO"/>
    <x v="16"/>
    <x v="1"/>
    <n v="106.90899999999999"/>
    <n v="2138.1799999999998"/>
  </r>
  <r>
    <x v="1"/>
    <s v="GUAYAQUIL"/>
    <x v="12"/>
    <n v="9"/>
    <x v="7"/>
    <n v="6"/>
    <s v="ANGELICA VIVIANA  ALBARRACIN MURILLO"/>
    <x v="16"/>
    <x v="0"/>
    <n v="103.88"/>
    <n v="2077.6"/>
  </r>
  <r>
    <x v="1"/>
    <s v="GUAYAQUIL"/>
    <x v="9"/>
    <n v="10"/>
    <x v="6"/>
    <n v="66"/>
    <s v="ANA VALERIA  CALLE MESIAS"/>
    <x v="16"/>
    <x v="0"/>
    <n v="21.000500000000002"/>
    <n v="420.01"/>
  </r>
  <r>
    <x v="1"/>
    <s v="GUAYAQUIL"/>
    <x v="4"/>
    <n v="4"/>
    <x v="2"/>
    <n v="92"/>
    <s v="LOURDES NATIVIDAD  COBOS ZHIMINAYCELA"/>
    <x v="16"/>
    <x v="0"/>
    <n v="45.580000000000005"/>
    <n v="911.6"/>
  </r>
  <r>
    <x v="1"/>
    <s v="GUAYAQUIL"/>
    <x v="4"/>
    <n v="10"/>
    <x v="6"/>
    <n v="96"/>
    <s v="LOURDES GABRIELA  DOMINGUEZ TORRES"/>
    <x v="16"/>
    <x v="1"/>
    <n v="45.580000000000005"/>
    <n v="911.6"/>
  </r>
  <r>
    <x v="1"/>
    <s v="GUAYAQUIL"/>
    <x v="17"/>
    <n v="9"/>
    <x v="7"/>
    <n v="8"/>
    <s v="MAYRA CECILIA  ALVARADO NEIRA"/>
    <x v="17"/>
    <x v="0"/>
    <n v="27.705000000000002"/>
    <n v="277.05"/>
  </r>
  <r>
    <x v="1"/>
    <s v="GUAYAQUIL"/>
    <x v="2"/>
    <n v="4"/>
    <x v="2"/>
    <n v="100"/>
    <s v="MANUEL ESPIRITU  DUTAN CASTRO"/>
    <x v="17"/>
    <x v="0"/>
    <n v="284.51100000000002"/>
    <n v="2845.11"/>
  </r>
  <r>
    <x v="1"/>
    <s v="GUAYAQUIL"/>
    <x v="0"/>
    <n v="9"/>
    <x v="7"/>
    <n v="94"/>
    <s v="JENNY PATRICIA  CRIOLLO AGUILAR"/>
    <x v="17"/>
    <x v="0"/>
    <n v="127.82600000000001"/>
    <n v="1278.26"/>
  </r>
  <r>
    <x v="1"/>
    <s v="GUAYAQUIL"/>
    <x v="16"/>
    <n v="4"/>
    <x v="2"/>
    <n v="35"/>
    <s v="ERIKA PAMELA  BATALLAS SANCHEZ"/>
    <x v="17"/>
    <x v="0"/>
    <n v="26.600999999999999"/>
    <n v="266.01"/>
  </r>
  <r>
    <x v="1"/>
    <s v="GUAYAQUIL"/>
    <x v="1"/>
    <n v="10"/>
    <x v="6"/>
    <n v="57"/>
    <s v="ROBERTO CARLOS  CAJAMARCA BARBECHO"/>
    <x v="17"/>
    <x v="0"/>
    <n v="25.446000000000002"/>
    <n v="508.92"/>
  </r>
  <r>
    <x v="1"/>
    <s v="GUAYAQUIL"/>
    <x v="7"/>
    <n v="9"/>
    <x v="7"/>
    <n v="21"/>
    <s v="JESSICA LORENA  AREVALO LUCERO"/>
    <x v="17"/>
    <x v="0"/>
    <n v="38.302"/>
    <n v="383.02"/>
  </r>
  <r>
    <x v="1"/>
    <s v="GUAYAQUIL"/>
    <x v="1"/>
    <n v="10"/>
    <x v="6"/>
    <n v="66"/>
    <s v="ANA VALERIA  CALLE MESIAS"/>
    <x v="17"/>
    <x v="0"/>
    <n v="25.446000000000002"/>
    <n v="508.92"/>
  </r>
  <r>
    <x v="1"/>
    <s v="GUAYAQUIL"/>
    <x v="5"/>
    <n v="9"/>
    <x v="7"/>
    <n v="82"/>
    <s v="GILBERT EDUARDO  CHICAIZA ZUNIGA"/>
    <x v="17"/>
    <x v="0"/>
    <n v="51.365000000000002"/>
    <n v="1027.3"/>
  </r>
  <r>
    <x v="1"/>
    <s v="GUAYAQUIL"/>
    <x v="13"/>
    <n v="9"/>
    <x v="7"/>
    <n v="12"/>
    <s v="CARLOS ADRIAN  ALVAREZ GARCES"/>
    <x v="17"/>
    <x v="0"/>
    <n v="132.911"/>
    <n v="1329.11"/>
  </r>
  <r>
    <x v="1"/>
    <s v="GUAYAQUIL"/>
    <x v="13"/>
    <n v="10"/>
    <x v="6"/>
    <n v="99"/>
    <s v="EDGAR ADRIAN  DURAZNO CORONEL"/>
    <x v="17"/>
    <x v="0"/>
    <n v="132.911"/>
    <n v="1329.11"/>
  </r>
  <r>
    <x v="1"/>
    <s v="GUAYAQUIL"/>
    <x v="0"/>
    <n v="9"/>
    <x v="7"/>
    <n v="12"/>
    <s v="CARLOS ADRIAN  ALVAREZ GARCES"/>
    <x v="17"/>
    <x v="0"/>
    <n v="63.913000000000004"/>
    <n v="1278.26"/>
  </r>
  <r>
    <x v="1"/>
    <s v="GUAYAQUIL"/>
    <x v="7"/>
    <n v="9"/>
    <x v="7"/>
    <n v="65"/>
    <s v="DIANA ELIZABETH  CALLE LUPERCIO"/>
    <x v="17"/>
    <x v="0"/>
    <n v="38.302"/>
    <n v="383.02"/>
  </r>
  <r>
    <x v="1"/>
    <s v="GUAYAQUIL"/>
    <x v="17"/>
    <n v="10"/>
    <x v="6"/>
    <n v="82"/>
    <s v="GILBERT EDUARDO  CHICAIZA ZUNIGA"/>
    <x v="17"/>
    <x v="3"/>
    <n v="13.852500000000001"/>
    <n v="277.05"/>
  </r>
  <r>
    <x v="1"/>
    <s v="GUAYAQUIL"/>
    <x v="1"/>
    <n v="10"/>
    <x v="6"/>
    <n v="94"/>
    <s v="JENNY PATRICIA  CRIOLLO AGUILAR"/>
    <x v="17"/>
    <x v="0"/>
    <n v="25.446000000000002"/>
    <n v="508.92"/>
  </r>
  <r>
    <x v="1"/>
    <s v="GUAYAQUIL"/>
    <x v="5"/>
    <n v="10"/>
    <x v="6"/>
    <n v="27"/>
    <s v="RAFAEL MARCO  ARPI VELE"/>
    <x v="17"/>
    <x v="0"/>
    <n v="102.73"/>
    <n v="1027.3"/>
  </r>
  <r>
    <x v="1"/>
    <s v="GUAYAQUIL"/>
    <x v="6"/>
    <n v="4"/>
    <x v="2"/>
    <n v="3"/>
    <s v="MARIA EULALIA  AGUIRRE MORA"/>
    <x v="17"/>
    <x v="0"/>
    <n v="213.81799999999998"/>
    <n v="2138.1799999999998"/>
  </r>
  <r>
    <x v="1"/>
    <s v="GUAYAQUIL"/>
    <x v="13"/>
    <n v="9"/>
    <x v="7"/>
    <n v="100"/>
    <s v="MANUEL ESPIRITU  DUTAN CASTRO"/>
    <x v="17"/>
    <x v="0"/>
    <n v="66.455500000000001"/>
    <n v="1329.11"/>
  </r>
  <r>
    <x v="1"/>
    <s v="GUAYAQUIL"/>
    <x v="1"/>
    <n v="4"/>
    <x v="2"/>
    <n v="86"/>
    <s v="FRANKLIN ESTEBAN  CHILUISA GUERRERO"/>
    <x v="2"/>
    <x v="0"/>
    <n v="25.446000000000002"/>
    <n v="508.92"/>
  </r>
  <r>
    <x v="1"/>
    <s v="GUAYAQUIL"/>
    <x v="17"/>
    <n v="10"/>
    <x v="6"/>
    <n v="53"/>
    <s v="ADRIANA CABRERA  CABRERA FAJARDO"/>
    <x v="2"/>
    <x v="0"/>
    <n v="13.852500000000001"/>
    <n v="277.05"/>
  </r>
  <r>
    <x v="1"/>
    <s v="GUAYAQUIL"/>
    <x v="0"/>
    <n v="4"/>
    <x v="2"/>
    <n v="6"/>
    <s v="ANGELICA VIVIANA  ALBARRACIN MURILLO"/>
    <x v="2"/>
    <x v="0"/>
    <n v="127.82600000000001"/>
    <n v="1278.26"/>
  </r>
  <r>
    <x v="1"/>
    <s v="GUAYAQUIL"/>
    <x v="1"/>
    <n v="9"/>
    <x v="7"/>
    <n v="62"/>
    <s v="CINTHYA KATHERINE  CALLE ASMAL"/>
    <x v="2"/>
    <x v="0"/>
    <n v="25.446000000000002"/>
    <n v="508.92"/>
  </r>
  <r>
    <x v="1"/>
    <s v="GUAYAQUIL"/>
    <x v="1"/>
    <n v="4"/>
    <x v="2"/>
    <n v="37"/>
    <s v="DIANA MERCEDES  BENAVIDES ULLAGUARI"/>
    <x v="2"/>
    <x v="0"/>
    <n v="25.446000000000002"/>
    <n v="508.92"/>
  </r>
  <r>
    <x v="1"/>
    <s v="GUAYAQUIL"/>
    <x v="0"/>
    <n v="4"/>
    <x v="2"/>
    <n v="29"/>
    <s v="LUZ MATILDE  ASTUDILLO CAMBI"/>
    <x v="2"/>
    <x v="0"/>
    <n v="127.82600000000001"/>
    <n v="1278.26"/>
  </r>
  <r>
    <x v="1"/>
    <s v="GUAYAQUIL"/>
    <x v="11"/>
    <n v="9"/>
    <x v="7"/>
    <n v="64"/>
    <s v="PATRICIO XAVIER  CALLE ENCALADA"/>
    <x v="2"/>
    <x v="0"/>
    <n v="9.331999999999999"/>
    <n v="93.32"/>
  </r>
  <r>
    <x v="1"/>
    <s v="GUAYAQUIL"/>
    <x v="16"/>
    <n v="4"/>
    <x v="2"/>
    <n v="80"/>
    <s v="XAVIER ALFREDO  CEDILLO GUAMAN"/>
    <x v="2"/>
    <x v="0"/>
    <n v="13.3005"/>
    <n v="266.01"/>
  </r>
  <r>
    <x v="1"/>
    <s v="GUAYAQUIL"/>
    <x v="7"/>
    <n v="9"/>
    <x v="7"/>
    <n v="72"/>
    <s v="SOFIA VERONICA  CARRION AREVALO"/>
    <x v="2"/>
    <x v="0"/>
    <n v="19.151"/>
    <n v="383.02"/>
  </r>
  <r>
    <x v="1"/>
    <s v="GUAYAQUIL"/>
    <x v="5"/>
    <n v="4"/>
    <x v="2"/>
    <n v="76"/>
    <s v="JESSICA YOLANDA  CASTILLO NAULA"/>
    <x v="2"/>
    <x v="0"/>
    <n v="102.73"/>
    <n v="1027.3"/>
  </r>
  <r>
    <x v="1"/>
    <s v="GUAYAQUIL"/>
    <x v="1"/>
    <n v="4"/>
    <x v="2"/>
    <n v="6"/>
    <s v="ANGELICA VIVIANA  ALBARRACIN MURILLO"/>
    <x v="2"/>
    <x v="1"/>
    <n v="25.446000000000002"/>
    <n v="508.92"/>
  </r>
  <r>
    <x v="1"/>
    <s v="GUAYAQUIL"/>
    <x v="17"/>
    <n v="9"/>
    <x v="7"/>
    <n v="63"/>
    <s v="JUAN ANDRES  CALLE CALLE"/>
    <x v="2"/>
    <x v="0"/>
    <n v="13.852500000000001"/>
    <n v="277.05"/>
  </r>
  <r>
    <x v="1"/>
    <s v="GUAYAQUIL"/>
    <x v="9"/>
    <n v="9"/>
    <x v="7"/>
    <n v="100"/>
    <s v="MANUEL ESPIRITU  DUTAN CASTRO"/>
    <x v="1"/>
    <x v="0"/>
    <n v="42.001000000000005"/>
    <n v="420.01"/>
  </r>
  <r>
    <x v="1"/>
    <s v="GUAYAQUIL"/>
    <x v="6"/>
    <n v="4"/>
    <x v="2"/>
    <n v="86"/>
    <s v="FRANKLIN ESTEBAN  CHILUISA GUERRERO"/>
    <x v="1"/>
    <x v="1"/>
    <n v="106.90899999999999"/>
    <n v="2138.1799999999998"/>
  </r>
  <r>
    <x v="1"/>
    <s v="GUAYAQUIL"/>
    <x v="13"/>
    <n v="10"/>
    <x v="6"/>
    <n v="42"/>
    <s v="GRACIELA MELANIA  BRITO GUERRERO"/>
    <x v="1"/>
    <x v="1"/>
    <n v="66.455500000000001"/>
    <n v="1329.11"/>
  </r>
  <r>
    <x v="1"/>
    <s v="GUAYAQUIL"/>
    <x v="11"/>
    <n v="10"/>
    <x v="6"/>
    <n v="58"/>
    <s v="CANDIDA ANDREA  CAJAMARCA RIERA"/>
    <x v="1"/>
    <x v="0"/>
    <n v="9.331999999999999"/>
    <n v="93.32"/>
  </r>
  <r>
    <x v="1"/>
    <s v="GUAYAQUIL"/>
    <x v="0"/>
    <n v="10"/>
    <x v="6"/>
    <n v="20"/>
    <s v="DIANA XIMENA  ARCENTALES QUIZHPE"/>
    <x v="1"/>
    <x v="0"/>
    <n v="127.82600000000001"/>
    <n v="1278.26"/>
  </r>
  <r>
    <x v="1"/>
    <s v="GUAYAQUIL"/>
    <x v="4"/>
    <n v="4"/>
    <x v="2"/>
    <n v="5"/>
    <s v="LEONCIO DAMIAN  AGUIRRE OCHOA"/>
    <x v="1"/>
    <x v="0"/>
    <n v="45.580000000000005"/>
    <n v="911.6"/>
  </r>
  <r>
    <x v="1"/>
    <s v="GUAYAQUIL"/>
    <x v="4"/>
    <n v="10"/>
    <x v="6"/>
    <n v="24"/>
    <s v="JENNY JACKELINE  ARIZAGA ALVARADO"/>
    <x v="1"/>
    <x v="0"/>
    <n v="45.580000000000005"/>
    <n v="911.6"/>
  </r>
  <r>
    <x v="1"/>
    <s v="GUAYAQUIL"/>
    <x v="1"/>
    <n v="9"/>
    <x v="7"/>
    <n v="24"/>
    <s v="JENNY JACKELINE  ARIZAGA ALVARADO"/>
    <x v="1"/>
    <x v="0"/>
    <n v="25.446000000000002"/>
    <n v="508.92"/>
  </r>
  <r>
    <x v="1"/>
    <s v="GUAYAQUIL"/>
    <x v="11"/>
    <n v="4"/>
    <x v="2"/>
    <n v="99"/>
    <s v="EDGAR ADRIAN  DURAZNO CORONEL"/>
    <x v="1"/>
    <x v="0"/>
    <n v="9.331999999999999"/>
    <n v="93.32"/>
  </r>
  <r>
    <x v="1"/>
    <s v="GUAYAQUIL"/>
    <x v="16"/>
    <n v="9"/>
    <x v="7"/>
    <n v="92"/>
    <s v="LOURDES NATIVIDAD  COBOS ZHIMINAYCELA"/>
    <x v="1"/>
    <x v="0"/>
    <n v="26.600999999999999"/>
    <n v="266.01"/>
  </r>
  <r>
    <x v="1"/>
    <s v="GUAYAQUIL"/>
    <x v="8"/>
    <n v="9"/>
    <x v="7"/>
    <n v="69"/>
    <s v="FABIAN FERNANDO  CAMPOVERDE SACTA"/>
    <x v="1"/>
    <x v="0"/>
    <n v="37.052"/>
    <n v="741.04"/>
  </r>
  <r>
    <x v="1"/>
    <s v="GUAYAQUIL"/>
    <x v="1"/>
    <n v="4"/>
    <x v="2"/>
    <n v="3"/>
    <s v="MARIA EULALIA  AGUIRRE MORA"/>
    <x v="1"/>
    <x v="0"/>
    <n v="25.446000000000002"/>
    <n v="508.92"/>
  </r>
  <r>
    <x v="1"/>
    <s v="GUAYAQUIL"/>
    <x v="6"/>
    <n v="4"/>
    <x v="2"/>
    <n v="26"/>
    <s v="DARWIN FERNANDO  ARPI PUMACURI"/>
    <x v="1"/>
    <x v="0"/>
    <n v="213.81799999999998"/>
    <n v="2138.1799999999998"/>
  </r>
  <r>
    <x v="1"/>
    <s v="GUAYAQUIL"/>
    <x v="6"/>
    <n v="10"/>
    <x v="6"/>
    <n v="63"/>
    <s v="JUAN ANDRES  CALLE CALLE"/>
    <x v="1"/>
    <x v="0"/>
    <n v="213.81799999999998"/>
    <n v="2138.1799999999998"/>
  </r>
  <r>
    <x v="1"/>
    <s v="GUAYAQUIL"/>
    <x v="8"/>
    <n v="9"/>
    <x v="7"/>
    <n v="29"/>
    <s v="LUZ MATILDE  ASTUDILLO CAMBI"/>
    <x v="1"/>
    <x v="0"/>
    <n v="74.103999999999999"/>
    <n v="741.04"/>
  </r>
  <r>
    <x v="1"/>
    <s v="GUAYAQUIL"/>
    <x v="9"/>
    <n v="4"/>
    <x v="2"/>
    <n v="29"/>
    <s v="LUZ MATILDE  ASTUDILLO CAMBI"/>
    <x v="1"/>
    <x v="0"/>
    <n v="21.000500000000002"/>
    <n v="420.01"/>
  </r>
  <r>
    <x v="1"/>
    <s v="GUAYAQUIL"/>
    <x v="1"/>
    <n v="4"/>
    <x v="2"/>
    <n v="98"/>
    <s v="DIANA MARCELA  DUCHI MESA"/>
    <x v="1"/>
    <x v="0"/>
    <n v="25.446000000000002"/>
    <n v="508.92"/>
  </r>
  <r>
    <x v="1"/>
    <s v="GUAYAQUIL"/>
    <x v="16"/>
    <n v="10"/>
    <x v="6"/>
    <n v="34"/>
    <s v="EDGAR XAVIER  BARRERA SARMIENTO"/>
    <x v="1"/>
    <x v="2"/>
    <n v="13.3005"/>
    <n v="266.01"/>
  </r>
  <r>
    <x v="1"/>
    <s v="GUAYAQUIL"/>
    <x v="13"/>
    <n v="10"/>
    <x v="6"/>
    <n v="77"/>
    <s v="PAOLA LORENA  CASTILLO RODRIGUEZ"/>
    <x v="1"/>
    <x v="0"/>
    <n v="132.911"/>
    <n v="1329.11"/>
  </r>
  <r>
    <x v="1"/>
    <s v="GUAYAQUIL"/>
    <x v="0"/>
    <n v="9"/>
    <x v="7"/>
    <n v="22"/>
    <s v="SANDRA LORENA  ARIAS LAZO"/>
    <x v="20"/>
    <x v="0"/>
    <n v="127.82600000000001"/>
    <n v="1278.26"/>
  </r>
  <r>
    <x v="1"/>
    <s v="GUAYAQUIL"/>
    <x v="8"/>
    <n v="4"/>
    <x v="2"/>
    <n v="38"/>
    <s v="JULIA NUBE  BERMEJO VELEZ"/>
    <x v="20"/>
    <x v="0"/>
    <n v="74.103999999999999"/>
    <n v="741.04"/>
  </r>
  <r>
    <x v="1"/>
    <s v="GUAYAQUIL"/>
    <x v="9"/>
    <n v="4"/>
    <x v="2"/>
    <n v="93"/>
    <s v="MONICA LORENA  CRESPO LOJA"/>
    <x v="20"/>
    <x v="1"/>
    <n v="21.000500000000002"/>
    <n v="420.01"/>
  </r>
  <r>
    <x v="1"/>
    <s v="GUAYAQUIL"/>
    <x v="0"/>
    <n v="4"/>
    <x v="2"/>
    <n v="21"/>
    <s v="JESSICA LORENA  AREVALO LUCERO"/>
    <x v="20"/>
    <x v="0"/>
    <n v="63.913000000000004"/>
    <n v="1278.26"/>
  </r>
  <r>
    <x v="1"/>
    <s v="GUAYAQUIL"/>
    <x v="17"/>
    <n v="9"/>
    <x v="7"/>
    <n v="7"/>
    <s v="SANDRA ELIZABETH  ALTAFULLA MACIAS"/>
    <x v="20"/>
    <x v="3"/>
    <n v="13.852500000000001"/>
    <n v="277.05"/>
  </r>
  <r>
    <x v="1"/>
    <s v="GUAYAQUIL"/>
    <x v="2"/>
    <n v="4"/>
    <x v="2"/>
    <n v="26"/>
    <s v="DARWIN FERNANDO  ARPI PUMACURI"/>
    <x v="20"/>
    <x v="0"/>
    <n v="284.51100000000002"/>
    <n v="2845.11"/>
  </r>
  <r>
    <x v="1"/>
    <s v="GUAYAQUIL"/>
    <x v="16"/>
    <n v="10"/>
    <x v="6"/>
    <n v="4"/>
    <s v="JOSE OVIDIO  AGUIRRE MOSQUERA"/>
    <x v="20"/>
    <x v="2"/>
    <n v="26.600999999999999"/>
    <n v="266.01"/>
  </r>
  <r>
    <x v="1"/>
    <s v="GUAYAQUIL"/>
    <x v="16"/>
    <n v="4"/>
    <x v="2"/>
    <n v="91"/>
    <s v="CLAUDIO FERNANDO  CLAVIJO BANDA"/>
    <x v="20"/>
    <x v="0"/>
    <n v="26.600999999999999"/>
    <n v="266.01"/>
  </r>
  <r>
    <x v="1"/>
    <s v="GUAYAQUIL"/>
    <x v="12"/>
    <n v="9"/>
    <x v="7"/>
    <n v="42"/>
    <s v="GRACIELA MELANIA  BRITO GUERRERO"/>
    <x v="20"/>
    <x v="0"/>
    <n v="207.76"/>
    <n v="2077.6"/>
  </r>
  <r>
    <x v="1"/>
    <s v="GUAYAQUIL"/>
    <x v="5"/>
    <n v="4"/>
    <x v="2"/>
    <n v="12"/>
    <s v="CARLOS ADRIAN  ALVAREZ GARCES"/>
    <x v="20"/>
    <x v="0"/>
    <n v="102.73"/>
    <n v="1027.3"/>
  </r>
  <r>
    <x v="1"/>
    <s v="GUAYAQUIL"/>
    <x v="9"/>
    <n v="4"/>
    <x v="2"/>
    <n v="72"/>
    <s v="SOFIA VERONICA  CARRION AREVALO"/>
    <x v="21"/>
    <x v="0"/>
    <n v="21.000500000000002"/>
    <n v="420.01"/>
  </r>
  <r>
    <x v="1"/>
    <s v="GUAYAQUIL"/>
    <x v="17"/>
    <n v="10"/>
    <x v="6"/>
    <n v="82"/>
    <s v="GILBERT EDUARDO  CHICAIZA ZUNIGA"/>
    <x v="49"/>
    <x v="0"/>
    <n v="13.852500000000001"/>
    <n v="277.05"/>
  </r>
  <r>
    <x v="1"/>
    <s v="GUAYAQUIL"/>
    <x v="1"/>
    <n v="4"/>
    <x v="2"/>
    <n v="45"/>
    <s v="MARIA FERNANDA  BUENO BRAVO"/>
    <x v="18"/>
    <x v="0"/>
    <n v="25.446000000000002"/>
    <n v="508.92"/>
  </r>
  <r>
    <x v="1"/>
    <s v="GUAYAQUIL"/>
    <x v="5"/>
    <n v="4"/>
    <x v="2"/>
    <n v="54"/>
    <s v="MAYRA LUCIA  CABRERA JARAMILLO"/>
    <x v="22"/>
    <x v="0"/>
    <n v="102.73"/>
    <n v="1027.3"/>
  </r>
  <r>
    <x v="1"/>
    <s v="GUAYAQUIL"/>
    <x v="8"/>
    <n v="4"/>
    <x v="2"/>
    <n v="46"/>
    <s v="JENNY CATALINA  BUENO GUAMBO"/>
    <x v="51"/>
    <x v="0"/>
    <n v="74.103999999999999"/>
    <n v="741.04"/>
  </r>
  <r>
    <x v="1"/>
    <s v="GUAYAQUIL"/>
    <x v="11"/>
    <n v="10"/>
    <x v="6"/>
    <n v="25"/>
    <s v="GLADYS PATRICIA  ARPI BARROS"/>
    <x v="60"/>
    <x v="0"/>
    <n v="9.331999999999999"/>
    <n v="93.32"/>
  </r>
  <r>
    <x v="1"/>
    <s v="GUAYAQUIL"/>
    <x v="0"/>
    <n v="10"/>
    <x v="6"/>
    <n v="3"/>
    <s v="MARIA EULALIA  AGUIRRE MORA"/>
    <x v="60"/>
    <x v="0"/>
    <n v="127.82600000000001"/>
    <n v="1278.26"/>
  </r>
  <r>
    <x v="1"/>
    <s v="GUAYAQUIL"/>
    <x v="14"/>
    <n v="9"/>
    <x v="7"/>
    <n v="76"/>
    <s v="JESSICA YOLANDA  CASTILLO NAULA"/>
    <x v="23"/>
    <x v="1"/>
    <n v="15.228000000000002"/>
    <n v="152.28"/>
  </r>
  <r>
    <x v="1"/>
    <s v="GUAYAQUIL"/>
    <x v="0"/>
    <n v="4"/>
    <x v="2"/>
    <n v="46"/>
    <s v="JENNY CATALINA  BUENO GUAMBO"/>
    <x v="23"/>
    <x v="0"/>
    <n v="127.82600000000001"/>
    <n v="1278.26"/>
  </r>
  <r>
    <x v="1"/>
    <s v="GUAYAQUIL"/>
    <x v="5"/>
    <n v="9"/>
    <x v="7"/>
    <n v="39"/>
    <s v="MARIA ELIZABETH  BONILLA LUCERO"/>
    <x v="23"/>
    <x v="0"/>
    <n v="102.73"/>
    <n v="1027.3"/>
  </r>
  <r>
    <x v="1"/>
    <s v="GUAYAQUIL"/>
    <x v="0"/>
    <n v="10"/>
    <x v="6"/>
    <n v="79"/>
    <s v="PRISCILA ELIZABETH  CASTRO VINTIMILLA"/>
    <x v="24"/>
    <x v="0"/>
    <n v="127.82600000000001"/>
    <n v="1278.26"/>
  </r>
  <r>
    <x v="1"/>
    <s v="GUAYAQUIL"/>
    <x v="0"/>
    <n v="4"/>
    <x v="2"/>
    <n v="70"/>
    <s v="CARMEN ELIZABETH  CARCHI RAMON"/>
    <x v="24"/>
    <x v="0"/>
    <n v="127.82600000000001"/>
    <n v="1278.26"/>
  </r>
  <r>
    <x v="1"/>
    <s v="GUAYAQUIL"/>
    <x v="17"/>
    <n v="9"/>
    <x v="7"/>
    <n v="51"/>
    <s v="ANDRES LEONARDO  CAÃ‘AR INGA"/>
    <x v="1"/>
    <x v="0"/>
    <n v="13.852500000000001"/>
    <n v="277.05"/>
  </r>
  <r>
    <x v="1"/>
    <s v="GUAYAQUIL"/>
    <x v="8"/>
    <n v="4"/>
    <x v="2"/>
    <n v="91"/>
    <s v="CLAUDIO FERNANDO  CLAVIJO BANDA"/>
    <x v="25"/>
    <x v="2"/>
    <n v="37.052"/>
    <n v="741.04"/>
  </r>
  <r>
    <x v="1"/>
    <s v="GUAYAQUIL"/>
    <x v="11"/>
    <n v="10"/>
    <x v="6"/>
    <n v="4"/>
    <s v="JOSE OVIDIO  AGUIRRE MOSQUERA"/>
    <x v="3"/>
    <x v="0"/>
    <n v="9.331999999999999"/>
    <n v="93.32"/>
  </r>
  <r>
    <x v="1"/>
    <s v="GUAYAQUIL"/>
    <x v="0"/>
    <n v="4"/>
    <x v="2"/>
    <n v="36"/>
    <s v="MARLENE JACKELINE  BENALCAZAR BENALCAZAR"/>
    <x v="3"/>
    <x v="0"/>
    <n v="127.82600000000001"/>
    <n v="1278.26"/>
  </r>
  <r>
    <x v="1"/>
    <s v="GUAYAQUIL"/>
    <x v="12"/>
    <n v="10"/>
    <x v="6"/>
    <n v="49"/>
    <s v="DANIEL JOSUE  BUSTAMANTE CAMPOVERDE"/>
    <x v="3"/>
    <x v="0"/>
    <n v="207.76"/>
    <n v="2077.6"/>
  </r>
  <r>
    <x v="1"/>
    <s v="GUAYAQUIL"/>
    <x v="5"/>
    <n v="4"/>
    <x v="2"/>
    <n v="66"/>
    <s v="ANA VALERIA  CALLE MESIAS"/>
    <x v="14"/>
    <x v="0"/>
    <n v="102.73"/>
    <n v="1027.3"/>
  </r>
  <r>
    <x v="1"/>
    <s v="GUAYAQUIL"/>
    <x v="4"/>
    <n v="4"/>
    <x v="2"/>
    <n v="79"/>
    <s v="PRISCILA ELIZABETH  CASTRO VINTIMILLA"/>
    <x v="52"/>
    <x v="0"/>
    <n v="45.580000000000005"/>
    <n v="911.6"/>
  </r>
  <r>
    <x v="1"/>
    <s v="GUAYAQUIL"/>
    <x v="4"/>
    <n v="10"/>
    <x v="6"/>
    <n v="44"/>
    <s v="INES MARITZA  BRITO ZUÃ‘IGA"/>
    <x v="30"/>
    <x v="0"/>
    <n v="45.580000000000005"/>
    <n v="911.6"/>
  </r>
  <r>
    <x v="1"/>
    <s v="GUAYAQUIL"/>
    <x v="0"/>
    <n v="10"/>
    <x v="6"/>
    <n v="69"/>
    <s v="FABIAN FERNANDO  CAMPOVERDE SACTA"/>
    <x v="31"/>
    <x v="0"/>
    <n v="127.82600000000001"/>
    <n v="1278.26"/>
  </r>
  <r>
    <x v="1"/>
    <s v="GUAYAQUIL"/>
    <x v="3"/>
    <n v="4"/>
    <x v="2"/>
    <n v="71"/>
    <s v="FREDDY FERNANDO  CARCHIPULLA TARQUI"/>
    <x v="31"/>
    <x v="0"/>
    <n v="9.1859999999999999"/>
    <n v="183.72"/>
  </r>
  <r>
    <x v="1"/>
    <s v="GUAYAQUIL"/>
    <x v="0"/>
    <n v="4"/>
    <x v="2"/>
    <n v="66"/>
    <s v="ANA VALERIA  CALLE MESIAS"/>
    <x v="31"/>
    <x v="0"/>
    <n v="63.913000000000004"/>
    <n v="1278.26"/>
  </r>
  <r>
    <x v="1"/>
    <s v="GUAYAQUIL"/>
    <x v="5"/>
    <n v="4"/>
    <x v="2"/>
    <n v="16"/>
    <s v="ZOILA ANGELICA  ANGAMARCA ANGAMARCA"/>
    <x v="31"/>
    <x v="0"/>
    <n v="51.365000000000002"/>
    <n v="1027.3"/>
  </r>
  <r>
    <x v="1"/>
    <s v="GUAYAQUIL"/>
    <x v="12"/>
    <n v="4"/>
    <x v="2"/>
    <n v="71"/>
    <s v="FREDDY FERNANDO  CARCHIPULLA TARQUI"/>
    <x v="61"/>
    <x v="0"/>
    <n v="207.76"/>
    <n v="2077.6"/>
  </r>
  <r>
    <x v="1"/>
    <s v="GUAYAQUIL"/>
    <x v="9"/>
    <n v="10"/>
    <x v="6"/>
    <n v="87"/>
    <s v="NORMA ESTRELLA  CHIN CALI"/>
    <x v="32"/>
    <x v="0"/>
    <n v="42.001000000000005"/>
    <n v="420.01"/>
  </r>
  <r>
    <x v="1"/>
    <s v="GUAYAQUIL"/>
    <x v="0"/>
    <n v="10"/>
    <x v="6"/>
    <n v="4"/>
    <s v="JOSE OVIDIO  AGUIRRE MOSQUERA"/>
    <x v="32"/>
    <x v="0"/>
    <n v="127.82600000000001"/>
    <n v="1278.26"/>
  </r>
  <r>
    <x v="1"/>
    <s v="GUAYAQUIL"/>
    <x v="2"/>
    <n v="10"/>
    <x v="6"/>
    <n v="60"/>
    <s v="SERGIO GIOVANNY  CALDAS LUNA"/>
    <x v="32"/>
    <x v="0"/>
    <n v="284.51100000000002"/>
    <n v="2845.11"/>
  </r>
  <r>
    <x v="1"/>
    <s v="GUAYAQUIL"/>
    <x v="13"/>
    <n v="4"/>
    <x v="2"/>
    <n v="56"/>
    <s v="SEGUNDO AGUSTIN  CABRERA ROBLES"/>
    <x v="55"/>
    <x v="0"/>
    <n v="132.911"/>
    <n v="1329.11"/>
  </r>
  <r>
    <x v="1"/>
    <s v="GUAYAQUIL"/>
    <x v="11"/>
    <n v="9"/>
    <x v="7"/>
    <n v="2"/>
    <s v="MANUEL EDUARDO  AGUILAR LOJA"/>
    <x v="62"/>
    <x v="0"/>
    <n v="9.331999999999999"/>
    <n v="93.32"/>
  </r>
  <r>
    <x v="1"/>
    <s v="GUAYAQUIL"/>
    <x v="10"/>
    <n v="9"/>
    <x v="7"/>
    <n v="17"/>
    <s v="ANDREA VERONICA  ANGAMARCA CORONEL"/>
    <x v="33"/>
    <x v="0"/>
    <n v="37.333500000000001"/>
    <n v="746.67"/>
  </r>
  <r>
    <x v="1"/>
    <s v="GUAYAQUIL"/>
    <x v="16"/>
    <n v="10"/>
    <x v="6"/>
    <n v="58"/>
    <s v="CANDIDA ANDREA  CAJAMARCA RIERA"/>
    <x v="63"/>
    <x v="2"/>
    <n v="13.3005"/>
    <n v="266.01"/>
  </r>
  <r>
    <x v="1"/>
    <s v="GUAYAQUIL"/>
    <x v="10"/>
    <n v="4"/>
    <x v="2"/>
    <n v="56"/>
    <s v="SEGUNDO AGUSTIN  CABRERA ROBLES"/>
    <x v="64"/>
    <x v="0"/>
    <n v="37.333500000000001"/>
    <n v="746.67"/>
  </r>
  <r>
    <x v="1"/>
    <s v="GUAYAQUIL"/>
    <x v="2"/>
    <n v="9"/>
    <x v="7"/>
    <n v="94"/>
    <s v="JENNY PATRICIA  CRIOLLO AGUILAR"/>
    <x v="35"/>
    <x v="0"/>
    <n v="284.51100000000002"/>
    <n v="2845.11"/>
  </r>
  <r>
    <x v="1"/>
    <s v="GUAYAQUIL"/>
    <x v="9"/>
    <n v="10"/>
    <x v="6"/>
    <n v="99"/>
    <s v="EDGAR ADRIAN  DURAZNO CORONEL"/>
    <x v="36"/>
    <x v="0"/>
    <n v="42.001000000000005"/>
    <n v="420.01"/>
  </r>
  <r>
    <x v="1"/>
    <s v="GUAYAQUIL"/>
    <x v="8"/>
    <n v="10"/>
    <x v="6"/>
    <n v="38"/>
    <s v="JULIA NUBE  BERMEJO VELEZ"/>
    <x v="36"/>
    <x v="0"/>
    <n v="74.103999999999999"/>
    <n v="741.04"/>
  </r>
  <r>
    <x v="1"/>
    <s v="GUAYAQUIL"/>
    <x v="3"/>
    <n v="4"/>
    <x v="2"/>
    <n v="89"/>
    <s v="SULY MIRELLA  CHUQUIMARCA CHUQUIMARCA"/>
    <x v="36"/>
    <x v="2"/>
    <n v="9.1859999999999999"/>
    <n v="183.72"/>
  </r>
  <r>
    <x v="1"/>
    <s v="GUAYAQUIL"/>
    <x v="13"/>
    <n v="10"/>
    <x v="6"/>
    <n v="81"/>
    <s v="LUPE EUGENIA  CHACHO GALARZA"/>
    <x v="37"/>
    <x v="0"/>
    <n v="132.911"/>
    <n v="1329.11"/>
  </r>
  <r>
    <x v="1"/>
    <s v="GUAYAQUIL"/>
    <x v="14"/>
    <n v="4"/>
    <x v="2"/>
    <n v="53"/>
    <s v="ADRIANA CABRERA  CABRERA FAJARDO"/>
    <x v="37"/>
    <x v="0"/>
    <n v="15.228000000000002"/>
    <n v="152.28"/>
  </r>
  <r>
    <x v="1"/>
    <s v="GUAYAQUIL"/>
    <x v="5"/>
    <n v="4"/>
    <x v="2"/>
    <n v="33"/>
    <s v="JULIO MARCELO  BARBECHO LEMA"/>
    <x v="65"/>
    <x v="0"/>
    <n v="102.73"/>
    <n v="1027.3"/>
  </r>
  <r>
    <x v="1"/>
    <s v="GUAYAQUIL"/>
    <x v="16"/>
    <n v="9"/>
    <x v="7"/>
    <n v="79"/>
    <s v="PRISCILA ELIZABETH  CASTRO VINTIMILLA"/>
    <x v="65"/>
    <x v="0"/>
    <n v="13.3005"/>
    <n v="266.01"/>
  </r>
  <r>
    <x v="1"/>
    <s v="GUAYAQUIL"/>
    <x v="6"/>
    <n v="4"/>
    <x v="2"/>
    <n v="23"/>
    <s v="MIREYA YOLANDA  ARIAS PALOMEQUE"/>
    <x v="38"/>
    <x v="0"/>
    <n v="213.81799999999998"/>
    <n v="2138.1799999999998"/>
  </r>
  <r>
    <x v="1"/>
    <s v="GUAYAQUIL"/>
    <x v="10"/>
    <n v="4"/>
    <x v="2"/>
    <n v="68"/>
    <s v="ANDRES ALBERTO  CAMPOVERDE QUEZADA"/>
    <x v="66"/>
    <x v="0"/>
    <n v="74.667000000000002"/>
    <n v="746.67"/>
  </r>
  <r>
    <x v="1"/>
    <s v="GUAYAQUIL"/>
    <x v="6"/>
    <n v="4"/>
    <x v="2"/>
    <n v="13"/>
    <s v="MARIANA ABIGAIL  ALVARRACIN GUTAMA"/>
    <x v="66"/>
    <x v="0"/>
    <n v="106.90899999999999"/>
    <n v="2138.1799999999998"/>
  </r>
  <r>
    <x v="1"/>
    <s v="GUAYAQUIL"/>
    <x v="9"/>
    <n v="10"/>
    <x v="6"/>
    <n v="34"/>
    <s v="EDGAR XAVIER  BARRERA SARMIENTO"/>
    <x v="10"/>
    <x v="1"/>
    <n v="21.000500000000002"/>
    <n v="420.01"/>
  </r>
  <r>
    <x v="1"/>
    <s v="GUAYAQUIL"/>
    <x v="10"/>
    <n v="9"/>
    <x v="7"/>
    <n v="20"/>
    <s v="DIANA XIMENA  ARCENTALES QUIZHPE"/>
    <x v="40"/>
    <x v="0"/>
    <n v="37.333500000000001"/>
    <n v="746.67"/>
  </r>
  <r>
    <x v="1"/>
    <s v="GUAYAQUIL"/>
    <x v="0"/>
    <n v="4"/>
    <x v="2"/>
    <n v="24"/>
    <s v="JENNY JACKELINE  ARIZAGA ALVARADO"/>
    <x v="57"/>
    <x v="1"/>
    <n v="127.82600000000001"/>
    <n v="1278.26"/>
  </r>
  <r>
    <x v="1"/>
    <s v="GUAYAQUIL"/>
    <x v="9"/>
    <n v="4"/>
    <x v="2"/>
    <n v="88"/>
    <s v="JANNETH ESPERANZA  CHUNCHI SIMBANA"/>
    <x v="11"/>
    <x v="0"/>
    <n v="21.000500000000002"/>
    <n v="420.01"/>
  </r>
  <r>
    <x v="1"/>
    <s v="GUAYAQUIL"/>
    <x v="16"/>
    <n v="4"/>
    <x v="2"/>
    <n v="60"/>
    <s v="SERGIO GIOVANNY  CALDAS LUNA"/>
    <x v="11"/>
    <x v="0"/>
    <n v="13.3005"/>
    <n v="266.01"/>
  </r>
  <r>
    <x v="1"/>
    <s v="GUAYAQUIL"/>
    <x v="19"/>
    <n v="10"/>
    <x v="6"/>
    <n v="35"/>
    <s v="ERIKA PAMELA  BATALLAS SANCHEZ"/>
    <x v="11"/>
    <x v="0"/>
    <n v="37.020499999999998"/>
    <n v="740.41"/>
  </r>
  <r>
    <x v="1"/>
    <s v="GUAYAQUIL"/>
    <x v="5"/>
    <n v="10"/>
    <x v="6"/>
    <n v="65"/>
    <s v="DIANA ELIZABETH  CALLE LUPERCIO"/>
    <x v="67"/>
    <x v="0"/>
    <n v="102.73"/>
    <n v="1027.3"/>
  </r>
  <r>
    <x v="1"/>
    <s v="GUAYAQUIL"/>
    <x v="0"/>
    <n v="4"/>
    <x v="2"/>
    <n v="64"/>
    <s v="PATRICIO XAVIER  CALLE ENCALADA"/>
    <x v="68"/>
    <x v="0"/>
    <n v="127.82600000000001"/>
    <n v="1278.26"/>
  </r>
  <r>
    <x v="1"/>
    <s v="GUAYAQUIL"/>
    <x v="0"/>
    <n v="4"/>
    <x v="2"/>
    <n v="93"/>
    <s v="MONICA LORENA  CRESPO LOJA"/>
    <x v="12"/>
    <x v="0"/>
    <n v="127.82600000000001"/>
    <n v="1278.26"/>
  </r>
  <r>
    <x v="1"/>
    <s v="GUAYAQUIL"/>
    <x v="6"/>
    <n v="4"/>
    <x v="2"/>
    <n v="85"/>
    <s v="DARWIN ALEXANDER  CHILPE TORRES"/>
    <x v="12"/>
    <x v="0"/>
    <n v="106.90899999999999"/>
    <n v="2138.1799999999998"/>
  </r>
  <r>
    <x v="1"/>
    <s v="GUAYAQUIL"/>
    <x v="17"/>
    <n v="4"/>
    <x v="2"/>
    <n v="97"/>
    <s v="BRUNO ISRAEL  DONAULA CHICAIZA"/>
    <x v="12"/>
    <x v="2"/>
    <n v="13.852500000000001"/>
    <n v="277.05"/>
  </r>
  <r>
    <x v="1"/>
    <s v="GUAYAQUIL"/>
    <x v="7"/>
    <n v="4"/>
    <x v="2"/>
    <n v="95"/>
    <s v="CARLOS AURELIO  DOMINGUEZ PORTILLA"/>
    <x v="58"/>
    <x v="0"/>
    <n v="19.151"/>
    <n v="383.02"/>
  </r>
  <r>
    <x v="1"/>
    <s v="GUAYAQUIL"/>
    <x v="0"/>
    <n v="10"/>
    <x v="6"/>
    <n v="100"/>
    <s v="MANUEL ESPIRITU  DUTAN CASTRO"/>
    <x v="69"/>
    <x v="0"/>
    <n v="127.82600000000001"/>
    <n v="1278.26"/>
  </r>
  <r>
    <x v="1"/>
    <s v="GUAYAQUIL"/>
    <x v="3"/>
    <n v="9"/>
    <x v="7"/>
    <n v="84"/>
    <s v="MARCIA PAULINA  CHILIQUINGA URGILES"/>
    <x v="13"/>
    <x v="0"/>
    <n v="9.1859999999999999"/>
    <n v="183.72"/>
  </r>
  <r>
    <x v="1"/>
    <s v="GUAYAQUIL"/>
    <x v="17"/>
    <n v="4"/>
    <x v="2"/>
    <n v="29"/>
    <s v="LUZ MATILDE  ASTUDILLO CAMBI"/>
    <x v="13"/>
    <x v="0"/>
    <n v="13.852500000000001"/>
    <n v="277.05"/>
  </r>
  <r>
    <x v="1"/>
    <s v="GUAYAQUIL"/>
    <x v="8"/>
    <n v="4"/>
    <x v="2"/>
    <n v="58"/>
    <s v="CANDIDA ANDREA  CAJAMARCA RIERA"/>
    <x v="13"/>
    <x v="0"/>
    <n v="37.052"/>
    <n v="741.04"/>
  </r>
  <r>
    <x v="1"/>
    <s v="GUAYAQUIL"/>
    <x v="14"/>
    <n v="4"/>
    <x v="2"/>
    <n v="41"/>
    <s v="DELYS GABRIELA  BRAVO ZAMBRANO"/>
    <x v="70"/>
    <x v="0"/>
    <n v="7.6140000000000008"/>
    <n v="152.28"/>
  </r>
  <r>
    <x v="1"/>
    <s v="GUAYAQUIL"/>
    <x v="2"/>
    <n v="4"/>
    <x v="2"/>
    <n v="6"/>
    <s v="ANGELICA VIVIANA  ALBARRACIN MURILLO"/>
    <x v="59"/>
    <x v="0"/>
    <n v="284.51100000000002"/>
    <n v="2845.11"/>
  </r>
  <r>
    <x v="1"/>
    <s v="GUAYAQUIL"/>
    <x v="4"/>
    <n v="4"/>
    <x v="2"/>
    <n v="29"/>
    <s v="LUZ MATILDE  ASTUDILLO CAMBI"/>
    <x v="46"/>
    <x v="0"/>
    <n v="45.580000000000005"/>
    <n v="911.6"/>
  </r>
  <r>
    <x v="1"/>
    <s v="GUAYAQUIL"/>
    <x v="6"/>
    <n v="4"/>
    <x v="2"/>
    <n v="85"/>
    <s v="DARWIN ALEXANDER  CHILPE TORRES"/>
    <x v="16"/>
    <x v="1"/>
    <n v="106.90899999999999"/>
    <n v="2138.1799999999998"/>
  </r>
  <r>
    <x v="1"/>
    <s v="GUAYAQUIL"/>
    <x v="6"/>
    <n v="4"/>
    <x v="2"/>
    <n v="59"/>
    <s v="RFAEL ANTONIO  CALDAS CALLE"/>
    <x v="16"/>
    <x v="0"/>
    <n v="213.81799999999998"/>
    <n v="2138.1799999999998"/>
  </r>
  <r>
    <x v="1"/>
    <s v="GUAYAQUIL"/>
    <x v="17"/>
    <n v="4"/>
    <x v="2"/>
    <n v="57"/>
    <s v="ROBERTO CARLOS  CAJAMARCA BARBECHO"/>
    <x v="16"/>
    <x v="1"/>
    <n v="13.852500000000001"/>
    <n v="277.05"/>
  </r>
  <r>
    <x v="1"/>
    <s v="GUAYAQUIL"/>
    <x v="1"/>
    <n v="4"/>
    <x v="2"/>
    <n v="26"/>
    <s v="DARWIN FERNANDO  ARPI PUMACURI"/>
    <x v="17"/>
    <x v="0"/>
    <n v="25.446000000000002"/>
    <n v="508.92"/>
  </r>
  <r>
    <x v="1"/>
    <s v="GUAYAQUIL"/>
    <x v="10"/>
    <n v="4"/>
    <x v="2"/>
    <n v="88"/>
    <s v="JANNETH ESPERANZA  CHUNCHI SIMBANA"/>
    <x v="17"/>
    <x v="1"/>
    <n v="37.333500000000001"/>
    <n v="746.67"/>
  </r>
  <r>
    <x v="1"/>
    <s v="GUAYAQUIL"/>
    <x v="10"/>
    <n v="4"/>
    <x v="2"/>
    <n v="43"/>
    <s v="NATALI CECIBEL  BRITO SAETAMA"/>
    <x v="17"/>
    <x v="0"/>
    <n v="74.667000000000002"/>
    <n v="746.67"/>
  </r>
  <r>
    <x v="1"/>
    <s v="GUAYAQUIL"/>
    <x v="4"/>
    <n v="4"/>
    <x v="2"/>
    <n v="84"/>
    <s v="MARCIA PAULINA  CHILIQUINGA URGILES"/>
    <x v="57"/>
    <x v="0"/>
    <n v="45.580000000000005"/>
    <n v="911.6"/>
  </r>
  <r>
    <x v="1"/>
    <s v="GUAYAQUIL"/>
    <x v="9"/>
    <n v="4"/>
    <x v="2"/>
    <n v="66"/>
    <s v="ANA VALERIA  CALLE MESIAS"/>
    <x v="57"/>
    <x v="0"/>
    <n v="21.000500000000002"/>
    <n v="420.01"/>
  </r>
  <r>
    <x v="1"/>
    <s v="GUAYAQUIL"/>
    <x v="1"/>
    <n v="4"/>
    <x v="2"/>
    <n v="75"/>
    <s v="DIEGO FERNANDO  CASTILLO BACUILIMA"/>
    <x v="57"/>
    <x v="0"/>
    <n v="25.446000000000002"/>
    <n v="508.92"/>
  </r>
  <r>
    <x v="1"/>
    <s v="GUAYAQUIL"/>
    <x v="5"/>
    <n v="4"/>
    <x v="2"/>
    <n v="66"/>
    <s v="ANA VALERIA  CALLE MESIAS"/>
    <x v="57"/>
    <x v="0"/>
    <n v="102.73"/>
    <n v="1027.3"/>
  </r>
  <r>
    <x v="1"/>
    <s v="GUAYAQUIL"/>
    <x v="17"/>
    <n v="4"/>
    <x v="2"/>
    <n v="28"/>
    <s v="BOLIVAR AGUSTIN  ARTEAGA CALLE"/>
    <x v="1"/>
    <x v="0"/>
    <n v="13.852500000000001"/>
    <n v="277.05"/>
  </r>
  <r>
    <x v="1"/>
    <s v="GUAYAQUIL"/>
    <x v="5"/>
    <n v="4"/>
    <x v="2"/>
    <n v="67"/>
    <s v="EDISSON DANIEL  CAMPOVERDE MATUTE"/>
    <x v="1"/>
    <x v="0"/>
    <n v="51.365000000000002"/>
    <n v="1027.3"/>
  </r>
  <r>
    <x v="1"/>
    <s v="GUAYAQUIL"/>
    <x v="10"/>
    <n v="4"/>
    <x v="2"/>
    <n v="48"/>
    <s v="SILVIA MARCELA  BURI SALDANA"/>
    <x v="49"/>
    <x v="0"/>
    <n v="37.333500000000001"/>
    <n v="746.67"/>
  </r>
  <r>
    <x v="1"/>
    <s v="GUAYAQUIL"/>
    <x v="8"/>
    <n v="4"/>
    <x v="2"/>
    <n v="34"/>
    <s v="EDGAR XAVIER  BARRERA SARMIENTO"/>
    <x v="60"/>
    <x v="1"/>
    <n v="37.052"/>
    <n v="741.04"/>
  </r>
  <r>
    <x v="1"/>
    <s v="GUAYAQUIL"/>
    <x v="9"/>
    <n v="4"/>
    <x v="2"/>
    <n v="26"/>
    <s v="DARWIN FERNANDO  ARPI PUMACURI"/>
    <x v="25"/>
    <x v="0"/>
    <n v="42.001000000000005"/>
    <n v="420.01"/>
  </r>
  <r>
    <x v="1"/>
    <s v="GUAYAQUIL"/>
    <x v="13"/>
    <n v="4"/>
    <x v="2"/>
    <n v="98"/>
    <s v="DIANA MARCELA  DUCHI MESA"/>
    <x v="26"/>
    <x v="2"/>
    <n v="66.455500000000001"/>
    <n v="1329.11"/>
  </r>
  <r>
    <x v="1"/>
    <s v="GUAYAQUIL"/>
    <x v="16"/>
    <n v="4"/>
    <x v="2"/>
    <n v="14"/>
    <s v="JUAN JOSE  AMOROSO SUARES"/>
    <x v="54"/>
    <x v="0"/>
    <n v="13.3005"/>
    <n v="266.01"/>
  </r>
  <r>
    <x v="1"/>
    <s v="GUAYAQUIL"/>
    <x v="4"/>
    <n v="4"/>
    <x v="2"/>
    <n v="44"/>
    <s v="INES MARITZA  BRITO ZUÃ‘IGA"/>
    <x v="31"/>
    <x v="0"/>
    <n v="45.580000000000005"/>
    <n v="911.6"/>
  </r>
  <r>
    <x v="1"/>
    <s v="GUAYAQUIL"/>
    <x v="14"/>
    <n v="4"/>
    <x v="2"/>
    <n v="3"/>
    <s v="MARIA EULALIA  AGUIRRE MORA"/>
    <x v="63"/>
    <x v="0"/>
    <n v="15.228000000000002"/>
    <n v="152.28"/>
  </r>
  <r>
    <x v="1"/>
    <s v="GUAYAQUIL"/>
    <x v="11"/>
    <n v="4"/>
    <x v="2"/>
    <n v="91"/>
    <s v="CLAUDIO FERNANDO  CLAVIJO BANDA"/>
    <x v="63"/>
    <x v="0"/>
    <n v="9.331999999999999"/>
    <n v="93.32"/>
  </r>
  <r>
    <x v="1"/>
    <s v="GUAYAQUIL"/>
    <x v="4"/>
    <n v="4"/>
    <x v="2"/>
    <n v="91"/>
    <s v="CLAUDIO FERNANDO  CLAVIJO BANDA"/>
    <x v="64"/>
    <x v="0"/>
    <n v="45.580000000000005"/>
    <n v="91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9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8">
  <location ref="A31:C40" firstHeaderRow="0" firstDataRow="1" firstDataCol="1"/>
  <pivotFields count="14">
    <pivotField showAll="0">
      <items count="3">
        <item x="1"/>
        <item x="0"/>
        <item t="default"/>
      </items>
    </pivotField>
    <pivotField showAll="0"/>
    <pivotField dataField="1" showAll="0">
      <items count="24">
        <item x="8"/>
        <item x="17"/>
        <item x="1"/>
        <item x="19"/>
        <item x="7"/>
        <item x="16"/>
        <item x="4"/>
        <item x="10"/>
        <item x="5"/>
        <item x="2"/>
        <item x="12"/>
        <item x="0"/>
        <item x="11"/>
        <item x="14"/>
        <item x="9"/>
        <item x="13"/>
        <item x="6"/>
        <item x="3"/>
        <item x="18"/>
        <item x="21"/>
        <item x="15"/>
        <item x="20"/>
        <item x="22"/>
        <item t="default"/>
      </items>
    </pivotField>
    <pivotField showAll="0"/>
    <pivotField axis="axisRow" showAll="0" sortType="ascending">
      <items count="9">
        <item x="2"/>
        <item x="0"/>
        <item x="5"/>
        <item x="6"/>
        <item x="3"/>
        <item x="4"/>
        <item x="1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numFmtId="14" showAll="0">
      <items count="72">
        <item x="46"/>
        <item x="59"/>
        <item x="70"/>
        <item x="45"/>
        <item x="44"/>
        <item x="13"/>
        <item x="69"/>
        <item x="58"/>
        <item x="12"/>
        <item x="68"/>
        <item x="67"/>
        <item x="11"/>
        <item x="57"/>
        <item x="43"/>
        <item x="42"/>
        <item x="15"/>
        <item x="41"/>
        <item x="40"/>
        <item x="10"/>
        <item x="9"/>
        <item x="66"/>
        <item x="39"/>
        <item x="8"/>
        <item x="56"/>
        <item x="7"/>
        <item x="38"/>
        <item x="20"/>
        <item x="6"/>
        <item x="16"/>
        <item x="65"/>
        <item x="37"/>
        <item x="36"/>
        <item x="35"/>
        <item x="64"/>
        <item x="34"/>
        <item x="63"/>
        <item x="33"/>
        <item x="5"/>
        <item x="17"/>
        <item x="62"/>
        <item x="55"/>
        <item x="4"/>
        <item x="32"/>
        <item x="61"/>
        <item x="31"/>
        <item x="30"/>
        <item x="29"/>
        <item x="28"/>
        <item x="54"/>
        <item x="53"/>
        <item x="27"/>
        <item x="26"/>
        <item x="52"/>
        <item x="14"/>
        <item x="3"/>
        <item x="25"/>
        <item x="1"/>
        <item x="24"/>
        <item x="23"/>
        <item x="60"/>
        <item x="51"/>
        <item x="50"/>
        <item x="22"/>
        <item x="2"/>
        <item x="18"/>
        <item x="49"/>
        <item x="21"/>
        <item x="48"/>
        <item x="47"/>
        <item x="19"/>
        <item x="0"/>
        <item t="default"/>
      </items>
    </pivotField>
    <pivotField showAll="0">
      <items count="7">
        <item x="4"/>
        <item x="0"/>
        <item x="3"/>
        <item x="2"/>
        <item x="5"/>
        <item x="1"/>
        <item t="default"/>
      </items>
    </pivotField>
    <pivotField numFmtId="44" showAll="0"/>
    <pivotField numFmtId="44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4"/>
  </rowFields>
  <rowItems count="9">
    <i>
      <x v="1"/>
    </i>
    <i>
      <x v="2"/>
    </i>
    <i>
      <x v="5"/>
    </i>
    <i>
      <x v="6"/>
    </i>
    <i>
      <x v="4"/>
    </i>
    <i>
      <x v="7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VALOR TOTAL A PAGAR" fld="13" subtotal="count" baseField="4" baseItem="5" numFmtId="44"/>
    <dataField name="Cuenta de Articulo" fld="2" subtotal="count" baseField="0" baseItem="0"/>
  </dataFields>
  <formats count="2">
    <format dxfId="60">
      <pivotArea outline="0" collapsedLevelsAreSubtotals="1" fieldPosition="0"/>
    </format>
    <format dxfId="52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</formats>
  <chartFormats count="4"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9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A22:B27" firstHeaderRow="1" firstDataRow="1" firstDataCol="1"/>
  <pivotFields count="14">
    <pivotField showAll="0">
      <items count="3">
        <item x="1"/>
        <item x="0"/>
        <item t="default"/>
      </items>
    </pivotField>
    <pivotField showAll="0"/>
    <pivotField axis="axisRow" showAll="0" measureFilter="1" sortType="descending">
      <items count="24">
        <item x="8"/>
        <item x="17"/>
        <item x="1"/>
        <item x="19"/>
        <item x="7"/>
        <item x="16"/>
        <item x="4"/>
        <item x="10"/>
        <item x="5"/>
        <item x="2"/>
        <item x="12"/>
        <item x="0"/>
        <item x="11"/>
        <item x="14"/>
        <item x="9"/>
        <item x="13"/>
        <item x="6"/>
        <item x="3"/>
        <item x="18"/>
        <item x="21"/>
        <item x="15"/>
        <item x="2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9">
        <item x="2"/>
        <item x="0"/>
        <item x="5"/>
        <item x="6"/>
        <item x="3"/>
        <item x="4"/>
        <item x="1"/>
        <item x="7"/>
        <item t="default"/>
      </items>
    </pivotField>
    <pivotField showAll="0"/>
    <pivotField showAll="0"/>
    <pivotField numFmtId="14" showAll="0">
      <items count="72">
        <item x="46"/>
        <item x="59"/>
        <item x="70"/>
        <item x="45"/>
        <item x="44"/>
        <item x="13"/>
        <item x="69"/>
        <item x="58"/>
        <item x="12"/>
        <item x="68"/>
        <item x="67"/>
        <item x="11"/>
        <item x="57"/>
        <item x="43"/>
        <item x="42"/>
        <item x="15"/>
        <item x="41"/>
        <item x="40"/>
        <item x="10"/>
        <item x="9"/>
        <item x="66"/>
        <item x="39"/>
        <item x="8"/>
        <item x="56"/>
        <item x="7"/>
        <item x="38"/>
        <item x="20"/>
        <item x="6"/>
        <item x="16"/>
        <item x="65"/>
        <item x="37"/>
        <item x="36"/>
        <item x="35"/>
        <item x="64"/>
        <item x="34"/>
        <item x="63"/>
        <item x="33"/>
        <item x="5"/>
        <item x="17"/>
        <item x="62"/>
        <item x="55"/>
        <item x="4"/>
        <item x="32"/>
        <item x="61"/>
        <item x="31"/>
        <item x="30"/>
        <item x="29"/>
        <item x="28"/>
        <item x="54"/>
        <item x="53"/>
        <item x="27"/>
        <item x="26"/>
        <item x="52"/>
        <item x="14"/>
        <item x="3"/>
        <item x="25"/>
        <item x="1"/>
        <item x="24"/>
        <item x="23"/>
        <item x="60"/>
        <item x="51"/>
        <item x="50"/>
        <item x="22"/>
        <item x="2"/>
        <item x="18"/>
        <item x="49"/>
        <item x="21"/>
        <item x="48"/>
        <item x="47"/>
        <item x="19"/>
        <item x="0"/>
        <item t="default"/>
      </items>
    </pivotField>
    <pivotField showAll="0">
      <items count="7">
        <item x="4"/>
        <item x="0"/>
        <item x="3"/>
        <item x="2"/>
        <item x="5"/>
        <item x="1"/>
        <item t="default"/>
      </items>
    </pivotField>
    <pivotField numFmtId="44" showAll="0"/>
    <pivotField numFmtId="44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5">
    <i>
      <x v="11"/>
    </i>
    <i>
      <x v="9"/>
    </i>
    <i>
      <x v="16"/>
    </i>
    <i>
      <x v="10"/>
    </i>
    <i t="grand">
      <x/>
    </i>
  </rowItems>
  <colItems count="1">
    <i/>
  </colItems>
  <dataFields count="1">
    <dataField name="Suma de VALOR TOTAL A PAGAR" fld="13" baseField="0" baseItem="0" numFmtId="44"/>
  </dataFields>
  <formats count="1">
    <format dxfId="64">
      <pivotArea outline="0" collapsedLevelsAreSubtotals="1" fieldPosition="0"/>
    </format>
  </format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1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9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4">
  <location ref="A10:B19" firstHeaderRow="1" firstDataRow="1" firstDataCol="1"/>
  <pivotFields count="14"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showAll="0" sortType="ascending">
      <items count="9">
        <item x="7"/>
        <item x="1"/>
        <item x="4"/>
        <item x="3"/>
        <item x="6"/>
        <item x="5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>
      <items count="72">
        <item x="46"/>
        <item x="59"/>
        <item x="70"/>
        <item x="45"/>
        <item x="44"/>
        <item x="13"/>
        <item x="69"/>
        <item x="58"/>
        <item x="12"/>
        <item x="68"/>
        <item x="67"/>
        <item x="11"/>
        <item x="57"/>
        <item x="43"/>
        <item x="42"/>
        <item x="15"/>
        <item x="41"/>
        <item x="40"/>
        <item x="10"/>
        <item x="9"/>
        <item x="66"/>
        <item x="39"/>
        <item x="8"/>
        <item x="56"/>
        <item x="7"/>
        <item x="38"/>
        <item x="20"/>
        <item x="6"/>
        <item x="16"/>
        <item x="65"/>
        <item x="37"/>
        <item x="36"/>
        <item x="35"/>
        <item x="64"/>
        <item x="34"/>
        <item x="63"/>
        <item x="33"/>
        <item x="5"/>
        <item x="17"/>
        <item x="62"/>
        <item x="55"/>
        <item x="4"/>
        <item x="32"/>
        <item x="61"/>
        <item x="31"/>
        <item x="30"/>
        <item x="29"/>
        <item x="28"/>
        <item x="54"/>
        <item x="53"/>
        <item x="27"/>
        <item x="26"/>
        <item x="52"/>
        <item x="14"/>
        <item x="3"/>
        <item x="25"/>
        <item x="1"/>
        <item x="24"/>
        <item x="23"/>
        <item x="60"/>
        <item x="51"/>
        <item x="50"/>
        <item x="22"/>
        <item x="2"/>
        <item x="18"/>
        <item x="49"/>
        <item x="21"/>
        <item x="48"/>
        <item x="47"/>
        <item x="19"/>
        <item x="0"/>
        <item t="default"/>
      </items>
    </pivotField>
    <pivotField showAll="0">
      <items count="7">
        <item x="4"/>
        <item x="0"/>
        <item x="3"/>
        <item x="2"/>
        <item x="5"/>
        <item x="1"/>
        <item t="default"/>
      </items>
    </pivotField>
    <pivotField numFmtId="44" showAll="0"/>
    <pivotField numFmtId="44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4"/>
  </rowFields>
  <rowItems count="9">
    <i>
      <x v="6"/>
    </i>
    <i>
      <x v="5"/>
    </i>
    <i>
      <x v="3"/>
    </i>
    <i>
      <x v="1"/>
    </i>
    <i>
      <x/>
    </i>
    <i>
      <x v="2"/>
    </i>
    <i>
      <x v="4"/>
    </i>
    <i>
      <x v="7"/>
    </i>
    <i t="grand">
      <x/>
    </i>
  </rowItems>
  <colItems count="1">
    <i/>
  </colItems>
  <dataFields count="1">
    <dataField name="Suma de VALOR TOTAL A PAGAR" fld="13" baseField="0" baseItem="0" numFmtId="44"/>
  </dataFields>
  <formats count="1">
    <format dxfId="68">
      <pivotArea outline="0" collapsedLevelsAreSubtotals="1" fieldPosition="0"/>
    </format>
  </format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OTAL A PAGAR" cacheId="9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>
  <location ref="A3:A4" firstHeaderRow="1" firstDataRow="1" firstDataCol="0"/>
  <pivotFields count="14"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9">
        <item x="2"/>
        <item x="0"/>
        <item x="5"/>
        <item x="6"/>
        <item x="3"/>
        <item x="4"/>
        <item x="1"/>
        <item x="7"/>
        <item t="default"/>
      </items>
    </pivotField>
    <pivotField showAll="0"/>
    <pivotField showAll="0"/>
    <pivotField numFmtId="14" showAll="0">
      <items count="72">
        <item x="46"/>
        <item x="59"/>
        <item x="70"/>
        <item x="45"/>
        <item x="44"/>
        <item x="13"/>
        <item x="69"/>
        <item x="58"/>
        <item x="12"/>
        <item x="68"/>
        <item x="67"/>
        <item x="11"/>
        <item x="57"/>
        <item x="43"/>
        <item x="42"/>
        <item x="15"/>
        <item x="41"/>
        <item x="40"/>
        <item x="10"/>
        <item x="9"/>
        <item x="66"/>
        <item x="39"/>
        <item x="8"/>
        <item x="56"/>
        <item x="7"/>
        <item x="38"/>
        <item x="20"/>
        <item x="6"/>
        <item x="16"/>
        <item x="65"/>
        <item x="37"/>
        <item x="36"/>
        <item x="35"/>
        <item x="64"/>
        <item x="34"/>
        <item x="63"/>
        <item x="33"/>
        <item x="5"/>
        <item x="17"/>
        <item x="62"/>
        <item x="55"/>
        <item x="4"/>
        <item x="32"/>
        <item x="61"/>
        <item x="31"/>
        <item x="30"/>
        <item x="29"/>
        <item x="28"/>
        <item x="54"/>
        <item x="53"/>
        <item x="27"/>
        <item x="26"/>
        <item x="52"/>
        <item x="14"/>
        <item x="3"/>
        <item x="25"/>
        <item x="1"/>
        <item x="24"/>
        <item x="23"/>
        <item x="60"/>
        <item x="51"/>
        <item x="50"/>
        <item x="22"/>
        <item x="2"/>
        <item x="18"/>
        <item x="49"/>
        <item x="21"/>
        <item x="48"/>
        <item x="47"/>
        <item x="19"/>
        <item x="0"/>
        <item t="default"/>
      </items>
    </pivotField>
    <pivotField showAll="0">
      <items count="7">
        <item x="4"/>
        <item x="0"/>
        <item x="3"/>
        <item x="2"/>
        <item x="5"/>
        <item x="1"/>
        <item t="default"/>
      </items>
    </pivotField>
    <pivotField numFmtId="44" showAll="0"/>
    <pivotField numFmtId="44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Items count="1">
    <i/>
  </rowItems>
  <colItems count="1">
    <i/>
  </colItems>
  <dataFields count="1">
    <dataField name="Suma de VALOR TOTAL A PAGAR" fld="13" baseField="0" baseItem="0" numFmtId="44"/>
  </dataFields>
  <formats count="1">
    <format dxfId="6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enda" sourceName="Tienda">
  <pivotTables>
    <pivotTable tabId="5" name="TOTAL A PAGAR"/>
    <pivotTable tabId="5" name="TablaDinámica1"/>
    <pivotTable tabId="5" name="TablaDinámica2"/>
    <pivotTable tabId="5" name="TablaDinámica3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pivotTables>
    <pivotTable tabId="5" name="TOTAL A PAGAR"/>
    <pivotTable tabId="5" name="TablaDinámica1"/>
    <pivotTable tabId="5" name="TablaDinámica2"/>
    <pivotTable tabId="5" name="TablaDinámica3"/>
  </pivotTables>
  <data>
    <tabular pivotCacheId="1">
      <items count="8">
        <i x="2" s="1"/>
        <i x="0" s="1"/>
        <i x="5" s="1"/>
        <i x="6" s="1"/>
        <i x="3" s="1"/>
        <i x="4" s="1"/>
        <i x="1" s="1"/>
        <i x="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Forma_Pago" sourceName="Forma Pago">
  <pivotTables>
    <pivotTable tabId="5" name="TOTAL A PAGAR"/>
    <pivotTable tabId="5" name="TablaDinámica1"/>
    <pivotTable tabId="5" name="TablaDinámica2"/>
    <pivotTable tabId="5" name="TablaDinámica3"/>
  </pivotTables>
  <data>
    <tabular pivotCacheId="1">
      <items count="6">
        <i x="4" s="1"/>
        <i x="0" s="1"/>
        <i x="3" s="1"/>
        <i x="2" s="1"/>
        <i x="5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enda" cache="SegmentaciónDeDatos_Tienda" caption="Tienda" style="SlicerStyleLight6" rowHeight="241300"/>
  <slicer name="Vendedor" cache="SegmentaciónDeDatos_Vendedor" caption="Vendedor" columnCount="2" style="SlicerStyleLight6" rowHeight="241300"/>
  <slicer name="Forma Pago" cache="SegmentaciónDeDatos_Forma_Pago" caption="Forma Pago" style="SlicerStyleLight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enda 1" cache="SegmentaciónDeDatos_Tienda" caption="Tienda" style="SlicerStyleLight6" rowHeight="241300"/>
  <slicer name="Vendedor 1" cache="SegmentaciónDeDatos_Vendedor" caption="Vendedor" columnCount="2" style="SlicerStyleLight6" rowHeight="241300"/>
  <slicer name="Forma Pago 1" cache="SegmentaciónDeDatos_Forma_Pago" caption="Forma Pago" style="SlicerStyleLight6" rowHeight="241300"/>
</slicers>
</file>

<file path=xl/tables/table1.xml><?xml version="1.0" encoding="utf-8"?>
<table xmlns="http://schemas.openxmlformats.org/spreadsheetml/2006/main" id="1" name="BASE_DATOS" displayName="BASE_DATOS" ref="B6:L389" totalsRowShown="0" headerRowDxfId="70" tableBorderDxfId="82" headerRowCellStyle="Moneda">
  <autoFilter ref="B6:L389"/>
  <tableColumns count="11">
    <tableColumn id="1" name="Tienda" dataDxfId="81"/>
    <tableColumn id="2" name="Ciudad" dataDxfId="80">
      <calculatedColumnFormula>VLOOKUP(Tabla!B7,Ciudad!$E$3:$F$5,2,0)</calculatedColumnFormula>
    </tableColumn>
    <tableColumn id="3" name="Articulo" dataDxfId="79"/>
    <tableColumn id="4" name="Id_Vendedor" dataDxfId="78"/>
    <tableColumn id="5" name="Vendedor" dataDxfId="77">
      <calculatedColumnFormula>VLOOKUP(E7,Empleados!$B$2:$C$15,2,0)</calculatedColumnFormula>
    </tableColumn>
    <tableColumn id="6" name="Id_Cliente" dataDxfId="76"/>
    <tableColumn id="7" name="Cliente" dataDxfId="75">
      <calculatedColumnFormula>VLOOKUP(G7,Clientes!$C$3:$D$103,2,0)</calculatedColumnFormula>
    </tableColumn>
    <tableColumn id="8" name="Fecha" dataDxfId="74"/>
    <tableColumn id="9" name="Forma Pago" dataDxfId="73"/>
    <tableColumn id="10" name="Descuento" dataDxfId="72" dataCellStyle="Moneda"/>
    <tableColumn id="11" name="Venta" dataDxfId="71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5" name="TOTAL A PAGAR"/>
    <pivotTable tabId="5" name="TablaDinámica1"/>
    <pivotTable tabId="5" name="TablaDinámica2"/>
    <pivotTable tabId="5" name="TablaDinámica3"/>
  </pivotTables>
  <state minimalRefreshVersion="6" lastRefreshVersion="6" pivotCacheId="1" filterType="unknown">
    <bounds startDate="2018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1" selectionLevel="1" scrollPosition="2018-01-01T00:00:00" style="TimeSlicerStyleLight6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1" cache="NativeTimeline_Fecha" caption="Fecha" level="1" selectionLevel="1" scrollPosition="2018-01-01T00:00:00" style="TimeSlicerStyleLight6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9"/>
  <sheetViews>
    <sheetView topLeftCell="E1" workbookViewId="0">
      <selection activeCell="E16" sqref="E16"/>
    </sheetView>
  </sheetViews>
  <sheetFormatPr baseColWidth="10" defaultRowHeight="14.5" x14ac:dyDescent="0.35"/>
  <cols>
    <col min="2" max="2" width="11.453125" bestFit="1" customWidth="1"/>
    <col min="3" max="3" width="11.453125" customWidth="1"/>
    <col min="4" max="4" width="40.7265625" bestFit="1" customWidth="1"/>
    <col min="5" max="5" width="14.26953125" bestFit="1" customWidth="1"/>
    <col min="6" max="6" width="14.26953125" customWidth="1"/>
    <col min="7" max="7" width="11.7265625" bestFit="1" customWidth="1"/>
    <col min="8" max="8" width="31.36328125" bestFit="1" customWidth="1"/>
    <col min="9" max="9" width="10.7265625" bestFit="1" customWidth="1"/>
    <col min="10" max="10" width="18.1796875" bestFit="1" customWidth="1"/>
    <col min="11" max="11" width="12.81640625" style="29" bestFit="1" customWidth="1"/>
    <col min="12" max="12" width="11.7265625" style="29" bestFit="1" customWidth="1"/>
  </cols>
  <sheetData>
    <row r="1" spans="2:12" ht="15" thickBot="1" x14ac:dyDescent="0.4"/>
    <row r="2" spans="2:12" ht="19" thickBot="1" x14ac:dyDescent="0.5">
      <c r="B2" s="34" t="s">
        <v>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5" spans="2:12" x14ac:dyDescent="0.35">
      <c r="L5" s="29">
        <f>+SUBTOTAL(109,Tabla!$L$7:$L$389)</f>
        <v>352780.66999999969</v>
      </c>
    </row>
    <row r="6" spans="2:12" x14ac:dyDescent="0.35">
      <c r="B6" s="38" t="s">
        <v>1</v>
      </c>
      <c r="C6" s="38" t="s">
        <v>2</v>
      </c>
      <c r="D6" s="38" t="s">
        <v>3</v>
      </c>
      <c r="E6" s="38" t="s">
        <v>4</v>
      </c>
      <c r="F6" s="38" t="s">
        <v>5</v>
      </c>
      <c r="G6" s="38" t="s">
        <v>6</v>
      </c>
      <c r="H6" s="38" t="s">
        <v>7</v>
      </c>
      <c r="I6" s="38" t="s">
        <v>8</v>
      </c>
      <c r="J6" s="38" t="s">
        <v>9</v>
      </c>
      <c r="K6" s="39" t="s">
        <v>10</v>
      </c>
      <c r="L6" s="39" t="s">
        <v>11</v>
      </c>
    </row>
    <row r="7" spans="2:12" x14ac:dyDescent="0.35">
      <c r="B7" s="6" t="s">
        <v>12</v>
      </c>
      <c r="C7" s="6" t="str">
        <f>VLOOKUP(Tabla!B7,Ciudad!$E$3:$F$5,2,0)</f>
        <v>CUENCA</v>
      </c>
      <c r="D7" s="6" t="s">
        <v>13</v>
      </c>
      <c r="E7" s="6">
        <v>1</v>
      </c>
      <c r="F7" s="6" t="str">
        <f>VLOOKUP(E7,Empleados!$B$2:$C$15,2,0)</f>
        <v>Carlos Quezada</v>
      </c>
      <c r="G7" s="6">
        <v>80</v>
      </c>
      <c r="H7" s="6" t="str">
        <f>VLOOKUP(G7,Clientes!$C$3:$D$103,2,0)</f>
        <v>XAVIER ALFREDO  CEDILLO GUAMAN</v>
      </c>
      <c r="I7" s="7">
        <v>43535</v>
      </c>
      <c r="J7" s="6" t="s">
        <v>14</v>
      </c>
      <c r="K7" s="30">
        <v>127.82600000000001</v>
      </c>
      <c r="L7" s="30">
        <v>1278.26</v>
      </c>
    </row>
    <row r="8" spans="2:12" x14ac:dyDescent="0.35">
      <c r="B8" s="10" t="s">
        <v>12</v>
      </c>
      <c r="C8" s="6" t="str">
        <f>VLOOKUP(Tabla!B8,Ciudad!$E$3:$F$5,2,0)</f>
        <v>CUENCA</v>
      </c>
      <c r="D8" s="10" t="s">
        <v>16</v>
      </c>
      <c r="E8" s="10">
        <v>1</v>
      </c>
      <c r="F8" s="6" t="str">
        <f>VLOOKUP(E8,Empleados!$B$2:$C$15,2,0)</f>
        <v>Carlos Quezada</v>
      </c>
      <c r="G8" s="10">
        <v>32</v>
      </c>
      <c r="H8" s="6" t="str">
        <f>VLOOKUP(G8,Clientes!$C$3:$D$103,2,0)</f>
        <v>PABLO ANDRES  BALAREZO QUINTERO</v>
      </c>
      <c r="I8" s="11">
        <v>43195</v>
      </c>
      <c r="J8" s="10" t="s">
        <v>17</v>
      </c>
      <c r="K8" s="31">
        <v>25.446000000000002</v>
      </c>
      <c r="L8" s="31">
        <v>508.92</v>
      </c>
    </row>
    <row r="9" spans="2:12" x14ac:dyDescent="0.35">
      <c r="B9" s="6" t="s">
        <v>12</v>
      </c>
      <c r="C9" s="6" t="str">
        <f>VLOOKUP(Tabla!B9,Ciudad!$E$3:$F$5,2,0)</f>
        <v>CUENCA</v>
      </c>
      <c r="D9" s="6" t="s">
        <v>18</v>
      </c>
      <c r="E9" s="6">
        <v>1</v>
      </c>
      <c r="F9" s="6" t="str">
        <f>VLOOKUP(E9,Empleados!$B$2:$C$15,2,0)</f>
        <v>Carlos Quezada</v>
      </c>
      <c r="G9" s="6">
        <v>39</v>
      </c>
      <c r="H9" s="6" t="str">
        <f>VLOOKUP(G9,Clientes!$C$3:$D$103,2,0)</f>
        <v>MARIA ELIZABETH  BONILLA LUCERO</v>
      </c>
      <c r="I9" s="7">
        <v>43209</v>
      </c>
      <c r="J9" s="6" t="s">
        <v>14</v>
      </c>
      <c r="K9" s="30">
        <v>284.51100000000002</v>
      </c>
      <c r="L9" s="30">
        <v>2845.11</v>
      </c>
    </row>
    <row r="10" spans="2:12" x14ac:dyDescent="0.35">
      <c r="B10" s="10" t="s">
        <v>12</v>
      </c>
      <c r="C10" s="6" t="str">
        <f>VLOOKUP(Tabla!B10,Ciudad!$E$3:$F$5,2,0)</f>
        <v>CUENCA</v>
      </c>
      <c r="D10" s="10" t="s">
        <v>19</v>
      </c>
      <c r="E10" s="10">
        <v>1</v>
      </c>
      <c r="F10" s="6" t="str">
        <f>VLOOKUP(E10,Empleados!$B$2:$C$15,2,0)</f>
        <v>Carlos Quezada</v>
      </c>
      <c r="G10" s="10">
        <v>59</v>
      </c>
      <c r="H10" s="6" t="str">
        <f>VLOOKUP(G10,Clientes!$C$3:$D$103,2,0)</f>
        <v>RFAEL ANTONIO  CALDAS CALLE</v>
      </c>
      <c r="I10" s="11">
        <v>43195</v>
      </c>
      <c r="J10" s="10" t="s">
        <v>14</v>
      </c>
      <c r="K10" s="31">
        <v>9.1859999999999999</v>
      </c>
      <c r="L10" s="31">
        <v>183.72</v>
      </c>
    </row>
    <row r="11" spans="2:12" x14ac:dyDescent="0.35">
      <c r="B11" s="6" t="s">
        <v>12</v>
      </c>
      <c r="C11" s="6" t="str">
        <f>VLOOKUP(Tabla!B11,Ciudad!$E$3:$F$5,2,0)</f>
        <v>CUENCA</v>
      </c>
      <c r="D11" s="6" t="s">
        <v>13</v>
      </c>
      <c r="E11" s="6">
        <v>1</v>
      </c>
      <c r="F11" s="6" t="str">
        <f>VLOOKUP(E11,Empleados!$B$2:$C$15,2,0)</f>
        <v>Carlos Quezada</v>
      </c>
      <c r="G11" s="6">
        <v>34</v>
      </c>
      <c r="H11" s="6" t="str">
        <f>VLOOKUP(G11,Clientes!$C$3:$D$103,2,0)</f>
        <v>EDGAR XAVIER  BARRERA SARMIENTO</v>
      </c>
      <c r="I11" s="7">
        <v>43193</v>
      </c>
      <c r="J11" s="6" t="s">
        <v>14</v>
      </c>
      <c r="K11" s="30">
        <v>63.913000000000004</v>
      </c>
      <c r="L11" s="30">
        <v>1278.26</v>
      </c>
    </row>
    <row r="12" spans="2:12" x14ac:dyDescent="0.35">
      <c r="B12" s="10" t="s">
        <v>12</v>
      </c>
      <c r="C12" s="6" t="str">
        <f>VLOOKUP(Tabla!B12,Ciudad!$E$3:$F$5,2,0)</f>
        <v>CUENCA</v>
      </c>
      <c r="D12" s="10" t="s">
        <v>20</v>
      </c>
      <c r="E12" s="10">
        <v>1</v>
      </c>
      <c r="F12" s="6" t="str">
        <f>VLOOKUP(E12,Empleados!$B$2:$C$15,2,0)</f>
        <v>Carlos Quezada</v>
      </c>
      <c r="G12" s="10">
        <v>60</v>
      </c>
      <c r="H12" s="6" t="str">
        <f>VLOOKUP(G12,Clientes!$C$3:$D$103,2,0)</f>
        <v>SERGIO GIOVANNY  CALDAS LUNA</v>
      </c>
      <c r="I12" s="11">
        <v>43173</v>
      </c>
      <c r="J12" s="10" t="s">
        <v>14</v>
      </c>
      <c r="K12" s="31">
        <v>45.580000000000005</v>
      </c>
      <c r="L12" s="31">
        <v>911.6</v>
      </c>
    </row>
    <row r="13" spans="2:12" x14ac:dyDescent="0.35">
      <c r="B13" s="6" t="s">
        <v>12</v>
      </c>
      <c r="C13" s="6" t="str">
        <f>VLOOKUP(Tabla!B13,Ciudad!$E$3:$F$5,2,0)</f>
        <v>CUENCA</v>
      </c>
      <c r="D13" s="6" t="s">
        <v>21</v>
      </c>
      <c r="E13" s="6">
        <v>1</v>
      </c>
      <c r="F13" s="6" t="str">
        <f>VLOOKUP(E13,Empleados!$B$2:$C$15,2,0)</f>
        <v>Carlos Quezada</v>
      </c>
      <c r="G13" s="6">
        <v>69</v>
      </c>
      <c r="H13" s="6" t="str">
        <f>VLOOKUP(G13,Clientes!$C$3:$D$103,2,0)</f>
        <v>FABIAN FERNANDO  CAMPOVERDE SACTA</v>
      </c>
      <c r="I13" s="7">
        <v>43167</v>
      </c>
      <c r="J13" s="6" t="s">
        <v>14</v>
      </c>
      <c r="K13" s="30">
        <v>51.365000000000002</v>
      </c>
      <c r="L13" s="30">
        <v>1027.3</v>
      </c>
    </row>
    <row r="14" spans="2:12" x14ac:dyDescent="0.35">
      <c r="B14" s="10" t="s">
        <v>12</v>
      </c>
      <c r="C14" s="6" t="str">
        <f>VLOOKUP(Tabla!B14,Ciudad!$E$3:$F$5,2,0)</f>
        <v>CUENCA</v>
      </c>
      <c r="D14" s="10" t="s">
        <v>20</v>
      </c>
      <c r="E14" s="10">
        <v>1</v>
      </c>
      <c r="F14" s="6" t="str">
        <f>VLOOKUP(E14,Empleados!$B$2:$C$15,2,0)</f>
        <v>Carlos Quezada</v>
      </c>
      <c r="G14" s="10">
        <v>50</v>
      </c>
      <c r="H14" s="6" t="str">
        <f>VLOOKUP(G14,Clientes!$C$3:$D$103,2,0)</f>
        <v>JAMMIL OSWALDO  BUSTAN IÑIGUEZ</v>
      </c>
      <c r="I14" s="11">
        <v>43150</v>
      </c>
      <c r="J14" s="10" t="s">
        <v>14</v>
      </c>
      <c r="K14" s="31">
        <v>45.580000000000005</v>
      </c>
      <c r="L14" s="31">
        <v>911.6</v>
      </c>
    </row>
    <row r="15" spans="2:12" x14ac:dyDescent="0.35">
      <c r="B15" s="6" t="s">
        <v>12</v>
      </c>
      <c r="C15" s="6" t="str">
        <f>VLOOKUP(Tabla!B15,Ciudad!$E$3:$F$5,2,0)</f>
        <v>CUENCA</v>
      </c>
      <c r="D15" s="6" t="s">
        <v>16</v>
      </c>
      <c r="E15" s="6">
        <v>1</v>
      </c>
      <c r="F15" s="6" t="str">
        <f>VLOOKUP(E15,Empleados!$B$2:$C$15,2,0)</f>
        <v>Carlos Quezada</v>
      </c>
      <c r="G15" s="6">
        <v>17</v>
      </c>
      <c r="H15" s="6" t="str">
        <f>VLOOKUP(G15,Clientes!$C$3:$D$103,2,0)</f>
        <v>ANDREA VERONICA  ANGAMARCA CORONEL</v>
      </c>
      <c r="I15" s="7">
        <v>43150</v>
      </c>
      <c r="J15" s="6" t="s">
        <v>14</v>
      </c>
      <c r="K15" s="30">
        <v>25.446000000000002</v>
      </c>
      <c r="L15" s="30">
        <v>508.92</v>
      </c>
    </row>
    <row r="16" spans="2:12" x14ac:dyDescent="0.35">
      <c r="B16" s="10" t="s">
        <v>12</v>
      </c>
      <c r="C16" s="6" t="str">
        <f>VLOOKUP(Tabla!B16,Ciudad!$E$3:$F$5,2,0)</f>
        <v>CUENCA</v>
      </c>
      <c r="D16" s="10" t="s">
        <v>22</v>
      </c>
      <c r="E16" s="10">
        <v>1</v>
      </c>
      <c r="F16" s="6" t="str">
        <f>VLOOKUP(E16,Empleados!$B$2:$C$15,2,0)</f>
        <v>Carlos Quezada</v>
      </c>
      <c r="G16" s="10">
        <v>54</v>
      </c>
      <c r="H16" s="6" t="str">
        <f>VLOOKUP(G16,Clientes!$C$3:$D$103,2,0)</f>
        <v>MAYRA LUCIA  CABRERA JARAMILLO</v>
      </c>
      <c r="I16" s="11">
        <v>43145</v>
      </c>
      <c r="J16" s="10" t="s">
        <v>23</v>
      </c>
      <c r="K16" s="31">
        <v>106.90899999999999</v>
      </c>
      <c r="L16" s="31">
        <v>2138.1799999999998</v>
      </c>
    </row>
    <row r="17" spans="2:12" x14ac:dyDescent="0.35">
      <c r="B17" s="6" t="s">
        <v>12</v>
      </c>
      <c r="C17" s="6" t="str">
        <f>VLOOKUP(Tabla!B17,Ciudad!$E$3:$F$5,2,0)</f>
        <v>CUENCA</v>
      </c>
      <c r="D17" s="6" t="s">
        <v>24</v>
      </c>
      <c r="E17" s="6">
        <v>1</v>
      </c>
      <c r="F17" s="6" t="str">
        <f>VLOOKUP(E17,Empleados!$B$2:$C$15,2,0)</f>
        <v>Carlos Quezada</v>
      </c>
      <c r="G17" s="6">
        <v>8</v>
      </c>
      <c r="H17" s="6" t="str">
        <f>VLOOKUP(G17,Clientes!$C$3:$D$103,2,0)</f>
        <v>MAYRA CECILIA  ALVARADO NEIRA</v>
      </c>
      <c r="I17" s="7">
        <v>43139</v>
      </c>
      <c r="J17" s="6" t="s">
        <v>14</v>
      </c>
      <c r="K17" s="30">
        <v>19.151</v>
      </c>
      <c r="L17" s="30">
        <v>383.02</v>
      </c>
    </row>
    <row r="18" spans="2:12" x14ac:dyDescent="0.35">
      <c r="B18" s="10" t="s">
        <v>12</v>
      </c>
      <c r="C18" s="6" t="str">
        <f>VLOOKUP(Tabla!B18,Ciudad!$E$3:$F$5,2,0)</f>
        <v>CUENCA</v>
      </c>
      <c r="D18" s="10" t="s">
        <v>21</v>
      </c>
      <c r="E18" s="10">
        <v>1</v>
      </c>
      <c r="F18" s="6" t="str">
        <f>VLOOKUP(E18,Empleados!$B$2:$C$15,2,0)</f>
        <v>Carlos Quezada</v>
      </c>
      <c r="G18" s="10">
        <v>63</v>
      </c>
      <c r="H18" s="6" t="str">
        <f>VLOOKUP(G18,Clientes!$C$3:$D$103,2,0)</f>
        <v>JUAN ANDRES  CALLE CALLE</v>
      </c>
      <c r="I18" s="11">
        <v>43132</v>
      </c>
      <c r="J18" s="10" t="s">
        <v>14</v>
      </c>
      <c r="K18" s="31">
        <v>102.73</v>
      </c>
      <c r="L18" s="31">
        <v>1027.3</v>
      </c>
    </row>
    <row r="19" spans="2:12" x14ac:dyDescent="0.35">
      <c r="B19" s="6" t="s">
        <v>12</v>
      </c>
      <c r="C19" s="6" t="str">
        <f>VLOOKUP(Tabla!B19,Ciudad!$E$3:$F$5,2,0)</f>
        <v>CUENCA</v>
      </c>
      <c r="D19" s="6" t="s">
        <v>25</v>
      </c>
      <c r="E19" s="6">
        <v>1</v>
      </c>
      <c r="F19" s="6" t="str">
        <f>VLOOKUP(E19,Empleados!$B$2:$C$15,2,0)</f>
        <v>Carlos Quezada</v>
      </c>
      <c r="G19" s="6">
        <v>56</v>
      </c>
      <c r="H19" s="6" t="str">
        <f>VLOOKUP(G19,Clientes!$C$3:$D$103,2,0)</f>
        <v>SEGUNDO AGUSTIN  CABRERA ROBLES</v>
      </c>
      <c r="I19" s="7">
        <v>43131</v>
      </c>
      <c r="J19" s="6" t="s">
        <v>14</v>
      </c>
      <c r="K19" s="30">
        <v>74.103999999999999</v>
      </c>
      <c r="L19" s="30">
        <v>741.04</v>
      </c>
    </row>
    <row r="20" spans="2:12" x14ac:dyDescent="0.35">
      <c r="B20" s="10" t="s">
        <v>12</v>
      </c>
      <c r="C20" s="6" t="str">
        <f>VLOOKUP(Tabla!B20,Ciudad!$E$3:$F$5,2,0)</f>
        <v>CUENCA</v>
      </c>
      <c r="D20" s="10" t="s">
        <v>26</v>
      </c>
      <c r="E20" s="10">
        <v>1</v>
      </c>
      <c r="F20" s="6" t="str">
        <f>VLOOKUP(E20,Empleados!$B$2:$C$15,2,0)</f>
        <v>Carlos Quezada</v>
      </c>
      <c r="G20" s="10">
        <v>15</v>
      </c>
      <c r="H20" s="6" t="str">
        <f>VLOOKUP(G20,Clientes!$C$3:$D$103,2,0)</f>
        <v>JORGE LUIS  ANDRADE MATUTE</v>
      </c>
      <c r="I20" s="11">
        <v>43118</v>
      </c>
      <c r="J20" s="10" t="s">
        <v>14</v>
      </c>
      <c r="K20" s="31">
        <v>21.000500000000002</v>
      </c>
      <c r="L20" s="31">
        <v>420.01</v>
      </c>
    </row>
    <row r="21" spans="2:12" x14ac:dyDescent="0.35">
      <c r="B21" s="6" t="s">
        <v>12</v>
      </c>
      <c r="C21" s="6" t="str">
        <f>VLOOKUP(Tabla!B21,Ciudad!$E$3:$F$5,2,0)</f>
        <v>CUENCA</v>
      </c>
      <c r="D21" s="6" t="s">
        <v>18</v>
      </c>
      <c r="E21" s="6">
        <v>1</v>
      </c>
      <c r="F21" s="6" t="str">
        <f>VLOOKUP(E21,Empleados!$B$2:$C$15,2,0)</f>
        <v>Carlos Quezada</v>
      </c>
      <c r="G21" s="6">
        <v>79</v>
      </c>
      <c r="H21" s="6" t="str">
        <f>VLOOKUP(G21,Clientes!$C$3:$D$103,2,0)</f>
        <v>PRISCILA ELIZABETH  CASTRO VINTIMILLA</v>
      </c>
      <c r="I21" s="7">
        <v>43112</v>
      </c>
      <c r="J21" s="6" t="s">
        <v>14</v>
      </c>
      <c r="K21" s="30">
        <v>284.51100000000002</v>
      </c>
      <c r="L21" s="30">
        <v>2845.11</v>
      </c>
    </row>
    <row r="22" spans="2:12" x14ac:dyDescent="0.35">
      <c r="B22" s="10" t="s">
        <v>12</v>
      </c>
      <c r="C22" s="6" t="str">
        <f>VLOOKUP(Tabla!B22,Ciudad!$E$3:$F$5,2,0)</f>
        <v>CUENCA</v>
      </c>
      <c r="D22" s="10" t="s">
        <v>25</v>
      </c>
      <c r="E22" s="10">
        <v>1</v>
      </c>
      <c r="F22" s="6" t="str">
        <f>VLOOKUP(E22,Empleados!$B$2:$C$15,2,0)</f>
        <v>Carlos Quezada</v>
      </c>
      <c r="G22" s="10">
        <v>76</v>
      </c>
      <c r="H22" s="6" t="str">
        <f>VLOOKUP(G22,Clientes!$C$3:$D$103,2,0)</f>
        <v>JESSICA YOLANDA  CASTILLO NAULA</v>
      </c>
      <c r="I22" s="11">
        <v>43109</v>
      </c>
      <c r="J22" s="10" t="s">
        <v>14</v>
      </c>
      <c r="K22" s="31">
        <v>37.052</v>
      </c>
      <c r="L22" s="31">
        <v>741.04</v>
      </c>
    </row>
    <row r="23" spans="2:12" x14ac:dyDescent="0.35">
      <c r="B23" s="6" t="s">
        <v>15</v>
      </c>
      <c r="C23" s="6" t="str">
        <f>VLOOKUP(Tabla!B23,Ciudad!$E$3:$F$5,2,0)</f>
        <v>GUAYAQUIL</v>
      </c>
      <c r="D23" s="6" t="s">
        <v>13</v>
      </c>
      <c r="E23" s="6">
        <v>1</v>
      </c>
      <c r="F23" s="6" t="str">
        <f>VLOOKUP(E23,Empleados!$B$2:$C$15,2,0)</f>
        <v>Carlos Quezada</v>
      </c>
      <c r="G23" s="6">
        <v>1</v>
      </c>
      <c r="H23" s="6" t="str">
        <f>VLOOKUP(G23,Clientes!$C$3:$D$103,2,0)</f>
        <v>MARIA ISABEL  AGUILAR JARA</v>
      </c>
      <c r="I23" s="7">
        <v>43192</v>
      </c>
      <c r="J23" s="6" t="s">
        <v>14</v>
      </c>
      <c r="K23" s="30">
        <v>127.82600000000001</v>
      </c>
      <c r="L23" s="30">
        <v>1278.26</v>
      </c>
    </row>
    <row r="24" spans="2:12" x14ac:dyDescent="0.35">
      <c r="B24" s="10" t="s">
        <v>15</v>
      </c>
      <c r="C24" s="6" t="str">
        <f>VLOOKUP(Tabla!B24,Ciudad!$E$3:$F$5,2,0)</f>
        <v>GUAYAQUIL</v>
      </c>
      <c r="D24" s="10" t="s">
        <v>13</v>
      </c>
      <c r="E24" s="10">
        <v>3</v>
      </c>
      <c r="F24" s="6" t="str">
        <f>VLOOKUP(E24,Empleados!$B$2:$C$15,2,0)</f>
        <v>Nuria Baque</v>
      </c>
      <c r="G24" s="10">
        <v>19</v>
      </c>
      <c r="H24" s="6" t="str">
        <f>VLOOKUP(G24,Clientes!$C$3:$D$103,2,0)</f>
        <v>ANDREA MARENA  AQUIM POLO</v>
      </c>
      <c r="I24" s="11">
        <v>43192</v>
      </c>
      <c r="J24" s="10" t="s">
        <v>14</v>
      </c>
      <c r="K24" s="31">
        <v>127.82600000000001</v>
      </c>
      <c r="L24" s="31">
        <v>1278.26</v>
      </c>
    </row>
    <row r="25" spans="2:12" x14ac:dyDescent="0.35">
      <c r="B25" s="6" t="s">
        <v>15</v>
      </c>
      <c r="C25" s="6" t="str">
        <f>VLOOKUP(Tabla!B25,Ciudad!$E$3:$F$5,2,0)</f>
        <v>GUAYAQUIL</v>
      </c>
      <c r="D25" s="6" t="s">
        <v>27</v>
      </c>
      <c r="E25" s="6">
        <v>4</v>
      </c>
      <c r="F25" s="6" t="str">
        <f>VLOOKUP(E25,Empleados!$B$2:$C$15,2,0)</f>
        <v>Carlos Leonidas</v>
      </c>
      <c r="G25" s="6">
        <v>92</v>
      </c>
      <c r="H25" s="6" t="str">
        <f>VLOOKUP(G25,Clientes!$C$3:$D$103,2,0)</f>
        <v>LOURDES NATIVIDAD  COBOS ZHIMINAYCELA</v>
      </c>
      <c r="I25" s="7">
        <v>43192</v>
      </c>
      <c r="J25" s="6" t="s">
        <v>14</v>
      </c>
      <c r="K25" s="30">
        <v>74.667000000000002</v>
      </c>
      <c r="L25" s="30">
        <v>746.67</v>
      </c>
    </row>
    <row r="26" spans="2:12" x14ac:dyDescent="0.35">
      <c r="B26" s="10" t="s">
        <v>15</v>
      </c>
      <c r="C26" s="6" t="str">
        <f>VLOOKUP(Tabla!B26,Ciudad!$E$3:$F$5,2,0)</f>
        <v>GUAYAQUIL</v>
      </c>
      <c r="D26" s="10" t="s">
        <v>27</v>
      </c>
      <c r="E26" s="10">
        <v>4</v>
      </c>
      <c r="F26" s="6" t="str">
        <f>VLOOKUP(E26,Empleados!$B$2:$C$15,2,0)</f>
        <v>Carlos Leonidas</v>
      </c>
      <c r="G26" s="10">
        <v>42</v>
      </c>
      <c r="H26" s="6" t="str">
        <f>VLOOKUP(G26,Clientes!$C$3:$D$103,2,0)</f>
        <v>GRACIELA MELANIA  BRITO GUERRERO</v>
      </c>
      <c r="I26" s="11">
        <v>43192</v>
      </c>
      <c r="J26" s="10" t="s">
        <v>14</v>
      </c>
      <c r="K26" s="31">
        <v>37.333500000000001</v>
      </c>
      <c r="L26" s="31">
        <v>746.67</v>
      </c>
    </row>
    <row r="27" spans="2:12" x14ac:dyDescent="0.35">
      <c r="B27" s="6" t="s">
        <v>15</v>
      </c>
      <c r="C27" s="6" t="str">
        <f>VLOOKUP(Tabla!B27,Ciudad!$E$3:$F$5,2,0)</f>
        <v>GUAYAQUIL</v>
      </c>
      <c r="D27" s="6" t="s">
        <v>28</v>
      </c>
      <c r="E27" s="6">
        <v>3</v>
      </c>
      <c r="F27" s="6" t="str">
        <f>VLOOKUP(E27,Empleados!$B$2:$C$15,2,0)</f>
        <v>Nuria Baque</v>
      </c>
      <c r="G27" s="6">
        <v>64</v>
      </c>
      <c r="H27" s="6" t="str">
        <f>VLOOKUP(G27,Clientes!$C$3:$D$103,2,0)</f>
        <v>PATRICIO XAVIER  CALLE ENCALADA</v>
      </c>
      <c r="I27" s="7">
        <v>43192</v>
      </c>
      <c r="J27" s="6" t="s">
        <v>14</v>
      </c>
      <c r="K27" s="30">
        <v>9.331999999999999</v>
      </c>
      <c r="L27" s="30">
        <v>93.32</v>
      </c>
    </row>
    <row r="28" spans="2:12" x14ac:dyDescent="0.35">
      <c r="B28" s="10" t="s">
        <v>15</v>
      </c>
      <c r="C28" s="6" t="str">
        <f>VLOOKUP(Tabla!B28,Ciudad!$E$3:$F$5,2,0)</f>
        <v>GUAYAQUIL</v>
      </c>
      <c r="D28" s="10" t="s">
        <v>28</v>
      </c>
      <c r="E28" s="10">
        <v>3</v>
      </c>
      <c r="F28" s="6" t="str">
        <f>VLOOKUP(E28,Empleados!$B$2:$C$15,2,0)</f>
        <v>Nuria Baque</v>
      </c>
      <c r="G28" s="10">
        <v>40</v>
      </c>
      <c r="H28" s="6" t="str">
        <f>VLOOKUP(G28,Clientes!$C$3:$D$103,2,0)</f>
        <v>JESSICA JANNETH  BRAVO MENDEZ</v>
      </c>
      <c r="I28" s="11">
        <v>43126</v>
      </c>
      <c r="J28" s="10" t="s">
        <v>14</v>
      </c>
      <c r="K28" s="31">
        <v>9.331999999999999</v>
      </c>
      <c r="L28" s="31">
        <v>93.32</v>
      </c>
    </row>
    <row r="29" spans="2:12" x14ac:dyDescent="0.35">
      <c r="B29" s="6" t="s">
        <v>15</v>
      </c>
      <c r="C29" s="6" t="str">
        <f>VLOOKUP(Tabla!B29,Ciudad!$E$3:$F$5,2,0)</f>
        <v>GUAYAQUIL</v>
      </c>
      <c r="D29" s="6" t="s">
        <v>29</v>
      </c>
      <c r="E29" s="6">
        <v>3</v>
      </c>
      <c r="F29" s="6" t="str">
        <f>VLOOKUP(E29,Empleados!$B$2:$C$15,2,0)</f>
        <v>Nuria Baque</v>
      </c>
      <c r="G29" s="6">
        <v>16</v>
      </c>
      <c r="H29" s="6" t="str">
        <f>VLOOKUP(G29,Clientes!$C$3:$D$103,2,0)</f>
        <v>ZOILA ANGELICA  ANGAMARCA ANGAMARCA</v>
      </c>
      <c r="I29" s="7">
        <v>43126</v>
      </c>
      <c r="J29" s="6" t="s">
        <v>30</v>
      </c>
      <c r="K29" s="30">
        <v>207.76</v>
      </c>
      <c r="L29" s="30">
        <v>2077.6</v>
      </c>
    </row>
    <row r="30" spans="2:12" x14ac:dyDescent="0.35">
      <c r="B30" s="10" t="s">
        <v>15</v>
      </c>
      <c r="C30" s="6" t="str">
        <f>VLOOKUP(Tabla!B30,Ciudad!$E$3:$F$5,2,0)</f>
        <v>GUAYAQUIL</v>
      </c>
      <c r="D30" s="10" t="s">
        <v>18</v>
      </c>
      <c r="E30" s="10">
        <v>4</v>
      </c>
      <c r="F30" s="6" t="str">
        <f>VLOOKUP(E30,Empleados!$B$2:$C$15,2,0)</f>
        <v>Carlos Leonidas</v>
      </c>
      <c r="G30" s="10">
        <v>73</v>
      </c>
      <c r="H30" s="6" t="str">
        <f>VLOOKUP(G30,Clientes!$C$3:$D$103,2,0)</f>
        <v>FABIAN HERIBERTO  CARRION CORDOVA</v>
      </c>
      <c r="I30" s="11">
        <v>43126</v>
      </c>
      <c r="J30" s="10" t="s">
        <v>14</v>
      </c>
      <c r="K30" s="31">
        <v>284.51100000000002</v>
      </c>
      <c r="L30" s="31">
        <v>2845.11</v>
      </c>
    </row>
    <row r="31" spans="2:12" x14ac:dyDescent="0.35">
      <c r="B31" s="6" t="s">
        <v>15</v>
      </c>
      <c r="C31" s="6" t="str">
        <f>VLOOKUP(Tabla!B31,Ciudad!$E$3:$F$5,2,0)</f>
        <v>GUAYAQUIL</v>
      </c>
      <c r="D31" s="6" t="s">
        <v>31</v>
      </c>
      <c r="E31" s="6">
        <v>2</v>
      </c>
      <c r="F31" s="6" t="str">
        <f>VLOOKUP(E31,Empleados!$B$2:$C$15,2,0)</f>
        <v>Juan Herdoiza</v>
      </c>
      <c r="G31" s="6">
        <v>80</v>
      </c>
      <c r="H31" s="6" t="str">
        <f>VLOOKUP(G31,Clientes!$C$3:$D$103,2,0)</f>
        <v>XAVIER ALFREDO  CEDILLO GUAMAN</v>
      </c>
      <c r="I31" s="7">
        <v>43151</v>
      </c>
      <c r="J31" s="6" t="s">
        <v>30</v>
      </c>
      <c r="K31" s="30">
        <v>132.911</v>
      </c>
      <c r="L31" s="30">
        <v>1329.11</v>
      </c>
    </row>
    <row r="32" spans="2:12" x14ac:dyDescent="0.35">
      <c r="B32" s="10" t="s">
        <v>15</v>
      </c>
      <c r="C32" s="6" t="str">
        <f>VLOOKUP(Tabla!B32,Ciudad!$E$3:$F$5,2,0)</f>
        <v>GUAYAQUIL</v>
      </c>
      <c r="D32" s="10" t="s">
        <v>21</v>
      </c>
      <c r="E32" s="10">
        <v>3</v>
      </c>
      <c r="F32" s="6" t="str">
        <f>VLOOKUP(E32,Empleados!$B$2:$C$15,2,0)</f>
        <v>Nuria Baque</v>
      </c>
      <c r="G32" s="10">
        <v>25</v>
      </c>
      <c r="H32" s="6" t="str">
        <f>VLOOKUP(G32,Clientes!$C$3:$D$103,2,0)</f>
        <v>GLADYS PATRICIA  ARPI BARROS</v>
      </c>
      <c r="I32" s="11">
        <v>43151</v>
      </c>
      <c r="J32" s="10" t="s">
        <v>23</v>
      </c>
      <c r="K32" s="31">
        <v>102.73</v>
      </c>
      <c r="L32" s="31">
        <v>1027.3</v>
      </c>
    </row>
    <row r="33" spans="2:12" x14ac:dyDescent="0.35">
      <c r="B33" s="6" t="s">
        <v>15</v>
      </c>
      <c r="C33" s="6" t="str">
        <f>VLOOKUP(Tabla!B33,Ciudad!$E$3:$F$5,2,0)</f>
        <v>GUAYAQUIL</v>
      </c>
      <c r="D33" s="6" t="s">
        <v>31</v>
      </c>
      <c r="E33" s="6">
        <v>4</v>
      </c>
      <c r="F33" s="6" t="str">
        <f>VLOOKUP(E33,Empleados!$B$2:$C$15,2,0)</f>
        <v>Carlos Leonidas</v>
      </c>
      <c r="G33" s="6">
        <v>57</v>
      </c>
      <c r="H33" s="6" t="str">
        <f>VLOOKUP(G33,Clientes!$C$3:$D$103,2,0)</f>
        <v>ROBERTO CARLOS  CAJAMARCA BARBECHO</v>
      </c>
      <c r="I33" s="7">
        <v>43151</v>
      </c>
      <c r="J33" s="6" t="s">
        <v>17</v>
      </c>
      <c r="K33" s="30">
        <v>66.455500000000001</v>
      </c>
      <c r="L33" s="30">
        <v>1329.11</v>
      </c>
    </row>
    <row r="34" spans="2:12" x14ac:dyDescent="0.35">
      <c r="B34" s="10" t="s">
        <v>15</v>
      </c>
      <c r="C34" s="6" t="str">
        <f>VLOOKUP(Tabla!B34,Ciudad!$E$3:$F$5,2,0)</f>
        <v>GUAYAQUIL</v>
      </c>
      <c r="D34" s="10" t="s">
        <v>27</v>
      </c>
      <c r="E34" s="10">
        <v>2</v>
      </c>
      <c r="F34" s="6" t="str">
        <f>VLOOKUP(E34,Empleados!$B$2:$C$15,2,0)</f>
        <v>Juan Herdoiza</v>
      </c>
      <c r="G34" s="10">
        <v>79</v>
      </c>
      <c r="H34" s="6" t="str">
        <f>VLOOKUP(G34,Clientes!$C$3:$D$103,2,0)</f>
        <v>PRISCILA ELIZABETH  CASTRO VINTIMILLA</v>
      </c>
      <c r="I34" s="11">
        <v>43151</v>
      </c>
      <c r="J34" s="10" t="s">
        <v>14</v>
      </c>
      <c r="K34" s="31">
        <v>74.667000000000002</v>
      </c>
      <c r="L34" s="31">
        <v>746.67</v>
      </c>
    </row>
    <row r="35" spans="2:12" x14ac:dyDescent="0.35">
      <c r="B35" s="6" t="s">
        <v>15</v>
      </c>
      <c r="C35" s="6" t="str">
        <f>VLOOKUP(Tabla!B35,Ciudad!$E$3:$F$5,2,0)</f>
        <v>GUAYAQUIL</v>
      </c>
      <c r="D35" s="6" t="s">
        <v>22</v>
      </c>
      <c r="E35" s="6">
        <v>2</v>
      </c>
      <c r="F35" s="6" t="str">
        <f>VLOOKUP(E35,Empleados!$B$2:$C$15,2,0)</f>
        <v>Juan Herdoiza</v>
      </c>
      <c r="G35" s="6">
        <v>98</v>
      </c>
      <c r="H35" s="6" t="str">
        <f>VLOOKUP(G35,Clientes!$C$3:$D$103,2,0)</f>
        <v>DIANA MARCELA  DUCHI MESA</v>
      </c>
      <c r="I35" s="7">
        <v>43170</v>
      </c>
      <c r="J35" s="6" t="s">
        <v>14</v>
      </c>
      <c r="K35" s="30">
        <v>213.81799999999998</v>
      </c>
      <c r="L35" s="30">
        <v>2138.1799999999998</v>
      </c>
    </row>
    <row r="36" spans="2:12" x14ac:dyDescent="0.35">
      <c r="B36" s="10" t="s">
        <v>15</v>
      </c>
      <c r="C36" s="6" t="str">
        <f>VLOOKUP(Tabla!B36,Ciudad!$E$3:$F$5,2,0)</f>
        <v>GUAYAQUIL</v>
      </c>
      <c r="D36" s="10" t="s">
        <v>32</v>
      </c>
      <c r="E36" s="10">
        <v>4</v>
      </c>
      <c r="F36" s="6" t="str">
        <f>VLOOKUP(E36,Empleados!$B$2:$C$15,2,0)</f>
        <v>Carlos Leonidas</v>
      </c>
      <c r="G36" s="10">
        <v>5</v>
      </c>
      <c r="H36" s="6" t="str">
        <f>VLOOKUP(G36,Clientes!$C$3:$D$103,2,0)</f>
        <v>LEONCIO DAMIAN  AGUIRRE OCHOA</v>
      </c>
      <c r="I36" s="11">
        <v>43170</v>
      </c>
      <c r="J36" s="10" t="s">
        <v>17</v>
      </c>
      <c r="K36" s="31">
        <v>15.228000000000002</v>
      </c>
      <c r="L36" s="31">
        <v>152.28</v>
      </c>
    </row>
    <row r="37" spans="2:12" x14ac:dyDescent="0.35">
      <c r="B37" s="6" t="s">
        <v>15</v>
      </c>
      <c r="C37" s="6" t="str">
        <f>VLOOKUP(Tabla!B37,Ciudad!$E$3:$F$5,2,0)</f>
        <v>GUAYAQUIL</v>
      </c>
      <c r="D37" s="6" t="s">
        <v>28</v>
      </c>
      <c r="E37" s="6">
        <v>4</v>
      </c>
      <c r="F37" s="6" t="str">
        <f>VLOOKUP(E37,Empleados!$B$2:$C$15,2,0)</f>
        <v>Carlos Leonidas</v>
      </c>
      <c r="G37" s="6">
        <v>90</v>
      </c>
      <c r="H37" s="6" t="str">
        <f>VLOOKUP(G37,Clientes!$C$3:$D$103,2,0)</f>
        <v>CARLOS JAVIER  CISNEROS CALLE</v>
      </c>
      <c r="I37" s="7">
        <v>43170</v>
      </c>
      <c r="J37" s="6" t="s">
        <v>14</v>
      </c>
      <c r="K37" s="30">
        <v>9.331999999999999</v>
      </c>
      <c r="L37" s="30">
        <v>93.32</v>
      </c>
    </row>
    <row r="38" spans="2:12" x14ac:dyDescent="0.35">
      <c r="B38" s="10" t="s">
        <v>15</v>
      </c>
      <c r="C38" s="6" t="str">
        <f>VLOOKUP(Tabla!B38,Ciudad!$E$3:$F$5,2,0)</f>
        <v>GUAYAQUIL</v>
      </c>
      <c r="D38" s="10" t="s">
        <v>31</v>
      </c>
      <c r="E38" s="10">
        <v>3</v>
      </c>
      <c r="F38" s="6" t="str">
        <f>VLOOKUP(E38,Empleados!$B$2:$C$15,2,0)</f>
        <v>Nuria Baque</v>
      </c>
      <c r="G38" s="10">
        <v>86</v>
      </c>
      <c r="H38" s="6" t="str">
        <f>VLOOKUP(G38,Clientes!$C$3:$D$103,2,0)</f>
        <v>FRANKLIN ESTEBAN  CHILUISA GUERRERO</v>
      </c>
      <c r="I38" s="11">
        <v>43170</v>
      </c>
      <c r="J38" s="10" t="s">
        <v>30</v>
      </c>
      <c r="K38" s="31">
        <v>66.455500000000001</v>
      </c>
      <c r="L38" s="31">
        <v>1329.11</v>
      </c>
    </row>
    <row r="39" spans="2:12" x14ac:dyDescent="0.35">
      <c r="B39" s="6" t="s">
        <v>15</v>
      </c>
      <c r="C39" s="6" t="str">
        <f>VLOOKUP(Tabla!B39,Ciudad!$E$3:$F$5,2,0)</f>
        <v>GUAYAQUIL</v>
      </c>
      <c r="D39" s="6" t="s">
        <v>33</v>
      </c>
      <c r="E39" s="6">
        <v>4</v>
      </c>
      <c r="F39" s="6" t="str">
        <f>VLOOKUP(E39,Empleados!$B$2:$C$15,2,0)</f>
        <v>Carlos Leonidas</v>
      </c>
      <c r="G39" s="6">
        <v>57</v>
      </c>
      <c r="H39" s="6" t="str">
        <f>VLOOKUP(G39,Clientes!$C$3:$D$103,2,0)</f>
        <v>ROBERTO CARLOS  CAJAMARCA BARBECHO</v>
      </c>
      <c r="I39" s="7">
        <v>43170</v>
      </c>
      <c r="J39" s="6" t="s">
        <v>14</v>
      </c>
      <c r="K39" s="30">
        <v>5.8890000000000002</v>
      </c>
      <c r="L39" s="30">
        <v>117.78</v>
      </c>
    </row>
    <row r="40" spans="2:12" x14ac:dyDescent="0.35">
      <c r="B40" s="10" t="s">
        <v>15</v>
      </c>
      <c r="C40" s="6" t="str">
        <f>VLOOKUP(Tabla!B40,Ciudad!$E$3:$F$5,2,0)</f>
        <v>GUAYAQUIL</v>
      </c>
      <c r="D40" s="10" t="s">
        <v>13</v>
      </c>
      <c r="E40" s="10">
        <v>2</v>
      </c>
      <c r="F40" s="6" t="str">
        <f>VLOOKUP(E40,Empleados!$B$2:$C$15,2,0)</f>
        <v>Juan Herdoiza</v>
      </c>
      <c r="G40" s="10">
        <v>22</v>
      </c>
      <c r="H40" s="6" t="str">
        <f>VLOOKUP(G40,Clientes!$C$3:$D$103,2,0)</f>
        <v>SANDRA LORENA  ARIAS LAZO</v>
      </c>
      <c r="I40" s="11">
        <v>43170</v>
      </c>
      <c r="J40" s="10" t="s">
        <v>14</v>
      </c>
      <c r="K40" s="31">
        <v>127.82600000000001</v>
      </c>
      <c r="L40" s="31">
        <v>1278.26</v>
      </c>
    </row>
    <row r="41" spans="2:12" x14ac:dyDescent="0.35">
      <c r="B41" s="6" t="s">
        <v>15</v>
      </c>
      <c r="C41" s="6" t="str">
        <f>VLOOKUP(Tabla!B41,Ciudad!$E$3:$F$5,2,0)</f>
        <v>GUAYAQUIL</v>
      </c>
      <c r="D41" s="6" t="s">
        <v>13</v>
      </c>
      <c r="E41" s="6">
        <v>4</v>
      </c>
      <c r="F41" s="6" t="str">
        <f>VLOOKUP(E41,Empleados!$B$2:$C$15,2,0)</f>
        <v>Carlos Leonidas</v>
      </c>
      <c r="G41" s="6">
        <v>18</v>
      </c>
      <c r="H41" s="6" t="str">
        <f>VLOOKUP(G41,Clientes!$C$3:$D$103,2,0)</f>
        <v>JULIO MAURICIO  ANGULO FERNANDEZ</v>
      </c>
      <c r="I41" s="7">
        <v>43170</v>
      </c>
      <c r="J41" s="6" t="s">
        <v>14</v>
      </c>
      <c r="K41" s="30">
        <v>127.82600000000001</v>
      </c>
      <c r="L41" s="30">
        <v>1278.26</v>
      </c>
    </row>
    <row r="42" spans="2:12" x14ac:dyDescent="0.35">
      <c r="B42" s="10" t="s">
        <v>15</v>
      </c>
      <c r="C42" s="6" t="str">
        <f>VLOOKUP(Tabla!B42,Ciudad!$E$3:$F$5,2,0)</f>
        <v>GUAYAQUIL</v>
      </c>
      <c r="D42" s="10" t="s">
        <v>29</v>
      </c>
      <c r="E42" s="10">
        <v>2</v>
      </c>
      <c r="F42" s="6" t="str">
        <f>VLOOKUP(E42,Empleados!$B$2:$C$15,2,0)</f>
        <v>Juan Herdoiza</v>
      </c>
      <c r="G42" s="10">
        <v>18</v>
      </c>
      <c r="H42" s="6" t="str">
        <f>VLOOKUP(G42,Clientes!$C$3:$D$103,2,0)</f>
        <v>JULIO MAURICIO  ANGULO FERNANDEZ</v>
      </c>
      <c r="I42" s="11">
        <v>43170</v>
      </c>
      <c r="J42" s="10" t="s">
        <v>14</v>
      </c>
      <c r="K42" s="31">
        <v>103.88</v>
      </c>
      <c r="L42" s="31">
        <v>2077.6</v>
      </c>
    </row>
    <row r="43" spans="2:12" x14ac:dyDescent="0.35">
      <c r="B43" s="6" t="s">
        <v>15</v>
      </c>
      <c r="C43" s="6" t="str">
        <f>VLOOKUP(Tabla!B43,Ciudad!$E$3:$F$5,2,0)</f>
        <v>GUAYAQUIL</v>
      </c>
      <c r="D43" s="6" t="s">
        <v>34</v>
      </c>
      <c r="E43" s="6">
        <v>3</v>
      </c>
      <c r="F43" s="6" t="str">
        <f>VLOOKUP(E43,Empleados!$B$2:$C$15,2,0)</f>
        <v>Nuria Baque</v>
      </c>
      <c r="G43" s="6">
        <v>61</v>
      </c>
      <c r="H43" s="6" t="str">
        <f>VLOOKUP(G43,Clientes!$C$3:$D$103,2,0)</f>
        <v>MARITZA MARIELA  CALLE ARMIJOS</v>
      </c>
      <c r="I43" s="7">
        <v>43170</v>
      </c>
      <c r="J43" s="6" t="s">
        <v>14</v>
      </c>
      <c r="K43" s="30">
        <v>13.3005</v>
      </c>
      <c r="L43" s="30">
        <v>266.01</v>
      </c>
    </row>
    <row r="44" spans="2:12" x14ac:dyDescent="0.35">
      <c r="B44" s="10" t="s">
        <v>15</v>
      </c>
      <c r="C44" s="6" t="str">
        <f>VLOOKUP(Tabla!B44,Ciudad!$E$3:$F$5,2,0)</f>
        <v>GUAYAQUIL</v>
      </c>
      <c r="D44" s="10" t="s">
        <v>35</v>
      </c>
      <c r="E44" s="10">
        <v>3</v>
      </c>
      <c r="F44" s="6" t="str">
        <f>VLOOKUP(E44,Empleados!$B$2:$C$15,2,0)</f>
        <v>Nuria Baque</v>
      </c>
      <c r="G44" s="10">
        <v>56</v>
      </c>
      <c r="H44" s="6" t="str">
        <f>VLOOKUP(G44,Clientes!$C$3:$D$103,2,0)</f>
        <v>SEGUNDO AGUSTIN  CABRERA ROBLES</v>
      </c>
      <c r="I44" s="11">
        <v>43170</v>
      </c>
      <c r="J44" s="10" t="s">
        <v>14</v>
      </c>
      <c r="K44" s="31">
        <v>13.852500000000001</v>
      </c>
      <c r="L44" s="31">
        <v>277.05</v>
      </c>
    </row>
    <row r="45" spans="2:12" x14ac:dyDescent="0.35">
      <c r="B45" s="6" t="s">
        <v>15</v>
      </c>
      <c r="C45" s="6" t="str">
        <f>VLOOKUP(Tabla!B45,Ciudad!$E$3:$F$5,2,0)</f>
        <v>GUAYAQUIL</v>
      </c>
      <c r="D45" s="6" t="s">
        <v>35</v>
      </c>
      <c r="E45" s="6">
        <v>2</v>
      </c>
      <c r="F45" s="6" t="str">
        <f>VLOOKUP(E45,Empleados!$B$2:$C$15,2,0)</f>
        <v>Juan Herdoiza</v>
      </c>
      <c r="G45" s="6">
        <v>13</v>
      </c>
      <c r="H45" s="6" t="str">
        <f>VLOOKUP(G45,Clientes!$C$3:$D$103,2,0)</f>
        <v>MARIANA ABIGAIL  ALVARRACIN GUTAMA</v>
      </c>
      <c r="I45" s="7">
        <v>43170</v>
      </c>
      <c r="J45" s="6" t="s">
        <v>14</v>
      </c>
      <c r="K45" s="30">
        <v>13.852500000000001</v>
      </c>
      <c r="L45" s="30">
        <v>277.05</v>
      </c>
    </row>
    <row r="46" spans="2:12" x14ac:dyDescent="0.35">
      <c r="B46" s="10" t="s">
        <v>15</v>
      </c>
      <c r="C46" s="6" t="str">
        <f>VLOOKUP(Tabla!B46,Ciudad!$E$3:$F$5,2,0)</f>
        <v>GUAYAQUIL</v>
      </c>
      <c r="D46" s="10" t="s">
        <v>32</v>
      </c>
      <c r="E46" s="10">
        <v>2</v>
      </c>
      <c r="F46" s="6" t="str">
        <f>VLOOKUP(E46,Empleados!$B$2:$C$15,2,0)</f>
        <v>Juan Herdoiza</v>
      </c>
      <c r="G46" s="10">
        <v>19</v>
      </c>
      <c r="H46" s="6" t="str">
        <f>VLOOKUP(G46,Clientes!$C$3:$D$103,2,0)</f>
        <v>ANDREA MARENA  AQUIM POLO</v>
      </c>
      <c r="I46" s="11">
        <v>43209</v>
      </c>
      <c r="J46" s="10" t="s">
        <v>14</v>
      </c>
      <c r="K46" s="31">
        <v>15.228000000000002</v>
      </c>
      <c r="L46" s="31">
        <v>152.28</v>
      </c>
    </row>
    <row r="47" spans="2:12" x14ac:dyDescent="0.35">
      <c r="B47" s="6" t="s">
        <v>15</v>
      </c>
      <c r="C47" s="6" t="str">
        <f>VLOOKUP(Tabla!B47,Ciudad!$E$3:$F$5,2,0)</f>
        <v>GUAYAQUIL</v>
      </c>
      <c r="D47" s="6" t="s">
        <v>13</v>
      </c>
      <c r="E47" s="6">
        <v>4</v>
      </c>
      <c r="F47" s="6" t="str">
        <f>VLOOKUP(E47,Empleados!$B$2:$C$15,2,0)</f>
        <v>Carlos Leonidas</v>
      </c>
      <c r="G47" s="6">
        <v>24</v>
      </c>
      <c r="H47" s="6" t="str">
        <f>VLOOKUP(G47,Clientes!$C$3:$D$103,2,0)</f>
        <v>JENNY JACKELINE  ARIZAGA ALVARADO</v>
      </c>
      <c r="I47" s="7">
        <v>43209</v>
      </c>
      <c r="J47" s="6" t="s">
        <v>14</v>
      </c>
      <c r="K47" s="30">
        <v>127.82600000000001</v>
      </c>
      <c r="L47" s="30">
        <v>1278.26</v>
      </c>
    </row>
    <row r="48" spans="2:12" x14ac:dyDescent="0.35">
      <c r="B48" s="10" t="s">
        <v>15</v>
      </c>
      <c r="C48" s="6" t="str">
        <f>VLOOKUP(Tabla!B48,Ciudad!$E$3:$F$5,2,0)</f>
        <v>GUAYAQUIL</v>
      </c>
      <c r="D48" s="10" t="s">
        <v>29</v>
      </c>
      <c r="E48" s="10">
        <v>2</v>
      </c>
      <c r="F48" s="6" t="str">
        <f>VLOOKUP(E48,Empleados!$B$2:$C$15,2,0)</f>
        <v>Juan Herdoiza</v>
      </c>
      <c r="G48" s="10">
        <v>53</v>
      </c>
      <c r="H48" s="6" t="str">
        <f>VLOOKUP(G48,Clientes!$C$3:$D$103,2,0)</f>
        <v>ADRIANA CABRERA  CABRERA FAJARDO</v>
      </c>
      <c r="I48" s="11">
        <v>43210</v>
      </c>
      <c r="J48" s="10" t="s">
        <v>14</v>
      </c>
      <c r="K48" s="31">
        <v>103.88</v>
      </c>
      <c r="L48" s="31">
        <v>2077.6</v>
      </c>
    </row>
    <row r="49" spans="2:12" x14ac:dyDescent="0.35">
      <c r="B49" s="6" t="s">
        <v>15</v>
      </c>
      <c r="C49" s="6" t="str">
        <f>VLOOKUP(Tabla!B49,Ciudad!$E$3:$F$5,2,0)</f>
        <v>GUAYAQUIL</v>
      </c>
      <c r="D49" s="6" t="s">
        <v>21</v>
      </c>
      <c r="E49" s="6">
        <v>2</v>
      </c>
      <c r="F49" s="6" t="str">
        <f>VLOOKUP(E49,Empleados!$B$2:$C$15,2,0)</f>
        <v>Juan Herdoiza</v>
      </c>
      <c r="G49" s="6">
        <v>4</v>
      </c>
      <c r="H49" s="6" t="str">
        <f>VLOOKUP(G49,Clientes!$C$3:$D$103,2,0)</f>
        <v>JOSE OVIDIO  AGUIRRE MOSQUERA</v>
      </c>
      <c r="I49" s="7">
        <v>43220</v>
      </c>
      <c r="J49" s="6" t="s">
        <v>14</v>
      </c>
      <c r="K49" s="30">
        <v>102.73</v>
      </c>
      <c r="L49" s="30">
        <v>1027.3</v>
      </c>
    </row>
    <row r="50" spans="2:12" x14ac:dyDescent="0.35">
      <c r="B50" s="10" t="s">
        <v>15</v>
      </c>
      <c r="C50" s="6" t="str">
        <f>VLOOKUP(Tabla!B50,Ciudad!$E$3:$F$5,2,0)</f>
        <v>GUAYAQUIL</v>
      </c>
      <c r="D50" s="10" t="s">
        <v>13</v>
      </c>
      <c r="E50" s="10">
        <v>4</v>
      </c>
      <c r="F50" s="6" t="str">
        <f>VLOOKUP(E50,Empleados!$B$2:$C$15,2,0)</f>
        <v>Carlos Leonidas</v>
      </c>
      <c r="G50" s="10">
        <v>41</v>
      </c>
      <c r="H50" s="6" t="str">
        <f>VLOOKUP(G50,Clientes!$C$3:$D$103,2,0)</f>
        <v>DELYS GABRIELA  BRAVO ZAMBRANO</v>
      </c>
      <c r="I50" s="11">
        <v>43209</v>
      </c>
      <c r="J50" s="10" t="s">
        <v>14</v>
      </c>
      <c r="K50" s="31">
        <v>63.913000000000004</v>
      </c>
      <c r="L50" s="31">
        <v>1278.26</v>
      </c>
    </row>
    <row r="51" spans="2:12" x14ac:dyDescent="0.35">
      <c r="B51" s="6" t="s">
        <v>15</v>
      </c>
      <c r="C51" s="6" t="str">
        <f>VLOOKUP(Tabla!B51,Ciudad!$E$3:$F$5,2,0)</f>
        <v>GUAYAQUIL</v>
      </c>
      <c r="D51" s="6" t="s">
        <v>13</v>
      </c>
      <c r="E51" s="6">
        <v>2</v>
      </c>
      <c r="F51" s="6" t="str">
        <f>VLOOKUP(E51,Empleados!$B$2:$C$15,2,0)</f>
        <v>Juan Herdoiza</v>
      </c>
      <c r="G51" s="6">
        <v>84</v>
      </c>
      <c r="H51" s="6" t="str">
        <f>VLOOKUP(G51,Clientes!$C$3:$D$103,2,0)</f>
        <v>MARCIA PAULINA  CHILIQUINGA URGILES</v>
      </c>
      <c r="I51" s="7">
        <v>43209</v>
      </c>
      <c r="J51" s="6" t="s">
        <v>23</v>
      </c>
      <c r="K51" s="30">
        <v>63.913000000000004</v>
      </c>
      <c r="L51" s="30">
        <v>1278.26</v>
      </c>
    </row>
    <row r="52" spans="2:12" x14ac:dyDescent="0.35">
      <c r="B52" s="10" t="s">
        <v>15</v>
      </c>
      <c r="C52" s="6" t="str">
        <f>VLOOKUP(Tabla!B52,Ciudad!$E$3:$F$5,2,0)</f>
        <v>GUAYAQUIL</v>
      </c>
      <c r="D52" s="10" t="s">
        <v>29</v>
      </c>
      <c r="E52" s="10">
        <v>4</v>
      </c>
      <c r="F52" s="6" t="str">
        <f>VLOOKUP(E52,Empleados!$B$2:$C$15,2,0)</f>
        <v>Carlos Leonidas</v>
      </c>
      <c r="G52" s="10">
        <v>15</v>
      </c>
      <c r="H52" s="6" t="str">
        <f>VLOOKUP(G52,Clientes!$C$3:$D$103,2,0)</f>
        <v>JORGE LUIS  ANDRADE MATUTE</v>
      </c>
      <c r="I52" s="11">
        <v>43209</v>
      </c>
      <c r="J52" s="10" t="s">
        <v>14</v>
      </c>
      <c r="K52" s="31">
        <v>207.76</v>
      </c>
      <c r="L52" s="31">
        <v>2077.6</v>
      </c>
    </row>
    <row r="53" spans="2:12" x14ac:dyDescent="0.35">
      <c r="B53" s="6" t="s">
        <v>15</v>
      </c>
      <c r="C53" s="6" t="str">
        <f>VLOOKUP(Tabla!B53,Ciudad!$E$3:$F$5,2,0)</f>
        <v>GUAYAQUIL</v>
      </c>
      <c r="D53" s="6" t="s">
        <v>34</v>
      </c>
      <c r="E53" s="6">
        <v>4</v>
      </c>
      <c r="F53" s="6" t="str">
        <f>VLOOKUP(E53,Empleados!$B$2:$C$15,2,0)</f>
        <v>Carlos Leonidas</v>
      </c>
      <c r="G53" s="6">
        <v>4</v>
      </c>
      <c r="H53" s="6" t="str">
        <f>VLOOKUP(G53,Clientes!$C$3:$D$103,2,0)</f>
        <v>JOSE OVIDIO  AGUIRRE MOSQUERA</v>
      </c>
      <c r="I53" s="7">
        <v>43195</v>
      </c>
      <c r="J53" s="6" t="s">
        <v>14</v>
      </c>
      <c r="K53" s="30">
        <v>26.600999999999999</v>
      </c>
      <c r="L53" s="30">
        <v>266.01</v>
      </c>
    </row>
    <row r="54" spans="2:12" x14ac:dyDescent="0.35">
      <c r="B54" s="10" t="s">
        <v>15</v>
      </c>
      <c r="C54" s="6" t="str">
        <f>VLOOKUP(Tabla!B54,Ciudad!$E$3:$F$5,2,0)</f>
        <v>GUAYAQUIL</v>
      </c>
      <c r="D54" s="10" t="s">
        <v>16</v>
      </c>
      <c r="E54" s="10">
        <v>4</v>
      </c>
      <c r="F54" s="6" t="str">
        <f>VLOOKUP(E54,Empleados!$B$2:$C$15,2,0)</f>
        <v>Carlos Leonidas</v>
      </c>
      <c r="G54" s="10">
        <v>96</v>
      </c>
      <c r="H54" s="6" t="str">
        <f>VLOOKUP(G54,Clientes!$C$3:$D$103,2,0)</f>
        <v>LOURDES GABRIELA  DOMINGUEZ TORRES</v>
      </c>
      <c r="I54" s="11">
        <v>43195</v>
      </c>
      <c r="J54" s="10" t="s">
        <v>14</v>
      </c>
      <c r="K54" s="31">
        <v>25.446000000000002</v>
      </c>
      <c r="L54" s="31">
        <v>508.92</v>
      </c>
    </row>
    <row r="55" spans="2:12" x14ac:dyDescent="0.35">
      <c r="B55" s="6" t="s">
        <v>15</v>
      </c>
      <c r="C55" s="6" t="str">
        <f>VLOOKUP(Tabla!B55,Ciudad!$E$3:$F$5,2,0)</f>
        <v>GUAYAQUIL</v>
      </c>
      <c r="D55" s="6" t="s">
        <v>26</v>
      </c>
      <c r="E55" s="6">
        <v>2</v>
      </c>
      <c r="F55" s="6" t="str">
        <f>VLOOKUP(E55,Empleados!$B$2:$C$15,2,0)</f>
        <v>Juan Herdoiza</v>
      </c>
      <c r="G55" s="6">
        <v>20</v>
      </c>
      <c r="H55" s="6" t="str">
        <f>VLOOKUP(G55,Clientes!$C$3:$D$103,2,0)</f>
        <v>DIANA XIMENA  ARCENTALES QUIZHPE</v>
      </c>
      <c r="I55" s="7">
        <v>43195</v>
      </c>
      <c r="J55" s="6" t="s">
        <v>14</v>
      </c>
      <c r="K55" s="30">
        <v>21.000500000000002</v>
      </c>
      <c r="L55" s="30">
        <v>420.01</v>
      </c>
    </row>
    <row r="56" spans="2:12" x14ac:dyDescent="0.35">
      <c r="B56" s="10" t="s">
        <v>15</v>
      </c>
      <c r="C56" s="6" t="str">
        <f>VLOOKUP(Tabla!B56,Ciudad!$E$3:$F$5,2,0)</f>
        <v>GUAYAQUIL</v>
      </c>
      <c r="D56" s="10" t="s">
        <v>28</v>
      </c>
      <c r="E56" s="10">
        <v>4</v>
      </c>
      <c r="F56" s="6" t="str">
        <f>VLOOKUP(E56,Empleados!$B$2:$C$15,2,0)</f>
        <v>Carlos Leonidas</v>
      </c>
      <c r="G56" s="10">
        <v>59</v>
      </c>
      <c r="H56" s="6" t="str">
        <f>VLOOKUP(G56,Clientes!$C$3:$D$103,2,0)</f>
        <v>RFAEL ANTONIO  CALDAS CALLE</v>
      </c>
      <c r="I56" s="11">
        <v>43195</v>
      </c>
      <c r="J56" s="10" t="s">
        <v>14</v>
      </c>
      <c r="K56" s="31">
        <v>9.331999999999999</v>
      </c>
      <c r="L56" s="31">
        <v>93.32</v>
      </c>
    </row>
    <row r="57" spans="2:12" x14ac:dyDescent="0.35">
      <c r="B57" s="6" t="s">
        <v>15</v>
      </c>
      <c r="C57" s="6" t="str">
        <f>VLOOKUP(Tabla!B57,Ciudad!$E$3:$F$5,2,0)</f>
        <v>GUAYAQUIL</v>
      </c>
      <c r="D57" s="6" t="s">
        <v>13</v>
      </c>
      <c r="E57" s="6">
        <v>3</v>
      </c>
      <c r="F57" s="6" t="str">
        <f>VLOOKUP(E57,Empleados!$B$2:$C$15,2,0)</f>
        <v>Nuria Baque</v>
      </c>
      <c r="G57" s="6">
        <v>87</v>
      </c>
      <c r="H57" s="6" t="str">
        <f>VLOOKUP(G57,Clientes!$C$3:$D$103,2,0)</f>
        <v>NORMA ESTRELLA  CHIN CALI</v>
      </c>
      <c r="I57" s="7">
        <v>43195</v>
      </c>
      <c r="J57" s="6" t="s">
        <v>14</v>
      </c>
      <c r="K57" s="30">
        <v>63.913000000000004</v>
      </c>
      <c r="L57" s="30">
        <v>1278.26</v>
      </c>
    </row>
    <row r="58" spans="2:12" x14ac:dyDescent="0.35">
      <c r="B58" s="10" t="s">
        <v>15</v>
      </c>
      <c r="C58" s="6" t="str">
        <f>VLOOKUP(Tabla!B58,Ciudad!$E$3:$F$5,2,0)</f>
        <v>GUAYAQUIL</v>
      </c>
      <c r="D58" s="10" t="s">
        <v>35</v>
      </c>
      <c r="E58" s="10">
        <v>2</v>
      </c>
      <c r="F58" s="6" t="str">
        <f>VLOOKUP(E58,Empleados!$B$2:$C$15,2,0)</f>
        <v>Juan Herdoiza</v>
      </c>
      <c r="G58" s="10">
        <v>74</v>
      </c>
      <c r="H58" s="6" t="str">
        <f>VLOOKUP(G58,Clientes!$C$3:$D$103,2,0)</f>
        <v>MARIA VERONICA  CARVALLO FAREZ</v>
      </c>
      <c r="I58" s="11">
        <v>43195</v>
      </c>
      <c r="J58" s="10" t="s">
        <v>14</v>
      </c>
      <c r="K58" s="31">
        <v>13.852500000000001</v>
      </c>
      <c r="L58" s="31">
        <v>277.05</v>
      </c>
    </row>
    <row r="59" spans="2:12" x14ac:dyDescent="0.35">
      <c r="B59" s="6" t="s">
        <v>15</v>
      </c>
      <c r="C59" s="6" t="str">
        <f>VLOOKUP(Tabla!B59,Ciudad!$E$3:$F$5,2,0)</f>
        <v>GUAYAQUIL</v>
      </c>
      <c r="D59" s="6" t="s">
        <v>31</v>
      </c>
      <c r="E59" s="6">
        <v>2</v>
      </c>
      <c r="F59" s="6" t="str">
        <f>VLOOKUP(E59,Empleados!$B$2:$C$15,2,0)</f>
        <v>Juan Herdoiza</v>
      </c>
      <c r="G59" s="6">
        <v>74</v>
      </c>
      <c r="H59" s="6" t="str">
        <f>VLOOKUP(G59,Clientes!$C$3:$D$103,2,0)</f>
        <v>MARIA VERONICA  CARVALLO FAREZ</v>
      </c>
      <c r="I59" s="7">
        <v>43195</v>
      </c>
      <c r="J59" s="6" t="s">
        <v>14</v>
      </c>
      <c r="K59" s="30">
        <v>132.911</v>
      </c>
      <c r="L59" s="30">
        <v>1329.11</v>
      </c>
    </row>
    <row r="60" spans="2:12" x14ac:dyDescent="0.35">
      <c r="B60" s="10" t="s">
        <v>15</v>
      </c>
      <c r="C60" s="6" t="str">
        <f>VLOOKUP(Tabla!B60,Ciudad!$E$3:$F$5,2,0)</f>
        <v>GUAYAQUIL</v>
      </c>
      <c r="D60" s="10" t="s">
        <v>26</v>
      </c>
      <c r="E60" s="10">
        <v>3</v>
      </c>
      <c r="F60" s="6" t="str">
        <f>VLOOKUP(E60,Empleados!$B$2:$C$15,2,0)</f>
        <v>Nuria Baque</v>
      </c>
      <c r="G60" s="10">
        <v>77</v>
      </c>
      <c r="H60" s="6" t="str">
        <f>VLOOKUP(G60,Clientes!$C$3:$D$103,2,0)</f>
        <v>PAOLA LORENA  CASTILLO RODRIGUEZ</v>
      </c>
      <c r="I60" s="11">
        <v>43148</v>
      </c>
      <c r="J60" s="10" t="s">
        <v>14</v>
      </c>
      <c r="K60" s="31">
        <v>42.001000000000005</v>
      </c>
      <c r="L60" s="31">
        <v>420.01</v>
      </c>
    </row>
    <row r="61" spans="2:12" x14ac:dyDescent="0.35">
      <c r="B61" s="6" t="s">
        <v>15</v>
      </c>
      <c r="C61" s="6" t="str">
        <f>VLOOKUP(Tabla!B61,Ciudad!$E$3:$F$5,2,0)</f>
        <v>GUAYAQUIL</v>
      </c>
      <c r="D61" s="6" t="s">
        <v>36</v>
      </c>
      <c r="E61" s="6">
        <v>3</v>
      </c>
      <c r="F61" s="6" t="str">
        <f>VLOOKUP(E61,Empleados!$B$2:$C$15,2,0)</f>
        <v>Nuria Baque</v>
      </c>
      <c r="G61" s="6">
        <v>28</v>
      </c>
      <c r="H61" s="6" t="str">
        <f>VLOOKUP(G61,Clientes!$C$3:$D$103,2,0)</f>
        <v>BOLIVAR AGUSTIN  ARTEAGA CALLE</v>
      </c>
      <c r="I61" s="7">
        <v>43148</v>
      </c>
      <c r="J61" s="6" t="s">
        <v>14</v>
      </c>
      <c r="K61" s="30">
        <v>250.72500000000002</v>
      </c>
      <c r="L61" s="30">
        <v>2507.25</v>
      </c>
    </row>
    <row r="62" spans="2:12" x14ac:dyDescent="0.35">
      <c r="B62" s="10" t="s">
        <v>15</v>
      </c>
      <c r="C62" s="6" t="str">
        <f>VLOOKUP(Tabla!B62,Ciudad!$E$3:$F$5,2,0)</f>
        <v>GUAYAQUIL</v>
      </c>
      <c r="D62" s="10" t="s">
        <v>34</v>
      </c>
      <c r="E62" s="10">
        <v>3</v>
      </c>
      <c r="F62" s="6" t="str">
        <f>VLOOKUP(E62,Empleados!$B$2:$C$15,2,0)</f>
        <v>Nuria Baque</v>
      </c>
      <c r="G62" s="10">
        <v>15</v>
      </c>
      <c r="H62" s="6" t="str">
        <f>VLOOKUP(G62,Clientes!$C$3:$D$103,2,0)</f>
        <v>JORGE LUIS  ANDRADE MATUTE</v>
      </c>
      <c r="I62" s="11">
        <v>43148</v>
      </c>
      <c r="J62" s="10" t="s">
        <v>14</v>
      </c>
      <c r="K62" s="31">
        <v>26.600999999999999</v>
      </c>
      <c r="L62" s="31">
        <v>266.01</v>
      </c>
    </row>
    <row r="63" spans="2:12" x14ac:dyDescent="0.35">
      <c r="B63" s="6" t="s">
        <v>15</v>
      </c>
      <c r="C63" s="6" t="str">
        <f>VLOOKUP(Tabla!B63,Ciudad!$E$3:$F$5,2,0)</f>
        <v>GUAYAQUIL</v>
      </c>
      <c r="D63" s="6" t="s">
        <v>37</v>
      </c>
      <c r="E63" s="6">
        <v>3</v>
      </c>
      <c r="F63" s="6" t="str">
        <f>VLOOKUP(E63,Empleados!$B$2:$C$15,2,0)</f>
        <v>Nuria Baque</v>
      </c>
      <c r="G63" s="6">
        <v>45</v>
      </c>
      <c r="H63" s="6" t="str">
        <f>VLOOKUP(G63,Clientes!$C$3:$D$103,2,0)</f>
        <v>MARIA FERNANDA  BUENO BRAVO</v>
      </c>
      <c r="I63" s="7">
        <v>43148</v>
      </c>
      <c r="J63" s="6" t="s">
        <v>14</v>
      </c>
      <c r="K63" s="30">
        <v>37.020499999999998</v>
      </c>
      <c r="L63" s="30">
        <v>740.41</v>
      </c>
    </row>
    <row r="64" spans="2:12" x14ac:dyDescent="0.35">
      <c r="B64" s="10" t="s">
        <v>15</v>
      </c>
      <c r="C64" s="6" t="str">
        <f>VLOOKUP(Tabla!B64,Ciudad!$E$3:$F$5,2,0)</f>
        <v>GUAYAQUIL</v>
      </c>
      <c r="D64" s="10" t="s">
        <v>16</v>
      </c>
      <c r="E64" s="10">
        <v>3</v>
      </c>
      <c r="F64" s="6" t="str">
        <f>VLOOKUP(E64,Empleados!$B$2:$C$15,2,0)</f>
        <v>Nuria Baque</v>
      </c>
      <c r="G64" s="10">
        <v>39</v>
      </c>
      <c r="H64" s="6" t="str">
        <f>VLOOKUP(G64,Clientes!$C$3:$D$103,2,0)</f>
        <v>MARIA ELIZABETH  BONILLA LUCERO</v>
      </c>
      <c r="I64" s="11">
        <v>43148</v>
      </c>
      <c r="J64" s="10" t="s">
        <v>23</v>
      </c>
      <c r="K64" s="31">
        <v>25.446000000000002</v>
      </c>
      <c r="L64" s="31">
        <v>508.92</v>
      </c>
    </row>
    <row r="65" spans="2:12" x14ac:dyDescent="0.35">
      <c r="B65" s="6" t="s">
        <v>15</v>
      </c>
      <c r="C65" s="6" t="str">
        <f>VLOOKUP(Tabla!B65,Ciudad!$E$3:$F$5,2,0)</f>
        <v>GUAYAQUIL</v>
      </c>
      <c r="D65" s="6" t="s">
        <v>25</v>
      </c>
      <c r="E65" s="6">
        <v>2</v>
      </c>
      <c r="F65" s="6" t="str">
        <f>VLOOKUP(E65,Empleados!$B$2:$C$15,2,0)</f>
        <v>Juan Herdoiza</v>
      </c>
      <c r="G65" s="6">
        <v>81</v>
      </c>
      <c r="H65" s="6" t="str">
        <f>VLOOKUP(G65,Clientes!$C$3:$D$103,2,0)</f>
        <v>LUPE EUGENIA  CHACHO GALARZA</v>
      </c>
      <c r="I65" s="7">
        <v>43148</v>
      </c>
      <c r="J65" s="6" t="s">
        <v>14</v>
      </c>
      <c r="K65" s="30">
        <v>37.052</v>
      </c>
      <c r="L65" s="30">
        <v>741.04</v>
      </c>
    </row>
    <row r="66" spans="2:12" x14ac:dyDescent="0.35">
      <c r="B66" s="10" t="s">
        <v>15</v>
      </c>
      <c r="C66" s="6" t="str">
        <f>VLOOKUP(Tabla!B66,Ciudad!$E$3:$F$5,2,0)</f>
        <v>GUAYAQUIL</v>
      </c>
      <c r="D66" s="10" t="s">
        <v>26</v>
      </c>
      <c r="E66" s="10">
        <v>4</v>
      </c>
      <c r="F66" s="6" t="str">
        <f>VLOOKUP(E66,Empleados!$B$2:$C$15,2,0)</f>
        <v>Carlos Leonidas</v>
      </c>
      <c r="G66" s="10">
        <v>43</v>
      </c>
      <c r="H66" s="6" t="str">
        <f>VLOOKUP(G66,Clientes!$C$3:$D$103,2,0)</f>
        <v>NATALI CECIBEL  BRITO SAETAMA</v>
      </c>
      <c r="I66" s="11">
        <v>43148</v>
      </c>
      <c r="J66" s="10" t="s">
        <v>14</v>
      </c>
      <c r="K66" s="31">
        <v>42.001000000000005</v>
      </c>
      <c r="L66" s="31">
        <v>420.01</v>
      </c>
    </row>
    <row r="67" spans="2:12" x14ac:dyDescent="0.35">
      <c r="B67" s="6" t="s">
        <v>15</v>
      </c>
      <c r="C67" s="6" t="str">
        <f>VLOOKUP(Tabla!B67,Ciudad!$E$3:$F$5,2,0)</f>
        <v>GUAYAQUIL</v>
      </c>
      <c r="D67" s="6" t="s">
        <v>28</v>
      </c>
      <c r="E67" s="6">
        <v>2</v>
      </c>
      <c r="F67" s="6" t="str">
        <f>VLOOKUP(E67,Empleados!$B$2:$C$15,2,0)</f>
        <v>Juan Herdoiza</v>
      </c>
      <c r="G67" s="6">
        <v>70</v>
      </c>
      <c r="H67" s="6" t="str">
        <f>VLOOKUP(G67,Clientes!$C$3:$D$103,2,0)</f>
        <v>CARMEN ELIZABETH  CARCHI RAMON</v>
      </c>
      <c r="I67" s="7">
        <v>43148</v>
      </c>
      <c r="J67" s="6" t="s">
        <v>38</v>
      </c>
      <c r="K67" s="30">
        <v>9.331999999999999</v>
      </c>
      <c r="L67" s="30">
        <v>93.32</v>
      </c>
    </row>
    <row r="68" spans="2:12" x14ac:dyDescent="0.35">
      <c r="B68" s="10" t="s">
        <v>15</v>
      </c>
      <c r="C68" s="6" t="str">
        <f>VLOOKUP(Tabla!B68,Ciudad!$E$3:$F$5,2,0)</f>
        <v>GUAYAQUIL</v>
      </c>
      <c r="D68" s="10" t="s">
        <v>36</v>
      </c>
      <c r="E68" s="10">
        <v>4</v>
      </c>
      <c r="F68" s="6" t="str">
        <f>VLOOKUP(E68,Empleados!$B$2:$C$15,2,0)</f>
        <v>Carlos Leonidas</v>
      </c>
      <c r="G68" s="10">
        <v>55</v>
      </c>
      <c r="H68" s="6" t="str">
        <f>VLOOKUP(G68,Clientes!$C$3:$D$103,2,0)</f>
        <v>MARTHA CECILIA  CABRERA LEON</v>
      </c>
      <c r="I68" s="11">
        <v>43148</v>
      </c>
      <c r="J68" s="10" t="s">
        <v>14</v>
      </c>
      <c r="K68" s="31">
        <v>125.36250000000001</v>
      </c>
      <c r="L68" s="31">
        <v>2507.25</v>
      </c>
    </row>
    <row r="69" spans="2:12" x14ac:dyDescent="0.35">
      <c r="B69" s="6" t="s">
        <v>15</v>
      </c>
      <c r="C69" s="6" t="str">
        <f>VLOOKUP(Tabla!B69,Ciudad!$E$3:$F$5,2,0)</f>
        <v>GUAYAQUIL</v>
      </c>
      <c r="D69" s="6" t="s">
        <v>13</v>
      </c>
      <c r="E69" s="6">
        <v>2</v>
      </c>
      <c r="F69" s="6" t="str">
        <f>VLOOKUP(E69,Empleados!$B$2:$C$15,2,0)</f>
        <v>Juan Herdoiza</v>
      </c>
      <c r="G69" s="6">
        <v>77</v>
      </c>
      <c r="H69" s="6" t="str">
        <f>VLOOKUP(G69,Clientes!$C$3:$D$103,2,0)</f>
        <v>PAOLA LORENA  CASTILLO RODRIGUEZ</v>
      </c>
      <c r="I69" s="7">
        <v>43148</v>
      </c>
      <c r="J69" s="6" t="s">
        <v>17</v>
      </c>
      <c r="K69" s="30">
        <v>63.913000000000004</v>
      </c>
      <c r="L69" s="30">
        <v>1278.26</v>
      </c>
    </row>
    <row r="70" spans="2:12" x14ac:dyDescent="0.35">
      <c r="B70" s="10" t="s">
        <v>15</v>
      </c>
      <c r="C70" s="6" t="str">
        <f>VLOOKUP(Tabla!B70,Ciudad!$E$3:$F$5,2,0)</f>
        <v>GUAYAQUIL</v>
      </c>
      <c r="D70" s="10" t="s">
        <v>24</v>
      </c>
      <c r="E70" s="10">
        <v>2</v>
      </c>
      <c r="F70" s="6" t="str">
        <f>VLOOKUP(E70,Empleados!$B$2:$C$15,2,0)</f>
        <v>Juan Herdoiza</v>
      </c>
      <c r="G70" s="10">
        <v>66</v>
      </c>
      <c r="H70" s="6" t="str">
        <f>VLOOKUP(G70,Clientes!$C$3:$D$103,2,0)</f>
        <v>ANA VALERIA  CALLE MESIAS</v>
      </c>
      <c r="I70" s="11">
        <v>43148</v>
      </c>
      <c r="J70" s="10" t="s">
        <v>14</v>
      </c>
      <c r="K70" s="31">
        <v>19.151</v>
      </c>
      <c r="L70" s="31">
        <v>383.02</v>
      </c>
    </row>
    <row r="71" spans="2:12" x14ac:dyDescent="0.35">
      <c r="B71" s="6" t="s">
        <v>15</v>
      </c>
      <c r="C71" s="6" t="str">
        <f>VLOOKUP(Tabla!B71,Ciudad!$E$3:$F$5,2,0)</f>
        <v>GUAYAQUIL</v>
      </c>
      <c r="D71" s="6" t="s">
        <v>24</v>
      </c>
      <c r="E71" s="6">
        <v>2</v>
      </c>
      <c r="F71" s="6" t="str">
        <f>VLOOKUP(E71,Empleados!$B$2:$C$15,2,0)</f>
        <v>Juan Herdoiza</v>
      </c>
      <c r="G71" s="6">
        <v>55</v>
      </c>
      <c r="H71" s="6" t="str">
        <f>VLOOKUP(G71,Clientes!$C$3:$D$103,2,0)</f>
        <v>MARTHA CECILIA  CABRERA LEON</v>
      </c>
      <c r="I71" s="7">
        <v>43148</v>
      </c>
      <c r="J71" s="6" t="s">
        <v>14</v>
      </c>
      <c r="K71" s="30">
        <v>19.151</v>
      </c>
      <c r="L71" s="30">
        <v>383.02</v>
      </c>
    </row>
    <row r="72" spans="2:12" x14ac:dyDescent="0.35">
      <c r="B72" s="10" t="s">
        <v>15</v>
      </c>
      <c r="C72" s="6" t="str">
        <f>VLOOKUP(Tabla!B72,Ciudad!$E$3:$F$5,2,0)</f>
        <v>GUAYAQUIL</v>
      </c>
      <c r="D72" s="10" t="s">
        <v>34</v>
      </c>
      <c r="E72" s="10">
        <v>4</v>
      </c>
      <c r="F72" s="6" t="str">
        <f>VLOOKUP(E72,Empleados!$B$2:$C$15,2,0)</f>
        <v>Carlos Leonidas</v>
      </c>
      <c r="G72" s="10">
        <v>44</v>
      </c>
      <c r="H72" s="6" t="str">
        <f>VLOOKUP(G72,Clientes!$C$3:$D$103,2,0)</f>
        <v>INES MARITZA  BRITO ZUÃ‘IGA</v>
      </c>
      <c r="I72" s="11">
        <v>43148</v>
      </c>
      <c r="J72" s="10" t="s">
        <v>14</v>
      </c>
      <c r="K72" s="31">
        <v>26.600999999999999</v>
      </c>
      <c r="L72" s="31">
        <v>266.01</v>
      </c>
    </row>
    <row r="73" spans="2:12" x14ac:dyDescent="0.35">
      <c r="B73" s="6" t="s">
        <v>15</v>
      </c>
      <c r="C73" s="6" t="str">
        <f>VLOOKUP(Tabla!B73,Ciudad!$E$3:$F$5,2,0)</f>
        <v>GUAYAQUIL</v>
      </c>
      <c r="D73" s="6" t="s">
        <v>37</v>
      </c>
      <c r="E73" s="6">
        <v>2</v>
      </c>
      <c r="F73" s="6" t="str">
        <f>VLOOKUP(E73,Empleados!$B$2:$C$15,2,0)</f>
        <v>Juan Herdoiza</v>
      </c>
      <c r="G73" s="6">
        <v>69</v>
      </c>
      <c r="H73" s="6" t="str">
        <f>VLOOKUP(G73,Clientes!$C$3:$D$103,2,0)</f>
        <v>FABIAN FERNANDO  CAMPOVERDE SACTA</v>
      </c>
      <c r="I73" s="7">
        <v>43148</v>
      </c>
      <c r="J73" s="6" t="s">
        <v>14</v>
      </c>
      <c r="K73" s="30">
        <v>37.020499999999998</v>
      </c>
      <c r="L73" s="30">
        <v>740.41</v>
      </c>
    </row>
    <row r="74" spans="2:12" x14ac:dyDescent="0.35">
      <c r="B74" s="10" t="s">
        <v>15</v>
      </c>
      <c r="C74" s="6" t="str">
        <f>VLOOKUP(Tabla!B74,Ciudad!$E$3:$F$5,2,0)</f>
        <v>GUAYAQUIL</v>
      </c>
      <c r="D74" s="10" t="s">
        <v>13</v>
      </c>
      <c r="E74" s="10">
        <v>4</v>
      </c>
      <c r="F74" s="6" t="str">
        <f>VLOOKUP(E74,Empleados!$B$2:$C$15,2,0)</f>
        <v>Carlos Leonidas</v>
      </c>
      <c r="G74" s="10">
        <v>25</v>
      </c>
      <c r="H74" s="6" t="str">
        <f>VLOOKUP(G74,Clientes!$C$3:$D$103,2,0)</f>
        <v>GLADYS PATRICIA  ARPI BARROS</v>
      </c>
      <c r="I74" s="11">
        <v>43214</v>
      </c>
      <c r="J74" s="10" t="s">
        <v>30</v>
      </c>
      <c r="K74" s="31">
        <v>127.82600000000001</v>
      </c>
      <c r="L74" s="31">
        <v>1278.26</v>
      </c>
    </row>
    <row r="75" spans="2:12" x14ac:dyDescent="0.35">
      <c r="B75" s="6" t="s">
        <v>15</v>
      </c>
      <c r="C75" s="6" t="str">
        <f>VLOOKUP(Tabla!B75,Ciudad!$E$3:$F$5,2,0)</f>
        <v>GUAYAQUIL</v>
      </c>
      <c r="D75" s="6" t="s">
        <v>29</v>
      </c>
      <c r="E75" s="6">
        <v>4</v>
      </c>
      <c r="F75" s="6" t="str">
        <f>VLOOKUP(E75,Empleados!$B$2:$C$15,2,0)</f>
        <v>Carlos Leonidas</v>
      </c>
      <c r="G75" s="6">
        <v>99</v>
      </c>
      <c r="H75" s="6" t="str">
        <f>VLOOKUP(G75,Clientes!$C$3:$D$103,2,0)</f>
        <v>EDGAR ADRIAN  DURAZNO CORONEL</v>
      </c>
      <c r="I75" s="7">
        <v>43214</v>
      </c>
      <c r="J75" s="6" t="s">
        <v>14</v>
      </c>
      <c r="K75" s="30">
        <v>103.88</v>
      </c>
      <c r="L75" s="30">
        <v>2077.6</v>
      </c>
    </row>
    <row r="76" spans="2:12" x14ac:dyDescent="0.35">
      <c r="B76" s="10" t="s">
        <v>15</v>
      </c>
      <c r="C76" s="6" t="str">
        <f>VLOOKUP(Tabla!B76,Ciudad!$E$3:$F$5,2,0)</f>
        <v>GUAYAQUIL</v>
      </c>
      <c r="D76" s="10" t="s">
        <v>13</v>
      </c>
      <c r="E76" s="10">
        <v>4</v>
      </c>
      <c r="F76" s="6" t="str">
        <f>VLOOKUP(E76,Empleados!$B$2:$C$15,2,0)</f>
        <v>Carlos Leonidas</v>
      </c>
      <c r="G76" s="10">
        <v>90</v>
      </c>
      <c r="H76" s="6" t="str">
        <f>VLOOKUP(G76,Clientes!$C$3:$D$103,2,0)</f>
        <v>CARLOS JAVIER  CISNEROS CALLE</v>
      </c>
      <c r="I76" s="11">
        <v>43210</v>
      </c>
      <c r="J76" s="10" t="s">
        <v>14</v>
      </c>
      <c r="K76" s="31">
        <v>127.82600000000001</v>
      </c>
      <c r="L76" s="31">
        <v>1278.26</v>
      </c>
    </row>
    <row r="77" spans="2:12" x14ac:dyDescent="0.35">
      <c r="B77" s="6" t="s">
        <v>15</v>
      </c>
      <c r="C77" s="6" t="str">
        <f>VLOOKUP(Tabla!B77,Ciudad!$E$3:$F$5,2,0)</f>
        <v>GUAYAQUIL</v>
      </c>
      <c r="D77" s="6" t="s">
        <v>18</v>
      </c>
      <c r="E77" s="6">
        <v>4</v>
      </c>
      <c r="F77" s="6" t="str">
        <f>VLOOKUP(E77,Empleados!$B$2:$C$15,2,0)</f>
        <v>Carlos Leonidas</v>
      </c>
      <c r="G77" s="6">
        <v>42</v>
      </c>
      <c r="H77" s="6" t="str">
        <f>VLOOKUP(G77,Clientes!$C$3:$D$103,2,0)</f>
        <v>GRACIELA MELANIA  BRITO GUERRERO</v>
      </c>
      <c r="I77" s="7">
        <v>43210</v>
      </c>
      <c r="J77" s="6" t="s">
        <v>14</v>
      </c>
      <c r="K77" s="30">
        <v>284.51100000000002</v>
      </c>
      <c r="L77" s="30">
        <v>2845.11</v>
      </c>
    </row>
    <row r="78" spans="2:12" x14ac:dyDescent="0.35">
      <c r="B78" s="10" t="s">
        <v>15</v>
      </c>
      <c r="C78" s="6" t="str">
        <f>VLOOKUP(Tabla!B78,Ciudad!$E$3:$F$5,2,0)</f>
        <v>GUAYAQUIL</v>
      </c>
      <c r="D78" s="10" t="s">
        <v>35</v>
      </c>
      <c r="E78" s="10">
        <v>3</v>
      </c>
      <c r="F78" s="6" t="str">
        <f>VLOOKUP(E78,Empleados!$B$2:$C$15,2,0)</f>
        <v>Nuria Baque</v>
      </c>
      <c r="G78" s="10">
        <v>55</v>
      </c>
      <c r="H78" s="6" t="str">
        <f>VLOOKUP(G78,Clientes!$C$3:$D$103,2,0)</f>
        <v>MARTHA CECILIA  CABRERA LEON</v>
      </c>
      <c r="I78" s="11">
        <v>43208</v>
      </c>
      <c r="J78" s="10" t="s">
        <v>14</v>
      </c>
      <c r="K78" s="31">
        <v>13.852500000000001</v>
      </c>
      <c r="L78" s="31">
        <v>277.05</v>
      </c>
    </row>
    <row r="79" spans="2:12" x14ac:dyDescent="0.35">
      <c r="B79" s="6" t="s">
        <v>15</v>
      </c>
      <c r="C79" s="6" t="str">
        <f>VLOOKUP(Tabla!B79,Ciudad!$E$3:$F$5,2,0)</f>
        <v>GUAYAQUIL</v>
      </c>
      <c r="D79" s="6" t="s">
        <v>21</v>
      </c>
      <c r="E79" s="6">
        <v>3</v>
      </c>
      <c r="F79" s="6" t="str">
        <f>VLOOKUP(E79,Empleados!$B$2:$C$15,2,0)</f>
        <v>Nuria Baque</v>
      </c>
      <c r="G79" s="6">
        <v>33</v>
      </c>
      <c r="H79" s="6" t="str">
        <f>VLOOKUP(G79,Clientes!$C$3:$D$103,2,0)</f>
        <v>JULIO MARCELO  BARBECHO LEMA</v>
      </c>
      <c r="I79" s="7">
        <v>43200</v>
      </c>
      <c r="J79" s="6" t="s">
        <v>14</v>
      </c>
      <c r="K79" s="30">
        <v>102.73</v>
      </c>
      <c r="L79" s="30">
        <v>1027.3</v>
      </c>
    </row>
    <row r="80" spans="2:12" x14ac:dyDescent="0.35">
      <c r="B80" s="10" t="s">
        <v>15</v>
      </c>
      <c r="C80" s="6" t="str">
        <f>VLOOKUP(Tabla!B80,Ciudad!$E$3:$F$5,2,0)</f>
        <v>GUAYAQUIL</v>
      </c>
      <c r="D80" s="10" t="s">
        <v>24</v>
      </c>
      <c r="E80" s="10">
        <v>3</v>
      </c>
      <c r="F80" s="6" t="str">
        <f>VLOOKUP(E80,Empleados!$B$2:$C$15,2,0)</f>
        <v>Nuria Baque</v>
      </c>
      <c r="G80" s="10">
        <v>64</v>
      </c>
      <c r="H80" s="6" t="str">
        <f>VLOOKUP(G80,Clientes!$C$3:$D$103,2,0)</f>
        <v>PATRICIO XAVIER  CALLE ENCALADA</v>
      </c>
      <c r="I80" s="11">
        <v>43199</v>
      </c>
      <c r="J80" s="10" t="s">
        <v>14</v>
      </c>
      <c r="K80" s="31">
        <v>38.302</v>
      </c>
      <c r="L80" s="31">
        <v>383.02</v>
      </c>
    </row>
    <row r="81" spans="2:12" x14ac:dyDescent="0.35">
      <c r="B81" s="6" t="s">
        <v>15</v>
      </c>
      <c r="C81" s="6" t="str">
        <f>VLOOKUP(Tabla!B81,Ciudad!$E$3:$F$5,2,0)</f>
        <v>GUAYAQUIL</v>
      </c>
      <c r="D81" s="6" t="s">
        <v>39</v>
      </c>
      <c r="E81" s="6">
        <v>3</v>
      </c>
      <c r="F81" s="6" t="str">
        <f>VLOOKUP(E81,Empleados!$B$2:$C$15,2,0)</f>
        <v>Nuria Baque</v>
      </c>
      <c r="G81" s="6">
        <v>67</v>
      </c>
      <c r="H81" s="6" t="str">
        <f>VLOOKUP(G81,Clientes!$C$3:$D$103,2,0)</f>
        <v>EDISSON DANIEL  CAMPOVERDE MATUTE</v>
      </c>
      <c r="I81" s="7">
        <v>43199</v>
      </c>
      <c r="J81" s="6" t="s">
        <v>17</v>
      </c>
      <c r="K81" s="30">
        <v>5.8890000000000002</v>
      </c>
      <c r="L81" s="30">
        <v>117.78</v>
      </c>
    </row>
    <row r="82" spans="2:12" x14ac:dyDescent="0.35">
      <c r="B82" s="10" t="s">
        <v>15</v>
      </c>
      <c r="C82" s="6" t="str">
        <f>VLOOKUP(Tabla!B82,Ciudad!$E$3:$F$5,2,0)</f>
        <v>GUAYAQUIL</v>
      </c>
      <c r="D82" s="10" t="s">
        <v>31</v>
      </c>
      <c r="E82" s="10">
        <v>3</v>
      </c>
      <c r="F82" s="6" t="str">
        <f>VLOOKUP(E82,Empleados!$B$2:$C$15,2,0)</f>
        <v>Nuria Baque</v>
      </c>
      <c r="G82" s="10">
        <v>81</v>
      </c>
      <c r="H82" s="6" t="str">
        <f>VLOOKUP(G82,Clientes!$C$3:$D$103,2,0)</f>
        <v>LUPE EUGENIA  CHACHO GALARZA</v>
      </c>
      <c r="I82" s="11">
        <v>43194</v>
      </c>
      <c r="J82" s="10" t="s">
        <v>14</v>
      </c>
      <c r="K82" s="31">
        <v>132.911</v>
      </c>
      <c r="L82" s="31">
        <v>1329.11</v>
      </c>
    </row>
    <row r="83" spans="2:12" x14ac:dyDescent="0.35">
      <c r="B83" s="6" t="s">
        <v>15</v>
      </c>
      <c r="C83" s="6" t="str">
        <f>VLOOKUP(Tabla!B83,Ciudad!$E$3:$F$5,2,0)</f>
        <v>GUAYAQUIL</v>
      </c>
      <c r="D83" s="6" t="s">
        <v>13</v>
      </c>
      <c r="E83" s="6">
        <v>2</v>
      </c>
      <c r="F83" s="6" t="str">
        <f>VLOOKUP(E83,Empleados!$B$2:$C$15,2,0)</f>
        <v>Juan Herdoiza</v>
      </c>
      <c r="G83" s="6">
        <v>85</v>
      </c>
      <c r="H83" s="6" t="str">
        <f>VLOOKUP(G83,Clientes!$C$3:$D$103,2,0)</f>
        <v>DARWIN ALEXANDER  CHILPE TORRES</v>
      </c>
      <c r="I83" s="7">
        <v>43194</v>
      </c>
      <c r="J83" s="6" t="s">
        <v>14</v>
      </c>
      <c r="K83" s="30">
        <v>63.913000000000004</v>
      </c>
      <c r="L83" s="30">
        <v>1278.26</v>
      </c>
    </row>
    <row r="84" spans="2:12" x14ac:dyDescent="0.35">
      <c r="B84" s="10" t="s">
        <v>15</v>
      </c>
      <c r="C84" s="6" t="str">
        <f>VLOOKUP(Tabla!B84,Ciudad!$E$3:$F$5,2,0)</f>
        <v>GUAYAQUIL</v>
      </c>
      <c r="D84" s="10" t="s">
        <v>13</v>
      </c>
      <c r="E84" s="10">
        <v>3</v>
      </c>
      <c r="F84" s="6" t="str">
        <f>VLOOKUP(E84,Empleados!$B$2:$C$15,2,0)</f>
        <v>Nuria Baque</v>
      </c>
      <c r="G84" s="10">
        <v>99</v>
      </c>
      <c r="H84" s="6" t="str">
        <f>VLOOKUP(G84,Clientes!$C$3:$D$103,2,0)</f>
        <v>EDGAR ADRIAN  DURAZNO CORONEL</v>
      </c>
      <c r="I84" s="11">
        <v>43192</v>
      </c>
      <c r="J84" s="10" t="s">
        <v>14</v>
      </c>
      <c r="K84" s="31">
        <v>127.82600000000001</v>
      </c>
      <c r="L84" s="31">
        <v>1278.26</v>
      </c>
    </row>
    <row r="85" spans="2:12" x14ac:dyDescent="0.35">
      <c r="B85" s="6" t="s">
        <v>15</v>
      </c>
      <c r="C85" s="6" t="str">
        <f>VLOOKUP(Tabla!B85,Ciudad!$E$3:$F$5,2,0)</f>
        <v>GUAYAQUIL</v>
      </c>
      <c r="D85" s="6" t="s">
        <v>29</v>
      </c>
      <c r="E85" s="6">
        <v>4</v>
      </c>
      <c r="F85" s="6" t="str">
        <f>VLOOKUP(E85,Empleados!$B$2:$C$15,2,0)</f>
        <v>Carlos Leonidas</v>
      </c>
      <c r="G85" s="6">
        <v>31</v>
      </c>
      <c r="H85" s="6" t="str">
        <f>VLOOKUP(G85,Clientes!$C$3:$D$103,2,0)</f>
        <v>FERNANDO JAVIER  BALAREZO POLO</v>
      </c>
      <c r="I85" s="7">
        <v>43192</v>
      </c>
      <c r="J85" s="6" t="s">
        <v>14</v>
      </c>
      <c r="K85" s="30">
        <v>103.88</v>
      </c>
      <c r="L85" s="30">
        <v>2077.6</v>
      </c>
    </row>
    <row r="86" spans="2:12" x14ac:dyDescent="0.35">
      <c r="B86" s="10" t="s">
        <v>15</v>
      </c>
      <c r="C86" s="6" t="str">
        <f>VLOOKUP(Tabla!B86,Ciudad!$E$3:$F$5,2,0)</f>
        <v>GUAYAQUIL</v>
      </c>
      <c r="D86" s="10" t="s">
        <v>35</v>
      </c>
      <c r="E86" s="10">
        <v>3</v>
      </c>
      <c r="F86" s="6" t="str">
        <f>VLOOKUP(E86,Empleados!$B$2:$C$15,2,0)</f>
        <v>Nuria Baque</v>
      </c>
      <c r="G86" s="10">
        <v>29</v>
      </c>
      <c r="H86" s="6" t="str">
        <f>VLOOKUP(G86,Clientes!$C$3:$D$103,2,0)</f>
        <v>LUZ MATILDE  ASTUDILLO CAMBI</v>
      </c>
      <c r="I86" s="11">
        <v>43192</v>
      </c>
      <c r="J86" s="10" t="s">
        <v>23</v>
      </c>
      <c r="K86" s="31">
        <v>13.852500000000001</v>
      </c>
      <c r="L86" s="31">
        <v>277.05</v>
      </c>
    </row>
    <row r="87" spans="2:12" x14ac:dyDescent="0.35">
      <c r="B87" s="6" t="s">
        <v>15</v>
      </c>
      <c r="C87" s="6" t="str">
        <f>VLOOKUP(Tabla!B87,Ciudad!$E$3:$F$5,2,0)</f>
        <v>GUAYAQUIL</v>
      </c>
      <c r="D87" s="6" t="s">
        <v>26</v>
      </c>
      <c r="E87" s="6">
        <v>3</v>
      </c>
      <c r="F87" s="6" t="str">
        <f>VLOOKUP(E87,Empleados!$B$2:$C$15,2,0)</f>
        <v>Nuria Baque</v>
      </c>
      <c r="G87" s="6">
        <v>31</v>
      </c>
      <c r="H87" s="6" t="str">
        <f>VLOOKUP(G87,Clientes!$C$3:$D$103,2,0)</f>
        <v>FERNANDO JAVIER  BALAREZO POLO</v>
      </c>
      <c r="I87" s="7">
        <v>43186</v>
      </c>
      <c r="J87" s="6" t="s">
        <v>14</v>
      </c>
      <c r="K87" s="30">
        <v>21.000500000000002</v>
      </c>
      <c r="L87" s="30">
        <v>420.01</v>
      </c>
    </row>
    <row r="88" spans="2:12" x14ac:dyDescent="0.35">
      <c r="B88" s="10" t="s">
        <v>15</v>
      </c>
      <c r="C88" s="6" t="str">
        <f>VLOOKUP(Tabla!B88,Ciudad!$E$3:$F$5,2,0)</f>
        <v>GUAYAQUIL</v>
      </c>
      <c r="D88" s="10" t="s">
        <v>35</v>
      </c>
      <c r="E88" s="10">
        <v>4</v>
      </c>
      <c r="F88" s="6" t="str">
        <f>VLOOKUP(E88,Empleados!$B$2:$C$15,2,0)</f>
        <v>Carlos Leonidas</v>
      </c>
      <c r="G88" s="10">
        <v>13</v>
      </c>
      <c r="H88" s="6" t="str">
        <f>VLOOKUP(G88,Clientes!$C$3:$D$103,2,0)</f>
        <v>MARIANA ABIGAIL  ALVARRACIN GUTAMA</v>
      </c>
      <c r="I88" s="11">
        <v>43185</v>
      </c>
      <c r="J88" s="10" t="s">
        <v>14</v>
      </c>
      <c r="K88" s="31">
        <v>13.852500000000001</v>
      </c>
      <c r="L88" s="31">
        <v>277.05</v>
      </c>
    </row>
    <row r="89" spans="2:12" x14ac:dyDescent="0.35">
      <c r="B89" s="6" t="s">
        <v>15</v>
      </c>
      <c r="C89" s="6" t="str">
        <f>VLOOKUP(Tabla!B89,Ciudad!$E$3:$F$5,2,0)</f>
        <v>GUAYAQUIL</v>
      </c>
      <c r="D89" s="6" t="s">
        <v>36</v>
      </c>
      <c r="E89" s="6">
        <v>2</v>
      </c>
      <c r="F89" s="6" t="str">
        <f>VLOOKUP(E89,Empleados!$B$2:$C$15,2,0)</f>
        <v>Juan Herdoiza</v>
      </c>
      <c r="G89" s="6">
        <v>57</v>
      </c>
      <c r="H89" s="6" t="str">
        <f>VLOOKUP(G89,Clientes!$C$3:$D$103,2,0)</f>
        <v>ROBERTO CARLOS  CAJAMARCA BARBECHO</v>
      </c>
      <c r="I89" s="7">
        <v>43181</v>
      </c>
      <c r="J89" s="6" t="s">
        <v>23</v>
      </c>
      <c r="K89" s="30">
        <v>125.36250000000001</v>
      </c>
      <c r="L89" s="30">
        <v>2507.25</v>
      </c>
    </row>
    <row r="90" spans="2:12" x14ac:dyDescent="0.35">
      <c r="B90" s="10" t="s">
        <v>15</v>
      </c>
      <c r="C90" s="6" t="str">
        <f>VLOOKUP(Tabla!B90,Ciudad!$E$3:$F$5,2,0)</f>
        <v>GUAYAQUIL</v>
      </c>
      <c r="D90" s="10" t="s">
        <v>26</v>
      </c>
      <c r="E90" s="10">
        <v>4</v>
      </c>
      <c r="F90" s="6" t="str">
        <f>VLOOKUP(E90,Empleados!$B$2:$C$15,2,0)</f>
        <v>Carlos Leonidas</v>
      </c>
      <c r="G90" s="10">
        <v>10</v>
      </c>
      <c r="H90" s="6" t="str">
        <f>VLOOKUP(G90,Clientes!$C$3:$D$103,2,0)</f>
        <v>PAOLA ELIZABETH  ALVARADO RUIZ</v>
      </c>
      <c r="I90" s="11">
        <v>43180</v>
      </c>
      <c r="J90" s="10" t="s">
        <v>14</v>
      </c>
      <c r="K90" s="31">
        <v>21.000500000000002</v>
      </c>
      <c r="L90" s="31">
        <v>420.01</v>
      </c>
    </row>
    <row r="91" spans="2:12" x14ac:dyDescent="0.35">
      <c r="B91" s="6" t="s">
        <v>15</v>
      </c>
      <c r="C91" s="6" t="str">
        <f>VLOOKUP(Tabla!B91,Ciudad!$E$3:$F$5,2,0)</f>
        <v>GUAYAQUIL</v>
      </c>
      <c r="D91" s="6" t="s">
        <v>29</v>
      </c>
      <c r="E91" s="6">
        <v>3</v>
      </c>
      <c r="F91" s="6" t="str">
        <f>VLOOKUP(E91,Empleados!$B$2:$C$15,2,0)</f>
        <v>Nuria Baque</v>
      </c>
      <c r="G91" s="6">
        <v>30</v>
      </c>
      <c r="H91" s="6" t="str">
        <f>VLOOKUP(G91,Clientes!$C$3:$D$103,2,0)</f>
        <v>ANA ISABEL  AUQUILLA ZHAGUI</v>
      </c>
      <c r="I91" s="7">
        <v>43179</v>
      </c>
      <c r="J91" s="6" t="s">
        <v>14</v>
      </c>
      <c r="K91" s="30">
        <v>207.76</v>
      </c>
      <c r="L91" s="30">
        <v>2077.6</v>
      </c>
    </row>
    <row r="92" spans="2:12" x14ac:dyDescent="0.35">
      <c r="B92" s="10" t="s">
        <v>15</v>
      </c>
      <c r="C92" s="6" t="str">
        <f>VLOOKUP(Tabla!B92,Ciudad!$E$3:$F$5,2,0)</f>
        <v>GUAYAQUIL</v>
      </c>
      <c r="D92" s="10" t="s">
        <v>34</v>
      </c>
      <c r="E92" s="10">
        <v>3</v>
      </c>
      <c r="F92" s="6" t="str">
        <f>VLOOKUP(E92,Empleados!$B$2:$C$15,2,0)</f>
        <v>Nuria Baque</v>
      </c>
      <c r="G92" s="10">
        <v>20</v>
      </c>
      <c r="H92" s="6" t="str">
        <f>VLOOKUP(G92,Clientes!$C$3:$D$103,2,0)</f>
        <v>DIANA XIMENA  ARCENTALES QUIZHPE</v>
      </c>
      <c r="I92" s="11">
        <v>43178</v>
      </c>
      <c r="J92" s="10" t="s">
        <v>17</v>
      </c>
      <c r="K92" s="31">
        <v>26.600999999999999</v>
      </c>
      <c r="L92" s="31">
        <v>266.01</v>
      </c>
    </row>
    <row r="93" spans="2:12" x14ac:dyDescent="0.35">
      <c r="B93" s="6" t="s">
        <v>15</v>
      </c>
      <c r="C93" s="6" t="str">
        <f>VLOOKUP(Tabla!B93,Ciudad!$E$3:$F$5,2,0)</f>
        <v>GUAYAQUIL</v>
      </c>
      <c r="D93" s="6" t="s">
        <v>16</v>
      </c>
      <c r="E93" s="6">
        <v>4</v>
      </c>
      <c r="F93" s="6" t="str">
        <f>VLOOKUP(E93,Empleados!$B$2:$C$15,2,0)</f>
        <v>Carlos Leonidas</v>
      </c>
      <c r="G93" s="6">
        <v>67</v>
      </c>
      <c r="H93" s="6" t="str">
        <f>VLOOKUP(G93,Clientes!$C$3:$D$103,2,0)</f>
        <v>EDISSON DANIEL  CAMPOVERDE MATUTE</v>
      </c>
      <c r="I93" s="7">
        <v>43178</v>
      </c>
      <c r="J93" s="6" t="s">
        <v>14</v>
      </c>
      <c r="K93" s="30">
        <v>50.892000000000003</v>
      </c>
      <c r="L93" s="30">
        <v>508.92</v>
      </c>
    </row>
    <row r="94" spans="2:12" x14ac:dyDescent="0.35">
      <c r="B94" s="10" t="s">
        <v>15</v>
      </c>
      <c r="C94" s="6" t="str">
        <f>VLOOKUP(Tabla!B94,Ciudad!$E$3:$F$5,2,0)</f>
        <v>GUAYAQUIL</v>
      </c>
      <c r="D94" s="10" t="s">
        <v>34</v>
      </c>
      <c r="E94" s="10">
        <v>2</v>
      </c>
      <c r="F94" s="6" t="str">
        <f>VLOOKUP(E94,Empleados!$B$2:$C$15,2,0)</f>
        <v>Juan Herdoiza</v>
      </c>
      <c r="G94" s="10">
        <v>33</v>
      </c>
      <c r="H94" s="6" t="str">
        <f>VLOOKUP(G94,Clientes!$C$3:$D$103,2,0)</f>
        <v>JULIO MARCELO  BARBECHO LEMA</v>
      </c>
      <c r="I94" s="11">
        <v>43178</v>
      </c>
      <c r="J94" s="10" t="s">
        <v>14</v>
      </c>
      <c r="K94" s="31">
        <v>13.3005</v>
      </c>
      <c r="L94" s="31">
        <v>266.01</v>
      </c>
    </row>
    <row r="95" spans="2:12" x14ac:dyDescent="0.35">
      <c r="B95" s="6" t="s">
        <v>15</v>
      </c>
      <c r="C95" s="6" t="str">
        <f>VLOOKUP(Tabla!B95,Ciudad!$E$3:$F$5,2,0)</f>
        <v>GUAYAQUIL</v>
      </c>
      <c r="D95" s="6" t="s">
        <v>34</v>
      </c>
      <c r="E95" s="6">
        <v>2</v>
      </c>
      <c r="F95" s="6" t="str">
        <f>VLOOKUP(E95,Empleados!$B$2:$C$15,2,0)</f>
        <v>Juan Herdoiza</v>
      </c>
      <c r="G95" s="6">
        <v>43</v>
      </c>
      <c r="H95" s="6" t="str">
        <f>VLOOKUP(G95,Clientes!$C$3:$D$103,2,0)</f>
        <v>NATALI CECIBEL  BRITO SAETAMA</v>
      </c>
      <c r="I95" s="7">
        <v>43178</v>
      </c>
      <c r="J95" s="6" t="s">
        <v>17</v>
      </c>
      <c r="K95" s="30">
        <v>13.3005</v>
      </c>
      <c r="L95" s="30">
        <v>266.01</v>
      </c>
    </row>
    <row r="96" spans="2:12" x14ac:dyDescent="0.35">
      <c r="B96" s="10" t="s">
        <v>15</v>
      </c>
      <c r="C96" s="6" t="str">
        <f>VLOOKUP(Tabla!B96,Ciudad!$E$3:$F$5,2,0)</f>
        <v>GUAYAQUIL</v>
      </c>
      <c r="D96" s="10" t="s">
        <v>28</v>
      </c>
      <c r="E96" s="10">
        <v>2</v>
      </c>
      <c r="F96" s="6" t="str">
        <f>VLOOKUP(E96,Empleados!$B$2:$C$15,2,0)</f>
        <v>Juan Herdoiza</v>
      </c>
      <c r="G96" s="10">
        <v>1</v>
      </c>
      <c r="H96" s="6" t="str">
        <f>VLOOKUP(G96,Clientes!$C$3:$D$103,2,0)</f>
        <v>MARIA ISABEL  AGUILAR JARA</v>
      </c>
      <c r="I96" s="11">
        <v>43174</v>
      </c>
      <c r="J96" s="10" t="s">
        <v>14</v>
      </c>
      <c r="K96" s="31">
        <v>9.331999999999999</v>
      </c>
      <c r="L96" s="31">
        <v>93.32</v>
      </c>
    </row>
    <row r="97" spans="2:12" x14ac:dyDescent="0.35">
      <c r="B97" s="6" t="s">
        <v>15</v>
      </c>
      <c r="C97" s="6" t="str">
        <f>VLOOKUP(Tabla!B97,Ciudad!$E$3:$F$5,2,0)</f>
        <v>GUAYAQUIL</v>
      </c>
      <c r="D97" s="6" t="s">
        <v>13</v>
      </c>
      <c r="E97" s="6">
        <v>4</v>
      </c>
      <c r="F97" s="6" t="str">
        <f>VLOOKUP(E97,Empleados!$B$2:$C$15,2,0)</f>
        <v>Carlos Leonidas</v>
      </c>
      <c r="G97" s="6">
        <v>56</v>
      </c>
      <c r="H97" s="6" t="str">
        <f>VLOOKUP(G97,Clientes!$C$3:$D$103,2,0)</f>
        <v>SEGUNDO AGUSTIN  CABRERA ROBLES</v>
      </c>
      <c r="I97" s="7">
        <v>43174</v>
      </c>
      <c r="J97" s="6" t="s">
        <v>14</v>
      </c>
      <c r="K97" s="30">
        <v>127.82600000000001</v>
      </c>
      <c r="L97" s="30">
        <v>1278.26</v>
      </c>
    </row>
    <row r="98" spans="2:12" x14ac:dyDescent="0.35">
      <c r="B98" s="10" t="s">
        <v>15</v>
      </c>
      <c r="C98" s="6" t="str">
        <f>VLOOKUP(Tabla!B98,Ciudad!$E$3:$F$5,2,0)</f>
        <v>GUAYAQUIL</v>
      </c>
      <c r="D98" s="10" t="s">
        <v>18</v>
      </c>
      <c r="E98" s="10">
        <v>4</v>
      </c>
      <c r="F98" s="6" t="str">
        <f>VLOOKUP(E98,Empleados!$B$2:$C$15,2,0)</f>
        <v>Carlos Leonidas</v>
      </c>
      <c r="G98" s="10">
        <v>70</v>
      </c>
      <c r="H98" s="6" t="str">
        <f>VLOOKUP(G98,Clientes!$C$3:$D$103,2,0)</f>
        <v>CARMEN ELIZABETH  CARCHI RAMON</v>
      </c>
      <c r="I98" s="11">
        <v>43173</v>
      </c>
      <c r="J98" s="10" t="s">
        <v>14</v>
      </c>
      <c r="K98" s="31">
        <v>284.51100000000002</v>
      </c>
      <c r="L98" s="31">
        <v>2845.11</v>
      </c>
    </row>
    <row r="99" spans="2:12" x14ac:dyDescent="0.35">
      <c r="B99" s="6" t="s">
        <v>15</v>
      </c>
      <c r="C99" s="6" t="str">
        <f>VLOOKUP(Tabla!B99,Ciudad!$E$3:$F$5,2,0)</f>
        <v>GUAYAQUIL</v>
      </c>
      <c r="D99" s="6" t="s">
        <v>36</v>
      </c>
      <c r="E99" s="6">
        <v>4</v>
      </c>
      <c r="F99" s="6" t="str">
        <f>VLOOKUP(E99,Empleados!$B$2:$C$15,2,0)</f>
        <v>Carlos Leonidas</v>
      </c>
      <c r="G99" s="6">
        <v>48</v>
      </c>
      <c r="H99" s="6" t="str">
        <f>VLOOKUP(G99,Clientes!$C$3:$D$103,2,0)</f>
        <v>SILVIA MARCELA  BURI SALDANA</v>
      </c>
      <c r="I99" s="7">
        <v>43166</v>
      </c>
      <c r="J99" s="6" t="s">
        <v>14</v>
      </c>
      <c r="K99" s="30">
        <v>125.36250000000001</v>
      </c>
      <c r="L99" s="30">
        <v>2507.25</v>
      </c>
    </row>
    <row r="100" spans="2:12" x14ac:dyDescent="0.35">
      <c r="B100" s="10" t="s">
        <v>15</v>
      </c>
      <c r="C100" s="6" t="str">
        <f>VLOOKUP(Tabla!B100,Ciudad!$E$3:$F$5,2,0)</f>
        <v>GUAYAQUIL</v>
      </c>
      <c r="D100" s="10" t="s">
        <v>36</v>
      </c>
      <c r="E100" s="10">
        <v>3</v>
      </c>
      <c r="F100" s="6" t="str">
        <f>VLOOKUP(E100,Empleados!$B$2:$C$15,2,0)</f>
        <v>Nuria Baque</v>
      </c>
      <c r="G100" s="10">
        <v>35</v>
      </c>
      <c r="H100" s="6" t="str">
        <f>VLOOKUP(G100,Clientes!$C$3:$D$103,2,0)</f>
        <v>ERIKA PAMELA  BATALLAS SANCHEZ</v>
      </c>
      <c r="I100" s="11">
        <v>43166</v>
      </c>
      <c r="J100" s="10" t="s">
        <v>14</v>
      </c>
      <c r="K100" s="31">
        <v>125.36250000000001</v>
      </c>
      <c r="L100" s="31">
        <v>2507.25</v>
      </c>
    </row>
    <row r="101" spans="2:12" x14ac:dyDescent="0.35">
      <c r="B101" s="6" t="s">
        <v>15</v>
      </c>
      <c r="C101" s="6" t="str">
        <f>VLOOKUP(Tabla!B101,Ciudad!$E$3:$F$5,2,0)</f>
        <v>GUAYAQUIL</v>
      </c>
      <c r="D101" s="6" t="s">
        <v>13</v>
      </c>
      <c r="E101" s="6">
        <v>4</v>
      </c>
      <c r="F101" s="6" t="str">
        <f>VLOOKUP(E101,Empleados!$B$2:$C$15,2,0)</f>
        <v>Carlos Leonidas</v>
      </c>
      <c r="G101" s="6">
        <v>48</v>
      </c>
      <c r="H101" s="6" t="str">
        <f>VLOOKUP(G101,Clientes!$C$3:$D$103,2,0)</f>
        <v>SILVIA MARCELA  BURI SALDANA</v>
      </c>
      <c r="I101" s="7">
        <v>43166</v>
      </c>
      <c r="J101" s="6" t="s">
        <v>14</v>
      </c>
      <c r="K101" s="30">
        <v>63.913000000000004</v>
      </c>
      <c r="L101" s="30">
        <v>1278.26</v>
      </c>
    </row>
    <row r="102" spans="2:12" x14ac:dyDescent="0.35">
      <c r="B102" s="10" t="s">
        <v>15</v>
      </c>
      <c r="C102" s="6" t="str">
        <f>VLOOKUP(Tabla!B102,Ciudad!$E$3:$F$5,2,0)</f>
        <v>GUAYAQUIL</v>
      </c>
      <c r="D102" s="10" t="s">
        <v>18</v>
      </c>
      <c r="E102" s="10">
        <v>3</v>
      </c>
      <c r="F102" s="6" t="str">
        <f>VLOOKUP(E102,Empleados!$B$2:$C$15,2,0)</f>
        <v>Nuria Baque</v>
      </c>
      <c r="G102" s="10">
        <v>100</v>
      </c>
      <c r="H102" s="6" t="str">
        <f>VLOOKUP(G102,Clientes!$C$3:$D$103,2,0)</f>
        <v>MANUEL ESPIRITU  DUTAN CASTRO</v>
      </c>
      <c r="I102" s="11">
        <v>43160</v>
      </c>
      <c r="J102" s="10" t="s">
        <v>14</v>
      </c>
      <c r="K102" s="31">
        <v>284.51100000000002</v>
      </c>
      <c r="L102" s="31">
        <v>2845.11</v>
      </c>
    </row>
    <row r="103" spans="2:12" x14ac:dyDescent="0.35">
      <c r="B103" s="6" t="s">
        <v>15</v>
      </c>
      <c r="C103" s="6" t="str">
        <f>VLOOKUP(Tabla!B103,Ciudad!$E$3:$F$5,2,0)</f>
        <v>GUAYAQUIL</v>
      </c>
      <c r="D103" s="6" t="s">
        <v>24</v>
      </c>
      <c r="E103" s="6">
        <v>3</v>
      </c>
      <c r="F103" s="6" t="str">
        <f>VLOOKUP(E103,Empleados!$B$2:$C$15,2,0)</f>
        <v>Nuria Baque</v>
      </c>
      <c r="G103" s="6">
        <v>6</v>
      </c>
      <c r="H103" s="6" t="str">
        <f>VLOOKUP(G103,Clientes!$C$3:$D$103,2,0)</f>
        <v>ANGELICA VIVIANA  ALBARRACIN MURILLO</v>
      </c>
      <c r="I103" s="7">
        <v>43160</v>
      </c>
      <c r="J103" s="6" t="s">
        <v>30</v>
      </c>
      <c r="K103" s="30">
        <v>38.302</v>
      </c>
      <c r="L103" s="30">
        <v>383.02</v>
      </c>
    </row>
    <row r="104" spans="2:12" x14ac:dyDescent="0.35">
      <c r="B104" s="10" t="s">
        <v>15</v>
      </c>
      <c r="C104" s="6" t="str">
        <f>VLOOKUP(Tabla!B104,Ciudad!$E$3:$F$5,2,0)</f>
        <v>GUAYAQUIL</v>
      </c>
      <c r="D104" s="10" t="s">
        <v>28</v>
      </c>
      <c r="E104" s="10">
        <v>4</v>
      </c>
      <c r="F104" s="6" t="str">
        <f>VLOOKUP(E104,Empleados!$B$2:$C$15,2,0)</f>
        <v>Carlos Leonidas</v>
      </c>
      <c r="G104" s="10">
        <v>91</v>
      </c>
      <c r="H104" s="6" t="str">
        <f>VLOOKUP(G104,Clientes!$C$3:$D$103,2,0)</f>
        <v>CLAUDIO FERNANDO  CLAVIJO BANDA</v>
      </c>
      <c r="I104" s="11">
        <v>43158</v>
      </c>
      <c r="J104" s="10" t="s">
        <v>30</v>
      </c>
      <c r="K104" s="31">
        <v>9.331999999999999</v>
      </c>
      <c r="L104" s="31">
        <v>93.32</v>
      </c>
    </row>
    <row r="105" spans="2:12" x14ac:dyDescent="0.35">
      <c r="B105" s="6" t="s">
        <v>15</v>
      </c>
      <c r="C105" s="6" t="str">
        <f>VLOOKUP(Tabla!B105,Ciudad!$E$3:$F$5,2,0)</f>
        <v>GUAYAQUIL</v>
      </c>
      <c r="D105" s="6" t="s">
        <v>13</v>
      </c>
      <c r="E105" s="6">
        <v>2</v>
      </c>
      <c r="F105" s="6" t="str">
        <f>VLOOKUP(E105,Empleados!$B$2:$C$15,2,0)</f>
        <v>Juan Herdoiza</v>
      </c>
      <c r="G105" s="6">
        <v>33</v>
      </c>
      <c r="H105" s="6" t="str">
        <f>VLOOKUP(G105,Clientes!$C$3:$D$103,2,0)</f>
        <v>JULIO MARCELO  BARBECHO LEMA</v>
      </c>
      <c r="I105" s="7">
        <v>43157</v>
      </c>
      <c r="J105" s="6" t="s">
        <v>30</v>
      </c>
      <c r="K105" s="30">
        <v>127.82600000000001</v>
      </c>
      <c r="L105" s="30">
        <v>1278.26</v>
      </c>
    </row>
    <row r="106" spans="2:12" x14ac:dyDescent="0.35">
      <c r="B106" s="10" t="s">
        <v>15</v>
      </c>
      <c r="C106" s="6" t="str">
        <f>VLOOKUP(Tabla!B106,Ciudad!$E$3:$F$5,2,0)</f>
        <v>GUAYAQUIL</v>
      </c>
      <c r="D106" s="10" t="s">
        <v>19</v>
      </c>
      <c r="E106" s="10">
        <v>2</v>
      </c>
      <c r="F106" s="6" t="str">
        <f>VLOOKUP(E106,Empleados!$B$2:$C$15,2,0)</f>
        <v>Juan Herdoiza</v>
      </c>
      <c r="G106" s="10">
        <v>46</v>
      </c>
      <c r="H106" s="6" t="str">
        <f>VLOOKUP(G106,Clientes!$C$3:$D$103,2,0)</f>
        <v>JENNY CATALINA  BUENO GUAMBO</v>
      </c>
      <c r="I106" s="11">
        <v>43157</v>
      </c>
      <c r="J106" s="10" t="s">
        <v>14</v>
      </c>
      <c r="K106" s="31">
        <v>9.1859999999999999</v>
      </c>
      <c r="L106" s="31">
        <v>183.72</v>
      </c>
    </row>
    <row r="107" spans="2:12" x14ac:dyDescent="0.35">
      <c r="B107" s="6" t="s">
        <v>15</v>
      </c>
      <c r="C107" s="6" t="str">
        <f>VLOOKUP(Tabla!B107,Ciudad!$E$3:$F$5,2,0)</f>
        <v>GUAYAQUIL</v>
      </c>
      <c r="D107" s="6" t="s">
        <v>21</v>
      </c>
      <c r="E107" s="6">
        <v>3</v>
      </c>
      <c r="F107" s="6" t="str">
        <f>VLOOKUP(E107,Empleados!$B$2:$C$15,2,0)</f>
        <v>Nuria Baque</v>
      </c>
      <c r="G107" s="6">
        <v>99</v>
      </c>
      <c r="H107" s="6" t="str">
        <f>VLOOKUP(G107,Clientes!$C$3:$D$103,2,0)</f>
        <v>EDGAR ADRIAN  DURAZNO CORONEL</v>
      </c>
      <c r="I107" s="7">
        <v>43154</v>
      </c>
      <c r="J107" s="6" t="s">
        <v>14</v>
      </c>
      <c r="K107" s="30">
        <v>102.73</v>
      </c>
      <c r="L107" s="30">
        <v>1027.3</v>
      </c>
    </row>
    <row r="108" spans="2:12" x14ac:dyDescent="0.35">
      <c r="B108" s="10" t="s">
        <v>15</v>
      </c>
      <c r="C108" s="6" t="str">
        <f>VLOOKUP(Tabla!B108,Ciudad!$E$3:$F$5,2,0)</f>
        <v>GUAYAQUIL</v>
      </c>
      <c r="D108" s="10" t="s">
        <v>21</v>
      </c>
      <c r="E108" s="10">
        <v>4</v>
      </c>
      <c r="F108" s="6" t="str">
        <f>VLOOKUP(E108,Empleados!$B$2:$C$15,2,0)</f>
        <v>Carlos Leonidas</v>
      </c>
      <c r="G108" s="10">
        <v>63</v>
      </c>
      <c r="H108" s="6" t="str">
        <f>VLOOKUP(G108,Clientes!$C$3:$D$103,2,0)</f>
        <v>JUAN ANDRES  CALLE CALLE</v>
      </c>
      <c r="I108" s="11">
        <v>43154</v>
      </c>
      <c r="J108" s="10" t="s">
        <v>14</v>
      </c>
      <c r="K108" s="31">
        <v>102.73</v>
      </c>
      <c r="L108" s="31">
        <v>1027.3</v>
      </c>
    </row>
    <row r="109" spans="2:12" x14ac:dyDescent="0.35">
      <c r="B109" s="6" t="s">
        <v>15</v>
      </c>
      <c r="C109" s="6" t="str">
        <f>VLOOKUP(Tabla!B109,Ciudad!$E$3:$F$5,2,0)</f>
        <v>GUAYAQUIL</v>
      </c>
      <c r="D109" s="6" t="s">
        <v>35</v>
      </c>
      <c r="E109" s="6">
        <v>2</v>
      </c>
      <c r="F109" s="6" t="str">
        <f>VLOOKUP(E109,Empleados!$B$2:$C$15,2,0)</f>
        <v>Juan Herdoiza</v>
      </c>
      <c r="G109" s="6">
        <v>86</v>
      </c>
      <c r="H109" s="6" t="str">
        <f>VLOOKUP(G109,Clientes!$C$3:$D$103,2,0)</f>
        <v>FRANKLIN ESTEBAN  CHILUISA GUERRERO</v>
      </c>
      <c r="I109" s="7">
        <v>43147</v>
      </c>
      <c r="J109" s="6" t="s">
        <v>14</v>
      </c>
      <c r="K109" s="30">
        <v>13.852500000000001</v>
      </c>
      <c r="L109" s="30">
        <v>277.05</v>
      </c>
    </row>
    <row r="110" spans="2:12" x14ac:dyDescent="0.35">
      <c r="B110" s="10" t="s">
        <v>15</v>
      </c>
      <c r="C110" s="6" t="str">
        <f>VLOOKUP(Tabla!B110,Ciudad!$E$3:$F$5,2,0)</f>
        <v>GUAYAQUIL</v>
      </c>
      <c r="D110" s="10" t="s">
        <v>21</v>
      </c>
      <c r="E110" s="10">
        <v>3</v>
      </c>
      <c r="F110" s="6" t="str">
        <f>VLOOKUP(E110,Empleados!$B$2:$C$15,2,0)</f>
        <v>Nuria Baque</v>
      </c>
      <c r="G110" s="10">
        <v>20</v>
      </c>
      <c r="H110" s="6" t="str">
        <f>VLOOKUP(G110,Clientes!$C$3:$D$103,2,0)</f>
        <v>DIANA XIMENA  ARCENTALES QUIZHPE</v>
      </c>
      <c r="I110" s="11">
        <v>43139</v>
      </c>
      <c r="J110" s="10" t="s">
        <v>14</v>
      </c>
      <c r="K110" s="31">
        <v>51.365000000000002</v>
      </c>
      <c r="L110" s="31">
        <v>1027.3</v>
      </c>
    </row>
    <row r="111" spans="2:12" x14ac:dyDescent="0.35">
      <c r="B111" s="6" t="s">
        <v>15</v>
      </c>
      <c r="C111" s="6" t="str">
        <f>VLOOKUP(Tabla!B111,Ciudad!$E$3:$F$5,2,0)</f>
        <v>GUAYAQUIL</v>
      </c>
      <c r="D111" s="6" t="s">
        <v>34</v>
      </c>
      <c r="E111" s="6">
        <v>2</v>
      </c>
      <c r="F111" s="6" t="str">
        <f>VLOOKUP(E111,Empleados!$B$2:$C$15,2,0)</f>
        <v>Juan Herdoiza</v>
      </c>
      <c r="G111" s="6">
        <v>65</v>
      </c>
      <c r="H111" s="6" t="str">
        <f>VLOOKUP(G111,Clientes!$C$3:$D$103,2,0)</f>
        <v>DIANA ELIZABETH  CALLE LUPERCIO</v>
      </c>
      <c r="I111" s="7">
        <v>43139</v>
      </c>
      <c r="J111" s="6" t="s">
        <v>14</v>
      </c>
      <c r="K111" s="30">
        <v>13.3005</v>
      </c>
      <c r="L111" s="30">
        <v>266.01</v>
      </c>
    </row>
    <row r="112" spans="2:12" x14ac:dyDescent="0.35">
      <c r="B112" s="10" t="s">
        <v>15</v>
      </c>
      <c r="C112" s="6" t="str">
        <f>VLOOKUP(Tabla!B112,Ciudad!$E$3:$F$5,2,0)</f>
        <v>GUAYAQUIL</v>
      </c>
      <c r="D112" s="10" t="s">
        <v>34</v>
      </c>
      <c r="E112" s="10">
        <v>3</v>
      </c>
      <c r="F112" s="6" t="str">
        <f>VLOOKUP(E112,Empleados!$B$2:$C$15,2,0)</f>
        <v>Nuria Baque</v>
      </c>
      <c r="G112" s="10">
        <v>77</v>
      </c>
      <c r="H112" s="6" t="str">
        <f>VLOOKUP(G112,Clientes!$C$3:$D$103,2,0)</f>
        <v>PAOLA LORENA  CASTILLO RODRIGUEZ</v>
      </c>
      <c r="I112" s="11">
        <v>43138</v>
      </c>
      <c r="J112" s="10" t="s">
        <v>14</v>
      </c>
      <c r="K112" s="31">
        <v>13.3005</v>
      </c>
      <c r="L112" s="31">
        <v>266.01</v>
      </c>
    </row>
    <row r="113" spans="2:12" x14ac:dyDescent="0.35">
      <c r="B113" s="6" t="s">
        <v>15</v>
      </c>
      <c r="C113" s="6" t="str">
        <f>VLOOKUP(Tabla!B113,Ciudad!$E$3:$F$5,2,0)</f>
        <v>GUAYAQUIL</v>
      </c>
      <c r="D113" s="6" t="s">
        <v>13</v>
      </c>
      <c r="E113" s="6">
        <v>2</v>
      </c>
      <c r="F113" s="6" t="str">
        <f>VLOOKUP(E113,Empleados!$B$2:$C$15,2,0)</f>
        <v>Juan Herdoiza</v>
      </c>
      <c r="G113" s="6">
        <v>70</v>
      </c>
      <c r="H113" s="6" t="str">
        <f>VLOOKUP(G113,Clientes!$C$3:$D$103,2,0)</f>
        <v>CARMEN ELIZABETH  CARCHI RAMON</v>
      </c>
      <c r="I113" s="7">
        <v>43131</v>
      </c>
      <c r="J113" s="6" t="s">
        <v>14</v>
      </c>
      <c r="K113" s="30">
        <v>127.82600000000001</v>
      </c>
      <c r="L113" s="30">
        <v>1278.26</v>
      </c>
    </row>
    <row r="114" spans="2:12" x14ac:dyDescent="0.35">
      <c r="B114" s="10" t="s">
        <v>15</v>
      </c>
      <c r="C114" s="6" t="str">
        <f>VLOOKUP(Tabla!B114,Ciudad!$E$3:$F$5,2,0)</f>
        <v>GUAYAQUIL</v>
      </c>
      <c r="D114" s="10" t="s">
        <v>24</v>
      </c>
      <c r="E114" s="10">
        <v>3</v>
      </c>
      <c r="F114" s="6" t="str">
        <f>VLOOKUP(E114,Empleados!$B$2:$C$15,2,0)</f>
        <v>Nuria Baque</v>
      </c>
      <c r="G114" s="10">
        <v>17</v>
      </c>
      <c r="H114" s="6" t="str">
        <f>VLOOKUP(G114,Clientes!$C$3:$D$103,2,0)</f>
        <v>ANDREA VERONICA  ANGAMARCA CORONEL</v>
      </c>
      <c r="I114" s="11">
        <v>43131</v>
      </c>
      <c r="J114" s="10" t="s">
        <v>14</v>
      </c>
      <c r="K114" s="31">
        <v>38.302</v>
      </c>
      <c r="L114" s="31">
        <v>383.02</v>
      </c>
    </row>
    <row r="115" spans="2:12" x14ac:dyDescent="0.35">
      <c r="B115" s="6" t="s">
        <v>15</v>
      </c>
      <c r="C115" s="6" t="str">
        <f>VLOOKUP(Tabla!B115,Ciudad!$E$3:$F$5,2,0)</f>
        <v>GUAYAQUIL</v>
      </c>
      <c r="D115" s="6" t="s">
        <v>19</v>
      </c>
      <c r="E115" s="6">
        <v>4</v>
      </c>
      <c r="F115" s="6" t="str">
        <f>VLOOKUP(E115,Empleados!$B$2:$C$15,2,0)</f>
        <v>Carlos Leonidas</v>
      </c>
      <c r="G115" s="6">
        <v>9</v>
      </c>
      <c r="H115" s="6" t="str">
        <f>VLOOKUP(G115,Clientes!$C$3:$D$103,2,0)</f>
        <v>BORIS PAUL  ALVARADO ORELLANA</v>
      </c>
      <c r="I115" s="7">
        <v>43131</v>
      </c>
      <c r="J115" s="6" t="s">
        <v>14</v>
      </c>
      <c r="K115" s="30">
        <v>9.1859999999999999</v>
      </c>
      <c r="L115" s="30">
        <v>183.72</v>
      </c>
    </row>
    <row r="116" spans="2:12" x14ac:dyDescent="0.35">
      <c r="B116" s="10" t="s">
        <v>15</v>
      </c>
      <c r="C116" s="6" t="str">
        <f>VLOOKUP(Tabla!B116,Ciudad!$E$3:$F$5,2,0)</f>
        <v>GUAYAQUIL</v>
      </c>
      <c r="D116" s="10" t="s">
        <v>31</v>
      </c>
      <c r="E116" s="10">
        <v>4</v>
      </c>
      <c r="F116" s="6" t="str">
        <f>VLOOKUP(E116,Empleados!$B$2:$C$15,2,0)</f>
        <v>Carlos Leonidas</v>
      </c>
      <c r="G116" s="10">
        <v>60</v>
      </c>
      <c r="H116" s="6" t="str">
        <f>VLOOKUP(G116,Clientes!$C$3:$D$103,2,0)</f>
        <v>SERGIO GIOVANNY  CALDAS LUNA</v>
      </c>
      <c r="I116" s="11">
        <v>43130</v>
      </c>
      <c r="J116" s="10" t="s">
        <v>14</v>
      </c>
      <c r="K116" s="31">
        <v>132.911</v>
      </c>
      <c r="L116" s="31">
        <v>1329.11</v>
      </c>
    </row>
    <row r="117" spans="2:12" x14ac:dyDescent="0.35">
      <c r="B117" s="6" t="s">
        <v>15</v>
      </c>
      <c r="C117" s="6" t="str">
        <f>VLOOKUP(Tabla!B117,Ciudad!$E$3:$F$5,2,0)</f>
        <v>GUAYAQUIL</v>
      </c>
      <c r="D117" s="6" t="s">
        <v>26</v>
      </c>
      <c r="E117" s="6">
        <v>2</v>
      </c>
      <c r="F117" s="6" t="str">
        <f>VLOOKUP(E117,Empleados!$B$2:$C$15,2,0)</f>
        <v>Juan Herdoiza</v>
      </c>
      <c r="G117" s="6">
        <v>48</v>
      </c>
      <c r="H117" s="6" t="str">
        <f>VLOOKUP(G117,Clientes!$C$3:$D$103,2,0)</f>
        <v>SILVIA MARCELA  BURI SALDANA</v>
      </c>
      <c r="I117" s="7">
        <v>43130</v>
      </c>
      <c r="J117" s="6" t="s">
        <v>14</v>
      </c>
      <c r="K117" s="30">
        <v>21.000500000000002</v>
      </c>
      <c r="L117" s="30">
        <v>420.01</v>
      </c>
    </row>
    <row r="118" spans="2:12" x14ac:dyDescent="0.35">
      <c r="B118" s="10" t="s">
        <v>15</v>
      </c>
      <c r="C118" s="6" t="str">
        <f>VLOOKUP(Tabla!B118,Ciudad!$E$3:$F$5,2,0)</f>
        <v>GUAYAQUIL</v>
      </c>
      <c r="D118" s="10" t="s">
        <v>34</v>
      </c>
      <c r="E118" s="10">
        <v>4</v>
      </c>
      <c r="F118" s="6" t="str">
        <f>VLOOKUP(E118,Empleados!$B$2:$C$15,2,0)</f>
        <v>Carlos Leonidas</v>
      </c>
      <c r="G118" s="10">
        <v>20</v>
      </c>
      <c r="H118" s="6" t="str">
        <f>VLOOKUP(G118,Clientes!$C$3:$D$103,2,0)</f>
        <v>DIANA XIMENA  ARCENTALES QUIZHPE</v>
      </c>
      <c r="I118" s="11">
        <v>43130</v>
      </c>
      <c r="J118" s="10" t="s">
        <v>14</v>
      </c>
      <c r="K118" s="31">
        <v>13.3005</v>
      </c>
      <c r="L118" s="31">
        <v>266.01</v>
      </c>
    </row>
    <row r="119" spans="2:12" x14ac:dyDescent="0.35">
      <c r="B119" s="6" t="s">
        <v>15</v>
      </c>
      <c r="C119" s="6" t="str">
        <f>VLOOKUP(Tabla!B119,Ciudad!$E$3:$F$5,2,0)</f>
        <v>GUAYAQUIL</v>
      </c>
      <c r="D119" s="6" t="s">
        <v>35</v>
      </c>
      <c r="E119" s="6">
        <v>2</v>
      </c>
      <c r="F119" s="6" t="str">
        <f>VLOOKUP(E119,Empleados!$B$2:$C$15,2,0)</f>
        <v>Juan Herdoiza</v>
      </c>
      <c r="G119" s="6">
        <v>3</v>
      </c>
      <c r="H119" s="6" t="str">
        <f>VLOOKUP(G119,Clientes!$C$3:$D$103,2,0)</f>
        <v>MARIA EULALIA  AGUIRRE MORA</v>
      </c>
      <c r="I119" s="7">
        <v>43130</v>
      </c>
      <c r="J119" s="6" t="s">
        <v>14</v>
      </c>
      <c r="K119" s="30">
        <v>13.852500000000001</v>
      </c>
      <c r="L119" s="30">
        <v>277.05</v>
      </c>
    </row>
    <row r="120" spans="2:12" x14ac:dyDescent="0.35">
      <c r="B120" s="10" t="s">
        <v>15</v>
      </c>
      <c r="C120" s="6" t="str">
        <f>VLOOKUP(Tabla!B120,Ciudad!$E$3:$F$5,2,0)</f>
        <v>GUAYAQUIL</v>
      </c>
      <c r="D120" s="10" t="s">
        <v>13</v>
      </c>
      <c r="E120" s="10">
        <v>3</v>
      </c>
      <c r="F120" s="6" t="str">
        <f>VLOOKUP(E120,Empleados!$B$2:$C$15,2,0)</f>
        <v>Nuria Baque</v>
      </c>
      <c r="G120" s="10">
        <v>37</v>
      </c>
      <c r="H120" s="6" t="str">
        <f>VLOOKUP(G120,Clientes!$C$3:$D$103,2,0)</f>
        <v>DIANA MERCEDES  BENAVIDES ULLAGUARI</v>
      </c>
      <c r="I120" s="11">
        <v>43129</v>
      </c>
      <c r="J120" s="10" t="s">
        <v>14</v>
      </c>
      <c r="K120" s="31">
        <v>127.82600000000001</v>
      </c>
      <c r="L120" s="31">
        <v>1278.26</v>
      </c>
    </row>
    <row r="121" spans="2:12" x14ac:dyDescent="0.35">
      <c r="B121" s="6" t="s">
        <v>15</v>
      </c>
      <c r="C121" s="6" t="str">
        <f>VLOOKUP(Tabla!B121,Ciudad!$E$3:$F$5,2,0)</f>
        <v>GUAYAQUIL</v>
      </c>
      <c r="D121" s="6" t="s">
        <v>34</v>
      </c>
      <c r="E121" s="6">
        <v>2</v>
      </c>
      <c r="F121" s="6" t="str">
        <f>VLOOKUP(E121,Empleados!$B$2:$C$15,2,0)</f>
        <v>Juan Herdoiza</v>
      </c>
      <c r="G121" s="6">
        <v>57</v>
      </c>
      <c r="H121" s="6" t="str">
        <f>VLOOKUP(G121,Clientes!$C$3:$D$103,2,0)</f>
        <v>ROBERTO CARLOS  CAJAMARCA BARBECHO</v>
      </c>
      <c r="I121" s="7">
        <v>43125</v>
      </c>
      <c r="J121" s="6" t="s">
        <v>14</v>
      </c>
      <c r="K121" s="30">
        <v>26.600999999999999</v>
      </c>
      <c r="L121" s="30">
        <v>266.01</v>
      </c>
    </row>
    <row r="122" spans="2:12" x14ac:dyDescent="0.35">
      <c r="B122" s="10" t="s">
        <v>15</v>
      </c>
      <c r="C122" s="6" t="str">
        <f>VLOOKUP(Tabla!B122,Ciudad!$E$3:$F$5,2,0)</f>
        <v>GUAYAQUIL</v>
      </c>
      <c r="D122" s="10" t="s">
        <v>21</v>
      </c>
      <c r="E122" s="10">
        <v>4</v>
      </c>
      <c r="F122" s="6" t="str">
        <f>VLOOKUP(E122,Empleados!$B$2:$C$15,2,0)</f>
        <v>Carlos Leonidas</v>
      </c>
      <c r="G122" s="10">
        <v>81</v>
      </c>
      <c r="H122" s="6" t="str">
        <f>VLOOKUP(G122,Clientes!$C$3:$D$103,2,0)</f>
        <v>LUPE EUGENIA  CHACHO GALARZA</v>
      </c>
      <c r="I122" s="11">
        <v>43123</v>
      </c>
      <c r="J122" s="10" t="s">
        <v>14</v>
      </c>
      <c r="K122" s="31">
        <v>51.365000000000002</v>
      </c>
      <c r="L122" s="31">
        <v>1027.3</v>
      </c>
    </row>
    <row r="123" spans="2:12" x14ac:dyDescent="0.35">
      <c r="B123" s="6" t="s">
        <v>15</v>
      </c>
      <c r="C123" s="6" t="str">
        <f>VLOOKUP(Tabla!B123,Ciudad!$E$3:$F$5,2,0)</f>
        <v>GUAYAQUIL</v>
      </c>
      <c r="D123" s="6" t="s">
        <v>32</v>
      </c>
      <c r="E123" s="6">
        <v>4</v>
      </c>
      <c r="F123" s="6" t="str">
        <f>VLOOKUP(E123,Empleados!$B$2:$C$15,2,0)</f>
        <v>Carlos Leonidas</v>
      </c>
      <c r="G123" s="6">
        <v>36</v>
      </c>
      <c r="H123" s="6" t="str">
        <f>VLOOKUP(G123,Clientes!$C$3:$D$103,2,0)</f>
        <v>MARLENE JACKELINE  BENALCAZAR BENALCAZAR</v>
      </c>
      <c r="I123" s="7">
        <v>43118</v>
      </c>
      <c r="J123" s="6" t="s">
        <v>14</v>
      </c>
      <c r="K123" s="30">
        <v>15.228000000000002</v>
      </c>
      <c r="L123" s="30">
        <v>152.28</v>
      </c>
    </row>
    <row r="124" spans="2:12" x14ac:dyDescent="0.35">
      <c r="B124" s="10" t="s">
        <v>15</v>
      </c>
      <c r="C124" s="6" t="str">
        <f>VLOOKUP(Tabla!B124,Ciudad!$E$3:$F$5,2,0)</f>
        <v>GUAYAQUIL</v>
      </c>
      <c r="D124" s="10" t="s">
        <v>21</v>
      </c>
      <c r="E124" s="10">
        <v>4</v>
      </c>
      <c r="F124" s="6" t="str">
        <f>VLOOKUP(E124,Empleados!$B$2:$C$15,2,0)</f>
        <v>Carlos Leonidas</v>
      </c>
      <c r="G124" s="10">
        <v>80</v>
      </c>
      <c r="H124" s="6" t="str">
        <f>VLOOKUP(G124,Clientes!$C$3:$D$103,2,0)</f>
        <v>XAVIER ALFREDO  CEDILLO GUAMAN</v>
      </c>
      <c r="I124" s="11">
        <v>43112</v>
      </c>
      <c r="J124" s="10" t="s">
        <v>14</v>
      </c>
      <c r="K124" s="31">
        <v>102.73</v>
      </c>
      <c r="L124" s="31">
        <v>1027.3</v>
      </c>
    </row>
    <row r="125" spans="2:12" x14ac:dyDescent="0.35">
      <c r="B125" s="6" t="s">
        <v>15</v>
      </c>
      <c r="C125" s="6" t="str">
        <f>VLOOKUP(Tabla!B125,Ciudad!$E$3:$F$5,2,0)</f>
        <v>GUAYAQUIL</v>
      </c>
      <c r="D125" s="6" t="s">
        <v>26</v>
      </c>
      <c r="E125" s="6">
        <v>2</v>
      </c>
      <c r="F125" s="6" t="str">
        <f>VLOOKUP(E125,Empleados!$B$2:$C$15,2,0)</f>
        <v>Juan Herdoiza</v>
      </c>
      <c r="G125" s="6">
        <v>94</v>
      </c>
      <c r="H125" s="6" t="str">
        <f>VLOOKUP(G125,Clientes!$C$3:$D$103,2,0)</f>
        <v>JENNY PATRICIA  CRIOLLO AGUILAR</v>
      </c>
      <c r="I125" s="7">
        <v>43112</v>
      </c>
      <c r="J125" s="6" t="s">
        <v>14</v>
      </c>
      <c r="K125" s="30">
        <v>21.000500000000002</v>
      </c>
      <c r="L125" s="30">
        <v>420.01</v>
      </c>
    </row>
    <row r="126" spans="2:12" x14ac:dyDescent="0.35">
      <c r="B126" s="10" t="s">
        <v>15</v>
      </c>
      <c r="C126" s="6" t="str">
        <f>VLOOKUP(Tabla!B126,Ciudad!$E$3:$F$5,2,0)</f>
        <v>GUAYAQUIL</v>
      </c>
      <c r="D126" s="10" t="s">
        <v>26</v>
      </c>
      <c r="E126" s="10">
        <v>2</v>
      </c>
      <c r="F126" s="6" t="str">
        <f>VLOOKUP(E126,Empleados!$B$2:$C$15,2,0)</f>
        <v>Juan Herdoiza</v>
      </c>
      <c r="G126" s="10">
        <v>25</v>
      </c>
      <c r="H126" s="6" t="str">
        <f>VLOOKUP(G126,Clientes!$C$3:$D$103,2,0)</f>
        <v>GLADYS PATRICIA  ARPI BARROS</v>
      </c>
      <c r="I126" s="11">
        <v>43109</v>
      </c>
      <c r="J126" s="10" t="s">
        <v>14</v>
      </c>
      <c r="K126" s="31">
        <v>21.000500000000002</v>
      </c>
      <c r="L126" s="31">
        <v>420.01</v>
      </c>
    </row>
    <row r="127" spans="2:12" x14ac:dyDescent="0.35">
      <c r="B127" s="6" t="s">
        <v>15</v>
      </c>
      <c r="C127" s="6" t="str">
        <f>VLOOKUP(Tabla!B127,Ciudad!$E$3:$F$5,2,0)</f>
        <v>GUAYAQUIL</v>
      </c>
      <c r="D127" s="6" t="s">
        <v>27</v>
      </c>
      <c r="E127" s="6">
        <v>2</v>
      </c>
      <c r="F127" s="6" t="str">
        <f>VLOOKUP(E127,Empleados!$B$2:$C$15,2,0)</f>
        <v>Juan Herdoiza</v>
      </c>
      <c r="G127" s="6">
        <v>31</v>
      </c>
      <c r="H127" s="6" t="str">
        <f>VLOOKUP(G127,Clientes!$C$3:$D$103,2,0)</f>
        <v>FERNANDO JAVIER  BALAREZO POLO</v>
      </c>
      <c r="I127" s="7">
        <v>43108</v>
      </c>
      <c r="J127" s="6" t="s">
        <v>14</v>
      </c>
      <c r="K127" s="30">
        <v>74.667000000000002</v>
      </c>
      <c r="L127" s="30">
        <v>746.67</v>
      </c>
    </row>
    <row r="128" spans="2:12" x14ac:dyDescent="0.35">
      <c r="B128" s="10" t="s">
        <v>15</v>
      </c>
      <c r="C128" s="6" t="str">
        <f>VLOOKUP(Tabla!B128,Ciudad!$E$3:$F$5,2,0)</f>
        <v>GUAYAQUIL</v>
      </c>
      <c r="D128" s="10" t="s">
        <v>24</v>
      </c>
      <c r="E128" s="10">
        <v>4</v>
      </c>
      <c r="F128" s="6" t="str">
        <f>VLOOKUP(E128,Empleados!$B$2:$C$15,2,0)</f>
        <v>Carlos Leonidas</v>
      </c>
      <c r="G128" s="10">
        <v>79</v>
      </c>
      <c r="H128" s="6" t="str">
        <f>VLOOKUP(G128,Clientes!$C$3:$D$103,2,0)</f>
        <v>PRISCILA ELIZABETH  CASTRO VINTIMILLA</v>
      </c>
      <c r="I128" s="11">
        <v>43108</v>
      </c>
      <c r="J128" s="10" t="s">
        <v>14</v>
      </c>
      <c r="K128" s="31">
        <v>38.302</v>
      </c>
      <c r="L128" s="31">
        <v>383.02</v>
      </c>
    </row>
    <row r="129" spans="2:12" x14ac:dyDescent="0.35">
      <c r="B129" s="6" t="s">
        <v>15</v>
      </c>
      <c r="C129" s="6" t="str">
        <f>VLOOKUP(Tabla!B129,Ciudad!$E$3:$F$5,2,0)</f>
        <v>GUAYAQUIL</v>
      </c>
      <c r="D129" s="6" t="s">
        <v>32</v>
      </c>
      <c r="E129" s="6">
        <v>2</v>
      </c>
      <c r="F129" s="6" t="str">
        <f>VLOOKUP(E129,Empleados!$B$2:$C$15,2,0)</f>
        <v>Juan Herdoiza</v>
      </c>
      <c r="G129" s="6">
        <v>2</v>
      </c>
      <c r="H129" s="6" t="str">
        <f>VLOOKUP(G129,Clientes!$C$3:$D$103,2,0)</f>
        <v>MANUEL EDUARDO  AGUILAR LOJA</v>
      </c>
      <c r="I129" s="7">
        <v>43105</v>
      </c>
      <c r="J129" s="6" t="s">
        <v>14</v>
      </c>
      <c r="K129" s="30">
        <v>7.6140000000000008</v>
      </c>
      <c r="L129" s="30">
        <v>152.28</v>
      </c>
    </row>
    <row r="130" spans="2:12" x14ac:dyDescent="0.35">
      <c r="B130" s="10" t="s">
        <v>15</v>
      </c>
      <c r="C130" s="6" t="str">
        <f>VLOOKUP(Tabla!B130,Ciudad!$E$3:$F$5,2,0)</f>
        <v>GUAYAQUIL</v>
      </c>
      <c r="D130" s="10" t="s">
        <v>35</v>
      </c>
      <c r="E130" s="10">
        <v>3</v>
      </c>
      <c r="F130" s="6" t="str">
        <f>VLOOKUP(E130,Empleados!$B$2:$C$15,2,0)</f>
        <v>Nuria Baque</v>
      </c>
      <c r="G130" s="10">
        <v>82</v>
      </c>
      <c r="H130" s="6" t="str">
        <f>VLOOKUP(G130,Clientes!$C$3:$D$103,2,0)</f>
        <v>GILBERT EDUARDO  CHICAIZA ZUNIGA</v>
      </c>
      <c r="I130" s="11">
        <v>43105</v>
      </c>
      <c r="J130" s="10" t="s">
        <v>14</v>
      </c>
      <c r="K130" s="31">
        <v>13.852500000000001</v>
      </c>
      <c r="L130" s="31">
        <v>277.05</v>
      </c>
    </row>
    <row r="131" spans="2:12" x14ac:dyDescent="0.35">
      <c r="B131" s="6" t="s">
        <v>15</v>
      </c>
      <c r="C131" s="6" t="str">
        <f>VLOOKUP(Tabla!B131,Ciudad!$E$3:$F$5,2,0)</f>
        <v>GUAYAQUIL</v>
      </c>
      <c r="D131" s="6" t="s">
        <v>26</v>
      </c>
      <c r="E131" s="6">
        <v>3</v>
      </c>
      <c r="F131" s="6" t="str">
        <f>VLOOKUP(E131,Empleados!$B$2:$C$15,2,0)</f>
        <v>Nuria Baque</v>
      </c>
      <c r="G131" s="6">
        <v>85</v>
      </c>
      <c r="H131" s="6" t="str">
        <f>VLOOKUP(G131,Clientes!$C$3:$D$103,2,0)</f>
        <v>DARWIN ALEXANDER  CHILPE TORRES</v>
      </c>
      <c r="I131" s="7">
        <v>43102</v>
      </c>
      <c r="J131" s="6" t="s">
        <v>14</v>
      </c>
      <c r="K131" s="30">
        <v>21.000500000000002</v>
      </c>
      <c r="L131" s="30">
        <v>420.01</v>
      </c>
    </row>
    <row r="132" spans="2:12" x14ac:dyDescent="0.35">
      <c r="B132" s="10" t="s">
        <v>12</v>
      </c>
      <c r="C132" s="6" t="str">
        <f>VLOOKUP(Tabla!B132,Ciudad!$E$3:$F$5,2,0)</f>
        <v>CUENCA</v>
      </c>
      <c r="D132" s="10" t="s">
        <v>29</v>
      </c>
      <c r="E132" s="10">
        <v>8</v>
      </c>
      <c r="F132" s="6" t="str">
        <f>VLOOKUP(E132,Empleados!$B$2:$C$15,2,0)</f>
        <v>Katty Garcia</v>
      </c>
      <c r="G132" s="10">
        <v>2</v>
      </c>
      <c r="H132" s="6" t="str">
        <f>VLOOKUP(G132,Clientes!$C$3:$D$103,2,0)</f>
        <v>MANUEL EDUARDO  AGUILAR LOJA</v>
      </c>
      <c r="I132" s="11">
        <v>43192</v>
      </c>
      <c r="J132" s="10" t="s">
        <v>14</v>
      </c>
      <c r="K132" s="31">
        <v>207.76</v>
      </c>
      <c r="L132" s="31">
        <v>2077.6</v>
      </c>
    </row>
    <row r="133" spans="2:12" x14ac:dyDescent="0.35">
      <c r="B133" s="6" t="s">
        <v>12</v>
      </c>
      <c r="C133" s="6" t="str">
        <f>VLOOKUP(Tabla!B133,Ciudad!$E$3:$F$5,2,0)</f>
        <v>CUENCA</v>
      </c>
      <c r="D133" s="6" t="s">
        <v>20</v>
      </c>
      <c r="E133" s="6">
        <v>6</v>
      </c>
      <c r="F133" s="6" t="str">
        <f>VLOOKUP(E133,Empleados!$B$2:$C$15,2,0)</f>
        <v>Daniel Castillo</v>
      </c>
      <c r="G133" s="6">
        <v>8</v>
      </c>
      <c r="H133" s="6" t="str">
        <f>VLOOKUP(G133,Clientes!$C$3:$D$103,2,0)</f>
        <v>MAYRA CECILIA  ALVARADO NEIRA</v>
      </c>
      <c r="I133" s="7">
        <v>43192</v>
      </c>
      <c r="J133" s="6" t="s">
        <v>14</v>
      </c>
      <c r="K133" s="30">
        <v>45.580000000000005</v>
      </c>
      <c r="L133" s="30">
        <v>911.6</v>
      </c>
    </row>
    <row r="134" spans="2:12" x14ac:dyDescent="0.35">
      <c r="B134" s="10" t="s">
        <v>12</v>
      </c>
      <c r="C134" s="6" t="str">
        <f>VLOOKUP(Tabla!B134,Ciudad!$E$3:$F$5,2,0)</f>
        <v>CUENCA</v>
      </c>
      <c r="D134" s="10" t="s">
        <v>28</v>
      </c>
      <c r="E134" s="10">
        <v>4</v>
      </c>
      <c r="F134" s="6" t="str">
        <f>VLOOKUP(E134,Empleados!$B$2:$C$15,2,0)</f>
        <v>Carlos Leonidas</v>
      </c>
      <c r="G134" s="10">
        <v>15</v>
      </c>
      <c r="H134" s="6" t="str">
        <f>VLOOKUP(G134,Clientes!$C$3:$D$103,2,0)</f>
        <v>JORGE LUIS  ANDRADE MATUTE</v>
      </c>
      <c r="I134" s="11">
        <v>43192</v>
      </c>
      <c r="J134" s="10" t="s">
        <v>23</v>
      </c>
      <c r="K134" s="31">
        <v>4.6659999999999995</v>
      </c>
      <c r="L134" s="31">
        <v>93.32</v>
      </c>
    </row>
    <row r="135" spans="2:12" x14ac:dyDescent="0.35">
      <c r="B135" s="6" t="s">
        <v>12</v>
      </c>
      <c r="C135" s="6" t="str">
        <f>VLOOKUP(Tabla!B135,Ciudad!$E$3:$F$5,2,0)</f>
        <v>CUENCA</v>
      </c>
      <c r="D135" s="6" t="s">
        <v>16</v>
      </c>
      <c r="E135" s="6">
        <v>4</v>
      </c>
      <c r="F135" s="6" t="str">
        <f>VLOOKUP(E135,Empleados!$B$2:$C$15,2,0)</f>
        <v>Carlos Leonidas</v>
      </c>
      <c r="G135" s="6">
        <v>45</v>
      </c>
      <c r="H135" s="6" t="str">
        <f>VLOOKUP(G135,Clientes!$C$3:$D$103,2,0)</f>
        <v>MARIA FERNANDA  BUENO BRAVO</v>
      </c>
      <c r="I135" s="7">
        <v>43192</v>
      </c>
      <c r="J135" s="6" t="s">
        <v>30</v>
      </c>
      <c r="K135" s="30">
        <v>25.446000000000002</v>
      </c>
      <c r="L135" s="30">
        <v>508.92</v>
      </c>
    </row>
    <row r="136" spans="2:12" x14ac:dyDescent="0.35">
      <c r="B136" s="10" t="s">
        <v>12</v>
      </c>
      <c r="C136" s="6" t="str">
        <f>VLOOKUP(Tabla!B136,Ciudad!$E$3:$F$5,2,0)</f>
        <v>CUENCA</v>
      </c>
      <c r="D136" s="10" t="s">
        <v>34</v>
      </c>
      <c r="E136" s="10">
        <v>4</v>
      </c>
      <c r="F136" s="6" t="str">
        <f>VLOOKUP(E136,Empleados!$B$2:$C$15,2,0)</f>
        <v>Carlos Leonidas</v>
      </c>
      <c r="G136" s="10">
        <v>12</v>
      </c>
      <c r="H136" s="6" t="str">
        <f>VLOOKUP(G136,Clientes!$C$3:$D$103,2,0)</f>
        <v>CARLOS ADRIAN  ALVAREZ GARCES</v>
      </c>
      <c r="I136" s="11">
        <v>43126</v>
      </c>
      <c r="J136" s="10" t="s">
        <v>14</v>
      </c>
      <c r="K136" s="31">
        <v>26.600999999999999</v>
      </c>
      <c r="L136" s="31">
        <v>266.01</v>
      </c>
    </row>
    <row r="137" spans="2:12" x14ac:dyDescent="0.35">
      <c r="B137" s="6" t="s">
        <v>12</v>
      </c>
      <c r="C137" s="6" t="str">
        <f>VLOOKUP(Tabla!B137,Ciudad!$E$3:$F$5,2,0)</f>
        <v>CUENCA</v>
      </c>
      <c r="D137" s="6" t="s">
        <v>34</v>
      </c>
      <c r="E137" s="6">
        <v>4</v>
      </c>
      <c r="F137" s="6" t="str">
        <f>VLOOKUP(E137,Empleados!$B$2:$C$15,2,0)</f>
        <v>Carlos Leonidas</v>
      </c>
      <c r="G137" s="6">
        <v>61</v>
      </c>
      <c r="H137" s="6" t="str">
        <f>VLOOKUP(G137,Clientes!$C$3:$D$103,2,0)</f>
        <v>MARITZA MARIELA  CALLE ARMIJOS</v>
      </c>
      <c r="I137" s="7">
        <v>43126</v>
      </c>
      <c r="J137" s="6" t="s">
        <v>14</v>
      </c>
      <c r="K137" s="30">
        <v>26.600999999999999</v>
      </c>
      <c r="L137" s="30">
        <v>266.01</v>
      </c>
    </row>
    <row r="138" spans="2:12" x14ac:dyDescent="0.35">
      <c r="B138" s="10" t="s">
        <v>12</v>
      </c>
      <c r="C138" s="6" t="str">
        <f>VLOOKUP(Tabla!B138,Ciudad!$E$3:$F$5,2,0)</f>
        <v>CUENCA</v>
      </c>
      <c r="D138" s="10" t="s">
        <v>34</v>
      </c>
      <c r="E138" s="10">
        <v>4</v>
      </c>
      <c r="F138" s="6" t="str">
        <f>VLOOKUP(E138,Empleados!$B$2:$C$15,2,0)</f>
        <v>Carlos Leonidas</v>
      </c>
      <c r="G138" s="10">
        <v>54</v>
      </c>
      <c r="H138" s="6" t="str">
        <f>VLOOKUP(G138,Clientes!$C$3:$D$103,2,0)</f>
        <v>MAYRA LUCIA  CABRERA JARAMILLO</v>
      </c>
      <c r="I138" s="11">
        <v>43126</v>
      </c>
      <c r="J138" s="10" t="s">
        <v>23</v>
      </c>
      <c r="K138" s="31">
        <v>13.3005</v>
      </c>
      <c r="L138" s="31">
        <v>266.01</v>
      </c>
    </row>
    <row r="139" spans="2:12" x14ac:dyDescent="0.35">
      <c r="B139" s="6" t="s">
        <v>12</v>
      </c>
      <c r="C139" s="6" t="str">
        <f>VLOOKUP(Tabla!B139,Ciudad!$E$3:$F$5,2,0)</f>
        <v>CUENCA</v>
      </c>
      <c r="D139" s="6" t="s">
        <v>35</v>
      </c>
      <c r="E139" s="6">
        <v>6</v>
      </c>
      <c r="F139" s="6" t="str">
        <f>VLOOKUP(E139,Empleados!$B$2:$C$15,2,0)</f>
        <v>Daniel Castillo</v>
      </c>
      <c r="G139" s="6">
        <v>23</v>
      </c>
      <c r="H139" s="6" t="str">
        <f>VLOOKUP(G139,Clientes!$C$3:$D$103,2,0)</f>
        <v>MIREYA YOLANDA  ARIAS PALOMEQUE</v>
      </c>
      <c r="I139" s="7">
        <v>43126</v>
      </c>
      <c r="J139" s="6" t="s">
        <v>14</v>
      </c>
      <c r="K139" s="30">
        <v>13.852500000000001</v>
      </c>
      <c r="L139" s="30">
        <v>277.05</v>
      </c>
    </row>
    <row r="140" spans="2:12" x14ac:dyDescent="0.35">
      <c r="B140" s="10" t="s">
        <v>12</v>
      </c>
      <c r="C140" s="6" t="str">
        <f>VLOOKUP(Tabla!B140,Ciudad!$E$3:$F$5,2,0)</f>
        <v>CUENCA</v>
      </c>
      <c r="D140" s="10" t="s">
        <v>22</v>
      </c>
      <c r="E140" s="10">
        <v>6</v>
      </c>
      <c r="F140" s="6" t="str">
        <f>VLOOKUP(E140,Empleados!$B$2:$C$15,2,0)</f>
        <v>Daniel Castillo</v>
      </c>
      <c r="G140" s="10">
        <v>22</v>
      </c>
      <c r="H140" s="6" t="str">
        <f>VLOOKUP(G140,Clientes!$C$3:$D$103,2,0)</f>
        <v>SANDRA LORENA  ARIAS LAZO</v>
      </c>
      <c r="I140" s="11">
        <v>43151</v>
      </c>
      <c r="J140" s="10" t="s">
        <v>14</v>
      </c>
      <c r="K140" s="31">
        <v>106.90899999999999</v>
      </c>
      <c r="L140" s="31">
        <v>2138.1799999999998</v>
      </c>
    </row>
    <row r="141" spans="2:12" x14ac:dyDescent="0.35">
      <c r="B141" s="6" t="s">
        <v>12</v>
      </c>
      <c r="C141" s="6" t="str">
        <f>VLOOKUP(Tabla!B141,Ciudad!$E$3:$F$5,2,0)</f>
        <v>CUENCA</v>
      </c>
      <c r="D141" s="6" t="s">
        <v>22</v>
      </c>
      <c r="E141" s="6">
        <v>8</v>
      </c>
      <c r="F141" s="6" t="str">
        <f>VLOOKUP(E141,Empleados!$B$2:$C$15,2,0)</f>
        <v>Katty Garcia</v>
      </c>
      <c r="G141" s="6">
        <v>7</v>
      </c>
      <c r="H141" s="6" t="str">
        <f>VLOOKUP(G141,Clientes!$C$3:$D$103,2,0)</f>
        <v>SANDRA ELIZABETH  ALTAFULLA MACIAS</v>
      </c>
      <c r="I141" s="7">
        <v>43151</v>
      </c>
      <c r="J141" s="6" t="s">
        <v>14</v>
      </c>
      <c r="K141" s="30">
        <v>106.90899999999999</v>
      </c>
      <c r="L141" s="30">
        <v>2138.1799999999998</v>
      </c>
    </row>
    <row r="142" spans="2:12" x14ac:dyDescent="0.35">
      <c r="B142" s="10" t="s">
        <v>12</v>
      </c>
      <c r="C142" s="6" t="str">
        <f>VLOOKUP(Tabla!B142,Ciudad!$E$3:$F$5,2,0)</f>
        <v>CUENCA</v>
      </c>
      <c r="D142" s="10" t="s">
        <v>37</v>
      </c>
      <c r="E142" s="10">
        <v>4</v>
      </c>
      <c r="F142" s="6" t="str">
        <f>VLOOKUP(E142,Empleados!$B$2:$C$15,2,0)</f>
        <v>Carlos Leonidas</v>
      </c>
      <c r="G142" s="10">
        <v>15</v>
      </c>
      <c r="H142" s="6" t="str">
        <f>VLOOKUP(G142,Clientes!$C$3:$D$103,2,0)</f>
        <v>JORGE LUIS  ANDRADE MATUTE</v>
      </c>
      <c r="I142" s="11">
        <v>43151</v>
      </c>
      <c r="J142" s="10" t="s">
        <v>14</v>
      </c>
      <c r="K142" s="31">
        <v>74.040999999999997</v>
      </c>
      <c r="L142" s="31">
        <v>740.41</v>
      </c>
    </row>
    <row r="143" spans="2:12" x14ac:dyDescent="0.35">
      <c r="B143" s="6" t="s">
        <v>12</v>
      </c>
      <c r="C143" s="6" t="str">
        <f>VLOOKUP(Tabla!B143,Ciudad!$E$3:$F$5,2,0)</f>
        <v>CUENCA</v>
      </c>
      <c r="D143" s="6" t="s">
        <v>29</v>
      </c>
      <c r="E143" s="6">
        <v>8</v>
      </c>
      <c r="F143" s="6" t="str">
        <f>VLOOKUP(E143,Empleados!$B$2:$C$15,2,0)</f>
        <v>Katty Garcia</v>
      </c>
      <c r="G143" s="6">
        <v>16</v>
      </c>
      <c r="H143" s="6" t="str">
        <f>VLOOKUP(G143,Clientes!$C$3:$D$103,2,0)</f>
        <v>ZOILA ANGELICA  ANGAMARCA ANGAMARCA</v>
      </c>
      <c r="I143" s="7">
        <v>43170</v>
      </c>
      <c r="J143" s="6" t="s">
        <v>17</v>
      </c>
      <c r="K143" s="30">
        <v>103.88</v>
      </c>
      <c r="L143" s="30">
        <v>2077.6</v>
      </c>
    </row>
    <row r="144" spans="2:12" x14ac:dyDescent="0.35">
      <c r="B144" s="10" t="s">
        <v>12</v>
      </c>
      <c r="C144" s="6" t="str">
        <f>VLOOKUP(Tabla!B144,Ciudad!$E$3:$F$5,2,0)</f>
        <v>CUENCA</v>
      </c>
      <c r="D144" s="10" t="s">
        <v>21</v>
      </c>
      <c r="E144" s="10">
        <v>8</v>
      </c>
      <c r="F144" s="6" t="str">
        <f>VLOOKUP(E144,Empleados!$B$2:$C$15,2,0)</f>
        <v>Katty Garcia</v>
      </c>
      <c r="G144" s="10">
        <v>33</v>
      </c>
      <c r="H144" s="6" t="str">
        <f>VLOOKUP(G144,Clientes!$C$3:$D$103,2,0)</f>
        <v>JULIO MARCELO  BARBECHO LEMA</v>
      </c>
      <c r="I144" s="11">
        <v>43170</v>
      </c>
      <c r="J144" s="10" t="s">
        <v>14</v>
      </c>
      <c r="K144" s="31">
        <v>102.73</v>
      </c>
      <c r="L144" s="31">
        <v>1027.3</v>
      </c>
    </row>
    <row r="145" spans="2:12" x14ac:dyDescent="0.35">
      <c r="B145" s="6" t="s">
        <v>12</v>
      </c>
      <c r="C145" s="6" t="str">
        <f>VLOOKUP(Tabla!B145,Ciudad!$E$3:$F$5,2,0)</f>
        <v>CUENCA</v>
      </c>
      <c r="D145" s="6" t="s">
        <v>35</v>
      </c>
      <c r="E145" s="6">
        <v>6</v>
      </c>
      <c r="F145" s="6" t="str">
        <f>VLOOKUP(E145,Empleados!$B$2:$C$15,2,0)</f>
        <v>Daniel Castillo</v>
      </c>
      <c r="G145" s="6">
        <v>27</v>
      </c>
      <c r="H145" s="6" t="str">
        <f>VLOOKUP(G145,Clientes!$C$3:$D$103,2,0)</f>
        <v>RAFAEL MARCO  ARPI VELE</v>
      </c>
      <c r="I145" s="7">
        <v>43170</v>
      </c>
      <c r="J145" s="6" t="s">
        <v>14</v>
      </c>
      <c r="K145" s="30">
        <v>13.852500000000001</v>
      </c>
      <c r="L145" s="30">
        <v>277.05</v>
      </c>
    </row>
    <row r="146" spans="2:12" x14ac:dyDescent="0.35">
      <c r="B146" s="10" t="s">
        <v>12</v>
      </c>
      <c r="C146" s="6" t="str">
        <f>VLOOKUP(Tabla!B146,Ciudad!$E$3:$F$5,2,0)</f>
        <v>CUENCA</v>
      </c>
      <c r="D146" s="10" t="s">
        <v>13</v>
      </c>
      <c r="E146" s="10">
        <v>8</v>
      </c>
      <c r="F146" s="6" t="str">
        <f>VLOOKUP(E146,Empleados!$B$2:$C$15,2,0)</f>
        <v>Katty Garcia</v>
      </c>
      <c r="G146" s="10">
        <v>48</v>
      </c>
      <c r="H146" s="6" t="str">
        <f>VLOOKUP(G146,Clientes!$C$3:$D$103,2,0)</f>
        <v>SILVIA MARCELA  BURI SALDANA</v>
      </c>
      <c r="I146" s="11">
        <v>43170</v>
      </c>
      <c r="J146" s="10" t="s">
        <v>14</v>
      </c>
      <c r="K146" s="31">
        <v>127.82600000000001</v>
      </c>
      <c r="L146" s="31">
        <v>1278.26</v>
      </c>
    </row>
    <row r="147" spans="2:12" x14ac:dyDescent="0.35">
      <c r="B147" s="6" t="s">
        <v>12</v>
      </c>
      <c r="C147" s="6" t="str">
        <f>VLOOKUP(Tabla!B147,Ciudad!$E$3:$F$5,2,0)</f>
        <v>CUENCA</v>
      </c>
      <c r="D147" s="6" t="s">
        <v>28</v>
      </c>
      <c r="E147" s="6">
        <v>8</v>
      </c>
      <c r="F147" s="6" t="str">
        <f>VLOOKUP(E147,Empleados!$B$2:$C$15,2,0)</f>
        <v>Katty Garcia</v>
      </c>
      <c r="G147" s="6">
        <v>14</v>
      </c>
      <c r="H147" s="6" t="str">
        <f>VLOOKUP(G147,Clientes!$C$3:$D$103,2,0)</f>
        <v>JUAN JOSE  AMOROSO SUARES</v>
      </c>
      <c r="I147" s="7">
        <v>43209</v>
      </c>
      <c r="J147" s="6" t="s">
        <v>14</v>
      </c>
      <c r="K147" s="30">
        <v>9.331999999999999</v>
      </c>
      <c r="L147" s="30">
        <v>93.32</v>
      </c>
    </row>
    <row r="148" spans="2:12" x14ac:dyDescent="0.35">
      <c r="B148" s="10" t="s">
        <v>12</v>
      </c>
      <c r="C148" s="6" t="str">
        <f>VLOOKUP(Tabla!B148,Ciudad!$E$3:$F$5,2,0)</f>
        <v>CUENCA</v>
      </c>
      <c r="D148" s="10" t="s">
        <v>40</v>
      </c>
      <c r="E148" s="10">
        <v>8</v>
      </c>
      <c r="F148" s="6" t="str">
        <f>VLOOKUP(E148,Empleados!$B$2:$C$15,2,0)</f>
        <v>Katty Garcia</v>
      </c>
      <c r="G148" s="10">
        <v>69</v>
      </c>
      <c r="H148" s="6" t="str">
        <f>VLOOKUP(G148,Clientes!$C$3:$D$103,2,0)</f>
        <v>FABIAN FERNANDO  CAMPOVERDE SACTA</v>
      </c>
      <c r="I148" s="11">
        <v>43209</v>
      </c>
      <c r="J148" s="10" t="s">
        <v>14</v>
      </c>
      <c r="K148" s="31">
        <v>5.8890000000000002</v>
      </c>
      <c r="L148" s="31">
        <v>117.78</v>
      </c>
    </row>
    <row r="149" spans="2:12" x14ac:dyDescent="0.35">
      <c r="B149" s="6" t="s">
        <v>12</v>
      </c>
      <c r="C149" s="6" t="str">
        <f>VLOOKUP(Tabla!B149,Ciudad!$E$3:$F$5,2,0)</f>
        <v>CUENCA</v>
      </c>
      <c r="D149" s="6" t="s">
        <v>29</v>
      </c>
      <c r="E149" s="6">
        <v>8</v>
      </c>
      <c r="F149" s="6" t="str">
        <f>VLOOKUP(E149,Empleados!$B$2:$C$15,2,0)</f>
        <v>Katty Garcia</v>
      </c>
      <c r="G149" s="6">
        <v>32</v>
      </c>
      <c r="H149" s="6" t="str">
        <f>VLOOKUP(G149,Clientes!$C$3:$D$103,2,0)</f>
        <v>PABLO ANDRES  BALAREZO QUINTERO</v>
      </c>
      <c r="I149" s="7">
        <v>43209</v>
      </c>
      <c r="J149" s="6" t="s">
        <v>14</v>
      </c>
      <c r="K149" s="30">
        <v>103.88</v>
      </c>
      <c r="L149" s="30">
        <v>2077.6</v>
      </c>
    </row>
    <row r="150" spans="2:12" x14ac:dyDescent="0.35">
      <c r="B150" s="10" t="s">
        <v>12</v>
      </c>
      <c r="C150" s="6" t="str">
        <f>VLOOKUP(Tabla!B150,Ciudad!$E$3:$F$5,2,0)</f>
        <v>CUENCA</v>
      </c>
      <c r="D150" s="10" t="s">
        <v>16</v>
      </c>
      <c r="E150" s="10">
        <v>6</v>
      </c>
      <c r="F150" s="6" t="str">
        <f>VLOOKUP(E150,Empleados!$B$2:$C$15,2,0)</f>
        <v>Daniel Castillo</v>
      </c>
      <c r="G150" s="10">
        <v>67</v>
      </c>
      <c r="H150" s="6" t="str">
        <f>VLOOKUP(G150,Clientes!$C$3:$D$103,2,0)</f>
        <v>EDISSON DANIEL  CAMPOVERDE MATUTE</v>
      </c>
      <c r="I150" s="11">
        <v>43209</v>
      </c>
      <c r="J150" s="10" t="s">
        <v>14</v>
      </c>
      <c r="K150" s="31">
        <v>25.446000000000002</v>
      </c>
      <c r="L150" s="31">
        <v>508.92</v>
      </c>
    </row>
    <row r="151" spans="2:12" x14ac:dyDescent="0.35">
      <c r="B151" s="6" t="s">
        <v>12</v>
      </c>
      <c r="C151" s="6" t="str">
        <f>VLOOKUP(Tabla!B151,Ciudad!$E$3:$F$5,2,0)</f>
        <v>CUENCA</v>
      </c>
      <c r="D151" s="6" t="s">
        <v>13</v>
      </c>
      <c r="E151" s="6">
        <v>8</v>
      </c>
      <c r="F151" s="6" t="str">
        <f>VLOOKUP(E151,Empleados!$B$2:$C$15,2,0)</f>
        <v>Katty Garcia</v>
      </c>
      <c r="G151" s="6">
        <v>21</v>
      </c>
      <c r="H151" s="6" t="str">
        <f>VLOOKUP(G151,Clientes!$C$3:$D$103,2,0)</f>
        <v>JESSICA LORENA  AREVALO LUCERO</v>
      </c>
      <c r="I151" s="7">
        <v>43209</v>
      </c>
      <c r="J151" s="6" t="s">
        <v>14</v>
      </c>
      <c r="K151" s="30">
        <v>127.82600000000001</v>
      </c>
      <c r="L151" s="30">
        <v>1278.26</v>
      </c>
    </row>
    <row r="152" spans="2:12" x14ac:dyDescent="0.35">
      <c r="B152" s="10" t="s">
        <v>12</v>
      </c>
      <c r="C152" s="6" t="str">
        <f>VLOOKUP(Tabla!B152,Ciudad!$E$3:$F$5,2,0)</f>
        <v>CUENCA</v>
      </c>
      <c r="D152" s="10" t="s">
        <v>21</v>
      </c>
      <c r="E152" s="10">
        <v>4</v>
      </c>
      <c r="F152" s="6" t="str">
        <f>VLOOKUP(E152,Empleados!$B$2:$C$15,2,0)</f>
        <v>Carlos Leonidas</v>
      </c>
      <c r="G152" s="10">
        <v>69</v>
      </c>
      <c r="H152" s="6" t="str">
        <f>VLOOKUP(G152,Clientes!$C$3:$D$103,2,0)</f>
        <v>FABIAN FERNANDO  CAMPOVERDE SACTA</v>
      </c>
      <c r="I152" s="11">
        <v>43209</v>
      </c>
      <c r="J152" s="10" t="s">
        <v>14</v>
      </c>
      <c r="K152" s="31">
        <v>102.73</v>
      </c>
      <c r="L152" s="31">
        <v>1027.3</v>
      </c>
    </row>
    <row r="153" spans="2:12" x14ac:dyDescent="0.35">
      <c r="B153" s="6" t="s">
        <v>12</v>
      </c>
      <c r="C153" s="6" t="str">
        <f>VLOOKUP(Tabla!B153,Ciudad!$E$3:$F$5,2,0)</f>
        <v>CUENCA</v>
      </c>
      <c r="D153" s="6" t="s">
        <v>25</v>
      </c>
      <c r="E153" s="6">
        <v>4</v>
      </c>
      <c r="F153" s="6" t="str">
        <f>VLOOKUP(E153,Empleados!$B$2:$C$15,2,0)</f>
        <v>Carlos Leonidas</v>
      </c>
      <c r="G153" s="6">
        <v>84</v>
      </c>
      <c r="H153" s="6" t="str">
        <f>VLOOKUP(G153,Clientes!$C$3:$D$103,2,0)</f>
        <v>MARCIA PAULINA  CHILIQUINGA URGILES</v>
      </c>
      <c r="I153" s="7">
        <v>43209</v>
      </c>
      <c r="J153" s="6" t="s">
        <v>14</v>
      </c>
      <c r="K153" s="30">
        <v>74.103999999999999</v>
      </c>
      <c r="L153" s="30">
        <v>741.04</v>
      </c>
    </row>
    <row r="154" spans="2:12" x14ac:dyDescent="0.35">
      <c r="B154" s="10" t="s">
        <v>12</v>
      </c>
      <c r="C154" s="6" t="str">
        <f>VLOOKUP(Tabla!B154,Ciudad!$E$3:$F$5,2,0)</f>
        <v>CUENCA</v>
      </c>
      <c r="D154" s="10" t="s">
        <v>22</v>
      </c>
      <c r="E154" s="10">
        <v>6</v>
      </c>
      <c r="F154" s="6" t="str">
        <f>VLOOKUP(E154,Empleados!$B$2:$C$15,2,0)</f>
        <v>Daniel Castillo</v>
      </c>
      <c r="G154" s="10">
        <v>56</v>
      </c>
      <c r="H154" s="6" t="str">
        <f>VLOOKUP(G154,Clientes!$C$3:$D$103,2,0)</f>
        <v>SEGUNDO AGUSTIN  CABRERA ROBLES</v>
      </c>
      <c r="I154" s="11">
        <v>43195</v>
      </c>
      <c r="J154" s="10" t="s">
        <v>14</v>
      </c>
      <c r="K154" s="31">
        <v>106.90899999999999</v>
      </c>
      <c r="L154" s="31">
        <v>2138.1799999999998</v>
      </c>
    </row>
    <row r="155" spans="2:12" x14ac:dyDescent="0.35">
      <c r="B155" s="6" t="s">
        <v>12</v>
      </c>
      <c r="C155" s="6" t="str">
        <f>VLOOKUP(Tabla!B155,Ciudad!$E$3:$F$5,2,0)</f>
        <v>CUENCA</v>
      </c>
      <c r="D155" s="6" t="s">
        <v>21</v>
      </c>
      <c r="E155" s="6">
        <v>6</v>
      </c>
      <c r="F155" s="6" t="str">
        <f>VLOOKUP(E155,Empleados!$B$2:$C$15,2,0)</f>
        <v>Daniel Castillo</v>
      </c>
      <c r="G155" s="6">
        <v>9</v>
      </c>
      <c r="H155" s="6" t="str">
        <f>VLOOKUP(G155,Clientes!$C$3:$D$103,2,0)</f>
        <v>BORIS PAUL  ALVARADO ORELLANA</v>
      </c>
      <c r="I155" s="7">
        <v>43195</v>
      </c>
      <c r="J155" s="6" t="s">
        <v>14</v>
      </c>
      <c r="K155" s="30">
        <v>102.73</v>
      </c>
      <c r="L155" s="30">
        <v>1027.3</v>
      </c>
    </row>
    <row r="156" spans="2:12" x14ac:dyDescent="0.35">
      <c r="B156" s="10" t="s">
        <v>12</v>
      </c>
      <c r="C156" s="6" t="str">
        <f>VLOOKUP(Tabla!B156,Ciudad!$E$3:$F$5,2,0)</f>
        <v>CUENCA</v>
      </c>
      <c r="D156" s="10" t="s">
        <v>26</v>
      </c>
      <c r="E156" s="10">
        <v>4</v>
      </c>
      <c r="F156" s="6" t="str">
        <f>VLOOKUP(E156,Empleados!$B$2:$C$15,2,0)</f>
        <v>Carlos Leonidas</v>
      </c>
      <c r="G156" s="10">
        <v>36</v>
      </c>
      <c r="H156" s="6" t="str">
        <f>VLOOKUP(G156,Clientes!$C$3:$D$103,2,0)</f>
        <v>MARLENE JACKELINE  BENALCAZAR BENALCAZAR</v>
      </c>
      <c r="I156" s="11">
        <v>43195</v>
      </c>
      <c r="J156" s="10" t="s">
        <v>14</v>
      </c>
      <c r="K156" s="31">
        <v>42.001000000000005</v>
      </c>
      <c r="L156" s="31">
        <v>420.01</v>
      </c>
    </row>
    <row r="157" spans="2:12" x14ac:dyDescent="0.35">
      <c r="B157" s="6" t="s">
        <v>12</v>
      </c>
      <c r="C157" s="6" t="str">
        <f>VLOOKUP(Tabla!B157,Ciudad!$E$3:$F$5,2,0)</f>
        <v>CUENCA</v>
      </c>
      <c r="D157" s="6" t="s">
        <v>22</v>
      </c>
      <c r="E157" s="6">
        <v>8</v>
      </c>
      <c r="F157" s="6" t="str">
        <f>VLOOKUP(E157,Empleados!$B$2:$C$15,2,0)</f>
        <v>Katty Garcia</v>
      </c>
      <c r="G157" s="6">
        <v>38</v>
      </c>
      <c r="H157" s="6" t="str">
        <f>VLOOKUP(G157,Clientes!$C$3:$D$103,2,0)</f>
        <v>JULIA NUBE  BERMEJO VELEZ</v>
      </c>
      <c r="I157" s="7">
        <v>43195</v>
      </c>
      <c r="J157" s="6" t="s">
        <v>14</v>
      </c>
      <c r="K157" s="30">
        <v>106.90899999999999</v>
      </c>
      <c r="L157" s="30">
        <v>2138.1799999999998</v>
      </c>
    </row>
    <row r="158" spans="2:12" x14ac:dyDescent="0.35">
      <c r="B158" s="10" t="s">
        <v>12</v>
      </c>
      <c r="C158" s="6" t="str">
        <f>VLOOKUP(Tabla!B158,Ciudad!$E$3:$F$5,2,0)</f>
        <v>CUENCA</v>
      </c>
      <c r="D158" s="10" t="s">
        <v>19</v>
      </c>
      <c r="E158" s="10">
        <v>8</v>
      </c>
      <c r="F158" s="6" t="str">
        <f>VLOOKUP(E158,Empleados!$B$2:$C$15,2,0)</f>
        <v>Katty Garcia</v>
      </c>
      <c r="G158" s="10">
        <v>99</v>
      </c>
      <c r="H158" s="6" t="str">
        <f>VLOOKUP(G158,Clientes!$C$3:$D$103,2,0)</f>
        <v>EDGAR ADRIAN  DURAZNO CORONEL</v>
      </c>
      <c r="I158" s="11">
        <v>43195</v>
      </c>
      <c r="J158" s="10" t="s">
        <v>14</v>
      </c>
      <c r="K158" s="31">
        <v>9.1859999999999999</v>
      </c>
      <c r="L158" s="31">
        <v>183.72</v>
      </c>
    </row>
    <row r="159" spans="2:12" x14ac:dyDescent="0.35">
      <c r="B159" s="6" t="s">
        <v>12</v>
      </c>
      <c r="C159" s="6" t="str">
        <f>VLOOKUP(Tabla!B159,Ciudad!$E$3:$F$5,2,0)</f>
        <v>CUENCA</v>
      </c>
      <c r="D159" s="6" t="s">
        <v>21</v>
      </c>
      <c r="E159" s="6">
        <v>6</v>
      </c>
      <c r="F159" s="6" t="str">
        <f>VLOOKUP(E159,Empleados!$B$2:$C$15,2,0)</f>
        <v>Daniel Castillo</v>
      </c>
      <c r="G159" s="6">
        <v>64</v>
      </c>
      <c r="H159" s="6" t="str">
        <f>VLOOKUP(G159,Clientes!$C$3:$D$103,2,0)</f>
        <v>PATRICIO XAVIER  CALLE ENCALADA</v>
      </c>
      <c r="I159" s="7">
        <v>43195</v>
      </c>
      <c r="J159" s="6" t="s">
        <v>14</v>
      </c>
      <c r="K159" s="30">
        <v>102.73</v>
      </c>
      <c r="L159" s="30">
        <v>1027.3</v>
      </c>
    </row>
    <row r="160" spans="2:12" x14ac:dyDescent="0.35">
      <c r="B160" s="10" t="s">
        <v>12</v>
      </c>
      <c r="C160" s="6" t="str">
        <f>VLOOKUP(Tabla!B160,Ciudad!$E$3:$F$5,2,0)</f>
        <v>CUENCA</v>
      </c>
      <c r="D160" s="10" t="s">
        <v>16</v>
      </c>
      <c r="E160" s="10">
        <v>8</v>
      </c>
      <c r="F160" s="6" t="str">
        <f>VLOOKUP(E160,Empleados!$B$2:$C$15,2,0)</f>
        <v>Katty Garcia</v>
      </c>
      <c r="G160" s="10">
        <v>73</v>
      </c>
      <c r="H160" s="6" t="str">
        <f>VLOOKUP(G160,Clientes!$C$3:$D$103,2,0)</f>
        <v>FABIAN HERIBERTO  CARRION CORDOVA</v>
      </c>
      <c r="I160" s="11">
        <v>43148</v>
      </c>
      <c r="J160" s="10" t="s">
        <v>14</v>
      </c>
      <c r="K160" s="31">
        <v>25.446000000000002</v>
      </c>
      <c r="L160" s="31">
        <v>508.92</v>
      </c>
    </row>
    <row r="161" spans="2:12" x14ac:dyDescent="0.35">
      <c r="B161" s="6" t="s">
        <v>12</v>
      </c>
      <c r="C161" s="6" t="str">
        <f>VLOOKUP(Tabla!B161,Ciudad!$E$3:$F$5,2,0)</f>
        <v>CUENCA</v>
      </c>
      <c r="D161" s="6" t="s">
        <v>18</v>
      </c>
      <c r="E161" s="6">
        <v>6</v>
      </c>
      <c r="F161" s="6" t="str">
        <f>VLOOKUP(E161,Empleados!$B$2:$C$15,2,0)</f>
        <v>Daniel Castillo</v>
      </c>
      <c r="G161" s="6">
        <v>51</v>
      </c>
      <c r="H161" s="6" t="str">
        <f>VLOOKUP(G161,Clientes!$C$3:$D$103,2,0)</f>
        <v>ANDRES LEONARDO  CAÃ‘AR INGA</v>
      </c>
      <c r="I161" s="7">
        <v>43148</v>
      </c>
      <c r="J161" s="6" t="s">
        <v>14</v>
      </c>
      <c r="K161" s="30">
        <v>284.51100000000002</v>
      </c>
      <c r="L161" s="30">
        <v>2845.11</v>
      </c>
    </row>
    <row r="162" spans="2:12" x14ac:dyDescent="0.35">
      <c r="B162" s="10" t="s">
        <v>12</v>
      </c>
      <c r="C162" s="6" t="str">
        <f>VLOOKUP(Tabla!B162,Ciudad!$E$3:$F$5,2,0)</f>
        <v>CUENCA</v>
      </c>
      <c r="D162" s="10" t="s">
        <v>21</v>
      </c>
      <c r="E162" s="10">
        <v>4</v>
      </c>
      <c r="F162" s="6" t="str">
        <f>VLOOKUP(E162,Empleados!$B$2:$C$15,2,0)</f>
        <v>Carlos Leonidas</v>
      </c>
      <c r="G162" s="10">
        <v>71</v>
      </c>
      <c r="H162" s="6" t="str">
        <f>VLOOKUP(G162,Clientes!$C$3:$D$103,2,0)</f>
        <v>FREDDY FERNANDO  CARCHIPULLA TARQUI</v>
      </c>
      <c r="I162" s="11">
        <v>43148</v>
      </c>
      <c r="J162" s="10" t="s">
        <v>14</v>
      </c>
      <c r="K162" s="31">
        <v>102.73</v>
      </c>
      <c r="L162" s="31">
        <v>1027.3</v>
      </c>
    </row>
    <row r="163" spans="2:12" x14ac:dyDescent="0.35">
      <c r="B163" s="6" t="s">
        <v>12</v>
      </c>
      <c r="C163" s="6" t="str">
        <f>VLOOKUP(Tabla!B163,Ciudad!$E$3:$F$5,2,0)</f>
        <v>CUENCA</v>
      </c>
      <c r="D163" s="6" t="s">
        <v>34</v>
      </c>
      <c r="E163" s="6">
        <v>4</v>
      </c>
      <c r="F163" s="6" t="str">
        <f>VLOOKUP(E163,Empleados!$B$2:$C$15,2,0)</f>
        <v>Carlos Leonidas</v>
      </c>
      <c r="G163" s="6">
        <v>50</v>
      </c>
      <c r="H163" s="6" t="str">
        <f>VLOOKUP(G163,Clientes!$C$3:$D$103,2,0)</f>
        <v>JAMMIL OSWALDO  BUSTAN IÑIGUEZ</v>
      </c>
      <c r="I163" s="7">
        <v>43148</v>
      </c>
      <c r="J163" s="6" t="s">
        <v>14</v>
      </c>
      <c r="K163" s="30">
        <v>26.600999999999999</v>
      </c>
      <c r="L163" s="30">
        <v>266.01</v>
      </c>
    </row>
    <row r="164" spans="2:12" x14ac:dyDescent="0.35">
      <c r="B164" s="10" t="s">
        <v>12</v>
      </c>
      <c r="C164" s="6" t="str">
        <f>VLOOKUP(Tabla!B164,Ciudad!$E$3:$F$5,2,0)</f>
        <v>CUENCA</v>
      </c>
      <c r="D164" s="10" t="s">
        <v>37</v>
      </c>
      <c r="E164" s="10">
        <v>6</v>
      </c>
      <c r="F164" s="6" t="str">
        <f>VLOOKUP(E164,Empleados!$B$2:$C$15,2,0)</f>
        <v>Daniel Castillo</v>
      </c>
      <c r="G164" s="10">
        <v>34</v>
      </c>
      <c r="H164" s="6" t="str">
        <f>VLOOKUP(G164,Clientes!$C$3:$D$103,2,0)</f>
        <v>EDGAR XAVIER  BARRERA SARMIENTO</v>
      </c>
      <c r="I164" s="11">
        <v>43148</v>
      </c>
      <c r="J164" s="10" t="s">
        <v>14</v>
      </c>
      <c r="K164" s="31">
        <v>74.040999999999997</v>
      </c>
      <c r="L164" s="31">
        <v>740.41</v>
      </c>
    </row>
    <row r="165" spans="2:12" x14ac:dyDescent="0.35">
      <c r="B165" s="6" t="s">
        <v>12</v>
      </c>
      <c r="C165" s="6" t="str">
        <f>VLOOKUP(Tabla!B165,Ciudad!$E$3:$F$5,2,0)</f>
        <v>CUENCA</v>
      </c>
      <c r="D165" s="6" t="s">
        <v>18</v>
      </c>
      <c r="E165" s="6">
        <v>4</v>
      </c>
      <c r="F165" s="6" t="str">
        <f>VLOOKUP(E165,Empleados!$B$2:$C$15,2,0)</f>
        <v>Carlos Leonidas</v>
      </c>
      <c r="G165" s="6">
        <v>94</v>
      </c>
      <c r="H165" s="6" t="str">
        <f>VLOOKUP(G165,Clientes!$C$3:$D$103,2,0)</f>
        <v>JENNY PATRICIA  CRIOLLO AGUILAR</v>
      </c>
      <c r="I165" s="7">
        <v>43148</v>
      </c>
      <c r="J165" s="6" t="s">
        <v>14</v>
      </c>
      <c r="K165" s="30">
        <v>284.51100000000002</v>
      </c>
      <c r="L165" s="30">
        <v>2845.11</v>
      </c>
    </row>
    <row r="166" spans="2:12" x14ac:dyDescent="0.35">
      <c r="B166" s="10" t="s">
        <v>12</v>
      </c>
      <c r="C166" s="6" t="str">
        <f>VLOOKUP(Tabla!B166,Ciudad!$E$3:$F$5,2,0)</f>
        <v>CUENCA</v>
      </c>
      <c r="D166" s="10" t="s">
        <v>29</v>
      </c>
      <c r="E166" s="10">
        <v>8</v>
      </c>
      <c r="F166" s="6" t="str">
        <f>VLOOKUP(E166,Empleados!$B$2:$C$15,2,0)</f>
        <v>Katty Garcia</v>
      </c>
      <c r="G166" s="10">
        <v>27</v>
      </c>
      <c r="H166" s="6" t="str">
        <f>VLOOKUP(G166,Clientes!$C$3:$D$103,2,0)</f>
        <v>RAFAEL MARCO  ARPI VELE</v>
      </c>
      <c r="I166" s="11">
        <v>43148</v>
      </c>
      <c r="J166" s="10" t="s">
        <v>14</v>
      </c>
      <c r="K166" s="31">
        <v>103.88</v>
      </c>
      <c r="L166" s="31">
        <v>2077.6</v>
      </c>
    </row>
    <row r="167" spans="2:12" x14ac:dyDescent="0.35">
      <c r="B167" s="6" t="s">
        <v>12</v>
      </c>
      <c r="C167" s="6" t="str">
        <f>VLOOKUP(Tabla!B167,Ciudad!$E$3:$F$5,2,0)</f>
        <v>CUENCA</v>
      </c>
      <c r="D167" s="6" t="s">
        <v>13</v>
      </c>
      <c r="E167" s="6">
        <v>8</v>
      </c>
      <c r="F167" s="6" t="str">
        <f>VLOOKUP(E167,Empleados!$B$2:$C$15,2,0)</f>
        <v>Katty Garcia</v>
      </c>
      <c r="G167" s="6">
        <v>90</v>
      </c>
      <c r="H167" s="6" t="str">
        <f>VLOOKUP(G167,Clientes!$C$3:$D$103,2,0)</f>
        <v>CARLOS JAVIER  CISNEROS CALLE</v>
      </c>
      <c r="I167" s="7">
        <v>43148</v>
      </c>
      <c r="J167" s="6" t="s">
        <v>14</v>
      </c>
      <c r="K167" s="30">
        <v>127.82600000000001</v>
      </c>
      <c r="L167" s="30">
        <v>1278.26</v>
      </c>
    </row>
    <row r="168" spans="2:12" x14ac:dyDescent="0.35">
      <c r="B168" s="10" t="s">
        <v>12</v>
      </c>
      <c r="C168" s="6" t="str">
        <f>VLOOKUP(Tabla!B168,Ciudad!$E$3:$F$5,2,0)</f>
        <v>CUENCA</v>
      </c>
      <c r="D168" s="10" t="s">
        <v>22</v>
      </c>
      <c r="E168" s="10">
        <v>4</v>
      </c>
      <c r="F168" s="6" t="str">
        <f>VLOOKUP(E168,Empleados!$B$2:$C$15,2,0)</f>
        <v>Carlos Leonidas</v>
      </c>
      <c r="G168" s="10">
        <v>40</v>
      </c>
      <c r="H168" s="6" t="str">
        <f>VLOOKUP(G168,Clientes!$C$3:$D$103,2,0)</f>
        <v>JESSICA JANNETH  BRAVO MENDEZ</v>
      </c>
      <c r="I168" s="11">
        <v>43148</v>
      </c>
      <c r="J168" s="10" t="s">
        <v>14</v>
      </c>
      <c r="K168" s="31">
        <v>106.90899999999999</v>
      </c>
      <c r="L168" s="31">
        <v>2138.1799999999998</v>
      </c>
    </row>
    <row r="169" spans="2:12" x14ac:dyDescent="0.35">
      <c r="B169" s="6" t="s">
        <v>12</v>
      </c>
      <c r="C169" s="6" t="str">
        <f>VLOOKUP(Tabla!B169,Ciudad!$E$3:$F$5,2,0)</f>
        <v>CUENCA</v>
      </c>
      <c r="D169" s="6" t="s">
        <v>21</v>
      </c>
      <c r="E169" s="6">
        <v>8</v>
      </c>
      <c r="F169" s="6" t="str">
        <f>VLOOKUP(E169,Empleados!$B$2:$C$15,2,0)</f>
        <v>Katty Garcia</v>
      </c>
      <c r="G169" s="6">
        <v>1</v>
      </c>
      <c r="H169" s="6" t="str">
        <f>VLOOKUP(G169,Clientes!$C$3:$D$103,2,0)</f>
        <v>MARIA ISABEL  AGUILAR JARA</v>
      </c>
      <c r="I169" s="7">
        <v>43148</v>
      </c>
      <c r="J169" s="6" t="s">
        <v>14</v>
      </c>
      <c r="K169" s="30">
        <v>102.73</v>
      </c>
      <c r="L169" s="30">
        <v>1027.3</v>
      </c>
    </row>
    <row r="170" spans="2:12" x14ac:dyDescent="0.35">
      <c r="B170" s="10" t="s">
        <v>12</v>
      </c>
      <c r="C170" s="6" t="str">
        <f>VLOOKUP(Tabla!B170,Ciudad!$E$3:$F$5,2,0)</f>
        <v>CUENCA</v>
      </c>
      <c r="D170" s="10" t="s">
        <v>27</v>
      </c>
      <c r="E170" s="10">
        <v>4</v>
      </c>
      <c r="F170" s="6" t="str">
        <f>VLOOKUP(E170,Empleados!$B$2:$C$15,2,0)</f>
        <v>Carlos Leonidas</v>
      </c>
      <c r="G170" s="10">
        <v>63</v>
      </c>
      <c r="H170" s="6" t="str">
        <f>VLOOKUP(G170,Clientes!$C$3:$D$103,2,0)</f>
        <v>JUAN ANDRES  CALLE CALLE</v>
      </c>
      <c r="I170" s="11">
        <v>43148</v>
      </c>
      <c r="J170" s="10" t="s">
        <v>14</v>
      </c>
      <c r="K170" s="31">
        <v>37.333500000000001</v>
      </c>
      <c r="L170" s="31">
        <v>746.67</v>
      </c>
    </row>
    <row r="171" spans="2:12" x14ac:dyDescent="0.35">
      <c r="B171" s="6" t="s">
        <v>12</v>
      </c>
      <c r="C171" s="6" t="str">
        <f>VLOOKUP(Tabla!B171,Ciudad!$E$3:$F$5,2,0)</f>
        <v>CUENCA</v>
      </c>
      <c r="D171" s="6" t="s">
        <v>20</v>
      </c>
      <c r="E171" s="6">
        <v>4</v>
      </c>
      <c r="F171" s="6" t="str">
        <f>VLOOKUP(E171,Empleados!$B$2:$C$15,2,0)</f>
        <v>Carlos Leonidas</v>
      </c>
      <c r="G171" s="6">
        <v>66</v>
      </c>
      <c r="H171" s="6" t="str">
        <f>VLOOKUP(G171,Clientes!$C$3:$D$103,2,0)</f>
        <v>ANA VALERIA  CALLE MESIAS</v>
      </c>
      <c r="I171" s="7">
        <v>43216</v>
      </c>
      <c r="J171" s="6" t="s">
        <v>17</v>
      </c>
      <c r="K171" s="30">
        <v>45.580000000000005</v>
      </c>
      <c r="L171" s="30">
        <v>911.6</v>
      </c>
    </row>
    <row r="172" spans="2:12" x14ac:dyDescent="0.35">
      <c r="B172" s="10" t="s">
        <v>12</v>
      </c>
      <c r="C172" s="6" t="str">
        <f>VLOOKUP(Tabla!B172,Ciudad!$E$3:$F$5,2,0)</f>
        <v>CUENCA</v>
      </c>
      <c r="D172" s="10" t="s">
        <v>16</v>
      </c>
      <c r="E172" s="10">
        <v>8</v>
      </c>
      <c r="F172" s="6" t="str">
        <f>VLOOKUP(E172,Empleados!$B$2:$C$15,2,0)</f>
        <v>Katty Garcia</v>
      </c>
      <c r="G172" s="10">
        <v>94</v>
      </c>
      <c r="H172" s="6" t="str">
        <f>VLOOKUP(G172,Clientes!$C$3:$D$103,2,0)</f>
        <v>JENNY PATRICIA  CRIOLLO AGUILAR</v>
      </c>
      <c r="I172" s="11">
        <v>43215</v>
      </c>
      <c r="J172" s="10" t="s">
        <v>14</v>
      </c>
      <c r="K172" s="31">
        <v>25.446000000000002</v>
      </c>
      <c r="L172" s="31">
        <v>508.92</v>
      </c>
    </row>
    <row r="173" spans="2:12" x14ac:dyDescent="0.35">
      <c r="B173" s="6" t="s">
        <v>12</v>
      </c>
      <c r="C173" s="6" t="str">
        <f>VLOOKUP(Tabla!B173,Ciudad!$E$3:$F$5,2,0)</f>
        <v>CUENCA</v>
      </c>
      <c r="D173" s="6" t="s">
        <v>35</v>
      </c>
      <c r="E173" s="6">
        <v>6</v>
      </c>
      <c r="F173" s="6" t="str">
        <f>VLOOKUP(E173,Empleados!$B$2:$C$15,2,0)</f>
        <v>Daniel Castillo</v>
      </c>
      <c r="G173" s="6">
        <v>49</v>
      </c>
      <c r="H173" s="6" t="str">
        <f>VLOOKUP(G173,Clientes!$C$3:$D$103,2,0)</f>
        <v>DANIEL JOSUE  BUSTAMANTE CAMPOVERDE</v>
      </c>
      <c r="I173" s="7">
        <v>43213</v>
      </c>
      <c r="J173" s="6" t="s">
        <v>14</v>
      </c>
      <c r="K173" s="30">
        <v>13.852500000000001</v>
      </c>
      <c r="L173" s="30">
        <v>277.05</v>
      </c>
    </row>
    <row r="174" spans="2:12" x14ac:dyDescent="0.35">
      <c r="B174" s="10" t="s">
        <v>12</v>
      </c>
      <c r="C174" s="6" t="str">
        <f>VLOOKUP(Tabla!B174,Ciudad!$E$3:$F$5,2,0)</f>
        <v>CUENCA</v>
      </c>
      <c r="D174" s="10" t="s">
        <v>34</v>
      </c>
      <c r="E174" s="10">
        <v>4</v>
      </c>
      <c r="F174" s="6" t="str">
        <f>VLOOKUP(E174,Empleados!$B$2:$C$15,2,0)</f>
        <v>Carlos Leonidas</v>
      </c>
      <c r="G174" s="10">
        <v>36</v>
      </c>
      <c r="H174" s="6" t="str">
        <f>VLOOKUP(G174,Clientes!$C$3:$D$103,2,0)</f>
        <v>MARLENE JACKELINE  BENALCAZAR BENALCAZAR</v>
      </c>
      <c r="I174" s="11">
        <v>43206</v>
      </c>
      <c r="J174" s="10" t="s">
        <v>14</v>
      </c>
      <c r="K174" s="31">
        <v>26.600999999999999</v>
      </c>
      <c r="L174" s="31">
        <v>266.01</v>
      </c>
    </row>
    <row r="175" spans="2:12" x14ac:dyDescent="0.35">
      <c r="B175" s="6" t="s">
        <v>12</v>
      </c>
      <c r="C175" s="6" t="str">
        <f>VLOOKUP(Tabla!B175,Ciudad!$E$3:$F$5,2,0)</f>
        <v>CUENCA</v>
      </c>
      <c r="D175" s="6" t="s">
        <v>37</v>
      </c>
      <c r="E175" s="6">
        <v>6</v>
      </c>
      <c r="F175" s="6" t="str">
        <f>VLOOKUP(E175,Empleados!$B$2:$C$15,2,0)</f>
        <v>Daniel Castillo</v>
      </c>
      <c r="G175" s="6">
        <v>53</v>
      </c>
      <c r="H175" s="6" t="str">
        <f>VLOOKUP(G175,Clientes!$C$3:$D$103,2,0)</f>
        <v>ADRIANA CABRERA  CABRERA FAJARDO</v>
      </c>
      <c r="I175" s="7">
        <v>43206</v>
      </c>
      <c r="J175" s="6" t="s">
        <v>14</v>
      </c>
      <c r="K175" s="30">
        <v>74.040999999999997</v>
      </c>
      <c r="L175" s="30">
        <v>740.41</v>
      </c>
    </row>
    <row r="176" spans="2:12" x14ac:dyDescent="0.35">
      <c r="B176" s="10" t="s">
        <v>12</v>
      </c>
      <c r="C176" s="6" t="str">
        <f>VLOOKUP(Tabla!B176,Ciudad!$E$3:$F$5,2,0)</f>
        <v>CUENCA</v>
      </c>
      <c r="D176" s="10" t="s">
        <v>22</v>
      </c>
      <c r="E176" s="10">
        <v>6</v>
      </c>
      <c r="F176" s="6" t="str">
        <f>VLOOKUP(E176,Empleados!$B$2:$C$15,2,0)</f>
        <v>Daniel Castillo</v>
      </c>
      <c r="G176" s="10">
        <v>24</v>
      </c>
      <c r="H176" s="6" t="str">
        <f>VLOOKUP(G176,Clientes!$C$3:$D$103,2,0)</f>
        <v>JENNY JACKELINE  ARIZAGA ALVARADO</v>
      </c>
      <c r="I176" s="11">
        <v>43206</v>
      </c>
      <c r="J176" s="10" t="s">
        <v>23</v>
      </c>
      <c r="K176" s="31">
        <v>106.90899999999999</v>
      </c>
      <c r="L176" s="31">
        <v>2138.1799999999998</v>
      </c>
    </row>
    <row r="177" spans="2:12" x14ac:dyDescent="0.35">
      <c r="B177" s="6" t="s">
        <v>12</v>
      </c>
      <c r="C177" s="6" t="str">
        <f>VLOOKUP(Tabla!B177,Ciudad!$E$3:$F$5,2,0)</f>
        <v>CUENCA</v>
      </c>
      <c r="D177" s="6" t="s">
        <v>13</v>
      </c>
      <c r="E177" s="6">
        <v>8</v>
      </c>
      <c r="F177" s="6" t="str">
        <f>VLOOKUP(E177,Empleados!$B$2:$C$15,2,0)</f>
        <v>Katty Garcia</v>
      </c>
      <c r="G177" s="6">
        <v>31</v>
      </c>
      <c r="H177" s="6" t="str">
        <f>VLOOKUP(G177,Clientes!$C$3:$D$103,2,0)</f>
        <v>FERNANDO JAVIER  BALAREZO POLO</v>
      </c>
      <c r="I177" s="7">
        <v>43202</v>
      </c>
      <c r="J177" s="6" t="s">
        <v>14</v>
      </c>
      <c r="K177" s="30">
        <v>127.82600000000001</v>
      </c>
      <c r="L177" s="30">
        <v>1278.26</v>
      </c>
    </row>
    <row r="178" spans="2:12" x14ac:dyDescent="0.35">
      <c r="B178" s="10" t="s">
        <v>12</v>
      </c>
      <c r="C178" s="6" t="str">
        <f>VLOOKUP(Tabla!B178,Ciudad!$E$3:$F$5,2,0)</f>
        <v>CUENCA</v>
      </c>
      <c r="D178" s="10" t="s">
        <v>13</v>
      </c>
      <c r="E178" s="10">
        <v>8</v>
      </c>
      <c r="F178" s="6" t="str">
        <f>VLOOKUP(E178,Empleados!$B$2:$C$15,2,0)</f>
        <v>Katty Garcia</v>
      </c>
      <c r="G178" s="10">
        <v>77</v>
      </c>
      <c r="H178" s="6" t="str">
        <f>VLOOKUP(G178,Clientes!$C$3:$D$103,2,0)</f>
        <v>PAOLA LORENA  CASTILLO RODRIGUEZ</v>
      </c>
      <c r="I178" s="11">
        <v>43200</v>
      </c>
      <c r="J178" s="10" t="s">
        <v>14</v>
      </c>
      <c r="K178" s="31">
        <v>127.82600000000001</v>
      </c>
      <c r="L178" s="31">
        <v>1278.26</v>
      </c>
    </row>
    <row r="179" spans="2:12" x14ac:dyDescent="0.35">
      <c r="B179" s="6" t="s">
        <v>12</v>
      </c>
      <c r="C179" s="6" t="str">
        <f>VLOOKUP(Tabla!B179,Ciudad!$E$3:$F$5,2,0)</f>
        <v>CUENCA</v>
      </c>
      <c r="D179" s="6" t="s">
        <v>29</v>
      </c>
      <c r="E179" s="6">
        <v>8</v>
      </c>
      <c r="F179" s="6" t="str">
        <f>VLOOKUP(E179,Empleados!$B$2:$C$15,2,0)</f>
        <v>Katty Garcia</v>
      </c>
      <c r="G179" s="6">
        <v>60</v>
      </c>
      <c r="H179" s="6" t="str">
        <f>VLOOKUP(G179,Clientes!$C$3:$D$103,2,0)</f>
        <v>SERGIO GIOVANNY  CALDAS LUNA</v>
      </c>
      <c r="I179" s="7">
        <v>43200</v>
      </c>
      <c r="J179" s="6" t="s">
        <v>14</v>
      </c>
      <c r="K179" s="30">
        <v>103.88</v>
      </c>
      <c r="L179" s="30">
        <v>2077.6</v>
      </c>
    </row>
    <row r="180" spans="2:12" x14ac:dyDescent="0.35">
      <c r="B180" s="10" t="s">
        <v>12</v>
      </c>
      <c r="C180" s="6" t="str">
        <f>VLOOKUP(Tabla!B180,Ciudad!$E$3:$F$5,2,0)</f>
        <v>CUENCA</v>
      </c>
      <c r="D180" s="10" t="s">
        <v>37</v>
      </c>
      <c r="E180" s="10">
        <v>8</v>
      </c>
      <c r="F180" s="6" t="str">
        <f>VLOOKUP(E180,Empleados!$B$2:$C$15,2,0)</f>
        <v>Katty Garcia</v>
      </c>
      <c r="G180" s="10">
        <v>92</v>
      </c>
      <c r="H180" s="6" t="str">
        <f>VLOOKUP(G180,Clientes!$C$3:$D$103,2,0)</f>
        <v>LOURDES NATIVIDAD  COBOS ZHIMINAYCELA</v>
      </c>
      <c r="I180" s="11">
        <v>43195</v>
      </c>
      <c r="J180" s="10" t="s">
        <v>14</v>
      </c>
      <c r="K180" s="31">
        <v>37.020499999999998</v>
      </c>
      <c r="L180" s="31">
        <v>740.41</v>
      </c>
    </row>
    <row r="181" spans="2:12" x14ac:dyDescent="0.35">
      <c r="B181" s="6" t="s">
        <v>12</v>
      </c>
      <c r="C181" s="6" t="str">
        <f>VLOOKUP(Tabla!B181,Ciudad!$E$3:$F$5,2,0)</f>
        <v>CUENCA</v>
      </c>
      <c r="D181" s="6" t="s">
        <v>35</v>
      </c>
      <c r="E181" s="6">
        <v>6</v>
      </c>
      <c r="F181" s="6" t="str">
        <f>VLOOKUP(E181,Empleados!$B$2:$C$15,2,0)</f>
        <v>Daniel Castillo</v>
      </c>
      <c r="G181" s="6">
        <v>99</v>
      </c>
      <c r="H181" s="6" t="str">
        <f>VLOOKUP(G181,Clientes!$C$3:$D$103,2,0)</f>
        <v>EDGAR ADRIAN  DURAZNO CORONEL</v>
      </c>
      <c r="I181" s="7">
        <v>43194</v>
      </c>
      <c r="J181" s="6" t="s">
        <v>14</v>
      </c>
      <c r="K181" s="30">
        <v>13.852500000000001</v>
      </c>
      <c r="L181" s="30">
        <v>277.05</v>
      </c>
    </row>
    <row r="182" spans="2:12" x14ac:dyDescent="0.35">
      <c r="B182" s="10" t="s">
        <v>12</v>
      </c>
      <c r="C182" s="6" t="str">
        <f>VLOOKUP(Tabla!B182,Ciudad!$E$3:$F$5,2,0)</f>
        <v>CUENCA</v>
      </c>
      <c r="D182" s="10" t="s">
        <v>27</v>
      </c>
      <c r="E182" s="10">
        <v>6</v>
      </c>
      <c r="F182" s="6" t="str">
        <f>VLOOKUP(E182,Empleados!$B$2:$C$15,2,0)</f>
        <v>Daniel Castillo</v>
      </c>
      <c r="G182" s="10">
        <v>68</v>
      </c>
      <c r="H182" s="6" t="str">
        <f>VLOOKUP(G182,Clientes!$C$3:$D$103,2,0)</f>
        <v>ANDRES ALBERTO  CAMPOVERDE QUEZADA</v>
      </c>
      <c r="I182" s="11">
        <v>43188</v>
      </c>
      <c r="J182" s="10" t="s">
        <v>14</v>
      </c>
      <c r="K182" s="31">
        <v>37.333500000000001</v>
      </c>
      <c r="L182" s="31">
        <v>746.67</v>
      </c>
    </row>
    <row r="183" spans="2:12" x14ac:dyDescent="0.35">
      <c r="B183" s="6" t="s">
        <v>12</v>
      </c>
      <c r="C183" s="6" t="str">
        <f>VLOOKUP(Tabla!B183,Ciudad!$E$3:$F$5,2,0)</f>
        <v>CUENCA</v>
      </c>
      <c r="D183" s="6" t="s">
        <v>18</v>
      </c>
      <c r="E183" s="6">
        <v>8</v>
      </c>
      <c r="F183" s="6" t="str">
        <f>VLOOKUP(E183,Empleados!$B$2:$C$15,2,0)</f>
        <v>Katty Garcia</v>
      </c>
      <c r="G183" s="6">
        <v>71</v>
      </c>
      <c r="H183" s="6" t="str">
        <f>VLOOKUP(G183,Clientes!$C$3:$D$103,2,0)</f>
        <v>FREDDY FERNANDO  CARCHIPULLA TARQUI</v>
      </c>
      <c r="I183" s="7">
        <v>43186</v>
      </c>
      <c r="J183" s="6" t="s">
        <v>17</v>
      </c>
      <c r="K183" s="30">
        <v>284.51100000000002</v>
      </c>
      <c r="L183" s="30">
        <v>2845.11</v>
      </c>
    </row>
    <row r="184" spans="2:12" x14ac:dyDescent="0.35">
      <c r="B184" s="10" t="s">
        <v>12</v>
      </c>
      <c r="C184" s="6" t="str">
        <f>VLOOKUP(Tabla!B184,Ciudad!$E$3:$F$5,2,0)</f>
        <v>CUENCA</v>
      </c>
      <c r="D184" s="10" t="s">
        <v>27</v>
      </c>
      <c r="E184" s="10">
        <v>4</v>
      </c>
      <c r="F184" s="6" t="str">
        <f>VLOOKUP(E184,Empleados!$B$2:$C$15,2,0)</f>
        <v>Carlos Leonidas</v>
      </c>
      <c r="G184" s="10">
        <v>53</v>
      </c>
      <c r="H184" s="6" t="str">
        <f>VLOOKUP(G184,Clientes!$C$3:$D$103,2,0)</f>
        <v>ADRIANA CABRERA  CABRERA FAJARDO</v>
      </c>
      <c r="I184" s="11">
        <v>43185</v>
      </c>
      <c r="J184" s="10" t="s">
        <v>14</v>
      </c>
      <c r="K184" s="31">
        <v>74.667000000000002</v>
      </c>
      <c r="L184" s="31">
        <v>746.67</v>
      </c>
    </row>
    <row r="185" spans="2:12" x14ac:dyDescent="0.35">
      <c r="B185" s="6" t="s">
        <v>12</v>
      </c>
      <c r="C185" s="6" t="str">
        <f>VLOOKUP(Tabla!B185,Ciudad!$E$3:$F$5,2,0)</f>
        <v>CUENCA</v>
      </c>
      <c r="D185" s="6" t="s">
        <v>41</v>
      </c>
      <c r="E185" s="6">
        <v>8</v>
      </c>
      <c r="F185" s="6" t="str">
        <f>VLOOKUP(E185,Empleados!$B$2:$C$15,2,0)</f>
        <v>Katty Garcia</v>
      </c>
      <c r="G185" s="6">
        <v>51</v>
      </c>
      <c r="H185" s="6" t="str">
        <f>VLOOKUP(G185,Clientes!$C$3:$D$103,2,0)</f>
        <v>ANDRES LEONARDO  CAÃ‘AR INGA</v>
      </c>
      <c r="I185" s="7">
        <v>43185</v>
      </c>
      <c r="J185" s="6" t="s">
        <v>14</v>
      </c>
      <c r="K185" s="30">
        <v>6.6000000000000005</v>
      </c>
      <c r="L185" s="30">
        <v>132</v>
      </c>
    </row>
    <row r="186" spans="2:12" x14ac:dyDescent="0.35">
      <c r="B186" s="10" t="s">
        <v>12</v>
      </c>
      <c r="C186" s="6" t="str">
        <f>VLOOKUP(Tabla!B186,Ciudad!$E$3:$F$5,2,0)</f>
        <v>CUENCA</v>
      </c>
      <c r="D186" s="10" t="s">
        <v>25</v>
      </c>
      <c r="E186" s="10">
        <v>4</v>
      </c>
      <c r="F186" s="6" t="str">
        <f>VLOOKUP(E186,Empleados!$B$2:$C$15,2,0)</f>
        <v>Carlos Leonidas</v>
      </c>
      <c r="G186" s="10">
        <v>22</v>
      </c>
      <c r="H186" s="6" t="str">
        <f>VLOOKUP(G186,Clientes!$C$3:$D$103,2,0)</f>
        <v>SANDRA LORENA  ARIAS LAZO</v>
      </c>
      <c r="I186" s="11">
        <v>43183</v>
      </c>
      <c r="J186" s="10" t="s">
        <v>14</v>
      </c>
      <c r="K186" s="31">
        <v>74.103999999999999</v>
      </c>
      <c r="L186" s="31">
        <v>741.04</v>
      </c>
    </row>
    <row r="187" spans="2:12" x14ac:dyDescent="0.35">
      <c r="B187" s="6" t="s">
        <v>12</v>
      </c>
      <c r="C187" s="6" t="str">
        <f>VLOOKUP(Tabla!B187,Ciudad!$E$3:$F$5,2,0)</f>
        <v>CUENCA</v>
      </c>
      <c r="D187" s="6" t="s">
        <v>41</v>
      </c>
      <c r="E187" s="6">
        <v>6</v>
      </c>
      <c r="F187" s="6" t="str">
        <f>VLOOKUP(E187,Empleados!$B$2:$C$15,2,0)</f>
        <v>Daniel Castillo</v>
      </c>
      <c r="G187" s="6">
        <v>93</v>
      </c>
      <c r="H187" s="6" t="str">
        <f>VLOOKUP(G187,Clientes!$C$3:$D$103,2,0)</f>
        <v>MONICA LORENA  CRESPO LOJA</v>
      </c>
      <c r="I187" s="7">
        <v>43182</v>
      </c>
      <c r="J187" s="6" t="s">
        <v>14</v>
      </c>
      <c r="K187" s="30">
        <v>6.6000000000000005</v>
      </c>
      <c r="L187" s="30">
        <v>132</v>
      </c>
    </row>
    <row r="188" spans="2:12" x14ac:dyDescent="0.35">
      <c r="B188" s="10" t="s">
        <v>12</v>
      </c>
      <c r="C188" s="6" t="str">
        <f>VLOOKUP(Tabla!B188,Ciudad!$E$3:$F$5,2,0)</f>
        <v>CUENCA</v>
      </c>
      <c r="D188" s="10" t="s">
        <v>13</v>
      </c>
      <c r="E188" s="10">
        <v>4</v>
      </c>
      <c r="F188" s="6" t="str">
        <f>VLOOKUP(E188,Empleados!$B$2:$C$15,2,0)</f>
        <v>Carlos Leonidas</v>
      </c>
      <c r="G188" s="10">
        <v>1</v>
      </c>
      <c r="H188" s="6" t="str">
        <f>VLOOKUP(G188,Clientes!$C$3:$D$103,2,0)</f>
        <v>MARIA ISABEL  AGUILAR JARA</v>
      </c>
      <c r="I188" s="11">
        <v>43181</v>
      </c>
      <c r="J188" s="10" t="s">
        <v>14</v>
      </c>
      <c r="K188" s="31">
        <v>127.82600000000001</v>
      </c>
      <c r="L188" s="31">
        <v>1278.26</v>
      </c>
    </row>
    <row r="189" spans="2:12" x14ac:dyDescent="0.35">
      <c r="B189" s="6" t="s">
        <v>12</v>
      </c>
      <c r="C189" s="6" t="str">
        <f>VLOOKUP(Tabla!B189,Ciudad!$E$3:$F$5,2,0)</f>
        <v>CUENCA</v>
      </c>
      <c r="D189" s="6" t="s">
        <v>28</v>
      </c>
      <c r="E189" s="6">
        <v>8</v>
      </c>
      <c r="F189" s="6" t="str">
        <f>VLOOKUP(E189,Empleados!$B$2:$C$15,2,0)</f>
        <v>Katty Garcia</v>
      </c>
      <c r="G189" s="6">
        <v>65</v>
      </c>
      <c r="H189" s="6" t="str">
        <f>VLOOKUP(G189,Clientes!$C$3:$D$103,2,0)</f>
        <v>DIANA ELIZABETH  CALLE LUPERCIO</v>
      </c>
      <c r="I189" s="7">
        <v>43181</v>
      </c>
      <c r="J189" s="6" t="s">
        <v>42</v>
      </c>
      <c r="K189" s="30">
        <v>4.6659999999999995</v>
      </c>
      <c r="L189" s="30">
        <v>93.32</v>
      </c>
    </row>
    <row r="190" spans="2:12" x14ac:dyDescent="0.35">
      <c r="B190" s="10" t="s">
        <v>12</v>
      </c>
      <c r="C190" s="6" t="str">
        <f>VLOOKUP(Tabla!B190,Ciudad!$E$3:$F$5,2,0)</f>
        <v>CUENCA</v>
      </c>
      <c r="D190" s="10" t="s">
        <v>26</v>
      </c>
      <c r="E190" s="10">
        <v>4</v>
      </c>
      <c r="F190" s="6" t="str">
        <f>VLOOKUP(E190,Empleados!$B$2:$C$15,2,0)</f>
        <v>Carlos Leonidas</v>
      </c>
      <c r="G190" s="10">
        <v>15</v>
      </c>
      <c r="H190" s="6" t="str">
        <f>VLOOKUP(G190,Clientes!$C$3:$D$103,2,0)</f>
        <v>JORGE LUIS  ANDRADE MATUTE</v>
      </c>
      <c r="I190" s="11">
        <v>43178</v>
      </c>
      <c r="J190" s="10" t="s">
        <v>23</v>
      </c>
      <c r="K190" s="31">
        <v>42.001000000000005</v>
      </c>
      <c r="L190" s="31">
        <v>420.01</v>
      </c>
    </row>
    <row r="191" spans="2:12" x14ac:dyDescent="0.35">
      <c r="B191" s="6" t="s">
        <v>12</v>
      </c>
      <c r="C191" s="6" t="str">
        <f>VLOOKUP(Tabla!B191,Ciudad!$E$3:$F$5,2,0)</f>
        <v>CUENCA</v>
      </c>
      <c r="D191" s="6" t="s">
        <v>32</v>
      </c>
      <c r="E191" s="6">
        <v>6</v>
      </c>
      <c r="F191" s="6" t="str">
        <f>VLOOKUP(E191,Empleados!$B$2:$C$15,2,0)</f>
        <v>Daniel Castillo</v>
      </c>
      <c r="G191" s="6">
        <v>71</v>
      </c>
      <c r="H191" s="6" t="str">
        <f>VLOOKUP(G191,Clientes!$C$3:$D$103,2,0)</f>
        <v>FREDDY FERNANDO  CARCHIPULLA TARQUI</v>
      </c>
      <c r="I191" s="7">
        <v>43178</v>
      </c>
      <c r="J191" s="6" t="s">
        <v>14</v>
      </c>
      <c r="K191" s="30">
        <v>15.228000000000002</v>
      </c>
      <c r="L191" s="30">
        <v>152.28</v>
      </c>
    </row>
    <row r="192" spans="2:12" x14ac:dyDescent="0.35">
      <c r="B192" s="10" t="s">
        <v>12</v>
      </c>
      <c r="C192" s="6" t="str">
        <f>VLOOKUP(Tabla!B192,Ciudad!$E$3:$F$5,2,0)</f>
        <v>CUENCA</v>
      </c>
      <c r="D192" s="10" t="s">
        <v>34</v>
      </c>
      <c r="E192" s="10">
        <v>8</v>
      </c>
      <c r="F192" s="6" t="str">
        <f>VLOOKUP(E192,Empleados!$B$2:$C$15,2,0)</f>
        <v>Katty Garcia</v>
      </c>
      <c r="G192" s="10">
        <v>52</v>
      </c>
      <c r="H192" s="6" t="str">
        <f>VLOOKUP(G192,Clientes!$C$3:$D$103,2,0)</f>
        <v>BLANCA ALEXANDRA  CABRERA CARDENAS</v>
      </c>
      <c r="I192" s="11">
        <v>43178</v>
      </c>
      <c r="J192" s="10" t="s">
        <v>14</v>
      </c>
      <c r="K192" s="31">
        <v>13.3005</v>
      </c>
      <c r="L192" s="31">
        <v>266.01</v>
      </c>
    </row>
    <row r="193" spans="2:12" x14ac:dyDescent="0.35">
      <c r="B193" s="6" t="s">
        <v>12</v>
      </c>
      <c r="C193" s="6" t="str">
        <f>VLOOKUP(Tabla!B193,Ciudad!$E$3:$F$5,2,0)</f>
        <v>CUENCA</v>
      </c>
      <c r="D193" s="6" t="s">
        <v>34</v>
      </c>
      <c r="E193" s="6">
        <v>8</v>
      </c>
      <c r="F193" s="6" t="str">
        <f>VLOOKUP(E193,Empleados!$B$2:$C$15,2,0)</f>
        <v>Katty Garcia</v>
      </c>
      <c r="G193" s="6">
        <v>95</v>
      </c>
      <c r="H193" s="6" t="str">
        <f>VLOOKUP(G193,Clientes!$C$3:$D$103,2,0)</f>
        <v>CARLOS AURELIO  DOMINGUEZ PORTILLA</v>
      </c>
      <c r="I193" s="7">
        <v>43172</v>
      </c>
      <c r="J193" s="6" t="s">
        <v>14</v>
      </c>
      <c r="K193" s="30">
        <v>26.600999999999999</v>
      </c>
      <c r="L193" s="30">
        <v>266.01</v>
      </c>
    </row>
    <row r="194" spans="2:12" x14ac:dyDescent="0.35">
      <c r="B194" s="10" t="s">
        <v>12</v>
      </c>
      <c r="C194" s="6" t="str">
        <f>VLOOKUP(Tabla!B194,Ciudad!$E$3:$F$5,2,0)</f>
        <v>CUENCA</v>
      </c>
      <c r="D194" s="10" t="s">
        <v>41</v>
      </c>
      <c r="E194" s="10">
        <v>4</v>
      </c>
      <c r="F194" s="6" t="str">
        <f>VLOOKUP(E194,Empleados!$B$2:$C$15,2,0)</f>
        <v>Carlos Leonidas</v>
      </c>
      <c r="G194" s="10">
        <v>62</v>
      </c>
      <c r="H194" s="6" t="str">
        <f>VLOOKUP(G194,Clientes!$C$3:$D$103,2,0)</f>
        <v>CINTHYA KATHERINE  CALLE ASMAL</v>
      </c>
      <c r="I194" s="11">
        <v>43172</v>
      </c>
      <c r="J194" s="10" t="s">
        <v>14</v>
      </c>
      <c r="K194" s="31">
        <v>6.6000000000000005</v>
      </c>
      <c r="L194" s="31">
        <v>132</v>
      </c>
    </row>
    <row r="195" spans="2:12" x14ac:dyDescent="0.35">
      <c r="B195" s="6" t="s">
        <v>12</v>
      </c>
      <c r="C195" s="6" t="str">
        <f>VLOOKUP(Tabla!B195,Ciudad!$E$3:$F$5,2,0)</f>
        <v>CUENCA</v>
      </c>
      <c r="D195" s="6" t="s">
        <v>31</v>
      </c>
      <c r="E195" s="6">
        <v>4</v>
      </c>
      <c r="F195" s="6" t="str">
        <f>VLOOKUP(E195,Empleados!$B$2:$C$15,2,0)</f>
        <v>Carlos Leonidas</v>
      </c>
      <c r="G195" s="6">
        <v>73</v>
      </c>
      <c r="H195" s="6" t="str">
        <f>VLOOKUP(G195,Clientes!$C$3:$D$103,2,0)</f>
        <v>FABIAN HERIBERTO  CARRION CORDOVA</v>
      </c>
      <c r="I195" s="7">
        <v>43160</v>
      </c>
      <c r="J195" s="6" t="s">
        <v>14</v>
      </c>
      <c r="K195" s="30">
        <v>132.911</v>
      </c>
      <c r="L195" s="30">
        <v>1329.11</v>
      </c>
    </row>
    <row r="196" spans="2:12" x14ac:dyDescent="0.35">
      <c r="B196" s="10" t="s">
        <v>12</v>
      </c>
      <c r="C196" s="6" t="str">
        <f>VLOOKUP(Tabla!B196,Ciudad!$E$3:$F$5,2,0)</f>
        <v>CUENCA</v>
      </c>
      <c r="D196" s="10" t="s">
        <v>41</v>
      </c>
      <c r="E196" s="10">
        <v>4</v>
      </c>
      <c r="F196" s="6" t="str">
        <f>VLOOKUP(E196,Empleados!$B$2:$C$15,2,0)</f>
        <v>Carlos Leonidas</v>
      </c>
      <c r="G196" s="10">
        <v>28</v>
      </c>
      <c r="H196" s="6" t="str">
        <f>VLOOKUP(G196,Clientes!$C$3:$D$103,2,0)</f>
        <v>BOLIVAR AGUSTIN  ARTEAGA CALLE</v>
      </c>
      <c r="I196" s="11">
        <v>43160</v>
      </c>
      <c r="J196" s="10" t="s">
        <v>14</v>
      </c>
      <c r="K196" s="31">
        <v>6.6000000000000005</v>
      </c>
      <c r="L196" s="31">
        <v>132</v>
      </c>
    </row>
    <row r="197" spans="2:12" x14ac:dyDescent="0.35">
      <c r="B197" s="6" t="s">
        <v>12</v>
      </c>
      <c r="C197" s="6" t="str">
        <f>VLOOKUP(Tabla!B197,Ciudad!$E$3:$F$5,2,0)</f>
        <v>CUENCA</v>
      </c>
      <c r="D197" s="6" t="s">
        <v>31</v>
      </c>
      <c r="E197" s="6">
        <v>4</v>
      </c>
      <c r="F197" s="6" t="str">
        <f>VLOOKUP(E197,Empleados!$B$2:$C$15,2,0)</f>
        <v>Carlos Leonidas</v>
      </c>
      <c r="G197" s="6">
        <v>88</v>
      </c>
      <c r="H197" s="6" t="str">
        <f>VLOOKUP(G197,Clientes!$C$3:$D$103,2,0)</f>
        <v>JANNETH ESPERANZA  CHUNCHI SIMBANA</v>
      </c>
      <c r="I197" s="7">
        <v>43158</v>
      </c>
      <c r="J197" s="6" t="s">
        <v>14</v>
      </c>
      <c r="K197" s="30">
        <v>132.911</v>
      </c>
      <c r="L197" s="30">
        <v>1329.11</v>
      </c>
    </row>
    <row r="198" spans="2:12" x14ac:dyDescent="0.35">
      <c r="B198" s="10" t="s">
        <v>12</v>
      </c>
      <c r="C198" s="6" t="str">
        <f>VLOOKUP(Tabla!B198,Ciudad!$E$3:$F$5,2,0)</f>
        <v>CUENCA</v>
      </c>
      <c r="D198" s="10" t="s">
        <v>18</v>
      </c>
      <c r="E198" s="10">
        <v>6</v>
      </c>
      <c r="F198" s="6" t="str">
        <f>VLOOKUP(E198,Empleados!$B$2:$C$15,2,0)</f>
        <v>Daniel Castillo</v>
      </c>
      <c r="G198" s="10">
        <v>45</v>
      </c>
      <c r="H198" s="6" t="str">
        <f>VLOOKUP(G198,Clientes!$C$3:$D$103,2,0)</f>
        <v>MARIA FERNANDA  BUENO BRAVO</v>
      </c>
      <c r="I198" s="11">
        <v>43158</v>
      </c>
      <c r="J198" s="10" t="s">
        <v>14</v>
      </c>
      <c r="K198" s="31">
        <v>284.51100000000002</v>
      </c>
      <c r="L198" s="31">
        <v>2845.11</v>
      </c>
    </row>
    <row r="199" spans="2:12" x14ac:dyDescent="0.35">
      <c r="B199" s="6" t="s">
        <v>12</v>
      </c>
      <c r="C199" s="6" t="str">
        <f>VLOOKUP(Tabla!B199,Ciudad!$E$3:$F$5,2,0)</f>
        <v>CUENCA</v>
      </c>
      <c r="D199" s="6" t="s">
        <v>35</v>
      </c>
      <c r="E199" s="6">
        <v>4</v>
      </c>
      <c r="F199" s="6" t="str">
        <f>VLOOKUP(E199,Empleados!$B$2:$C$15,2,0)</f>
        <v>Carlos Leonidas</v>
      </c>
      <c r="G199" s="6">
        <v>3</v>
      </c>
      <c r="H199" s="6" t="str">
        <f>VLOOKUP(G199,Clientes!$C$3:$D$103,2,0)</f>
        <v>MARIA EULALIA  AGUIRRE MORA</v>
      </c>
      <c r="I199" s="7">
        <v>43158</v>
      </c>
      <c r="J199" s="6" t="s">
        <v>14</v>
      </c>
      <c r="K199" s="30">
        <v>27.705000000000002</v>
      </c>
      <c r="L199" s="30">
        <v>277.05</v>
      </c>
    </row>
    <row r="200" spans="2:12" x14ac:dyDescent="0.35">
      <c r="B200" s="10" t="s">
        <v>12</v>
      </c>
      <c r="C200" s="6" t="str">
        <f>VLOOKUP(Tabla!B200,Ciudad!$E$3:$F$5,2,0)</f>
        <v>CUENCA</v>
      </c>
      <c r="D200" s="10" t="s">
        <v>26</v>
      </c>
      <c r="E200" s="10">
        <v>6</v>
      </c>
      <c r="F200" s="6" t="str">
        <f>VLOOKUP(E200,Empleados!$B$2:$C$15,2,0)</f>
        <v>Daniel Castillo</v>
      </c>
      <c r="G200" s="10">
        <v>46</v>
      </c>
      <c r="H200" s="6" t="str">
        <f>VLOOKUP(G200,Clientes!$C$3:$D$103,2,0)</f>
        <v>JENNY CATALINA  BUENO GUAMBO</v>
      </c>
      <c r="I200" s="11">
        <v>43158</v>
      </c>
      <c r="J200" s="10" t="s">
        <v>14</v>
      </c>
      <c r="K200" s="31">
        <v>21.000500000000002</v>
      </c>
      <c r="L200" s="31">
        <v>420.01</v>
      </c>
    </row>
    <row r="201" spans="2:12" x14ac:dyDescent="0.35">
      <c r="B201" s="6" t="s">
        <v>12</v>
      </c>
      <c r="C201" s="6" t="str">
        <f>VLOOKUP(Tabla!B201,Ciudad!$E$3:$F$5,2,0)</f>
        <v>CUENCA</v>
      </c>
      <c r="D201" s="6" t="s">
        <v>28</v>
      </c>
      <c r="E201" s="6">
        <v>4</v>
      </c>
      <c r="F201" s="6" t="str">
        <f>VLOOKUP(E201,Empleados!$B$2:$C$15,2,0)</f>
        <v>Carlos Leonidas</v>
      </c>
      <c r="G201" s="6">
        <v>12</v>
      </c>
      <c r="H201" s="6" t="str">
        <f>VLOOKUP(G201,Clientes!$C$3:$D$103,2,0)</f>
        <v>CARLOS ADRIAN  ALVAREZ GARCES</v>
      </c>
      <c r="I201" s="7">
        <v>43157</v>
      </c>
      <c r="J201" s="6" t="s">
        <v>14</v>
      </c>
      <c r="K201" s="30">
        <v>9.331999999999999</v>
      </c>
      <c r="L201" s="30">
        <v>93.32</v>
      </c>
    </row>
    <row r="202" spans="2:12" x14ac:dyDescent="0.35">
      <c r="B202" s="10" t="s">
        <v>12</v>
      </c>
      <c r="C202" s="6" t="str">
        <f>VLOOKUP(Tabla!B202,Ciudad!$E$3:$F$5,2,0)</f>
        <v>CUENCA</v>
      </c>
      <c r="D202" s="10" t="s">
        <v>13</v>
      </c>
      <c r="E202" s="10">
        <v>4</v>
      </c>
      <c r="F202" s="6" t="str">
        <f>VLOOKUP(E202,Empleados!$B$2:$C$15,2,0)</f>
        <v>Carlos Leonidas</v>
      </c>
      <c r="G202" s="10">
        <v>50</v>
      </c>
      <c r="H202" s="6" t="str">
        <f>VLOOKUP(G202,Clientes!$C$3:$D$103,2,0)</f>
        <v>JAMMIL OSWALDO  BUSTAN IÑIGUEZ</v>
      </c>
      <c r="I202" s="11">
        <v>43157</v>
      </c>
      <c r="J202" s="10" t="s">
        <v>14</v>
      </c>
      <c r="K202" s="31">
        <v>127.82600000000001</v>
      </c>
      <c r="L202" s="31">
        <v>1278.26</v>
      </c>
    </row>
    <row r="203" spans="2:12" x14ac:dyDescent="0.35">
      <c r="B203" s="6" t="s">
        <v>12</v>
      </c>
      <c r="C203" s="6" t="str">
        <f>VLOOKUP(Tabla!B203,Ciudad!$E$3:$F$5,2,0)</f>
        <v>CUENCA</v>
      </c>
      <c r="D203" s="6" t="s">
        <v>35</v>
      </c>
      <c r="E203" s="6">
        <v>4</v>
      </c>
      <c r="F203" s="6" t="str">
        <f>VLOOKUP(E203,Empleados!$B$2:$C$15,2,0)</f>
        <v>Carlos Leonidas</v>
      </c>
      <c r="G203" s="6">
        <v>22</v>
      </c>
      <c r="H203" s="6" t="str">
        <f>VLOOKUP(G203,Clientes!$C$3:$D$103,2,0)</f>
        <v>SANDRA LORENA  ARIAS LAZO</v>
      </c>
      <c r="I203" s="7">
        <v>43157</v>
      </c>
      <c r="J203" s="6" t="s">
        <v>14</v>
      </c>
      <c r="K203" s="30">
        <v>27.705000000000002</v>
      </c>
      <c r="L203" s="30">
        <v>277.05</v>
      </c>
    </row>
    <row r="204" spans="2:12" x14ac:dyDescent="0.35">
      <c r="B204" s="10" t="s">
        <v>12</v>
      </c>
      <c r="C204" s="6" t="str">
        <f>VLOOKUP(Tabla!B204,Ciudad!$E$3:$F$5,2,0)</f>
        <v>CUENCA</v>
      </c>
      <c r="D204" s="10" t="s">
        <v>34</v>
      </c>
      <c r="E204" s="10">
        <v>6</v>
      </c>
      <c r="F204" s="6" t="str">
        <f>VLOOKUP(E204,Empleados!$B$2:$C$15,2,0)</f>
        <v>Daniel Castillo</v>
      </c>
      <c r="G204" s="10">
        <v>83</v>
      </c>
      <c r="H204" s="6" t="str">
        <f>VLOOKUP(G204,Clientes!$C$3:$D$103,2,0)</f>
        <v>SINTIA VIVIANA  CHILIQUINGA RIVERA</v>
      </c>
      <c r="I204" s="11">
        <v>43154</v>
      </c>
      <c r="J204" s="10" t="s">
        <v>14</v>
      </c>
      <c r="K204" s="31">
        <v>13.3005</v>
      </c>
      <c r="L204" s="31">
        <v>266.01</v>
      </c>
    </row>
    <row r="205" spans="2:12" x14ac:dyDescent="0.35">
      <c r="B205" s="6" t="s">
        <v>12</v>
      </c>
      <c r="C205" s="6" t="str">
        <f>VLOOKUP(Tabla!B205,Ciudad!$E$3:$F$5,2,0)</f>
        <v>CUENCA</v>
      </c>
      <c r="D205" s="6" t="s">
        <v>34</v>
      </c>
      <c r="E205" s="6">
        <v>4</v>
      </c>
      <c r="F205" s="6" t="str">
        <f>VLOOKUP(E205,Empleados!$B$2:$C$15,2,0)</f>
        <v>Carlos Leonidas</v>
      </c>
      <c r="G205" s="6">
        <v>36</v>
      </c>
      <c r="H205" s="6" t="str">
        <f>VLOOKUP(G205,Clientes!$C$3:$D$103,2,0)</f>
        <v>MARLENE JACKELINE  BENALCAZAR BENALCAZAR</v>
      </c>
      <c r="I205" s="7">
        <v>43150</v>
      </c>
      <c r="J205" s="6" t="s">
        <v>14</v>
      </c>
      <c r="K205" s="30">
        <v>13.3005</v>
      </c>
      <c r="L205" s="30">
        <v>266.01</v>
      </c>
    </row>
    <row r="206" spans="2:12" x14ac:dyDescent="0.35">
      <c r="B206" s="10" t="s">
        <v>12</v>
      </c>
      <c r="C206" s="6" t="str">
        <f>VLOOKUP(Tabla!B206,Ciudad!$E$3:$F$5,2,0)</f>
        <v>CUENCA</v>
      </c>
      <c r="D206" s="10" t="s">
        <v>31</v>
      </c>
      <c r="E206" s="10">
        <v>4</v>
      </c>
      <c r="F206" s="6" t="str">
        <f>VLOOKUP(E206,Empleados!$B$2:$C$15,2,0)</f>
        <v>Carlos Leonidas</v>
      </c>
      <c r="G206" s="10">
        <v>50</v>
      </c>
      <c r="H206" s="6" t="str">
        <f>VLOOKUP(G206,Clientes!$C$3:$D$103,2,0)</f>
        <v>JAMMIL OSWALDO  BUSTAN IÑIGUEZ</v>
      </c>
      <c r="I206" s="11">
        <v>43143</v>
      </c>
      <c r="J206" s="10" t="s">
        <v>43</v>
      </c>
      <c r="K206" s="31">
        <v>66.455500000000001</v>
      </c>
      <c r="L206" s="31">
        <v>1329.11</v>
      </c>
    </row>
    <row r="207" spans="2:12" x14ac:dyDescent="0.35">
      <c r="B207" s="6" t="s">
        <v>12</v>
      </c>
      <c r="C207" s="6" t="str">
        <f>VLOOKUP(Tabla!B207,Ciudad!$E$3:$F$5,2,0)</f>
        <v>CUENCA</v>
      </c>
      <c r="D207" s="6" t="s">
        <v>31</v>
      </c>
      <c r="E207" s="6">
        <v>6</v>
      </c>
      <c r="F207" s="6" t="str">
        <f>VLOOKUP(E207,Empleados!$B$2:$C$15,2,0)</f>
        <v>Daniel Castillo</v>
      </c>
      <c r="G207" s="6">
        <v>78</v>
      </c>
      <c r="H207" s="6" t="str">
        <f>VLOOKUP(G207,Clientes!$C$3:$D$103,2,0)</f>
        <v>JORGE DANILO  CASTRO BARROS</v>
      </c>
      <c r="I207" s="7">
        <v>43139</v>
      </c>
      <c r="J207" s="6" t="s">
        <v>14</v>
      </c>
      <c r="K207" s="30">
        <v>132.911</v>
      </c>
      <c r="L207" s="30">
        <v>1329.11</v>
      </c>
    </row>
    <row r="208" spans="2:12" x14ac:dyDescent="0.35">
      <c r="B208" s="10" t="s">
        <v>12</v>
      </c>
      <c r="C208" s="6" t="str">
        <f>VLOOKUP(Tabla!B208,Ciudad!$E$3:$F$5,2,0)</f>
        <v>CUENCA</v>
      </c>
      <c r="D208" s="10" t="s">
        <v>13</v>
      </c>
      <c r="E208" s="10">
        <v>6</v>
      </c>
      <c r="F208" s="6" t="str">
        <f>VLOOKUP(E208,Empleados!$B$2:$C$15,2,0)</f>
        <v>Daniel Castillo</v>
      </c>
      <c r="G208" s="10">
        <v>96</v>
      </c>
      <c r="H208" s="6" t="str">
        <f>VLOOKUP(G208,Clientes!$C$3:$D$103,2,0)</f>
        <v>LOURDES GABRIELA  DOMINGUEZ TORRES</v>
      </c>
      <c r="I208" s="11">
        <v>43139</v>
      </c>
      <c r="J208" s="10" t="s">
        <v>14</v>
      </c>
      <c r="K208" s="31">
        <v>127.82600000000001</v>
      </c>
      <c r="L208" s="31">
        <v>1278.26</v>
      </c>
    </row>
    <row r="209" spans="2:12" x14ac:dyDescent="0.35">
      <c r="B209" s="6" t="s">
        <v>12</v>
      </c>
      <c r="C209" s="6" t="str">
        <f>VLOOKUP(Tabla!B209,Ciudad!$E$3:$F$5,2,0)</f>
        <v>CUENCA</v>
      </c>
      <c r="D209" s="6" t="s">
        <v>13</v>
      </c>
      <c r="E209" s="6">
        <v>8</v>
      </c>
      <c r="F209" s="6" t="str">
        <f>VLOOKUP(E209,Empleados!$B$2:$C$15,2,0)</f>
        <v>Katty Garcia</v>
      </c>
      <c r="G209" s="6">
        <v>32</v>
      </c>
      <c r="H209" s="6" t="str">
        <f>VLOOKUP(G209,Clientes!$C$3:$D$103,2,0)</f>
        <v>PABLO ANDRES  BALAREZO QUINTERO</v>
      </c>
      <c r="I209" s="7">
        <v>43139</v>
      </c>
      <c r="J209" s="6" t="s">
        <v>14</v>
      </c>
      <c r="K209" s="30">
        <v>127.82600000000001</v>
      </c>
      <c r="L209" s="30">
        <v>1278.26</v>
      </c>
    </row>
    <row r="210" spans="2:12" x14ac:dyDescent="0.35">
      <c r="B210" s="10" t="s">
        <v>12</v>
      </c>
      <c r="C210" s="6" t="str">
        <f>VLOOKUP(Tabla!B210,Ciudad!$E$3:$F$5,2,0)</f>
        <v>CUENCA</v>
      </c>
      <c r="D210" s="10" t="s">
        <v>26</v>
      </c>
      <c r="E210" s="10">
        <v>4</v>
      </c>
      <c r="F210" s="6" t="str">
        <f>VLOOKUP(E210,Empleados!$B$2:$C$15,2,0)</f>
        <v>Carlos Leonidas</v>
      </c>
      <c r="G210" s="10">
        <v>84</v>
      </c>
      <c r="H210" s="6" t="str">
        <f>VLOOKUP(G210,Clientes!$C$3:$D$103,2,0)</f>
        <v>MARCIA PAULINA  CHILIQUINGA URGILES</v>
      </c>
      <c r="I210" s="11">
        <v>43139</v>
      </c>
      <c r="J210" s="10" t="s">
        <v>14</v>
      </c>
      <c r="K210" s="31">
        <v>21.000500000000002</v>
      </c>
      <c r="L210" s="31">
        <v>420.01</v>
      </c>
    </row>
    <row r="211" spans="2:12" x14ac:dyDescent="0.35">
      <c r="B211" s="6" t="s">
        <v>12</v>
      </c>
      <c r="C211" s="6" t="str">
        <f>VLOOKUP(Tabla!B211,Ciudad!$E$3:$F$5,2,0)</f>
        <v>CUENCA</v>
      </c>
      <c r="D211" s="6" t="s">
        <v>13</v>
      </c>
      <c r="E211" s="6">
        <v>4</v>
      </c>
      <c r="F211" s="6" t="str">
        <f>VLOOKUP(E211,Empleados!$B$2:$C$15,2,0)</f>
        <v>Carlos Leonidas</v>
      </c>
      <c r="G211" s="6">
        <v>8</v>
      </c>
      <c r="H211" s="6" t="str">
        <f>VLOOKUP(G211,Clientes!$C$3:$D$103,2,0)</f>
        <v>MAYRA CECILIA  ALVARADO NEIRA</v>
      </c>
      <c r="I211" s="7">
        <v>43139</v>
      </c>
      <c r="J211" s="6" t="s">
        <v>14</v>
      </c>
      <c r="K211" s="30">
        <v>63.913000000000004</v>
      </c>
      <c r="L211" s="30">
        <v>1278.26</v>
      </c>
    </row>
    <row r="212" spans="2:12" x14ac:dyDescent="0.35">
      <c r="B212" s="10" t="s">
        <v>12</v>
      </c>
      <c r="C212" s="6" t="str">
        <f>VLOOKUP(Tabla!B212,Ciudad!$E$3:$F$5,2,0)</f>
        <v>CUENCA</v>
      </c>
      <c r="D212" s="10" t="s">
        <v>26</v>
      </c>
      <c r="E212" s="10">
        <v>4</v>
      </c>
      <c r="F212" s="6" t="str">
        <f>VLOOKUP(E212,Empleados!$B$2:$C$15,2,0)</f>
        <v>Carlos Leonidas</v>
      </c>
      <c r="G212" s="10">
        <v>61</v>
      </c>
      <c r="H212" s="6" t="str">
        <f>VLOOKUP(G212,Clientes!$C$3:$D$103,2,0)</f>
        <v>MARITZA MARIELA  CALLE ARMIJOS</v>
      </c>
      <c r="I212" s="11">
        <v>43139</v>
      </c>
      <c r="J212" s="10" t="s">
        <v>14</v>
      </c>
      <c r="K212" s="31">
        <v>21.000500000000002</v>
      </c>
      <c r="L212" s="31">
        <v>420.01</v>
      </c>
    </row>
    <row r="213" spans="2:12" x14ac:dyDescent="0.35">
      <c r="B213" s="6" t="s">
        <v>12</v>
      </c>
      <c r="C213" s="6" t="str">
        <f>VLOOKUP(Tabla!B213,Ciudad!$E$3:$F$5,2,0)</f>
        <v>CUENCA</v>
      </c>
      <c r="D213" s="6" t="s">
        <v>18</v>
      </c>
      <c r="E213" s="6">
        <v>8</v>
      </c>
      <c r="F213" s="6" t="str">
        <f>VLOOKUP(E213,Empleados!$B$2:$C$15,2,0)</f>
        <v>Katty Garcia</v>
      </c>
      <c r="G213" s="6">
        <v>4</v>
      </c>
      <c r="H213" s="6" t="str">
        <f>VLOOKUP(G213,Clientes!$C$3:$D$103,2,0)</f>
        <v>JOSE OVIDIO  AGUIRRE MOSQUERA</v>
      </c>
      <c r="I213" s="7">
        <v>43132</v>
      </c>
      <c r="J213" s="6" t="s">
        <v>14</v>
      </c>
      <c r="K213" s="30">
        <v>284.51100000000002</v>
      </c>
      <c r="L213" s="30">
        <v>2845.11</v>
      </c>
    </row>
    <row r="214" spans="2:12" x14ac:dyDescent="0.35">
      <c r="B214" s="10" t="s">
        <v>12</v>
      </c>
      <c r="C214" s="6" t="str">
        <f>VLOOKUP(Tabla!B214,Ciudad!$E$3:$F$5,2,0)</f>
        <v>CUENCA</v>
      </c>
      <c r="D214" s="10" t="s">
        <v>24</v>
      </c>
      <c r="E214" s="10">
        <v>8</v>
      </c>
      <c r="F214" s="6" t="str">
        <f>VLOOKUP(E214,Empleados!$B$2:$C$15,2,0)</f>
        <v>Katty Garcia</v>
      </c>
      <c r="G214" s="10">
        <v>84</v>
      </c>
      <c r="H214" s="6" t="str">
        <f>VLOOKUP(G214,Clientes!$C$3:$D$103,2,0)</f>
        <v>MARCIA PAULINA  CHILIQUINGA URGILES</v>
      </c>
      <c r="I214" s="11">
        <v>43130</v>
      </c>
      <c r="J214" s="10" t="s">
        <v>14</v>
      </c>
      <c r="K214" s="31">
        <v>38.302</v>
      </c>
      <c r="L214" s="31">
        <v>383.02</v>
      </c>
    </row>
    <row r="215" spans="2:12" x14ac:dyDescent="0.35">
      <c r="B215" s="6" t="s">
        <v>12</v>
      </c>
      <c r="C215" s="6" t="str">
        <f>VLOOKUP(Tabla!B215,Ciudad!$E$3:$F$5,2,0)</f>
        <v>CUENCA</v>
      </c>
      <c r="D215" s="6" t="s">
        <v>19</v>
      </c>
      <c r="E215" s="6">
        <v>4</v>
      </c>
      <c r="F215" s="6" t="str">
        <f>VLOOKUP(E215,Empleados!$B$2:$C$15,2,0)</f>
        <v>Carlos Leonidas</v>
      </c>
      <c r="G215" s="6">
        <v>69</v>
      </c>
      <c r="H215" s="6" t="str">
        <f>VLOOKUP(G215,Clientes!$C$3:$D$103,2,0)</f>
        <v>FABIAN FERNANDO  CAMPOVERDE SACTA</v>
      </c>
      <c r="I215" s="7">
        <v>43130</v>
      </c>
      <c r="J215" s="6" t="s">
        <v>14</v>
      </c>
      <c r="K215" s="30">
        <v>9.1859999999999999</v>
      </c>
      <c r="L215" s="30">
        <v>183.72</v>
      </c>
    </row>
    <row r="216" spans="2:12" x14ac:dyDescent="0.35">
      <c r="B216" s="10" t="s">
        <v>12</v>
      </c>
      <c r="C216" s="6" t="str">
        <f>VLOOKUP(Tabla!B216,Ciudad!$E$3:$F$5,2,0)</f>
        <v>CUENCA</v>
      </c>
      <c r="D216" s="10" t="s">
        <v>28</v>
      </c>
      <c r="E216" s="10">
        <v>4</v>
      </c>
      <c r="F216" s="6" t="str">
        <f>VLOOKUP(E216,Empleados!$B$2:$C$15,2,0)</f>
        <v>Carlos Leonidas</v>
      </c>
      <c r="G216" s="10">
        <v>20</v>
      </c>
      <c r="H216" s="6" t="str">
        <f>VLOOKUP(G216,Clientes!$C$3:$D$103,2,0)</f>
        <v>DIANA XIMENA  ARCENTALES QUIZHPE</v>
      </c>
      <c r="I216" s="11">
        <v>43129</v>
      </c>
      <c r="J216" s="10" t="s">
        <v>14</v>
      </c>
      <c r="K216" s="31">
        <v>9.331999999999999</v>
      </c>
      <c r="L216" s="31">
        <v>93.32</v>
      </c>
    </row>
    <row r="217" spans="2:12" x14ac:dyDescent="0.35">
      <c r="B217" s="6" t="s">
        <v>12</v>
      </c>
      <c r="C217" s="6" t="str">
        <f>VLOOKUP(Tabla!B217,Ciudad!$E$3:$F$5,2,0)</f>
        <v>CUENCA</v>
      </c>
      <c r="D217" s="6" t="s">
        <v>26</v>
      </c>
      <c r="E217" s="6">
        <v>8</v>
      </c>
      <c r="F217" s="6" t="str">
        <f>VLOOKUP(E217,Empleados!$B$2:$C$15,2,0)</f>
        <v>Katty Garcia</v>
      </c>
      <c r="G217" s="6">
        <v>10</v>
      </c>
      <c r="H217" s="6" t="str">
        <f>VLOOKUP(G217,Clientes!$C$3:$D$103,2,0)</f>
        <v>PAOLA ELIZABETH  ALVARADO RUIZ</v>
      </c>
      <c r="I217" s="7">
        <v>43129</v>
      </c>
      <c r="J217" s="6" t="s">
        <v>14</v>
      </c>
      <c r="K217" s="30">
        <v>21.000500000000002</v>
      </c>
      <c r="L217" s="30">
        <v>420.01</v>
      </c>
    </row>
    <row r="218" spans="2:12" x14ac:dyDescent="0.35">
      <c r="B218" s="10" t="s">
        <v>12</v>
      </c>
      <c r="C218" s="6" t="str">
        <f>VLOOKUP(Tabla!B218,Ciudad!$E$3:$F$5,2,0)</f>
        <v>CUENCA</v>
      </c>
      <c r="D218" s="10" t="s">
        <v>26</v>
      </c>
      <c r="E218" s="10">
        <v>8</v>
      </c>
      <c r="F218" s="6" t="str">
        <f>VLOOKUP(E218,Empleados!$B$2:$C$15,2,0)</f>
        <v>Katty Garcia</v>
      </c>
      <c r="G218" s="10">
        <v>73</v>
      </c>
      <c r="H218" s="6" t="str">
        <f>VLOOKUP(G218,Clientes!$C$3:$D$103,2,0)</f>
        <v>FABIAN HERIBERTO  CARRION CORDOVA</v>
      </c>
      <c r="I218" s="11">
        <v>43126</v>
      </c>
      <c r="J218" s="10" t="s">
        <v>14</v>
      </c>
      <c r="K218" s="31">
        <v>21.000500000000002</v>
      </c>
      <c r="L218" s="31">
        <v>420.01</v>
      </c>
    </row>
    <row r="219" spans="2:12" x14ac:dyDescent="0.35">
      <c r="B219" s="6" t="s">
        <v>12</v>
      </c>
      <c r="C219" s="6" t="str">
        <f>VLOOKUP(Tabla!B219,Ciudad!$E$3:$F$5,2,0)</f>
        <v>CUENCA</v>
      </c>
      <c r="D219" s="6" t="s">
        <v>28</v>
      </c>
      <c r="E219" s="6">
        <v>6</v>
      </c>
      <c r="F219" s="6" t="str">
        <f>VLOOKUP(E219,Empleados!$B$2:$C$15,2,0)</f>
        <v>Daniel Castillo</v>
      </c>
      <c r="G219" s="6">
        <v>45</v>
      </c>
      <c r="H219" s="6" t="str">
        <f>VLOOKUP(G219,Clientes!$C$3:$D$103,2,0)</f>
        <v>MARIA FERNANDA  BUENO BRAVO</v>
      </c>
      <c r="I219" s="7">
        <v>43125</v>
      </c>
      <c r="J219" s="6" t="s">
        <v>14</v>
      </c>
      <c r="K219" s="30">
        <v>4.6659999999999995</v>
      </c>
      <c r="L219" s="30">
        <v>93.32</v>
      </c>
    </row>
    <row r="220" spans="2:12" x14ac:dyDescent="0.35">
      <c r="B220" s="10" t="s">
        <v>12</v>
      </c>
      <c r="C220" s="6" t="str">
        <f>VLOOKUP(Tabla!B220,Ciudad!$E$3:$F$5,2,0)</f>
        <v>CUENCA</v>
      </c>
      <c r="D220" s="10" t="s">
        <v>21</v>
      </c>
      <c r="E220" s="10">
        <v>6</v>
      </c>
      <c r="F220" s="6" t="str">
        <f>VLOOKUP(E220,Empleados!$B$2:$C$15,2,0)</f>
        <v>Daniel Castillo</v>
      </c>
      <c r="G220" s="10">
        <v>7</v>
      </c>
      <c r="H220" s="6" t="str">
        <f>VLOOKUP(G220,Clientes!$C$3:$D$103,2,0)</f>
        <v>SANDRA ELIZABETH  ALTAFULLA MACIAS</v>
      </c>
      <c r="I220" s="11">
        <v>43125</v>
      </c>
      <c r="J220" s="10" t="s">
        <v>14</v>
      </c>
      <c r="K220" s="31">
        <v>51.365000000000002</v>
      </c>
      <c r="L220" s="31">
        <v>1027.3</v>
      </c>
    </row>
    <row r="221" spans="2:12" x14ac:dyDescent="0.35">
      <c r="B221" s="6" t="s">
        <v>12</v>
      </c>
      <c r="C221" s="6" t="str">
        <f>VLOOKUP(Tabla!B221,Ciudad!$E$3:$F$5,2,0)</f>
        <v>CUENCA</v>
      </c>
      <c r="D221" s="6" t="s">
        <v>28</v>
      </c>
      <c r="E221" s="6">
        <v>4</v>
      </c>
      <c r="F221" s="6" t="str">
        <f>VLOOKUP(E221,Empleados!$B$2:$C$15,2,0)</f>
        <v>Carlos Leonidas</v>
      </c>
      <c r="G221" s="6">
        <v>66</v>
      </c>
      <c r="H221" s="6" t="str">
        <f>VLOOKUP(G221,Clientes!$C$3:$D$103,2,0)</f>
        <v>ANA VALERIA  CALLE MESIAS</v>
      </c>
      <c r="I221" s="7">
        <v>43119</v>
      </c>
      <c r="J221" s="6" t="s">
        <v>43</v>
      </c>
      <c r="K221" s="30">
        <v>9.331999999999999</v>
      </c>
      <c r="L221" s="30">
        <v>93.32</v>
      </c>
    </row>
    <row r="222" spans="2:12" x14ac:dyDescent="0.35">
      <c r="B222" s="10" t="s">
        <v>12</v>
      </c>
      <c r="C222" s="6" t="str">
        <f>VLOOKUP(Tabla!B222,Ciudad!$E$3:$F$5,2,0)</f>
        <v>CUENCA</v>
      </c>
      <c r="D222" s="10" t="s">
        <v>34</v>
      </c>
      <c r="E222" s="10">
        <v>8</v>
      </c>
      <c r="F222" s="6" t="str">
        <f>VLOOKUP(E222,Empleados!$B$2:$C$15,2,0)</f>
        <v>Katty Garcia</v>
      </c>
      <c r="G222" s="10">
        <v>45</v>
      </c>
      <c r="H222" s="6" t="str">
        <f>VLOOKUP(G222,Clientes!$C$3:$D$103,2,0)</f>
        <v>MARIA FERNANDA  BUENO BRAVO</v>
      </c>
      <c r="I222" s="11">
        <v>43111</v>
      </c>
      <c r="J222" s="10" t="s">
        <v>14</v>
      </c>
      <c r="K222" s="31">
        <v>13.3005</v>
      </c>
      <c r="L222" s="31">
        <v>266.01</v>
      </c>
    </row>
    <row r="223" spans="2:12" x14ac:dyDescent="0.35">
      <c r="B223" s="6" t="s">
        <v>12</v>
      </c>
      <c r="C223" s="6" t="str">
        <f>VLOOKUP(Tabla!B223,Ciudad!$E$3:$F$5,2,0)</f>
        <v>CUENCA</v>
      </c>
      <c r="D223" s="6" t="s">
        <v>32</v>
      </c>
      <c r="E223" s="6">
        <v>8</v>
      </c>
      <c r="F223" s="6" t="str">
        <f>VLOOKUP(E223,Empleados!$B$2:$C$15,2,0)</f>
        <v>Katty Garcia</v>
      </c>
      <c r="G223" s="6">
        <v>5</v>
      </c>
      <c r="H223" s="6" t="str">
        <f>VLOOKUP(G223,Clientes!$C$3:$D$103,2,0)</f>
        <v>LEONCIO DAMIAN  AGUIRRE OCHOA</v>
      </c>
      <c r="I223" s="7">
        <v>43105</v>
      </c>
      <c r="J223" s="6" t="s">
        <v>14</v>
      </c>
      <c r="K223" s="30">
        <v>15.228000000000002</v>
      </c>
      <c r="L223" s="30">
        <v>152.28</v>
      </c>
    </row>
    <row r="224" spans="2:12" x14ac:dyDescent="0.35">
      <c r="B224" s="10" t="s">
        <v>12</v>
      </c>
      <c r="C224" s="6" t="str">
        <f>VLOOKUP(Tabla!B224,Ciudad!$E$3:$F$5,2,0)</f>
        <v>CUENCA</v>
      </c>
      <c r="D224" s="10" t="s">
        <v>13</v>
      </c>
      <c r="E224" s="10">
        <v>4</v>
      </c>
      <c r="F224" s="6" t="str">
        <f>VLOOKUP(E224,Empleados!$B$2:$C$15,2,0)</f>
        <v>Carlos Leonidas</v>
      </c>
      <c r="G224" s="10">
        <v>24</v>
      </c>
      <c r="H224" s="6" t="str">
        <f>VLOOKUP(G224,Clientes!$C$3:$D$103,2,0)</f>
        <v>JENNY JACKELINE  ARIZAGA ALVARADO</v>
      </c>
      <c r="I224" s="11">
        <v>43103</v>
      </c>
      <c r="J224" s="10" t="s">
        <v>14</v>
      </c>
      <c r="K224" s="31">
        <v>127.82600000000001</v>
      </c>
      <c r="L224" s="31">
        <v>1278.26</v>
      </c>
    </row>
    <row r="225" spans="2:12" x14ac:dyDescent="0.35">
      <c r="B225" s="6" t="s">
        <v>12</v>
      </c>
      <c r="C225" s="6" t="str">
        <f>VLOOKUP(Tabla!B225,Ciudad!$E$3:$F$5,2,0)</f>
        <v>CUENCA</v>
      </c>
      <c r="D225" s="6" t="s">
        <v>37</v>
      </c>
      <c r="E225" s="6">
        <v>4</v>
      </c>
      <c r="F225" s="6" t="str">
        <f>VLOOKUP(E225,Empleados!$B$2:$C$15,2,0)</f>
        <v>Carlos Leonidas</v>
      </c>
      <c r="G225" s="6">
        <v>55</v>
      </c>
      <c r="H225" s="6" t="str">
        <f>VLOOKUP(G225,Clientes!$C$3:$D$103,2,0)</f>
        <v>MARTHA CECILIA  CABRERA LEON</v>
      </c>
      <c r="I225" s="7">
        <v>43103</v>
      </c>
      <c r="J225" s="6" t="s">
        <v>43</v>
      </c>
      <c r="K225" s="30">
        <v>37.020499999999998</v>
      </c>
      <c r="L225" s="30">
        <v>740.41</v>
      </c>
    </row>
    <row r="226" spans="2:12" x14ac:dyDescent="0.35">
      <c r="B226" s="10" t="s">
        <v>12</v>
      </c>
      <c r="C226" s="6" t="str">
        <f>VLOOKUP(Tabla!B226,Ciudad!$E$3:$F$5,2,0)</f>
        <v>CUENCA</v>
      </c>
      <c r="D226" s="10" t="s">
        <v>34</v>
      </c>
      <c r="E226" s="10">
        <v>8</v>
      </c>
      <c r="F226" s="6" t="str">
        <f>VLOOKUP(E226,Empleados!$B$2:$C$15,2,0)</f>
        <v>Katty Garcia</v>
      </c>
      <c r="G226" s="10">
        <v>43</v>
      </c>
      <c r="H226" s="6" t="str">
        <f>VLOOKUP(G226,Clientes!$C$3:$D$103,2,0)</f>
        <v>NATALI CECIBEL  BRITO SAETAMA</v>
      </c>
      <c r="I226" s="11">
        <v>43103</v>
      </c>
      <c r="J226" s="10" t="s">
        <v>43</v>
      </c>
      <c r="K226" s="31">
        <v>13.3005</v>
      </c>
      <c r="L226" s="31">
        <v>266.01</v>
      </c>
    </row>
    <row r="227" spans="2:12" x14ac:dyDescent="0.35">
      <c r="B227" s="6" t="s">
        <v>12</v>
      </c>
      <c r="C227" s="6" t="str">
        <f>VLOOKUP(Tabla!B227,Ciudad!$E$3:$F$5,2,0)</f>
        <v>CUENCA</v>
      </c>
      <c r="D227" s="6" t="s">
        <v>24</v>
      </c>
      <c r="E227" s="6">
        <v>6</v>
      </c>
      <c r="F227" s="6" t="str">
        <f>VLOOKUP(E227,Empleados!$B$2:$C$15,2,0)</f>
        <v>Daniel Castillo</v>
      </c>
      <c r="G227" s="6">
        <v>22</v>
      </c>
      <c r="H227" s="6" t="str">
        <f>VLOOKUP(G227,Clientes!$C$3:$D$103,2,0)</f>
        <v>SANDRA LORENA  ARIAS LAZO</v>
      </c>
      <c r="I227" s="7">
        <v>43103</v>
      </c>
      <c r="J227" s="6" t="s">
        <v>43</v>
      </c>
      <c r="K227" s="30">
        <v>19.151</v>
      </c>
      <c r="L227" s="30">
        <v>383.02</v>
      </c>
    </row>
    <row r="228" spans="2:12" x14ac:dyDescent="0.35">
      <c r="B228" s="10" t="s">
        <v>15</v>
      </c>
      <c r="C228" s="6" t="str">
        <f>VLOOKUP(Tabla!B228,Ciudad!$E$3:$F$5,2,0)</f>
        <v>GUAYAQUIL</v>
      </c>
      <c r="D228" s="10" t="s">
        <v>35</v>
      </c>
      <c r="E228" s="10">
        <v>10</v>
      </c>
      <c r="F228" s="6" t="str">
        <f>VLOOKUP(E228,Empleados!$B$2:$C$15,2,0)</f>
        <v>Jefferson Garcia</v>
      </c>
      <c r="G228" s="10">
        <v>71</v>
      </c>
      <c r="H228" s="6" t="str">
        <f>VLOOKUP(G228,Clientes!$C$3:$D$103,2,0)</f>
        <v>FREDDY FERNANDO  CARCHIPULLA TARQUI</v>
      </c>
      <c r="I228" s="11">
        <v>43192</v>
      </c>
      <c r="J228" s="10" t="s">
        <v>14</v>
      </c>
      <c r="K228" s="31">
        <v>13.852500000000001</v>
      </c>
      <c r="L228" s="31">
        <v>277.05</v>
      </c>
    </row>
    <row r="229" spans="2:12" x14ac:dyDescent="0.35">
      <c r="B229" s="6" t="s">
        <v>15</v>
      </c>
      <c r="C229" s="6" t="str">
        <f>VLOOKUP(Tabla!B229,Ciudad!$E$3:$F$5,2,0)</f>
        <v>GUAYAQUIL</v>
      </c>
      <c r="D229" s="6" t="s">
        <v>29</v>
      </c>
      <c r="E229" s="6">
        <v>9</v>
      </c>
      <c r="F229" s="6" t="str">
        <f>VLOOKUP(E229,Empleados!$B$2:$C$15,2,0)</f>
        <v>Victor Santiago</v>
      </c>
      <c r="G229" s="6">
        <v>63</v>
      </c>
      <c r="H229" s="6" t="str">
        <f>VLOOKUP(G229,Clientes!$C$3:$D$103,2,0)</f>
        <v>JUAN ANDRES  CALLE CALLE</v>
      </c>
      <c r="I229" s="7">
        <v>43192</v>
      </c>
      <c r="J229" s="6" t="s">
        <v>14</v>
      </c>
      <c r="K229" s="30">
        <v>207.76</v>
      </c>
      <c r="L229" s="30">
        <v>2077.6</v>
      </c>
    </row>
    <row r="230" spans="2:12" x14ac:dyDescent="0.35">
      <c r="B230" s="10" t="s">
        <v>15</v>
      </c>
      <c r="C230" s="6" t="str">
        <f>VLOOKUP(Tabla!B230,Ciudad!$E$3:$F$5,2,0)</f>
        <v>GUAYAQUIL</v>
      </c>
      <c r="D230" s="10" t="s">
        <v>13</v>
      </c>
      <c r="E230" s="10">
        <v>4</v>
      </c>
      <c r="F230" s="6" t="str">
        <f>VLOOKUP(E230,Empleados!$B$2:$C$15,2,0)</f>
        <v>Carlos Leonidas</v>
      </c>
      <c r="G230" s="10">
        <v>65</v>
      </c>
      <c r="H230" s="6" t="str">
        <f>VLOOKUP(G230,Clientes!$C$3:$D$103,2,0)</f>
        <v>DIANA ELIZABETH  CALLE LUPERCIO</v>
      </c>
      <c r="I230" s="11">
        <v>43192</v>
      </c>
      <c r="J230" s="10" t="s">
        <v>14</v>
      </c>
      <c r="K230" s="31">
        <v>63.913000000000004</v>
      </c>
      <c r="L230" s="31">
        <v>1278.26</v>
      </c>
    </row>
    <row r="231" spans="2:12" x14ac:dyDescent="0.35">
      <c r="B231" s="6" t="s">
        <v>15</v>
      </c>
      <c r="C231" s="6" t="str">
        <f>VLOOKUP(Tabla!B231,Ciudad!$E$3:$F$5,2,0)</f>
        <v>GUAYAQUIL</v>
      </c>
      <c r="D231" s="6" t="s">
        <v>13</v>
      </c>
      <c r="E231" s="6">
        <v>4</v>
      </c>
      <c r="F231" s="6" t="str">
        <f>VLOOKUP(E231,Empleados!$B$2:$C$15,2,0)</f>
        <v>Carlos Leonidas</v>
      </c>
      <c r="G231" s="6">
        <v>55</v>
      </c>
      <c r="H231" s="6" t="str">
        <f>VLOOKUP(G231,Clientes!$C$3:$D$103,2,0)</f>
        <v>MARTHA CECILIA  CABRERA LEON</v>
      </c>
      <c r="I231" s="7">
        <v>43126</v>
      </c>
      <c r="J231" s="6" t="s">
        <v>14</v>
      </c>
      <c r="K231" s="30">
        <v>127.82600000000001</v>
      </c>
      <c r="L231" s="30">
        <v>1278.26</v>
      </c>
    </row>
    <row r="232" spans="2:12" x14ac:dyDescent="0.35">
      <c r="B232" s="10" t="s">
        <v>15</v>
      </c>
      <c r="C232" s="6" t="str">
        <f>VLOOKUP(Tabla!B232,Ciudad!$E$3:$F$5,2,0)</f>
        <v>GUAYAQUIL</v>
      </c>
      <c r="D232" s="10" t="s">
        <v>29</v>
      </c>
      <c r="E232" s="10">
        <v>10</v>
      </c>
      <c r="F232" s="6" t="str">
        <f>VLOOKUP(E232,Empleados!$B$2:$C$15,2,0)</f>
        <v>Jefferson Garcia</v>
      </c>
      <c r="G232" s="10">
        <v>18</v>
      </c>
      <c r="H232" s="6" t="str">
        <f>VLOOKUP(G232,Clientes!$C$3:$D$103,2,0)</f>
        <v>JULIO MAURICIO  ANGULO FERNANDEZ</v>
      </c>
      <c r="I232" s="11">
        <v>43126</v>
      </c>
      <c r="J232" s="10" t="s">
        <v>17</v>
      </c>
      <c r="K232" s="31">
        <v>103.88</v>
      </c>
      <c r="L232" s="31">
        <v>2077.6</v>
      </c>
    </row>
    <row r="233" spans="2:12" x14ac:dyDescent="0.35">
      <c r="B233" s="6" t="s">
        <v>15</v>
      </c>
      <c r="C233" s="6" t="str">
        <f>VLOOKUP(Tabla!B233,Ciudad!$E$3:$F$5,2,0)</f>
        <v>GUAYAQUIL</v>
      </c>
      <c r="D233" s="6" t="s">
        <v>25</v>
      </c>
      <c r="E233" s="6">
        <v>9</v>
      </c>
      <c r="F233" s="6" t="str">
        <f>VLOOKUP(E233,Empleados!$B$2:$C$15,2,0)</f>
        <v>Victor Santiago</v>
      </c>
      <c r="G233" s="6">
        <v>100</v>
      </c>
      <c r="H233" s="6" t="str">
        <f>VLOOKUP(G233,Clientes!$C$3:$D$103,2,0)</f>
        <v>MANUEL ESPIRITU  DUTAN CASTRO</v>
      </c>
      <c r="I233" s="7">
        <v>43126</v>
      </c>
      <c r="J233" s="6" t="s">
        <v>14</v>
      </c>
      <c r="K233" s="30">
        <v>37.052</v>
      </c>
      <c r="L233" s="30">
        <v>741.04</v>
      </c>
    </row>
    <row r="234" spans="2:12" x14ac:dyDescent="0.35">
      <c r="B234" s="10" t="s">
        <v>15</v>
      </c>
      <c r="C234" s="6" t="str">
        <f>VLOOKUP(Tabla!B234,Ciudad!$E$3:$F$5,2,0)</f>
        <v>GUAYAQUIL</v>
      </c>
      <c r="D234" s="10" t="s">
        <v>35</v>
      </c>
      <c r="E234" s="10">
        <v>4</v>
      </c>
      <c r="F234" s="6" t="str">
        <f>VLOOKUP(E234,Empleados!$B$2:$C$15,2,0)</f>
        <v>Carlos Leonidas</v>
      </c>
      <c r="G234" s="10">
        <v>14</v>
      </c>
      <c r="H234" s="6" t="str">
        <f>VLOOKUP(G234,Clientes!$C$3:$D$103,2,0)</f>
        <v>JUAN JOSE  AMOROSO SUARES</v>
      </c>
      <c r="I234" s="11">
        <v>43126</v>
      </c>
      <c r="J234" s="10" t="s">
        <v>14</v>
      </c>
      <c r="K234" s="31">
        <v>13.852500000000001</v>
      </c>
      <c r="L234" s="31">
        <v>277.05</v>
      </c>
    </row>
    <row r="235" spans="2:12" x14ac:dyDescent="0.35">
      <c r="B235" s="6" t="s">
        <v>15</v>
      </c>
      <c r="C235" s="6" t="str">
        <f>VLOOKUP(Tabla!B235,Ciudad!$E$3:$F$5,2,0)</f>
        <v>GUAYAQUIL</v>
      </c>
      <c r="D235" s="6" t="s">
        <v>13</v>
      </c>
      <c r="E235" s="6">
        <v>4</v>
      </c>
      <c r="F235" s="6" t="str">
        <f>VLOOKUP(E235,Empleados!$B$2:$C$15,2,0)</f>
        <v>Carlos Leonidas</v>
      </c>
      <c r="G235" s="6">
        <v>47</v>
      </c>
      <c r="H235" s="6" t="str">
        <f>VLOOKUP(G235,Clientes!$C$3:$D$103,2,0)</f>
        <v>SILVIA EUGENIA  BUESTAN JUELA</v>
      </c>
      <c r="I235" s="7">
        <v>43126</v>
      </c>
      <c r="J235" s="6" t="s">
        <v>14</v>
      </c>
      <c r="K235" s="30">
        <v>127.82600000000001</v>
      </c>
      <c r="L235" s="30">
        <v>1278.26</v>
      </c>
    </row>
    <row r="236" spans="2:12" x14ac:dyDescent="0.35">
      <c r="B236" s="10" t="s">
        <v>15</v>
      </c>
      <c r="C236" s="6" t="str">
        <f>VLOOKUP(Tabla!B236,Ciudad!$E$3:$F$5,2,0)</f>
        <v>GUAYAQUIL</v>
      </c>
      <c r="D236" s="10" t="s">
        <v>16</v>
      </c>
      <c r="E236" s="10">
        <v>4</v>
      </c>
      <c r="F236" s="6" t="str">
        <f>VLOOKUP(E236,Empleados!$B$2:$C$15,2,0)</f>
        <v>Carlos Leonidas</v>
      </c>
      <c r="G236" s="10">
        <v>61</v>
      </c>
      <c r="H236" s="6" t="str">
        <f>VLOOKUP(G236,Clientes!$C$3:$D$103,2,0)</f>
        <v>MARITZA MARIELA  CALLE ARMIJOS</v>
      </c>
      <c r="I236" s="11">
        <v>43126</v>
      </c>
      <c r="J236" s="10" t="s">
        <v>23</v>
      </c>
      <c r="K236" s="31">
        <v>25.446000000000002</v>
      </c>
      <c r="L236" s="31">
        <v>508.92</v>
      </c>
    </row>
    <row r="237" spans="2:12" x14ac:dyDescent="0.35">
      <c r="B237" s="6" t="s">
        <v>15</v>
      </c>
      <c r="C237" s="6" t="str">
        <f>VLOOKUP(Tabla!B237,Ciudad!$E$3:$F$5,2,0)</f>
        <v>GUAYAQUIL</v>
      </c>
      <c r="D237" s="6" t="s">
        <v>25</v>
      </c>
      <c r="E237" s="6">
        <v>9</v>
      </c>
      <c r="F237" s="6" t="str">
        <f>VLOOKUP(E237,Empleados!$B$2:$C$15,2,0)</f>
        <v>Victor Santiago</v>
      </c>
      <c r="G237" s="6">
        <v>86</v>
      </c>
      <c r="H237" s="6" t="str">
        <f>VLOOKUP(G237,Clientes!$C$3:$D$103,2,0)</f>
        <v>FRANKLIN ESTEBAN  CHILUISA GUERRERO</v>
      </c>
      <c r="I237" s="7">
        <v>43126</v>
      </c>
      <c r="J237" s="6" t="s">
        <v>14</v>
      </c>
      <c r="K237" s="30">
        <v>37.052</v>
      </c>
      <c r="L237" s="30">
        <v>741.04</v>
      </c>
    </row>
    <row r="238" spans="2:12" x14ac:dyDescent="0.35">
      <c r="B238" s="10" t="s">
        <v>15</v>
      </c>
      <c r="C238" s="6" t="str">
        <f>VLOOKUP(Tabla!B238,Ciudad!$E$3:$F$5,2,0)</f>
        <v>GUAYAQUIL</v>
      </c>
      <c r="D238" s="10" t="s">
        <v>22</v>
      </c>
      <c r="E238" s="10">
        <v>9</v>
      </c>
      <c r="F238" s="6" t="str">
        <f>VLOOKUP(E238,Empleados!$B$2:$C$15,2,0)</f>
        <v>Victor Santiago</v>
      </c>
      <c r="G238" s="10">
        <v>19</v>
      </c>
      <c r="H238" s="6" t="str">
        <f>VLOOKUP(G238,Clientes!$C$3:$D$103,2,0)</f>
        <v>ANDREA MARENA  AQUIM POLO</v>
      </c>
      <c r="I238" s="11">
        <v>43126</v>
      </c>
      <c r="J238" s="10" t="s">
        <v>14</v>
      </c>
      <c r="K238" s="31">
        <v>213.81799999999998</v>
      </c>
      <c r="L238" s="31">
        <v>2138.1799999999998</v>
      </c>
    </row>
    <row r="239" spans="2:12" x14ac:dyDescent="0.35">
      <c r="B239" s="6" t="s">
        <v>15</v>
      </c>
      <c r="C239" s="6" t="str">
        <f>VLOOKUP(Tabla!B239,Ciudad!$E$3:$F$5,2,0)</f>
        <v>GUAYAQUIL</v>
      </c>
      <c r="D239" s="6" t="s">
        <v>13</v>
      </c>
      <c r="E239" s="6">
        <v>10</v>
      </c>
      <c r="F239" s="6" t="str">
        <f>VLOOKUP(E239,Empleados!$B$2:$C$15,2,0)</f>
        <v>Jefferson Garcia</v>
      </c>
      <c r="G239" s="6">
        <v>10</v>
      </c>
      <c r="H239" s="6" t="str">
        <f>VLOOKUP(G239,Clientes!$C$3:$D$103,2,0)</f>
        <v>PAOLA ELIZABETH  ALVARADO RUIZ</v>
      </c>
      <c r="I239" s="7">
        <v>43151</v>
      </c>
      <c r="J239" s="6" t="s">
        <v>14</v>
      </c>
      <c r="K239" s="30">
        <v>127.82600000000001</v>
      </c>
      <c r="L239" s="30">
        <v>1278.26</v>
      </c>
    </row>
    <row r="240" spans="2:12" x14ac:dyDescent="0.35">
      <c r="B240" s="10" t="s">
        <v>15</v>
      </c>
      <c r="C240" s="6" t="str">
        <f>VLOOKUP(Tabla!B240,Ciudad!$E$3:$F$5,2,0)</f>
        <v>GUAYAQUIL</v>
      </c>
      <c r="D240" s="10" t="s">
        <v>22</v>
      </c>
      <c r="E240" s="10">
        <v>9</v>
      </c>
      <c r="F240" s="6" t="str">
        <f>VLOOKUP(E240,Empleados!$B$2:$C$15,2,0)</f>
        <v>Victor Santiago</v>
      </c>
      <c r="G240" s="10">
        <v>83</v>
      </c>
      <c r="H240" s="6" t="str">
        <f>VLOOKUP(G240,Clientes!$C$3:$D$103,2,0)</f>
        <v>SINTIA VIVIANA  CHILIQUINGA RIVERA</v>
      </c>
      <c r="I240" s="11">
        <v>43151</v>
      </c>
      <c r="J240" s="10" t="s">
        <v>14</v>
      </c>
      <c r="K240" s="31">
        <v>106.90899999999999</v>
      </c>
      <c r="L240" s="31">
        <v>2138.1799999999998</v>
      </c>
    </row>
    <row r="241" spans="2:12" x14ac:dyDescent="0.35">
      <c r="B241" s="6" t="s">
        <v>15</v>
      </c>
      <c r="C241" s="6" t="str">
        <f>VLOOKUP(Tabla!B241,Ciudad!$E$3:$F$5,2,0)</f>
        <v>GUAYAQUIL</v>
      </c>
      <c r="D241" s="6" t="s">
        <v>16</v>
      </c>
      <c r="E241" s="6">
        <v>4</v>
      </c>
      <c r="F241" s="6" t="str">
        <f>VLOOKUP(E241,Empleados!$B$2:$C$15,2,0)</f>
        <v>Carlos Leonidas</v>
      </c>
      <c r="G241" s="6">
        <v>67</v>
      </c>
      <c r="H241" s="6" t="str">
        <f>VLOOKUP(G241,Clientes!$C$3:$D$103,2,0)</f>
        <v>EDISSON DANIEL  CAMPOVERDE MATUTE</v>
      </c>
      <c r="I241" s="7">
        <v>43151</v>
      </c>
      <c r="J241" s="6" t="s">
        <v>14</v>
      </c>
      <c r="K241" s="30">
        <v>25.446000000000002</v>
      </c>
      <c r="L241" s="30">
        <v>508.92</v>
      </c>
    </row>
    <row r="242" spans="2:12" x14ac:dyDescent="0.35">
      <c r="B242" s="10" t="s">
        <v>15</v>
      </c>
      <c r="C242" s="6" t="str">
        <f>VLOOKUP(Tabla!B242,Ciudad!$E$3:$F$5,2,0)</f>
        <v>GUAYAQUIL</v>
      </c>
      <c r="D242" s="10" t="s">
        <v>16</v>
      </c>
      <c r="E242" s="10">
        <v>10</v>
      </c>
      <c r="F242" s="6" t="str">
        <f>VLOOKUP(E242,Empleados!$B$2:$C$15,2,0)</f>
        <v>Jefferson Garcia</v>
      </c>
      <c r="G242" s="10">
        <v>25</v>
      </c>
      <c r="H242" s="6" t="str">
        <f>VLOOKUP(G242,Clientes!$C$3:$D$103,2,0)</f>
        <v>GLADYS PATRICIA  ARPI BARROS</v>
      </c>
      <c r="I242" s="11">
        <v>43151</v>
      </c>
      <c r="J242" s="10" t="s">
        <v>14</v>
      </c>
      <c r="K242" s="31">
        <v>25.446000000000002</v>
      </c>
      <c r="L242" s="31">
        <v>508.92</v>
      </c>
    </row>
    <row r="243" spans="2:12" x14ac:dyDescent="0.35">
      <c r="B243" s="6" t="s">
        <v>15</v>
      </c>
      <c r="C243" s="6" t="str">
        <f>VLOOKUP(Tabla!B243,Ciudad!$E$3:$F$5,2,0)</f>
        <v>GUAYAQUIL</v>
      </c>
      <c r="D243" s="6" t="s">
        <v>22</v>
      </c>
      <c r="E243" s="6">
        <v>9</v>
      </c>
      <c r="F243" s="6" t="str">
        <f>VLOOKUP(E243,Empleados!$B$2:$C$15,2,0)</f>
        <v>Victor Santiago</v>
      </c>
      <c r="G243" s="6">
        <v>32</v>
      </c>
      <c r="H243" s="6" t="str">
        <f>VLOOKUP(G243,Clientes!$C$3:$D$103,2,0)</f>
        <v>PABLO ANDRES  BALAREZO QUINTERO</v>
      </c>
      <c r="I243" s="7">
        <v>43151</v>
      </c>
      <c r="J243" s="6" t="s">
        <v>17</v>
      </c>
      <c r="K243" s="30">
        <v>106.90899999999999</v>
      </c>
      <c r="L243" s="30">
        <v>2138.1799999999998</v>
      </c>
    </row>
    <row r="244" spans="2:12" x14ac:dyDescent="0.35">
      <c r="B244" s="10" t="s">
        <v>15</v>
      </c>
      <c r="C244" s="6" t="str">
        <f>VLOOKUP(Tabla!B244,Ciudad!$E$3:$F$5,2,0)</f>
        <v>GUAYAQUIL</v>
      </c>
      <c r="D244" s="10" t="s">
        <v>29</v>
      </c>
      <c r="E244" s="10">
        <v>9</v>
      </c>
      <c r="F244" s="6" t="str">
        <f>VLOOKUP(E244,Empleados!$B$2:$C$15,2,0)</f>
        <v>Victor Santiago</v>
      </c>
      <c r="G244" s="10">
        <v>6</v>
      </c>
      <c r="H244" s="6" t="str">
        <f>VLOOKUP(G244,Clientes!$C$3:$D$103,2,0)</f>
        <v>ANGELICA VIVIANA  ALBARRACIN MURILLO</v>
      </c>
      <c r="I244" s="11">
        <v>43151</v>
      </c>
      <c r="J244" s="10" t="s">
        <v>14</v>
      </c>
      <c r="K244" s="31">
        <v>103.88</v>
      </c>
      <c r="L244" s="31">
        <v>2077.6</v>
      </c>
    </row>
    <row r="245" spans="2:12" x14ac:dyDescent="0.35">
      <c r="B245" s="6" t="s">
        <v>15</v>
      </c>
      <c r="C245" s="6" t="str">
        <f>VLOOKUP(Tabla!B245,Ciudad!$E$3:$F$5,2,0)</f>
        <v>GUAYAQUIL</v>
      </c>
      <c r="D245" s="6" t="s">
        <v>26</v>
      </c>
      <c r="E245" s="6">
        <v>10</v>
      </c>
      <c r="F245" s="6" t="str">
        <f>VLOOKUP(E245,Empleados!$B$2:$C$15,2,0)</f>
        <v>Jefferson Garcia</v>
      </c>
      <c r="G245" s="6">
        <v>66</v>
      </c>
      <c r="H245" s="6" t="str">
        <f>VLOOKUP(G245,Clientes!$C$3:$D$103,2,0)</f>
        <v>ANA VALERIA  CALLE MESIAS</v>
      </c>
      <c r="I245" s="7">
        <v>43151</v>
      </c>
      <c r="J245" s="6" t="s">
        <v>14</v>
      </c>
      <c r="K245" s="30">
        <v>21.000500000000002</v>
      </c>
      <c r="L245" s="30">
        <v>420.01</v>
      </c>
    </row>
    <row r="246" spans="2:12" x14ac:dyDescent="0.35">
      <c r="B246" s="10" t="s">
        <v>15</v>
      </c>
      <c r="C246" s="6" t="str">
        <f>VLOOKUP(Tabla!B246,Ciudad!$E$3:$F$5,2,0)</f>
        <v>GUAYAQUIL</v>
      </c>
      <c r="D246" s="10" t="s">
        <v>20</v>
      </c>
      <c r="E246" s="10">
        <v>4</v>
      </c>
      <c r="F246" s="6" t="str">
        <f>VLOOKUP(E246,Empleados!$B$2:$C$15,2,0)</f>
        <v>Carlos Leonidas</v>
      </c>
      <c r="G246" s="10">
        <v>92</v>
      </c>
      <c r="H246" s="6" t="str">
        <f>VLOOKUP(G246,Clientes!$C$3:$D$103,2,0)</f>
        <v>LOURDES NATIVIDAD  COBOS ZHIMINAYCELA</v>
      </c>
      <c r="I246" s="11">
        <v>43151</v>
      </c>
      <c r="J246" s="10" t="s">
        <v>14</v>
      </c>
      <c r="K246" s="31">
        <v>45.580000000000005</v>
      </c>
      <c r="L246" s="31">
        <v>911.6</v>
      </c>
    </row>
    <row r="247" spans="2:12" x14ac:dyDescent="0.35">
      <c r="B247" s="6" t="s">
        <v>15</v>
      </c>
      <c r="C247" s="6" t="str">
        <f>VLOOKUP(Tabla!B247,Ciudad!$E$3:$F$5,2,0)</f>
        <v>GUAYAQUIL</v>
      </c>
      <c r="D247" s="6" t="s">
        <v>20</v>
      </c>
      <c r="E247" s="6">
        <v>10</v>
      </c>
      <c r="F247" s="6" t="str">
        <f>VLOOKUP(E247,Empleados!$B$2:$C$15,2,0)</f>
        <v>Jefferson Garcia</v>
      </c>
      <c r="G247" s="6">
        <v>96</v>
      </c>
      <c r="H247" s="6" t="str">
        <f>VLOOKUP(G247,Clientes!$C$3:$D$103,2,0)</f>
        <v>LOURDES GABRIELA  DOMINGUEZ TORRES</v>
      </c>
      <c r="I247" s="7">
        <v>43151</v>
      </c>
      <c r="J247" s="6" t="s">
        <v>17</v>
      </c>
      <c r="K247" s="30">
        <v>45.580000000000005</v>
      </c>
      <c r="L247" s="30">
        <v>911.6</v>
      </c>
    </row>
    <row r="248" spans="2:12" x14ac:dyDescent="0.35">
      <c r="B248" s="10" t="s">
        <v>15</v>
      </c>
      <c r="C248" s="6" t="str">
        <f>VLOOKUP(Tabla!B248,Ciudad!$E$3:$F$5,2,0)</f>
        <v>GUAYAQUIL</v>
      </c>
      <c r="D248" s="10" t="s">
        <v>35</v>
      </c>
      <c r="E248" s="10">
        <v>9</v>
      </c>
      <c r="F248" s="6" t="str">
        <f>VLOOKUP(E248,Empleados!$B$2:$C$15,2,0)</f>
        <v>Victor Santiago</v>
      </c>
      <c r="G248" s="10">
        <v>8</v>
      </c>
      <c r="H248" s="6" t="str">
        <f>VLOOKUP(G248,Clientes!$C$3:$D$103,2,0)</f>
        <v>MAYRA CECILIA  ALVARADO NEIRA</v>
      </c>
      <c r="I248" s="11">
        <v>43170</v>
      </c>
      <c r="J248" s="10" t="s">
        <v>14</v>
      </c>
      <c r="K248" s="31">
        <v>27.705000000000002</v>
      </c>
      <c r="L248" s="31">
        <v>277.05</v>
      </c>
    </row>
    <row r="249" spans="2:12" x14ac:dyDescent="0.35">
      <c r="B249" s="6" t="s">
        <v>15</v>
      </c>
      <c r="C249" s="6" t="str">
        <f>VLOOKUP(Tabla!B249,Ciudad!$E$3:$F$5,2,0)</f>
        <v>GUAYAQUIL</v>
      </c>
      <c r="D249" s="6" t="s">
        <v>18</v>
      </c>
      <c r="E249" s="6">
        <v>4</v>
      </c>
      <c r="F249" s="6" t="str">
        <f>VLOOKUP(E249,Empleados!$B$2:$C$15,2,0)</f>
        <v>Carlos Leonidas</v>
      </c>
      <c r="G249" s="6">
        <v>100</v>
      </c>
      <c r="H249" s="6" t="str">
        <f>VLOOKUP(G249,Clientes!$C$3:$D$103,2,0)</f>
        <v>MANUEL ESPIRITU  DUTAN CASTRO</v>
      </c>
      <c r="I249" s="7">
        <v>43170</v>
      </c>
      <c r="J249" s="6" t="s">
        <v>14</v>
      </c>
      <c r="K249" s="30">
        <v>284.51100000000002</v>
      </c>
      <c r="L249" s="30">
        <v>2845.11</v>
      </c>
    </row>
    <row r="250" spans="2:12" x14ac:dyDescent="0.35">
      <c r="B250" s="10" t="s">
        <v>15</v>
      </c>
      <c r="C250" s="6" t="str">
        <f>VLOOKUP(Tabla!B250,Ciudad!$E$3:$F$5,2,0)</f>
        <v>GUAYAQUIL</v>
      </c>
      <c r="D250" s="10" t="s">
        <v>13</v>
      </c>
      <c r="E250" s="10">
        <v>9</v>
      </c>
      <c r="F250" s="6" t="str">
        <f>VLOOKUP(E250,Empleados!$B$2:$C$15,2,0)</f>
        <v>Victor Santiago</v>
      </c>
      <c r="G250" s="10">
        <v>94</v>
      </c>
      <c r="H250" s="6" t="str">
        <f>VLOOKUP(G250,Clientes!$C$3:$D$103,2,0)</f>
        <v>JENNY PATRICIA  CRIOLLO AGUILAR</v>
      </c>
      <c r="I250" s="11">
        <v>43170</v>
      </c>
      <c r="J250" s="10" t="s">
        <v>14</v>
      </c>
      <c r="K250" s="31">
        <v>127.82600000000001</v>
      </c>
      <c r="L250" s="31">
        <v>1278.26</v>
      </c>
    </row>
    <row r="251" spans="2:12" x14ac:dyDescent="0.35">
      <c r="B251" s="6" t="s">
        <v>15</v>
      </c>
      <c r="C251" s="6" t="str">
        <f>VLOOKUP(Tabla!B251,Ciudad!$E$3:$F$5,2,0)</f>
        <v>GUAYAQUIL</v>
      </c>
      <c r="D251" s="6" t="s">
        <v>34</v>
      </c>
      <c r="E251" s="6">
        <v>4</v>
      </c>
      <c r="F251" s="6" t="str">
        <f>VLOOKUP(E251,Empleados!$B$2:$C$15,2,0)</f>
        <v>Carlos Leonidas</v>
      </c>
      <c r="G251" s="6">
        <v>35</v>
      </c>
      <c r="H251" s="6" t="str">
        <f>VLOOKUP(G251,Clientes!$C$3:$D$103,2,0)</f>
        <v>ERIKA PAMELA  BATALLAS SANCHEZ</v>
      </c>
      <c r="I251" s="7">
        <v>43170</v>
      </c>
      <c r="J251" s="6" t="s">
        <v>14</v>
      </c>
      <c r="K251" s="30">
        <v>26.600999999999999</v>
      </c>
      <c r="L251" s="30">
        <v>266.01</v>
      </c>
    </row>
    <row r="252" spans="2:12" x14ac:dyDescent="0.35">
      <c r="B252" s="10" t="s">
        <v>15</v>
      </c>
      <c r="C252" s="6" t="str">
        <f>VLOOKUP(Tabla!B252,Ciudad!$E$3:$F$5,2,0)</f>
        <v>GUAYAQUIL</v>
      </c>
      <c r="D252" s="10" t="s">
        <v>16</v>
      </c>
      <c r="E252" s="10">
        <v>10</v>
      </c>
      <c r="F252" s="6" t="str">
        <f>VLOOKUP(E252,Empleados!$B$2:$C$15,2,0)</f>
        <v>Jefferson Garcia</v>
      </c>
      <c r="G252" s="10">
        <v>57</v>
      </c>
      <c r="H252" s="6" t="str">
        <f>VLOOKUP(G252,Clientes!$C$3:$D$103,2,0)</f>
        <v>ROBERTO CARLOS  CAJAMARCA BARBECHO</v>
      </c>
      <c r="I252" s="11">
        <v>43170</v>
      </c>
      <c r="J252" s="10" t="s">
        <v>14</v>
      </c>
      <c r="K252" s="31">
        <v>25.446000000000002</v>
      </c>
      <c r="L252" s="31">
        <v>508.92</v>
      </c>
    </row>
    <row r="253" spans="2:12" x14ac:dyDescent="0.35">
      <c r="B253" s="6" t="s">
        <v>15</v>
      </c>
      <c r="C253" s="6" t="str">
        <f>VLOOKUP(Tabla!B253,Ciudad!$E$3:$F$5,2,0)</f>
        <v>GUAYAQUIL</v>
      </c>
      <c r="D253" s="6" t="s">
        <v>24</v>
      </c>
      <c r="E253" s="6">
        <v>9</v>
      </c>
      <c r="F253" s="6" t="str">
        <f>VLOOKUP(E253,Empleados!$B$2:$C$15,2,0)</f>
        <v>Victor Santiago</v>
      </c>
      <c r="G253" s="6">
        <v>21</v>
      </c>
      <c r="H253" s="6" t="str">
        <f>VLOOKUP(G253,Clientes!$C$3:$D$103,2,0)</f>
        <v>JESSICA LORENA  AREVALO LUCERO</v>
      </c>
      <c r="I253" s="7">
        <v>43170</v>
      </c>
      <c r="J253" s="6" t="s">
        <v>14</v>
      </c>
      <c r="K253" s="30">
        <v>38.302</v>
      </c>
      <c r="L253" s="30">
        <v>383.02</v>
      </c>
    </row>
    <row r="254" spans="2:12" x14ac:dyDescent="0.35">
      <c r="B254" s="10" t="s">
        <v>15</v>
      </c>
      <c r="C254" s="6" t="str">
        <f>VLOOKUP(Tabla!B254,Ciudad!$E$3:$F$5,2,0)</f>
        <v>GUAYAQUIL</v>
      </c>
      <c r="D254" s="10" t="s">
        <v>16</v>
      </c>
      <c r="E254" s="10">
        <v>10</v>
      </c>
      <c r="F254" s="6" t="str">
        <f>VLOOKUP(E254,Empleados!$B$2:$C$15,2,0)</f>
        <v>Jefferson Garcia</v>
      </c>
      <c r="G254" s="10">
        <v>66</v>
      </c>
      <c r="H254" s="6" t="str">
        <f>VLOOKUP(G254,Clientes!$C$3:$D$103,2,0)</f>
        <v>ANA VALERIA  CALLE MESIAS</v>
      </c>
      <c r="I254" s="11">
        <v>43170</v>
      </c>
      <c r="J254" s="10" t="s">
        <v>14</v>
      </c>
      <c r="K254" s="31">
        <v>25.446000000000002</v>
      </c>
      <c r="L254" s="31">
        <v>508.92</v>
      </c>
    </row>
    <row r="255" spans="2:12" x14ac:dyDescent="0.35">
      <c r="B255" s="6" t="s">
        <v>15</v>
      </c>
      <c r="C255" s="6" t="str">
        <f>VLOOKUP(Tabla!B255,Ciudad!$E$3:$F$5,2,0)</f>
        <v>GUAYAQUIL</v>
      </c>
      <c r="D255" s="6" t="s">
        <v>21</v>
      </c>
      <c r="E255" s="6">
        <v>9</v>
      </c>
      <c r="F255" s="6" t="str">
        <f>VLOOKUP(E255,Empleados!$B$2:$C$15,2,0)</f>
        <v>Victor Santiago</v>
      </c>
      <c r="G255" s="6">
        <v>82</v>
      </c>
      <c r="H255" s="6" t="str">
        <f>VLOOKUP(G255,Clientes!$C$3:$D$103,2,0)</f>
        <v>GILBERT EDUARDO  CHICAIZA ZUNIGA</v>
      </c>
      <c r="I255" s="7">
        <v>43170</v>
      </c>
      <c r="J255" s="6" t="s">
        <v>14</v>
      </c>
      <c r="K255" s="30">
        <v>51.365000000000002</v>
      </c>
      <c r="L255" s="30">
        <v>1027.3</v>
      </c>
    </row>
    <row r="256" spans="2:12" x14ac:dyDescent="0.35">
      <c r="B256" s="10" t="s">
        <v>15</v>
      </c>
      <c r="C256" s="6" t="str">
        <f>VLOOKUP(Tabla!B256,Ciudad!$E$3:$F$5,2,0)</f>
        <v>GUAYAQUIL</v>
      </c>
      <c r="D256" s="10" t="s">
        <v>31</v>
      </c>
      <c r="E256" s="10">
        <v>9</v>
      </c>
      <c r="F256" s="6" t="str">
        <f>VLOOKUP(E256,Empleados!$B$2:$C$15,2,0)</f>
        <v>Victor Santiago</v>
      </c>
      <c r="G256" s="10">
        <v>12</v>
      </c>
      <c r="H256" s="6" t="str">
        <f>VLOOKUP(G256,Clientes!$C$3:$D$103,2,0)</f>
        <v>CARLOS ADRIAN  ALVAREZ GARCES</v>
      </c>
      <c r="I256" s="11">
        <v>43170</v>
      </c>
      <c r="J256" s="10" t="s">
        <v>14</v>
      </c>
      <c r="K256" s="31">
        <v>132.911</v>
      </c>
      <c r="L256" s="31">
        <v>1329.11</v>
      </c>
    </row>
    <row r="257" spans="2:12" x14ac:dyDescent="0.35">
      <c r="B257" s="6" t="s">
        <v>15</v>
      </c>
      <c r="C257" s="6" t="str">
        <f>VLOOKUP(Tabla!B257,Ciudad!$E$3:$F$5,2,0)</f>
        <v>GUAYAQUIL</v>
      </c>
      <c r="D257" s="6" t="s">
        <v>31</v>
      </c>
      <c r="E257" s="6">
        <v>10</v>
      </c>
      <c r="F257" s="6" t="str">
        <f>VLOOKUP(E257,Empleados!$B$2:$C$15,2,0)</f>
        <v>Jefferson Garcia</v>
      </c>
      <c r="G257" s="6">
        <v>99</v>
      </c>
      <c r="H257" s="6" t="str">
        <f>VLOOKUP(G257,Clientes!$C$3:$D$103,2,0)</f>
        <v>EDGAR ADRIAN  DURAZNO CORONEL</v>
      </c>
      <c r="I257" s="7">
        <v>43170</v>
      </c>
      <c r="J257" s="6" t="s">
        <v>14</v>
      </c>
      <c r="K257" s="30">
        <v>132.911</v>
      </c>
      <c r="L257" s="30">
        <v>1329.11</v>
      </c>
    </row>
    <row r="258" spans="2:12" x14ac:dyDescent="0.35">
      <c r="B258" s="10" t="s">
        <v>15</v>
      </c>
      <c r="C258" s="6" t="str">
        <f>VLOOKUP(Tabla!B258,Ciudad!$E$3:$F$5,2,0)</f>
        <v>GUAYAQUIL</v>
      </c>
      <c r="D258" s="10" t="s">
        <v>13</v>
      </c>
      <c r="E258" s="10">
        <v>9</v>
      </c>
      <c r="F258" s="6" t="str">
        <f>VLOOKUP(E258,Empleados!$B$2:$C$15,2,0)</f>
        <v>Victor Santiago</v>
      </c>
      <c r="G258" s="10">
        <v>12</v>
      </c>
      <c r="H258" s="6" t="str">
        <f>VLOOKUP(G258,Clientes!$C$3:$D$103,2,0)</f>
        <v>CARLOS ADRIAN  ALVAREZ GARCES</v>
      </c>
      <c r="I258" s="11">
        <v>43170</v>
      </c>
      <c r="J258" s="10" t="s">
        <v>14</v>
      </c>
      <c r="K258" s="31">
        <v>63.913000000000004</v>
      </c>
      <c r="L258" s="31">
        <v>1278.26</v>
      </c>
    </row>
    <row r="259" spans="2:12" x14ac:dyDescent="0.35">
      <c r="B259" s="6" t="s">
        <v>15</v>
      </c>
      <c r="C259" s="6" t="str">
        <f>VLOOKUP(Tabla!B259,Ciudad!$E$3:$F$5,2,0)</f>
        <v>GUAYAQUIL</v>
      </c>
      <c r="D259" s="6" t="s">
        <v>24</v>
      </c>
      <c r="E259" s="6">
        <v>9</v>
      </c>
      <c r="F259" s="6" t="str">
        <f>VLOOKUP(E259,Empleados!$B$2:$C$15,2,0)</f>
        <v>Victor Santiago</v>
      </c>
      <c r="G259" s="6">
        <v>65</v>
      </c>
      <c r="H259" s="6" t="str">
        <f>VLOOKUP(G259,Clientes!$C$3:$D$103,2,0)</f>
        <v>DIANA ELIZABETH  CALLE LUPERCIO</v>
      </c>
      <c r="I259" s="7">
        <v>43170</v>
      </c>
      <c r="J259" s="6" t="s">
        <v>14</v>
      </c>
      <c r="K259" s="30">
        <v>38.302</v>
      </c>
      <c r="L259" s="30">
        <v>383.02</v>
      </c>
    </row>
    <row r="260" spans="2:12" x14ac:dyDescent="0.35">
      <c r="B260" s="10" t="s">
        <v>15</v>
      </c>
      <c r="C260" s="6" t="str">
        <f>VLOOKUP(Tabla!B260,Ciudad!$E$3:$F$5,2,0)</f>
        <v>GUAYAQUIL</v>
      </c>
      <c r="D260" s="10" t="s">
        <v>35</v>
      </c>
      <c r="E260" s="10">
        <v>10</v>
      </c>
      <c r="F260" s="6" t="str">
        <f>VLOOKUP(E260,Empleados!$B$2:$C$15,2,0)</f>
        <v>Jefferson Garcia</v>
      </c>
      <c r="G260" s="10">
        <v>82</v>
      </c>
      <c r="H260" s="6" t="str">
        <f>VLOOKUP(G260,Clientes!$C$3:$D$103,2,0)</f>
        <v>GILBERT EDUARDO  CHICAIZA ZUNIGA</v>
      </c>
      <c r="I260" s="11">
        <v>43170</v>
      </c>
      <c r="J260" s="10" t="s">
        <v>38</v>
      </c>
      <c r="K260" s="31">
        <v>13.852500000000001</v>
      </c>
      <c r="L260" s="31">
        <v>277.05</v>
      </c>
    </row>
    <row r="261" spans="2:12" x14ac:dyDescent="0.35">
      <c r="B261" s="6" t="s">
        <v>15</v>
      </c>
      <c r="C261" s="6" t="str">
        <f>VLOOKUP(Tabla!B261,Ciudad!$E$3:$F$5,2,0)</f>
        <v>GUAYAQUIL</v>
      </c>
      <c r="D261" s="6" t="s">
        <v>16</v>
      </c>
      <c r="E261" s="6">
        <v>10</v>
      </c>
      <c r="F261" s="6" t="str">
        <f>VLOOKUP(E261,Empleados!$B$2:$C$15,2,0)</f>
        <v>Jefferson Garcia</v>
      </c>
      <c r="G261" s="6">
        <v>94</v>
      </c>
      <c r="H261" s="6" t="str">
        <f>VLOOKUP(G261,Clientes!$C$3:$D$103,2,0)</f>
        <v>JENNY PATRICIA  CRIOLLO AGUILAR</v>
      </c>
      <c r="I261" s="7">
        <v>43170</v>
      </c>
      <c r="J261" s="6" t="s">
        <v>14</v>
      </c>
      <c r="K261" s="30">
        <v>25.446000000000002</v>
      </c>
      <c r="L261" s="30">
        <v>508.92</v>
      </c>
    </row>
    <row r="262" spans="2:12" x14ac:dyDescent="0.35">
      <c r="B262" s="10" t="s">
        <v>15</v>
      </c>
      <c r="C262" s="6" t="str">
        <f>VLOOKUP(Tabla!B262,Ciudad!$E$3:$F$5,2,0)</f>
        <v>GUAYAQUIL</v>
      </c>
      <c r="D262" s="10" t="s">
        <v>21</v>
      </c>
      <c r="E262" s="10">
        <v>10</v>
      </c>
      <c r="F262" s="6" t="str">
        <f>VLOOKUP(E262,Empleados!$B$2:$C$15,2,0)</f>
        <v>Jefferson Garcia</v>
      </c>
      <c r="G262" s="10">
        <v>27</v>
      </c>
      <c r="H262" s="6" t="str">
        <f>VLOOKUP(G262,Clientes!$C$3:$D$103,2,0)</f>
        <v>RAFAEL MARCO  ARPI VELE</v>
      </c>
      <c r="I262" s="11">
        <v>43170</v>
      </c>
      <c r="J262" s="10" t="s">
        <v>14</v>
      </c>
      <c r="K262" s="31">
        <v>102.73</v>
      </c>
      <c r="L262" s="31">
        <v>1027.3</v>
      </c>
    </row>
    <row r="263" spans="2:12" x14ac:dyDescent="0.35">
      <c r="B263" s="6" t="s">
        <v>15</v>
      </c>
      <c r="C263" s="6" t="str">
        <f>VLOOKUP(Tabla!B263,Ciudad!$E$3:$F$5,2,0)</f>
        <v>GUAYAQUIL</v>
      </c>
      <c r="D263" s="6" t="s">
        <v>22</v>
      </c>
      <c r="E263" s="6">
        <v>4</v>
      </c>
      <c r="F263" s="6" t="str">
        <f>VLOOKUP(E263,Empleados!$B$2:$C$15,2,0)</f>
        <v>Carlos Leonidas</v>
      </c>
      <c r="G263" s="6">
        <v>3</v>
      </c>
      <c r="H263" s="6" t="str">
        <f>VLOOKUP(G263,Clientes!$C$3:$D$103,2,0)</f>
        <v>MARIA EULALIA  AGUIRRE MORA</v>
      </c>
      <c r="I263" s="7">
        <v>43170</v>
      </c>
      <c r="J263" s="6" t="s">
        <v>14</v>
      </c>
      <c r="K263" s="30">
        <v>213.81799999999998</v>
      </c>
      <c r="L263" s="30">
        <v>2138.1799999999998</v>
      </c>
    </row>
    <row r="264" spans="2:12" x14ac:dyDescent="0.35">
      <c r="B264" s="10" t="s">
        <v>15</v>
      </c>
      <c r="C264" s="6" t="str">
        <f>VLOOKUP(Tabla!B264,Ciudad!$E$3:$F$5,2,0)</f>
        <v>GUAYAQUIL</v>
      </c>
      <c r="D264" s="10" t="s">
        <v>31</v>
      </c>
      <c r="E264" s="10">
        <v>9</v>
      </c>
      <c r="F264" s="6" t="str">
        <f>VLOOKUP(E264,Empleados!$B$2:$C$15,2,0)</f>
        <v>Victor Santiago</v>
      </c>
      <c r="G264" s="10">
        <v>100</v>
      </c>
      <c r="H264" s="6" t="str">
        <f>VLOOKUP(G264,Clientes!$C$3:$D$103,2,0)</f>
        <v>MANUEL ESPIRITU  DUTAN CASTRO</v>
      </c>
      <c r="I264" s="11">
        <v>43170</v>
      </c>
      <c r="J264" s="10" t="s">
        <v>14</v>
      </c>
      <c r="K264" s="31">
        <v>66.455500000000001</v>
      </c>
      <c r="L264" s="31">
        <v>1329.11</v>
      </c>
    </row>
    <row r="265" spans="2:12" x14ac:dyDescent="0.35">
      <c r="B265" s="6" t="s">
        <v>15</v>
      </c>
      <c r="C265" s="6" t="str">
        <f>VLOOKUP(Tabla!B265,Ciudad!$E$3:$F$5,2,0)</f>
        <v>GUAYAQUIL</v>
      </c>
      <c r="D265" s="6" t="s">
        <v>16</v>
      </c>
      <c r="E265" s="6">
        <v>4</v>
      </c>
      <c r="F265" s="6" t="str">
        <f>VLOOKUP(E265,Empleados!$B$2:$C$15,2,0)</f>
        <v>Carlos Leonidas</v>
      </c>
      <c r="G265" s="6">
        <v>86</v>
      </c>
      <c r="H265" s="6" t="str">
        <f>VLOOKUP(G265,Clientes!$C$3:$D$103,2,0)</f>
        <v>FRANKLIN ESTEBAN  CHILUISA GUERRERO</v>
      </c>
      <c r="I265" s="7">
        <v>43209</v>
      </c>
      <c r="J265" s="6" t="s">
        <v>14</v>
      </c>
      <c r="K265" s="30">
        <v>25.446000000000002</v>
      </c>
      <c r="L265" s="30">
        <v>508.92</v>
      </c>
    </row>
    <row r="266" spans="2:12" x14ac:dyDescent="0.35">
      <c r="B266" s="10" t="s">
        <v>15</v>
      </c>
      <c r="C266" s="6" t="str">
        <f>VLOOKUP(Tabla!B266,Ciudad!$E$3:$F$5,2,0)</f>
        <v>GUAYAQUIL</v>
      </c>
      <c r="D266" s="10" t="s">
        <v>35</v>
      </c>
      <c r="E266" s="10">
        <v>10</v>
      </c>
      <c r="F266" s="6" t="str">
        <f>VLOOKUP(E266,Empleados!$B$2:$C$15,2,0)</f>
        <v>Jefferson Garcia</v>
      </c>
      <c r="G266" s="10">
        <v>53</v>
      </c>
      <c r="H266" s="6" t="str">
        <f>VLOOKUP(G266,Clientes!$C$3:$D$103,2,0)</f>
        <v>ADRIANA CABRERA  CABRERA FAJARDO</v>
      </c>
      <c r="I266" s="11">
        <v>43209</v>
      </c>
      <c r="J266" s="10" t="s">
        <v>14</v>
      </c>
      <c r="K266" s="31">
        <v>13.852500000000001</v>
      </c>
      <c r="L266" s="31">
        <v>277.05</v>
      </c>
    </row>
    <row r="267" spans="2:12" x14ac:dyDescent="0.35">
      <c r="B267" s="6" t="s">
        <v>15</v>
      </c>
      <c r="C267" s="6" t="str">
        <f>VLOOKUP(Tabla!B267,Ciudad!$E$3:$F$5,2,0)</f>
        <v>GUAYAQUIL</v>
      </c>
      <c r="D267" s="6" t="s">
        <v>13</v>
      </c>
      <c r="E267" s="6">
        <v>4</v>
      </c>
      <c r="F267" s="6" t="str">
        <f>VLOOKUP(E267,Empleados!$B$2:$C$15,2,0)</f>
        <v>Carlos Leonidas</v>
      </c>
      <c r="G267" s="6">
        <v>6</v>
      </c>
      <c r="H267" s="6" t="str">
        <f>VLOOKUP(G267,Clientes!$C$3:$D$103,2,0)</f>
        <v>ANGELICA VIVIANA  ALBARRACIN MURILLO</v>
      </c>
      <c r="I267" s="7">
        <v>43209</v>
      </c>
      <c r="J267" s="6" t="s">
        <v>14</v>
      </c>
      <c r="K267" s="30">
        <v>127.82600000000001</v>
      </c>
      <c r="L267" s="30">
        <v>1278.26</v>
      </c>
    </row>
    <row r="268" spans="2:12" x14ac:dyDescent="0.35">
      <c r="B268" s="10" t="s">
        <v>15</v>
      </c>
      <c r="C268" s="6" t="str">
        <f>VLOOKUP(Tabla!B268,Ciudad!$E$3:$F$5,2,0)</f>
        <v>GUAYAQUIL</v>
      </c>
      <c r="D268" s="10" t="s">
        <v>16</v>
      </c>
      <c r="E268" s="10">
        <v>9</v>
      </c>
      <c r="F268" s="6" t="str">
        <f>VLOOKUP(E268,Empleados!$B$2:$C$15,2,0)</f>
        <v>Victor Santiago</v>
      </c>
      <c r="G268" s="10">
        <v>62</v>
      </c>
      <c r="H268" s="6" t="str">
        <f>VLOOKUP(G268,Clientes!$C$3:$D$103,2,0)</f>
        <v>CINTHYA KATHERINE  CALLE ASMAL</v>
      </c>
      <c r="I268" s="11">
        <v>43209</v>
      </c>
      <c r="J268" s="10" t="s">
        <v>14</v>
      </c>
      <c r="K268" s="31">
        <v>25.446000000000002</v>
      </c>
      <c r="L268" s="31">
        <v>508.92</v>
      </c>
    </row>
    <row r="269" spans="2:12" x14ac:dyDescent="0.35">
      <c r="B269" s="6" t="s">
        <v>15</v>
      </c>
      <c r="C269" s="6" t="str">
        <f>VLOOKUP(Tabla!B269,Ciudad!$E$3:$F$5,2,0)</f>
        <v>GUAYAQUIL</v>
      </c>
      <c r="D269" s="6" t="s">
        <v>16</v>
      </c>
      <c r="E269" s="6">
        <v>4</v>
      </c>
      <c r="F269" s="6" t="str">
        <f>VLOOKUP(E269,Empleados!$B$2:$C$15,2,0)</f>
        <v>Carlos Leonidas</v>
      </c>
      <c r="G269" s="6">
        <v>37</v>
      </c>
      <c r="H269" s="6" t="str">
        <f>VLOOKUP(G269,Clientes!$C$3:$D$103,2,0)</f>
        <v>DIANA MERCEDES  BENAVIDES ULLAGUARI</v>
      </c>
      <c r="I269" s="7">
        <v>43209</v>
      </c>
      <c r="J269" s="6" t="s">
        <v>14</v>
      </c>
      <c r="K269" s="30">
        <v>25.446000000000002</v>
      </c>
      <c r="L269" s="30">
        <v>508.92</v>
      </c>
    </row>
    <row r="270" spans="2:12" x14ac:dyDescent="0.35">
      <c r="B270" s="10" t="s">
        <v>15</v>
      </c>
      <c r="C270" s="6" t="str">
        <f>VLOOKUP(Tabla!B270,Ciudad!$E$3:$F$5,2,0)</f>
        <v>GUAYAQUIL</v>
      </c>
      <c r="D270" s="10" t="s">
        <v>13</v>
      </c>
      <c r="E270" s="10">
        <v>4</v>
      </c>
      <c r="F270" s="6" t="str">
        <f>VLOOKUP(E270,Empleados!$B$2:$C$15,2,0)</f>
        <v>Carlos Leonidas</v>
      </c>
      <c r="G270" s="10">
        <v>29</v>
      </c>
      <c r="H270" s="6" t="str">
        <f>VLOOKUP(G270,Clientes!$C$3:$D$103,2,0)</f>
        <v>LUZ MATILDE  ASTUDILLO CAMBI</v>
      </c>
      <c r="I270" s="11">
        <v>43209</v>
      </c>
      <c r="J270" s="10" t="s">
        <v>14</v>
      </c>
      <c r="K270" s="31">
        <v>127.82600000000001</v>
      </c>
      <c r="L270" s="31">
        <v>1278.26</v>
      </c>
    </row>
    <row r="271" spans="2:12" x14ac:dyDescent="0.35">
      <c r="B271" s="6" t="s">
        <v>15</v>
      </c>
      <c r="C271" s="6" t="str">
        <f>VLOOKUP(Tabla!B271,Ciudad!$E$3:$F$5,2,0)</f>
        <v>GUAYAQUIL</v>
      </c>
      <c r="D271" s="6" t="s">
        <v>28</v>
      </c>
      <c r="E271" s="6">
        <v>9</v>
      </c>
      <c r="F271" s="6" t="str">
        <f>VLOOKUP(E271,Empleados!$B$2:$C$15,2,0)</f>
        <v>Victor Santiago</v>
      </c>
      <c r="G271" s="6">
        <v>64</v>
      </c>
      <c r="H271" s="6" t="str">
        <f>VLOOKUP(G271,Clientes!$C$3:$D$103,2,0)</f>
        <v>PATRICIO XAVIER  CALLE ENCALADA</v>
      </c>
      <c r="I271" s="7">
        <v>43209</v>
      </c>
      <c r="J271" s="6" t="s">
        <v>14</v>
      </c>
      <c r="K271" s="30">
        <v>9.331999999999999</v>
      </c>
      <c r="L271" s="30">
        <v>93.32</v>
      </c>
    </row>
    <row r="272" spans="2:12" x14ac:dyDescent="0.35">
      <c r="B272" s="10" t="s">
        <v>15</v>
      </c>
      <c r="C272" s="6" t="str">
        <f>VLOOKUP(Tabla!B272,Ciudad!$E$3:$F$5,2,0)</f>
        <v>GUAYAQUIL</v>
      </c>
      <c r="D272" s="10" t="s">
        <v>34</v>
      </c>
      <c r="E272" s="10">
        <v>4</v>
      </c>
      <c r="F272" s="6" t="str">
        <f>VLOOKUP(E272,Empleados!$B$2:$C$15,2,0)</f>
        <v>Carlos Leonidas</v>
      </c>
      <c r="G272" s="10">
        <v>80</v>
      </c>
      <c r="H272" s="6" t="str">
        <f>VLOOKUP(G272,Clientes!$C$3:$D$103,2,0)</f>
        <v>XAVIER ALFREDO  CEDILLO GUAMAN</v>
      </c>
      <c r="I272" s="11">
        <v>43209</v>
      </c>
      <c r="J272" s="10" t="s">
        <v>14</v>
      </c>
      <c r="K272" s="31">
        <v>13.3005</v>
      </c>
      <c r="L272" s="31">
        <v>266.01</v>
      </c>
    </row>
    <row r="273" spans="2:12" x14ac:dyDescent="0.35">
      <c r="B273" s="6" t="s">
        <v>15</v>
      </c>
      <c r="C273" s="6" t="str">
        <f>VLOOKUP(Tabla!B273,Ciudad!$E$3:$F$5,2,0)</f>
        <v>GUAYAQUIL</v>
      </c>
      <c r="D273" s="6" t="s">
        <v>24</v>
      </c>
      <c r="E273" s="6">
        <v>9</v>
      </c>
      <c r="F273" s="6" t="str">
        <f>VLOOKUP(E273,Empleados!$B$2:$C$15,2,0)</f>
        <v>Victor Santiago</v>
      </c>
      <c r="G273" s="6">
        <v>72</v>
      </c>
      <c r="H273" s="6" t="str">
        <f>VLOOKUP(G273,Clientes!$C$3:$D$103,2,0)</f>
        <v>SOFIA VERONICA  CARRION AREVALO</v>
      </c>
      <c r="I273" s="7">
        <v>43209</v>
      </c>
      <c r="J273" s="6" t="s">
        <v>14</v>
      </c>
      <c r="K273" s="30">
        <v>19.151</v>
      </c>
      <c r="L273" s="30">
        <v>383.02</v>
      </c>
    </row>
    <row r="274" spans="2:12" x14ac:dyDescent="0.35">
      <c r="B274" s="10" t="s">
        <v>15</v>
      </c>
      <c r="C274" s="6" t="str">
        <f>VLOOKUP(Tabla!B274,Ciudad!$E$3:$F$5,2,0)</f>
        <v>GUAYAQUIL</v>
      </c>
      <c r="D274" s="10" t="s">
        <v>21</v>
      </c>
      <c r="E274" s="10">
        <v>4</v>
      </c>
      <c r="F274" s="6" t="str">
        <f>VLOOKUP(E274,Empleados!$B$2:$C$15,2,0)</f>
        <v>Carlos Leonidas</v>
      </c>
      <c r="G274" s="10">
        <v>76</v>
      </c>
      <c r="H274" s="6" t="str">
        <f>VLOOKUP(G274,Clientes!$C$3:$D$103,2,0)</f>
        <v>JESSICA YOLANDA  CASTILLO NAULA</v>
      </c>
      <c r="I274" s="11">
        <v>43209</v>
      </c>
      <c r="J274" s="10" t="s">
        <v>14</v>
      </c>
      <c r="K274" s="31">
        <v>102.73</v>
      </c>
      <c r="L274" s="31">
        <v>1027.3</v>
      </c>
    </row>
    <row r="275" spans="2:12" x14ac:dyDescent="0.35">
      <c r="B275" s="6" t="s">
        <v>15</v>
      </c>
      <c r="C275" s="6" t="str">
        <f>VLOOKUP(Tabla!B275,Ciudad!$E$3:$F$5,2,0)</f>
        <v>GUAYAQUIL</v>
      </c>
      <c r="D275" s="6" t="s">
        <v>16</v>
      </c>
      <c r="E275" s="6">
        <v>4</v>
      </c>
      <c r="F275" s="6" t="str">
        <f>VLOOKUP(E275,Empleados!$B$2:$C$15,2,0)</f>
        <v>Carlos Leonidas</v>
      </c>
      <c r="G275" s="6">
        <v>6</v>
      </c>
      <c r="H275" s="6" t="str">
        <f>VLOOKUP(G275,Clientes!$C$3:$D$103,2,0)</f>
        <v>ANGELICA VIVIANA  ALBARRACIN MURILLO</v>
      </c>
      <c r="I275" s="7">
        <v>43209</v>
      </c>
      <c r="J275" s="6" t="s">
        <v>30</v>
      </c>
      <c r="K275" s="30">
        <v>25.446000000000002</v>
      </c>
      <c r="L275" s="30">
        <v>508.92</v>
      </c>
    </row>
    <row r="276" spans="2:12" x14ac:dyDescent="0.35">
      <c r="B276" s="10" t="s">
        <v>15</v>
      </c>
      <c r="C276" s="6" t="str">
        <f>VLOOKUP(Tabla!B276,Ciudad!$E$3:$F$5,2,0)</f>
        <v>GUAYAQUIL</v>
      </c>
      <c r="D276" s="10" t="s">
        <v>35</v>
      </c>
      <c r="E276" s="10">
        <v>9</v>
      </c>
      <c r="F276" s="6" t="str">
        <f>VLOOKUP(E276,Empleados!$B$2:$C$15,2,0)</f>
        <v>Victor Santiago</v>
      </c>
      <c r="G276" s="10">
        <v>63</v>
      </c>
      <c r="H276" s="6" t="str">
        <f>VLOOKUP(G276,Clientes!$C$3:$D$103,2,0)</f>
        <v>JUAN ANDRES  CALLE CALLE</v>
      </c>
      <c r="I276" s="11">
        <v>43209</v>
      </c>
      <c r="J276" s="10" t="s">
        <v>14</v>
      </c>
      <c r="K276" s="31">
        <v>13.852500000000001</v>
      </c>
      <c r="L276" s="31">
        <v>277.05</v>
      </c>
    </row>
    <row r="277" spans="2:12" x14ac:dyDescent="0.35">
      <c r="B277" s="6" t="s">
        <v>15</v>
      </c>
      <c r="C277" s="6" t="str">
        <f>VLOOKUP(Tabla!B277,Ciudad!$E$3:$F$5,2,0)</f>
        <v>GUAYAQUIL</v>
      </c>
      <c r="D277" s="6" t="s">
        <v>26</v>
      </c>
      <c r="E277" s="6">
        <v>9</v>
      </c>
      <c r="F277" s="6" t="str">
        <f>VLOOKUP(E277,Empleados!$B$2:$C$15,2,0)</f>
        <v>Victor Santiago</v>
      </c>
      <c r="G277" s="6">
        <v>100</v>
      </c>
      <c r="H277" s="6" t="str">
        <f>VLOOKUP(G277,Clientes!$C$3:$D$103,2,0)</f>
        <v>MANUEL ESPIRITU  DUTAN CASTRO</v>
      </c>
      <c r="I277" s="7">
        <v>43195</v>
      </c>
      <c r="J277" s="6" t="s">
        <v>14</v>
      </c>
      <c r="K277" s="30">
        <v>42.001000000000005</v>
      </c>
      <c r="L277" s="30">
        <v>420.01</v>
      </c>
    </row>
    <row r="278" spans="2:12" x14ac:dyDescent="0.35">
      <c r="B278" s="10" t="s">
        <v>15</v>
      </c>
      <c r="C278" s="6" t="str">
        <f>VLOOKUP(Tabla!B278,Ciudad!$E$3:$F$5,2,0)</f>
        <v>GUAYAQUIL</v>
      </c>
      <c r="D278" s="10" t="s">
        <v>22</v>
      </c>
      <c r="E278" s="10">
        <v>4</v>
      </c>
      <c r="F278" s="6" t="str">
        <f>VLOOKUP(E278,Empleados!$B$2:$C$15,2,0)</f>
        <v>Carlos Leonidas</v>
      </c>
      <c r="G278" s="10">
        <v>86</v>
      </c>
      <c r="H278" s="6" t="str">
        <f>VLOOKUP(G278,Clientes!$C$3:$D$103,2,0)</f>
        <v>FRANKLIN ESTEBAN  CHILUISA GUERRERO</v>
      </c>
      <c r="I278" s="11">
        <v>43195</v>
      </c>
      <c r="J278" s="10" t="s">
        <v>30</v>
      </c>
      <c r="K278" s="31">
        <v>106.90899999999999</v>
      </c>
      <c r="L278" s="31">
        <v>2138.1799999999998</v>
      </c>
    </row>
    <row r="279" spans="2:12" x14ac:dyDescent="0.35">
      <c r="B279" s="6" t="s">
        <v>15</v>
      </c>
      <c r="C279" s="6" t="str">
        <f>VLOOKUP(Tabla!B279,Ciudad!$E$3:$F$5,2,0)</f>
        <v>GUAYAQUIL</v>
      </c>
      <c r="D279" s="6" t="s">
        <v>31</v>
      </c>
      <c r="E279" s="6">
        <v>10</v>
      </c>
      <c r="F279" s="6" t="str">
        <f>VLOOKUP(E279,Empleados!$B$2:$C$15,2,0)</f>
        <v>Jefferson Garcia</v>
      </c>
      <c r="G279" s="6">
        <v>42</v>
      </c>
      <c r="H279" s="6" t="str">
        <f>VLOOKUP(G279,Clientes!$C$3:$D$103,2,0)</f>
        <v>GRACIELA MELANIA  BRITO GUERRERO</v>
      </c>
      <c r="I279" s="7">
        <v>43195</v>
      </c>
      <c r="J279" s="6" t="s">
        <v>17</v>
      </c>
      <c r="K279" s="30">
        <v>66.455500000000001</v>
      </c>
      <c r="L279" s="30">
        <v>1329.11</v>
      </c>
    </row>
    <row r="280" spans="2:12" x14ac:dyDescent="0.35">
      <c r="B280" s="10" t="s">
        <v>15</v>
      </c>
      <c r="C280" s="6" t="str">
        <f>VLOOKUP(Tabla!B280,Ciudad!$E$3:$F$5,2,0)</f>
        <v>GUAYAQUIL</v>
      </c>
      <c r="D280" s="10" t="s">
        <v>28</v>
      </c>
      <c r="E280" s="10">
        <v>10</v>
      </c>
      <c r="F280" s="6" t="str">
        <f>VLOOKUP(E280,Empleados!$B$2:$C$15,2,0)</f>
        <v>Jefferson Garcia</v>
      </c>
      <c r="G280" s="10">
        <v>58</v>
      </c>
      <c r="H280" s="6" t="str">
        <f>VLOOKUP(G280,Clientes!$C$3:$D$103,2,0)</f>
        <v>CANDIDA ANDREA  CAJAMARCA RIERA</v>
      </c>
      <c r="I280" s="11">
        <v>43195</v>
      </c>
      <c r="J280" s="10" t="s">
        <v>14</v>
      </c>
      <c r="K280" s="31">
        <v>9.331999999999999</v>
      </c>
      <c r="L280" s="31">
        <v>93.32</v>
      </c>
    </row>
    <row r="281" spans="2:12" x14ac:dyDescent="0.35">
      <c r="B281" s="6" t="s">
        <v>15</v>
      </c>
      <c r="C281" s="6" t="str">
        <f>VLOOKUP(Tabla!B281,Ciudad!$E$3:$F$5,2,0)</f>
        <v>GUAYAQUIL</v>
      </c>
      <c r="D281" s="6" t="s">
        <v>13</v>
      </c>
      <c r="E281" s="6">
        <v>10</v>
      </c>
      <c r="F281" s="6" t="str">
        <f>VLOOKUP(E281,Empleados!$B$2:$C$15,2,0)</f>
        <v>Jefferson Garcia</v>
      </c>
      <c r="G281" s="6">
        <v>20</v>
      </c>
      <c r="H281" s="6" t="str">
        <f>VLOOKUP(G281,Clientes!$C$3:$D$103,2,0)</f>
        <v>DIANA XIMENA  ARCENTALES QUIZHPE</v>
      </c>
      <c r="I281" s="7">
        <v>43195</v>
      </c>
      <c r="J281" s="6" t="s">
        <v>14</v>
      </c>
      <c r="K281" s="30">
        <v>127.82600000000001</v>
      </c>
      <c r="L281" s="30">
        <v>1278.26</v>
      </c>
    </row>
    <row r="282" spans="2:12" x14ac:dyDescent="0.35">
      <c r="B282" s="10" t="s">
        <v>15</v>
      </c>
      <c r="C282" s="6" t="str">
        <f>VLOOKUP(Tabla!B282,Ciudad!$E$3:$F$5,2,0)</f>
        <v>GUAYAQUIL</v>
      </c>
      <c r="D282" s="10" t="s">
        <v>20</v>
      </c>
      <c r="E282" s="10">
        <v>4</v>
      </c>
      <c r="F282" s="6" t="str">
        <f>VLOOKUP(E282,Empleados!$B$2:$C$15,2,0)</f>
        <v>Carlos Leonidas</v>
      </c>
      <c r="G282" s="10">
        <v>5</v>
      </c>
      <c r="H282" s="6" t="str">
        <f>VLOOKUP(G282,Clientes!$C$3:$D$103,2,0)</f>
        <v>LEONCIO DAMIAN  AGUIRRE OCHOA</v>
      </c>
      <c r="I282" s="11">
        <v>43195</v>
      </c>
      <c r="J282" s="10" t="s">
        <v>14</v>
      </c>
      <c r="K282" s="31">
        <v>45.580000000000005</v>
      </c>
      <c r="L282" s="31">
        <v>911.6</v>
      </c>
    </row>
    <row r="283" spans="2:12" x14ac:dyDescent="0.35">
      <c r="B283" s="6" t="s">
        <v>15</v>
      </c>
      <c r="C283" s="6" t="str">
        <f>VLOOKUP(Tabla!B283,Ciudad!$E$3:$F$5,2,0)</f>
        <v>GUAYAQUIL</v>
      </c>
      <c r="D283" s="6" t="s">
        <v>20</v>
      </c>
      <c r="E283" s="6">
        <v>10</v>
      </c>
      <c r="F283" s="6" t="str">
        <f>VLOOKUP(E283,Empleados!$B$2:$C$15,2,0)</f>
        <v>Jefferson Garcia</v>
      </c>
      <c r="G283" s="6">
        <v>24</v>
      </c>
      <c r="H283" s="6" t="str">
        <f>VLOOKUP(G283,Clientes!$C$3:$D$103,2,0)</f>
        <v>JENNY JACKELINE  ARIZAGA ALVARADO</v>
      </c>
      <c r="I283" s="7">
        <v>43195</v>
      </c>
      <c r="J283" s="6" t="s">
        <v>14</v>
      </c>
      <c r="K283" s="30">
        <v>45.580000000000005</v>
      </c>
      <c r="L283" s="30">
        <v>911.6</v>
      </c>
    </row>
    <row r="284" spans="2:12" x14ac:dyDescent="0.35">
      <c r="B284" s="10" t="s">
        <v>15</v>
      </c>
      <c r="C284" s="6" t="str">
        <f>VLOOKUP(Tabla!B284,Ciudad!$E$3:$F$5,2,0)</f>
        <v>GUAYAQUIL</v>
      </c>
      <c r="D284" s="10" t="s">
        <v>16</v>
      </c>
      <c r="E284" s="10">
        <v>9</v>
      </c>
      <c r="F284" s="6" t="str">
        <f>VLOOKUP(E284,Empleados!$B$2:$C$15,2,0)</f>
        <v>Victor Santiago</v>
      </c>
      <c r="G284" s="10">
        <v>24</v>
      </c>
      <c r="H284" s="6" t="str">
        <f>VLOOKUP(G284,Clientes!$C$3:$D$103,2,0)</f>
        <v>JENNY JACKELINE  ARIZAGA ALVARADO</v>
      </c>
      <c r="I284" s="11">
        <v>43195</v>
      </c>
      <c r="J284" s="10" t="s">
        <v>14</v>
      </c>
      <c r="K284" s="31">
        <v>25.446000000000002</v>
      </c>
      <c r="L284" s="31">
        <v>508.92</v>
      </c>
    </row>
    <row r="285" spans="2:12" x14ac:dyDescent="0.35">
      <c r="B285" s="6" t="s">
        <v>15</v>
      </c>
      <c r="C285" s="6" t="str">
        <f>VLOOKUP(Tabla!B285,Ciudad!$E$3:$F$5,2,0)</f>
        <v>GUAYAQUIL</v>
      </c>
      <c r="D285" s="6" t="s">
        <v>28</v>
      </c>
      <c r="E285" s="6">
        <v>4</v>
      </c>
      <c r="F285" s="6" t="str">
        <f>VLOOKUP(E285,Empleados!$B$2:$C$15,2,0)</f>
        <v>Carlos Leonidas</v>
      </c>
      <c r="G285" s="6">
        <v>99</v>
      </c>
      <c r="H285" s="6" t="str">
        <f>VLOOKUP(G285,Clientes!$C$3:$D$103,2,0)</f>
        <v>EDGAR ADRIAN  DURAZNO CORONEL</v>
      </c>
      <c r="I285" s="7">
        <v>43195</v>
      </c>
      <c r="J285" s="6" t="s">
        <v>14</v>
      </c>
      <c r="K285" s="30">
        <v>9.331999999999999</v>
      </c>
      <c r="L285" s="30">
        <v>93.32</v>
      </c>
    </row>
    <row r="286" spans="2:12" x14ac:dyDescent="0.35">
      <c r="B286" s="10" t="s">
        <v>15</v>
      </c>
      <c r="C286" s="6" t="str">
        <f>VLOOKUP(Tabla!B286,Ciudad!$E$3:$F$5,2,0)</f>
        <v>GUAYAQUIL</v>
      </c>
      <c r="D286" s="10" t="s">
        <v>34</v>
      </c>
      <c r="E286" s="10">
        <v>9</v>
      </c>
      <c r="F286" s="6" t="str">
        <f>VLOOKUP(E286,Empleados!$B$2:$C$15,2,0)</f>
        <v>Victor Santiago</v>
      </c>
      <c r="G286" s="10">
        <v>92</v>
      </c>
      <c r="H286" s="6" t="str">
        <f>VLOOKUP(G286,Clientes!$C$3:$D$103,2,0)</f>
        <v>LOURDES NATIVIDAD  COBOS ZHIMINAYCELA</v>
      </c>
      <c r="I286" s="11">
        <v>43195</v>
      </c>
      <c r="J286" s="10" t="s">
        <v>14</v>
      </c>
      <c r="K286" s="31">
        <v>26.600999999999999</v>
      </c>
      <c r="L286" s="31">
        <v>266.01</v>
      </c>
    </row>
    <row r="287" spans="2:12" x14ac:dyDescent="0.35">
      <c r="B287" s="6" t="s">
        <v>15</v>
      </c>
      <c r="C287" s="6" t="str">
        <f>VLOOKUP(Tabla!B287,Ciudad!$E$3:$F$5,2,0)</f>
        <v>GUAYAQUIL</v>
      </c>
      <c r="D287" s="6" t="s">
        <v>25</v>
      </c>
      <c r="E287" s="6">
        <v>9</v>
      </c>
      <c r="F287" s="6" t="str">
        <f>VLOOKUP(E287,Empleados!$B$2:$C$15,2,0)</f>
        <v>Victor Santiago</v>
      </c>
      <c r="G287" s="6">
        <v>69</v>
      </c>
      <c r="H287" s="6" t="str">
        <f>VLOOKUP(G287,Clientes!$C$3:$D$103,2,0)</f>
        <v>FABIAN FERNANDO  CAMPOVERDE SACTA</v>
      </c>
      <c r="I287" s="7">
        <v>43195</v>
      </c>
      <c r="J287" s="6" t="s">
        <v>14</v>
      </c>
      <c r="K287" s="30">
        <v>37.052</v>
      </c>
      <c r="L287" s="30">
        <v>741.04</v>
      </c>
    </row>
    <row r="288" spans="2:12" x14ac:dyDescent="0.35">
      <c r="B288" s="10" t="s">
        <v>15</v>
      </c>
      <c r="C288" s="6" t="str">
        <f>VLOOKUP(Tabla!B288,Ciudad!$E$3:$F$5,2,0)</f>
        <v>GUAYAQUIL</v>
      </c>
      <c r="D288" s="10" t="s">
        <v>16</v>
      </c>
      <c r="E288" s="10">
        <v>4</v>
      </c>
      <c r="F288" s="6" t="str">
        <f>VLOOKUP(E288,Empleados!$B$2:$C$15,2,0)</f>
        <v>Carlos Leonidas</v>
      </c>
      <c r="G288" s="10">
        <v>3</v>
      </c>
      <c r="H288" s="6" t="str">
        <f>VLOOKUP(G288,Clientes!$C$3:$D$103,2,0)</f>
        <v>MARIA EULALIA  AGUIRRE MORA</v>
      </c>
      <c r="I288" s="11">
        <v>43195</v>
      </c>
      <c r="J288" s="10" t="s">
        <v>14</v>
      </c>
      <c r="K288" s="31">
        <v>25.446000000000002</v>
      </c>
      <c r="L288" s="31">
        <v>508.92</v>
      </c>
    </row>
    <row r="289" spans="2:12" x14ac:dyDescent="0.35">
      <c r="B289" s="6" t="s">
        <v>15</v>
      </c>
      <c r="C289" s="6" t="str">
        <f>VLOOKUP(Tabla!B289,Ciudad!$E$3:$F$5,2,0)</f>
        <v>GUAYAQUIL</v>
      </c>
      <c r="D289" s="6" t="s">
        <v>22</v>
      </c>
      <c r="E289" s="6">
        <v>4</v>
      </c>
      <c r="F289" s="6" t="str">
        <f>VLOOKUP(E289,Empleados!$B$2:$C$15,2,0)</f>
        <v>Carlos Leonidas</v>
      </c>
      <c r="G289" s="6">
        <v>26</v>
      </c>
      <c r="H289" s="6" t="str">
        <f>VLOOKUP(G289,Clientes!$C$3:$D$103,2,0)</f>
        <v>DARWIN FERNANDO  ARPI PUMACURI</v>
      </c>
      <c r="I289" s="7">
        <v>43195</v>
      </c>
      <c r="J289" s="6" t="s">
        <v>14</v>
      </c>
      <c r="K289" s="30">
        <v>213.81799999999998</v>
      </c>
      <c r="L289" s="30">
        <v>2138.1799999999998</v>
      </c>
    </row>
    <row r="290" spans="2:12" x14ac:dyDescent="0.35">
      <c r="B290" s="10" t="s">
        <v>15</v>
      </c>
      <c r="C290" s="6" t="str">
        <f>VLOOKUP(Tabla!B290,Ciudad!$E$3:$F$5,2,0)</f>
        <v>GUAYAQUIL</v>
      </c>
      <c r="D290" s="10" t="s">
        <v>22</v>
      </c>
      <c r="E290" s="10">
        <v>10</v>
      </c>
      <c r="F290" s="6" t="str">
        <f>VLOOKUP(E290,Empleados!$B$2:$C$15,2,0)</f>
        <v>Jefferson Garcia</v>
      </c>
      <c r="G290" s="10">
        <v>63</v>
      </c>
      <c r="H290" s="6" t="str">
        <f>VLOOKUP(G290,Clientes!$C$3:$D$103,2,0)</f>
        <v>JUAN ANDRES  CALLE CALLE</v>
      </c>
      <c r="I290" s="11">
        <v>43195</v>
      </c>
      <c r="J290" s="10" t="s">
        <v>14</v>
      </c>
      <c r="K290" s="31">
        <v>213.81799999999998</v>
      </c>
      <c r="L290" s="31">
        <v>2138.1799999999998</v>
      </c>
    </row>
    <row r="291" spans="2:12" x14ac:dyDescent="0.35">
      <c r="B291" s="6" t="s">
        <v>15</v>
      </c>
      <c r="C291" s="6" t="str">
        <f>VLOOKUP(Tabla!B291,Ciudad!$E$3:$F$5,2,0)</f>
        <v>GUAYAQUIL</v>
      </c>
      <c r="D291" s="6" t="s">
        <v>25</v>
      </c>
      <c r="E291" s="6">
        <v>9</v>
      </c>
      <c r="F291" s="6" t="str">
        <f>VLOOKUP(E291,Empleados!$B$2:$C$15,2,0)</f>
        <v>Victor Santiago</v>
      </c>
      <c r="G291" s="6">
        <v>29</v>
      </c>
      <c r="H291" s="6" t="str">
        <f>VLOOKUP(G291,Clientes!$C$3:$D$103,2,0)</f>
        <v>LUZ MATILDE  ASTUDILLO CAMBI</v>
      </c>
      <c r="I291" s="7">
        <v>43195</v>
      </c>
      <c r="J291" s="6" t="s">
        <v>14</v>
      </c>
      <c r="K291" s="30">
        <v>74.103999999999999</v>
      </c>
      <c r="L291" s="30">
        <v>741.04</v>
      </c>
    </row>
    <row r="292" spans="2:12" x14ac:dyDescent="0.35">
      <c r="B292" s="10" t="s">
        <v>15</v>
      </c>
      <c r="C292" s="6" t="str">
        <f>VLOOKUP(Tabla!B292,Ciudad!$E$3:$F$5,2,0)</f>
        <v>GUAYAQUIL</v>
      </c>
      <c r="D292" s="10" t="s">
        <v>26</v>
      </c>
      <c r="E292" s="10">
        <v>4</v>
      </c>
      <c r="F292" s="6" t="str">
        <f>VLOOKUP(E292,Empleados!$B$2:$C$15,2,0)</f>
        <v>Carlos Leonidas</v>
      </c>
      <c r="G292" s="10">
        <v>29</v>
      </c>
      <c r="H292" s="6" t="str">
        <f>VLOOKUP(G292,Clientes!$C$3:$D$103,2,0)</f>
        <v>LUZ MATILDE  ASTUDILLO CAMBI</v>
      </c>
      <c r="I292" s="11">
        <v>43195</v>
      </c>
      <c r="J292" s="10" t="s">
        <v>14</v>
      </c>
      <c r="K292" s="31">
        <v>21.000500000000002</v>
      </c>
      <c r="L292" s="31">
        <v>420.01</v>
      </c>
    </row>
    <row r="293" spans="2:12" x14ac:dyDescent="0.35">
      <c r="B293" s="6" t="s">
        <v>15</v>
      </c>
      <c r="C293" s="6" t="str">
        <f>VLOOKUP(Tabla!B293,Ciudad!$E$3:$F$5,2,0)</f>
        <v>GUAYAQUIL</v>
      </c>
      <c r="D293" s="6" t="s">
        <v>16</v>
      </c>
      <c r="E293" s="6">
        <v>4</v>
      </c>
      <c r="F293" s="6" t="str">
        <f>VLOOKUP(E293,Empleados!$B$2:$C$15,2,0)</f>
        <v>Carlos Leonidas</v>
      </c>
      <c r="G293" s="6">
        <v>98</v>
      </c>
      <c r="H293" s="6" t="str">
        <f>VLOOKUP(G293,Clientes!$C$3:$D$103,2,0)</f>
        <v>DIANA MARCELA  DUCHI MESA</v>
      </c>
      <c r="I293" s="7">
        <v>43195</v>
      </c>
      <c r="J293" s="6" t="s">
        <v>14</v>
      </c>
      <c r="K293" s="30">
        <v>25.446000000000002</v>
      </c>
      <c r="L293" s="30">
        <v>508.92</v>
      </c>
    </row>
    <row r="294" spans="2:12" x14ac:dyDescent="0.35">
      <c r="B294" s="10" t="s">
        <v>15</v>
      </c>
      <c r="C294" s="6" t="str">
        <f>VLOOKUP(Tabla!B294,Ciudad!$E$3:$F$5,2,0)</f>
        <v>GUAYAQUIL</v>
      </c>
      <c r="D294" s="10" t="s">
        <v>34</v>
      </c>
      <c r="E294" s="10">
        <v>10</v>
      </c>
      <c r="F294" s="6" t="str">
        <f>VLOOKUP(E294,Empleados!$B$2:$C$15,2,0)</f>
        <v>Jefferson Garcia</v>
      </c>
      <c r="G294" s="10">
        <v>34</v>
      </c>
      <c r="H294" s="6" t="str">
        <f>VLOOKUP(G294,Clientes!$C$3:$D$103,2,0)</f>
        <v>EDGAR XAVIER  BARRERA SARMIENTO</v>
      </c>
      <c r="I294" s="11">
        <v>43195</v>
      </c>
      <c r="J294" s="10" t="s">
        <v>23</v>
      </c>
      <c r="K294" s="31">
        <v>13.3005</v>
      </c>
      <c r="L294" s="31">
        <v>266.01</v>
      </c>
    </row>
    <row r="295" spans="2:12" x14ac:dyDescent="0.35">
      <c r="B295" s="6" t="s">
        <v>15</v>
      </c>
      <c r="C295" s="6" t="str">
        <f>VLOOKUP(Tabla!B295,Ciudad!$E$3:$F$5,2,0)</f>
        <v>GUAYAQUIL</v>
      </c>
      <c r="D295" s="6" t="s">
        <v>31</v>
      </c>
      <c r="E295" s="6">
        <v>10</v>
      </c>
      <c r="F295" s="6" t="str">
        <f>VLOOKUP(E295,Empleados!$B$2:$C$15,2,0)</f>
        <v>Jefferson Garcia</v>
      </c>
      <c r="G295" s="6">
        <v>77</v>
      </c>
      <c r="H295" s="6" t="str">
        <f>VLOOKUP(G295,Clientes!$C$3:$D$103,2,0)</f>
        <v>PAOLA LORENA  CASTILLO RODRIGUEZ</v>
      </c>
      <c r="I295" s="7">
        <v>43195</v>
      </c>
      <c r="J295" s="6" t="s">
        <v>14</v>
      </c>
      <c r="K295" s="30">
        <v>132.911</v>
      </c>
      <c r="L295" s="30">
        <v>1329.11</v>
      </c>
    </row>
    <row r="296" spans="2:12" x14ac:dyDescent="0.35">
      <c r="B296" s="10" t="s">
        <v>15</v>
      </c>
      <c r="C296" s="6" t="str">
        <f>VLOOKUP(Tabla!B296,Ciudad!$E$3:$F$5,2,0)</f>
        <v>GUAYAQUIL</v>
      </c>
      <c r="D296" s="10" t="s">
        <v>13</v>
      </c>
      <c r="E296" s="10">
        <v>9</v>
      </c>
      <c r="F296" s="6" t="str">
        <f>VLOOKUP(E296,Empleados!$B$2:$C$15,2,0)</f>
        <v>Victor Santiago</v>
      </c>
      <c r="G296" s="10">
        <v>22</v>
      </c>
      <c r="H296" s="6" t="str">
        <f>VLOOKUP(G296,Clientes!$C$3:$D$103,2,0)</f>
        <v>SANDRA LORENA  ARIAS LAZO</v>
      </c>
      <c r="I296" s="11">
        <v>43148</v>
      </c>
      <c r="J296" s="10" t="s">
        <v>14</v>
      </c>
      <c r="K296" s="31">
        <v>127.82600000000001</v>
      </c>
      <c r="L296" s="31">
        <v>1278.26</v>
      </c>
    </row>
    <row r="297" spans="2:12" x14ac:dyDescent="0.35">
      <c r="B297" s="6" t="s">
        <v>15</v>
      </c>
      <c r="C297" s="6" t="str">
        <f>VLOOKUP(Tabla!B297,Ciudad!$E$3:$F$5,2,0)</f>
        <v>GUAYAQUIL</v>
      </c>
      <c r="D297" s="6" t="s">
        <v>25</v>
      </c>
      <c r="E297" s="6">
        <v>4</v>
      </c>
      <c r="F297" s="6" t="str">
        <f>VLOOKUP(E297,Empleados!$B$2:$C$15,2,0)</f>
        <v>Carlos Leonidas</v>
      </c>
      <c r="G297" s="6">
        <v>38</v>
      </c>
      <c r="H297" s="6" t="str">
        <f>VLOOKUP(G297,Clientes!$C$3:$D$103,2,0)</f>
        <v>JULIA NUBE  BERMEJO VELEZ</v>
      </c>
      <c r="I297" s="7">
        <v>43148</v>
      </c>
      <c r="J297" s="6" t="s">
        <v>14</v>
      </c>
      <c r="K297" s="30">
        <v>74.103999999999999</v>
      </c>
      <c r="L297" s="30">
        <v>741.04</v>
      </c>
    </row>
    <row r="298" spans="2:12" x14ac:dyDescent="0.35">
      <c r="B298" s="10" t="s">
        <v>15</v>
      </c>
      <c r="C298" s="6" t="str">
        <f>VLOOKUP(Tabla!B298,Ciudad!$E$3:$F$5,2,0)</f>
        <v>GUAYAQUIL</v>
      </c>
      <c r="D298" s="10" t="s">
        <v>26</v>
      </c>
      <c r="E298" s="10">
        <v>4</v>
      </c>
      <c r="F298" s="6" t="str">
        <f>VLOOKUP(E298,Empleados!$B$2:$C$15,2,0)</f>
        <v>Carlos Leonidas</v>
      </c>
      <c r="G298" s="10">
        <v>93</v>
      </c>
      <c r="H298" s="6" t="str">
        <f>VLOOKUP(G298,Clientes!$C$3:$D$103,2,0)</f>
        <v>MONICA LORENA  CRESPO LOJA</v>
      </c>
      <c r="I298" s="11">
        <v>43148</v>
      </c>
      <c r="J298" s="10" t="s">
        <v>17</v>
      </c>
      <c r="K298" s="31">
        <v>21.000500000000002</v>
      </c>
      <c r="L298" s="31">
        <v>420.01</v>
      </c>
    </row>
    <row r="299" spans="2:12" x14ac:dyDescent="0.35">
      <c r="B299" s="6" t="s">
        <v>15</v>
      </c>
      <c r="C299" s="6" t="str">
        <f>VLOOKUP(Tabla!B299,Ciudad!$E$3:$F$5,2,0)</f>
        <v>GUAYAQUIL</v>
      </c>
      <c r="D299" s="6" t="s">
        <v>13</v>
      </c>
      <c r="E299" s="6">
        <v>4</v>
      </c>
      <c r="F299" s="6" t="str">
        <f>VLOOKUP(E299,Empleados!$B$2:$C$15,2,0)</f>
        <v>Carlos Leonidas</v>
      </c>
      <c r="G299" s="6">
        <v>21</v>
      </c>
      <c r="H299" s="6" t="str">
        <f>VLOOKUP(G299,Clientes!$C$3:$D$103,2,0)</f>
        <v>JESSICA LORENA  AREVALO LUCERO</v>
      </c>
      <c r="I299" s="7">
        <v>43148</v>
      </c>
      <c r="J299" s="6" t="s">
        <v>14</v>
      </c>
      <c r="K299" s="30">
        <v>63.913000000000004</v>
      </c>
      <c r="L299" s="30">
        <v>1278.26</v>
      </c>
    </row>
    <row r="300" spans="2:12" x14ac:dyDescent="0.35">
      <c r="B300" s="10" t="s">
        <v>15</v>
      </c>
      <c r="C300" s="6" t="str">
        <f>VLOOKUP(Tabla!B300,Ciudad!$E$3:$F$5,2,0)</f>
        <v>GUAYAQUIL</v>
      </c>
      <c r="D300" s="10" t="s">
        <v>35</v>
      </c>
      <c r="E300" s="10">
        <v>9</v>
      </c>
      <c r="F300" s="6" t="str">
        <f>VLOOKUP(E300,Empleados!$B$2:$C$15,2,0)</f>
        <v>Victor Santiago</v>
      </c>
      <c r="G300" s="10">
        <v>7</v>
      </c>
      <c r="H300" s="6" t="str">
        <f>VLOOKUP(G300,Clientes!$C$3:$D$103,2,0)</f>
        <v>SANDRA ELIZABETH  ALTAFULLA MACIAS</v>
      </c>
      <c r="I300" s="11">
        <v>43148</v>
      </c>
      <c r="J300" s="10" t="s">
        <v>38</v>
      </c>
      <c r="K300" s="31">
        <v>13.852500000000001</v>
      </c>
      <c r="L300" s="31">
        <v>277.05</v>
      </c>
    </row>
    <row r="301" spans="2:12" x14ac:dyDescent="0.35">
      <c r="B301" s="6" t="s">
        <v>15</v>
      </c>
      <c r="C301" s="6" t="str">
        <f>VLOOKUP(Tabla!B301,Ciudad!$E$3:$F$5,2,0)</f>
        <v>GUAYAQUIL</v>
      </c>
      <c r="D301" s="6" t="s">
        <v>18</v>
      </c>
      <c r="E301" s="6">
        <v>4</v>
      </c>
      <c r="F301" s="6" t="str">
        <f>VLOOKUP(E301,Empleados!$B$2:$C$15,2,0)</f>
        <v>Carlos Leonidas</v>
      </c>
      <c r="G301" s="6">
        <v>26</v>
      </c>
      <c r="H301" s="6" t="str">
        <f>VLOOKUP(G301,Clientes!$C$3:$D$103,2,0)</f>
        <v>DARWIN FERNANDO  ARPI PUMACURI</v>
      </c>
      <c r="I301" s="7">
        <v>43148</v>
      </c>
      <c r="J301" s="6" t="s">
        <v>14</v>
      </c>
      <c r="K301" s="30">
        <v>284.51100000000002</v>
      </c>
      <c r="L301" s="30">
        <v>2845.11</v>
      </c>
    </row>
    <row r="302" spans="2:12" x14ac:dyDescent="0.35">
      <c r="B302" s="10" t="s">
        <v>15</v>
      </c>
      <c r="C302" s="6" t="str">
        <f>VLOOKUP(Tabla!B302,Ciudad!$E$3:$F$5,2,0)</f>
        <v>GUAYAQUIL</v>
      </c>
      <c r="D302" s="10" t="s">
        <v>34</v>
      </c>
      <c r="E302" s="10">
        <v>10</v>
      </c>
      <c r="F302" s="6" t="str">
        <f>VLOOKUP(E302,Empleados!$B$2:$C$15,2,0)</f>
        <v>Jefferson Garcia</v>
      </c>
      <c r="G302" s="10">
        <v>4</v>
      </c>
      <c r="H302" s="6" t="str">
        <f>VLOOKUP(G302,Clientes!$C$3:$D$103,2,0)</f>
        <v>JOSE OVIDIO  AGUIRRE MOSQUERA</v>
      </c>
      <c r="I302" s="11">
        <v>43148</v>
      </c>
      <c r="J302" s="10" t="s">
        <v>23</v>
      </c>
      <c r="K302" s="31">
        <v>26.600999999999999</v>
      </c>
      <c r="L302" s="31">
        <v>266.01</v>
      </c>
    </row>
    <row r="303" spans="2:12" x14ac:dyDescent="0.35">
      <c r="B303" s="6" t="s">
        <v>15</v>
      </c>
      <c r="C303" s="6" t="str">
        <f>VLOOKUP(Tabla!B303,Ciudad!$E$3:$F$5,2,0)</f>
        <v>GUAYAQUIL</v>
      </c>
      <c r="D303" s="6" t="s">
        <v>34</v>
      </c>
      <c r="E303" s="6">
        <v>4</v>
      </c>
      <c r="F303" s="6" t="str">
        <f>VLOOKUP(E303,Empleados!$B$2:$C$15,2,0)</f>
        <v>Carlos Leonidas</v>
      </c>
      <c r="G303" s="6">
        <v>91</v>
      </c>
      <c r="H303" s="6" t="str">
        <f>VLOOKUP(G303,Clientes!$C$3:$D$103,2,0)</f>
        <v>CLAUDIO FERNANDO  CLAVIJO BANDA</v>
      </c>
      <c r="I303" s="7">
        <v>43148</v>
      </c>
      <c r="J303" s="6" t="s">
        <v>14</v>
      </c>
      <c r="K303" s="30">
        <v>26.600999999999999</v>
      </c>
      <c r="L303" s="30">
        <v>266.01</v>
      </c>
    </row>
    <row r="304" spans="2:12" x14ac:dyDescent="0.35">
      <c r="B304" s="10" t="s">
        <v>15</v>
      </c>
      <c r="C304" s="6" t="str">
        <f>VLOOKUP(Tabla!B304,Ciudad!$E$3:$F$5,2,0)</f>
        <v>GUAYAQUIL</v>
      </c>
      <c r="D304" s="10" t="s">
        <v>29</v>
      </c>
      <c r="E304" s="10">
        <v>9</v>
      </c>
      <c r="F304" s="6" t="str">
        <f>VLOOKUP(E304,Empleados!$B$2:$C$15,2,0)</f>
        <v>Victor Santiago</v>
      </c>
      <c r="G304" s="10">
        <v>42</v>
      </c>
      <c r="H304" s="6" t="str">
        <f>VLOOKUP(G304,Clientes!$C$3:$D$103,2,0)</f>
        <v>GRACIELA MELANIA  BRITO GUERRERO</v>
      </c>
      <c r="I304" s="11">
        <v>43148</v>
      </c>
      <c r="J304" s="10" t="s">
        <v>14</v>
      </c>
      <c r="K304" s="31">
        <v>207.76</v>
      </c>
      <c r="L304" s="31">
        <v>2077.6</v>
      </c>
    </row>
    <row r="305" spans="2:12" x14ac:dyDescent="0.35">
      <c r="B305" s="6" t="s">
        <v>15</v>
      </c>
      <c r="C305" s="6" t="str">
        <f>VLOOKUP(Tabla!B305,Ciudad!$E$3:$F$5,2,0)</f>
        <v>GUAYAQUIL</v>
      </c>
      <c r="D305" s="6" t="s">
        <v>21</v>
      </c>
      <c r="E305" s="6">
        <v>4</v>
      </c>
      <c r="F305" s="6" t="str">
        <f>VLOOKUP(E305,Empleados!$B$2:$C$15,2,0)</f>
        <v>Carlos Leonidas</v>
      </c>
      <c r="G305" s="6">
        <v>12</v>
      </c>
      <c r="H305" s="6" t="str">
        <f>VLOOKUP(G305,Clientes!$C$3:$D$103,2,0)</f>
        <v>CARLOS ADRIAN  ALVAREZ GARCES</v>
      </c>
      <c r="I305" s="7">
        <v>43148</v>
      </c>
      <c r="J305" s="6" t="s">
        <v>14</v>
      </c>
      <c r="K305" s="30">
        <v>102.73</v>
      </c>
      <c r="L305" s="30">
        <v>1027.3</v>
      </c>
    </row>
    <row r="306" spans="2:12" x14ac:dyDescent="0.35">
      <c r="B306" s="10" t="s">
        <v>15</v>
      </c>
      <c r="C306" s="6" t="str">
        <f>VLOOKUP(Tabla!B306,Ciudad!$E$3:$F$5,2,0)</f>
        <v>GUAYAQUIL</v>
      </c>
      <c r="D306" s="10" t="s">
        <v>26</v>
      </c>
      <c r="E306" s="10">
        <v>4</v>
      </c>
      <c r="F306" s="6" t="str">
        <f>VLOOKUP(E306,Empleados!$B$2:$C$15,2,0)</f>
        <v>Carlos Leonidas</v>
      </c>
      <c r="G306" s="10">
        <v>72</v>
      </c>
      <c r="H306" s="6" t="str">
        <f>VLOOKUP(G306,Clientes!$C$3:$D$103,2,0)</f>
        <v>SOFIA VERONICA  CARRION AREVALO</v>
      </c>
      <c r="I306" s="11">
        <v>43214</v>
      </c>
      <c r="J306" s="10" t="s">
        <v>14</v>
      </c>
      <c r="K306" s="31">
        <v>21.000500000000002</v>
      </c>
      <c r="L306" s="31">
        <v>420.01</v>
      </c>
    </row>
    <row r="307" spans="2:12" x14ac:dyDescent="0.35">
      <c r="B307" s="6" t="s">
        <v>15</v>
      </c>
      <c r="C307" s="6" t="str">
        <f>VLOOKUP(Tabla!B307,Ciudad!$E$3:$F$5,2,0)</f>
        <v>GUAYAQUIL</v>
      </c>
      <c r="D307" s="6" t="s">
        <v>35</v>
      </c>
      <c r="E307" s="6">
        <v>10</v>
      </c>
      <c r="F307" s="6" t="str">
        <f>VLOOKUP(E307,Empleados!$B$2:$C$15,2,0)</f>
        <v>Jefferson Garcia</v>
      </c>
      <c r="G307" s="6">
        <v>82</v>
      </c>
      <c r="H307" s="6" t="str">
        <f>VLOOKUP(G307,Clientes!$C$3:$D$103,2,0)</f>
        <v>GILBERT EDUARDO  CHICAIZA ZUNIGA</v>
      </c>
      <c r="I307" s="7">
        <v>43213</v>
      </c>
      <c r="J307" s="6" t="s">
        <v>14</v>
      </c>
      <c r="K307" s="30">
        <v>13.852500000000001</v>
      </c>
      <c r="L307" s="30">
        <v>277.05</v>
      </c>
    </row>
    <row r="308" spans="2:12" x14ac:dyDescent="0.35">
      <c r="B308" s="10" t="s">
        <v>15</v>
      </c>
      <c r="C308" s="6" t="str">
        <f>VLOOKUP(Tabla!B308,Ciudad!$E$3:$F$5,2,0)</f>
        <v>GUAYAQUIL</v>
      </c>
      <c r="D308" s="10" t="s">
        <v>16</v>
      </c>
      <c r="E308" s="10">
        <v>4</v>
      </c>
      <c r="F308" s="6" t="str">
        <f>VLOOKUP(E308,Empleados!$B$2:$C$15,2,0)</f>
        <v>Carlos Leonidas</v>
      </c>
      <c r="G308" s="10">
        <v>45</v>
      </c>
      <c r="H308" s="6" t="str">
        <f>VLOOKUP(G308,Clientes!$C$3:$D$103,2,0)</f>
        <v>MARIA FERNANDA  BUENO BRAVO</v>
      </c>
      <c r="I308" s="11">
        <v>43210</v>
      </c>
      <c r="J308" s="10" t="s">
        <v>14</v>
      </c>
      <c r="K308" s="31">
        <v>25.446000000000002</v>
      </c>
      <c r="L308" s="31">
        <v>508.92</v>
      </c>
    </row>
    <row r="309" spans="2:12" x14ac:dyDescent="0.35">
      <c r="B309" s="6" t="s">
        <v>15</v>
      </c>
      <c r="C309" s="6" t="str">
        <f>VLOOKUP(Tabla!B309,Ciudad!$E$3:$F$5,2,0)</f>
        <v>GUAYAQUIL</v>
      </c>
      <c r="D309" s="6" t="s">
        <v>21</v>
      </c>
      <c r="E309" s="6">
        <v>4</v>
      </c>
      <c r="F309" s="6" t="str">
        <f>VLOOKUP(E309,Empleados!$B$2:$C$15,2,0)</f>
        <v>Carlos Leonidas</v>
      </c>
      <c r="G309" s="6">
        <v>54</v>
      </c>
      <c r="H309" s="6" t="str">
        <f>VLOOKUP(G309,Clientes!$C$3:$D$103,2,0)</f>
        <v>MAYRA LUCIA  CABRERA JARAMILLO</v>
      </c>
      <c r="I309" s="7">
        <v>43208</v>
      </c>
      <c r="J309" s="6" t="s">
        <v>14</v>
      </c>
      <c r="K309" s="30">
        <v>102.73</v>
      </c>
      <c r="L309" s="30">
        <v>1027.3</v>
      </c>
    </row>
    <row r="310" spans="2:12" x14ac:dyDescent="0.35">
      <c r="B310" s="10" t="s">
        <v>15</v>
      </c>
      <c r="C310" s="6" t="str">
        <f>VLOOKUP(Tabla!B310,Ciudad!$E$3:$F$5,2,0)</f>
        <v>GUAYAQUIL</v>
      </c>
      <c r="D310" s="10" t="s">
        <v>25</v>
      </c>
      <c r="E310" s="10">
        <v>4</v>
      </c>
      <c r="F310" s="6" t="str">
        <f>VLOOKUP(E310,Empleados!$B$2:$C$15,2,0)</f>
        <v>Carlos Leonidas</v>
      </c>
      <c r="G310" s="10">
        <v>46</v>
      </c>
      <c r="H310" s="6" t="str">
        <f>VLOOKUP(G310,Clientes!$C$3:$D$103,2,0)</f>
        <v>JENNY CATALINA  BUENO GUAMBO</v>
      </c>
      <c r="I310" s="11">
        <v>43202</v>
      </c>
      <c r="J310" s="10" t="s">
        <v>14</v>
      </c>
      <c r="K310" s="31">
        <v>74.103999999999999</v>
      </c>
      <c r="L310" s="31">
        <v>741.04</v>
      </c>
    </row>
    <row r="311" spans="2:12" x14ac:dyDescent="0.35">
      <c r="B311" s="6" t="s">
        <v>15</v>
      </c>
      <c r="C311" s="6" t="str">
        <f>VLOOKUP(Tabla!B311,Ciudad!$E$3:$F$5,2,0)</f>
        <v>GUAYAQUIL</v>
      </c>
      <c r="D311" s="6" t="s">
        <v>28</v>
      </c>
      <c r="E311" s="6">
        <v>10</v>
      </c>
      <c r="F311" s="6" t="str">
        <f>VLOOKUP(E311,Empleados!$B$2:$C$15,2,0)</f>
        <v>Jefferson Garcia</v>
      </c>
      <c r="G311" s="6">
        <v>25</v>
      </c>
      <c r="H311" s="6" t="str">
        <f>VLOOKUP(G311,Clientes!$C$3:$D$103,2,0)</f>
        <v>GLADYS PATRICIA  ARPI BARROS</v>
      </c>
      <c r="I311" s="7">
        <v>43201</v>
      </c>
      <c r="J311" s="6" t="s">
        <v>14</v>
      </c>
      <c r="K311" s="30">
        <v>9.331999999999999</v>
      </c>
      <c r="L311" s="30">
        <v>93.32</v>
      </c>
    </row>
    <row r="312" spans="2:12" x14ac:dyDescent="0.35">
      <c r="B312" s="10" t="s">
        <v>15</v>
      </c>
      <c r="C312" s="6" t="str">
        <f>VLOOKUP(Tabla!B312,Ciudad!$E$3:$F$5,2,0)</f>
        <v>GUAYAQUIL</v>
      </c>
      <c r="D312" s="10" t="s">
        <v>13</v>
      </c>
      <c r="E312" s="10">
        <v>10</v>
      </c>
      <c r="F312" s="6" t="str">
        <f>VLOOKUP(E312,Empleados!$B$2:$C$15,2,0)</f>
        <v>Jefferson Garcia</v>
      </c>
      <c r="G312" s="10">
        <v>3</v>
      </c>
      <c r="H312" s="6" t="str">
        <f>VLOOKUP(G312,Clientes!$C$3:$D$103,2,0)</f>
        <v>MARIA EULALIA  AGUIRRE MORA</v>
      </c>
      <c r="I312" s="11">
        <v>43201</v>
      </c>
      <c r="J312" s="10" t="s">
        <v>14</v>
      </c>
      <c r="K312" s="31">
        <v>127.82600000000001</v>
      </c>
      <c r="L312" s="31">
        <v>1278.26</v>
      </c>
    </row>
    <row r="313" spans="2:12" x14ac:dyDescent="0.35">
      <c r="B313" s="6" t="s">
        <v>15</v>
      </c>
      <c r="C313" s="6" t="str">
        <f>VLOOKUP(Tabla!B313,Ciudad!$E$3:$F$5,2,0)</f>
        <v>GUAYAQUIL</v>
      </c>
      <c r="D313" s="6" t="s">
        <v>32</v>
      </c>
      <c r="E313" s="6">
        <v>9</v>
      </c>
      <c r="F313" s="6" t="str">
        <f>VLOOKUP(E313,Empleados!$B$2:$C$15,2,0)</f>
        <v>Victor Santiago</v>
      </c>
      <c r="G313" s="6">
        <v>76</v>
      </c>
      <c r="H313" s="6" t="str">
        <f>VLOOKUP(G313,Clientes!$C$3:$D$103,2,0)</f>
        <v>JESSICA YOLANDA  CASTILLO NAULA</v>
      </c>
      <c r="I313" s="7">
        <v>43200</v>
      </c>
      <c r="J313" s="6" t="s">
        <v>30</v>
      </c>
      <c r="K313" s="30">
        <v>15.228000000000002</v>
      </c>
      <c r="L313" s="30">
        <v>152.28</v>
      </c>
    </row>
    <row r="314" spans="2:12" x14ac:dyDescent="0.35">
      <c r="B314" s="10" t="s">
        <v>15</v>
      </c>
      <c r="C314" s="6" t="str">
        <f>VLOOKUP(Tabla!B314,Ciudad!$E$3:$F$5,2,0)</f>
        <v>GUAYAQUIL</v>
      </c>
      <c r="D314" s="10" t="s">
        <v>13</v>
      </c>
      <c r="E314" s="10">
        <v>4</v>
      </c>
      <c r="F314" s="6" t="str">
        <f>VLOOKUP(E314,Empleados!$B$2:$C$15,2,0)</f>
        <v>Carlos Leonidas</v>
      </c>
      <c r="G314" s="10">
        <v>46</v>
      </c>
      <c r="H314" s="6" t="str">
        <f>VLOOKUP(G314,Clientes!$C$3:$D$103,2,0)</f>
        <v>JENNY CATALINA  BUENO GUAMBO</v>
      </c>
      <c r="I314" s="11">
        <v>43200</v>
      </c>
      <c r="J314" s="10" t="s">
        <v>14</v>
      </c>
      <c r="K314" s="31">
        <v>127.82600000000001</v>
      </c>
      <c r="L314" s="31">
        <v>1278.26</v>
      </c>
    </row>
    <row r="315" spans="2:12" x14ac:dyDescent="0.35">
      <c r="B315" s="6" t="s">
        <v>15</v>
      </c>
      <c r="C315" s="6" t="str">
        <f>VLOOKUP(Tabla!B315,Ciudad!$E$3:$F$5,2,0)</f>
        <v>GUAYAQUIL</v>
      </c>
      <c r="D315" s="6" t="s">
        <v>21</v>
      </c>
      <c r="E315" s="6">
        <v>9</v>
      </c>
      <c r="F315" s="6" t="str">
        <f>VLOOKUP(E315,Empleados!$B$2:$C$15,2,0)</f>
        <v>Victor Santiago</v>
      </c>
      <c r="G315" s="6">
        <v>39</v>
      </c>
      <c r="H315" s="6" t="str">
        <f>VLOOKUP(G315,Clientes!$C$3:$D$103,2,0)</f>
        <v>MARIA ELIZABETH  BONILLA LUCERO</v>
      </c>
      <c r="I315" s="7">
        <v>43200</v>
      </c>
      <c r="J315" s="6" t="s">
        <v>14</v>
      </c>
      <c r="K315" s="30">
        <v>102.73</v>
      </c>
      <c r="L315" s="30">
        <v>1027.3</v>
      </c>
    </row>
    <row r="316" spans="2:12" x14ac:dyDescent="0.35">
      <c r="B316" s="10" t="s">
        <v>15</v>
      </c>
      <c r="C316" s="6" t="str">
        <f>VLOOKUP(Tabla!B316,Ciudad!$E$3:$F$5,2,0)</f>
        <v>GUAYAQUIL</v>
      </c>
      <c r="D316" s="10" t="s">
        <v>13</v>
      </c>
      <c r="E316" s="10">
        <v>10</v>
      </c>
      <c r="F316" s="6" t="str">
        <f>VLOOKUP(E316,Empleados!$B$2:$C$15,2,0)</f>
        <v>Jefferson Garcia</v>
      </c>
      <c r="G316" s="10">
        <v>79</v>
      </c>
      <c r="H316" s="6" t="str">
        <f>VLOOKUP(G316,Clientes!$C$3:$D$103,2,0)</f>
        <v>PRISCILA ELIZABETH  CASTRO VINTIMILLA</v>
      </c>
      <c r="I316" s="11">
        <v>43199</v>
      </c>
      <c r="J316" s="10" t="s">
        <v>14</v>
      </c>
      <c r="K316" s="31">
        <v>127.82600000000001</v>
      </c>
      <c r="L316" s="31">
        <v>1278.26</v>
      </c>
    </row>
    <row r="317" spans="2:12" x14ac:dyDescent="0.35">
      <c r="B317" s="6" t="s">
        <v>15</v>
      </c>
      <c r="C317" s="6" t="str">
        <f>VLOOKUP(Tabla!B317,Ciudad!$E$3:$F$5,2,0)</f>
        <v>GUAYAQUIL</v>
      </c>
      <c r="D317" s="6" t="s">
        <v>13</v>
      </c>
      <c r="E317" s="6">
        <v>4</v>
      </c>
      <c r="F317" s="6" t="str">
        <f>VLOOKUP(E317,Empleados!$B$2:$C$15,2,0)</f>
        <v>Carlos Leonidas</v>
      </c>
      <c r="G317" s="6">
        <v>70</v>
      </c>
      <c r="H317" s="6" t="str">
        <f>VLOOKUP(G317,Clientes!$C$3:$D$103,2,0)</f>
        <v>CARMEN ELIZABETH  CARCHI RAMON</v>
      </c>
      <c r="I317" s="7">
        <v>43199</v>
      </c>
      <c r="J317" s="6" t="s">
        <v>14</v>
      </c>
      <c r="K317" s="30">
        <v>127.82600000000001</v>
      </c>
      <c r="L317" s="30">
        <v>1278.26</v>
      </c>
    </row>
    <row r="318" spans="2:12" x14ac:dyDescent="0.35">
      <c r="B318" s="10" t="s">
        <v>15</v>
      </c>
      <c r="C318" s="6" t="str">
        <f>VLOOKUP(Tabla!B318,Ciudad!$E$3:$F$5,2,0)</f>
        <v>GUAYAQUIL</v>
      </c>
      <c r="D318" s="10" t="s">
        <v>35</v>
      </c>
      <c r="E318" s="10">
        <v>9</v>
      </c>
      <c r="F318" s="6" t="str">
        <f>VLOOKUP(E318,Empleados!$B$2:$C$15,2,0)</f>
        <v>Victor Santiago</v>
      </c>
      <c r="G318" s="10">
        <v>51</v>
      </c>
      <c r="H318" s="6" t="str">
        <f>VLOOKUP(G318,Clientes!$C$3:$D$103,2,0)</f>
        <v>ANDRES LEONARDO  CAÃ‘AR INGA</v>
      </c>
      <c r="I318" s="11">
        <v>43195</v>
      </c>
      <c r="J318" s="10" t="s">
        <v>14</v>
      </c>
      <c r="K318" s="31">
        <v>13.852500000000001</v>
      </c>
      <c r="L318" s="31">
        <v>277.05</v>
      </c>
    </row>
    <row r="319" spans="2:12" x14ac:dyDescent="0.35">
      <c r="B319" s="6" t="s">
        <v>15</v>
      </c>
      <c r="C319" s="6" t="str">
        <f>VLOOKUP(Tabla!B319,Ciudad!$E$3:$F$5,2,0)</f>
        <v>GUAYAQUIL</v>
      </c>
      <c r="D319" s="6" t="s">
        <v>25</v>
      </c>
      <c r="E319" s="6">
        <v>4</v>
      </c>
      <c r="F319" s="6" t="str">
        <f>VLOOKUP(E319,Empleados!$B$2:$C$15,2,0)</f>
        <v>Carlos Leonidas</v>
      </c>
      <c r="G319" s="6">
        <v>91</v>
      </c>
      <c r="H319" s="6" t="str">
        <f>VLOOKUP(G319,Clientes!$C$3:$D$103,2,0)</f>
        <v>CLAUDIO FERNANDO  CLAVIJO BANDA</v>
      </c>
      <c r="I319" s="7">
        <v>43194</v>
      </c>
      <c r="J319" s="6" t="s">
        <v>23</v>
      </c>
      <c r="K319" s="30">
        <v>37.052</v>
      </c>
      <c r="L319" s="30">
        <v>741.04</v>
      </c>
    </row>
    <row r="320" spans="2:12" x14ac:dyDescent="0.35">
      <c r="B320" s="10" t="s">
        <v>15</v>
      </c>
      <c r="C320" s="6" t="str">
        <f>VLOOKUP(Tabla!B320,Ciudad!$E$3:$F$5,2,0)</f>
        <v>GUAYAQUIL</v>
      </c>
      <c r="D320" s="10" t="s">
        <v>28</v>
      </c>
      <c r="E320" s="10">
        <v>10</v>
      </c>
      <c r="F320" s="6" t="str">
        <f>VLOOKUP(E320,Empleados!$B$2:$C$15,2,0)</f>
        <v>Jefferson Garcia</v>
      </c>
      <c r="G320" s="10">
        <v>4</v>
      </c>
      <c r="H320" s="6" t="str">
        <f>VLOOKUP(G320,Clientes!$C$3:$D$103,2,0)</f>
        <v>JOSE OVIDIO  AGUIRRE MOSQUERA</v>
      </c>
      <c r="I320" s="11">
        <v>43193</v>
      </c>
      <c r="J320" s="10" t="s">
        <v>14</v>
      </c>
      <c r="K320" s="31">
        <v>9.331999999999999</v>
      </c>
      <c r="L320" s="31">
        <v>93.32</v>
      </c>
    </row>
    <row r="321" spans="2:12" x14ac:dyDescent="0.35">
      <c r="B321" s="6" t="s">
        <v>15</v>
      </c>
      <c r="C321" s="6" t="str">
        <f>VLOOKUP(Tabla!B321,Ciudad!$E$3:$F$5,2,0)</f>
        <v>GUAYAQUIL</v>
      </c>
      <c r="D321" s="6" t="s">
        <v>13</v>
      </c>
      <c r="E321" s="6">
        <v>4</v>
      </c>
      <c r="F321" s="6" t="str">
        <f>VLOOKUP(E321,Empleados!$B$2:$C$15,2,0)</f>
        <v>Carlos Leonidas</v>
      </c>
      <c r="G321" s="6">
        <v>36</v>
      </c>
      <c r="H321" s="6" t="str">
        <f>VLOOKUP(G321,Clientes!$C$3:$D$103,2,0)</f>
        <v>MARLENE JACKELINE  BENALCAZAR BENALCAZAR</v>
      </c>
      <c r="I321" s="7">
        <v>43193</v>
      </c>
      <c r="J321" s="6" t="s">
        <v>14</v>
      </c>
      <c r="K321" s="30">
        <v>127.82600000000001</v>
      </c>
      <c r="L321" s="30">
        <v>1278.26</v>
      </c>
    </row>
    <row r="322" spans="2:12" x14ac:dyDescent="0.35">
      <c r="B322" s="10" t="s">
        <v>15</v>
      </c>
      <c r="C322" s="6" t="str">
        <f>VLOOKUP(Tabla!B322,Ciudad!$E$3:$F$5,2,0)</f>
        <v>GUAYAQUIL</v>
      </c>
      <c r="D322" s="10" t="s">
        <v>29</v>
      </c>
      <c r="E322" s="10">
        <v>10</v>
      </c>
      <c r="F322" s="6" t="str">
        <f>VLOOKUP(E322,Empleados!$B$2:$C$15,2,0)</f>
        <v>Jefferson Garcia</v>
      </c>
      <c r="G322" s="10">
        <v>49</v>
      </c>
      <c r="H322" s="6" t="str">
        <f>VLOOKUP(G322,Clientes!$C$3:$D$103,2,0)</f>
        <v>DANIEL JOSUE  BUSTAMANTE CAMPOVERDE</v>
      </c>
      <c r="I322" s="11">
        <v>43193</v>
      </c>
      <c r="J322" s="10" t="s">
        <v>14</v>
      </c>
      <c r="K322" s="31">
        <v>207.76</v>
      </c>
      <c r="L322" s="31">
        <v>2077.6</v>
      </c>
    </row>
    <row r="323" spans="2:12" x14ac:dyDescent="0.35">
      <c r="B323" s="6" t="s">
        <v>15</v>
      </c>
      <c r="C323" s="6" t="str">
        <f>VLOOKUP(Tabla!B323,Ciudad!$E$3:$F$5,2,0)</f>
        <v>GUAYAQUIL</v>
      </c>
      <c r="D323" s="6" t="s">
        <v>21</v>
      </c>
      <c r="E323" s="6">
        <v>4</v>
      </c>
      <c r="F323" s="6" t="str">
        <f>VLOOKUP(E323,Empleados!$B$2:$C$15,2,0)</f>
        <v>Carlos Leonidas</v>
      </c>
      <c r="G323" s="6">
        <v>66</v>
      </c>
      <c r="H323" s="6" t="str">
        <f>VLOOKUP(G323,Clientes!$C$3:$D$103,2,0)</f>
        <v>ANA VALERIA  CALLE MESIAS</v>
      </c>
      <c r="I323" s="7">
        <v>43192</v>
      </c>
      <c r="J323" s="6" t="s">
        <v>14</v>
      </c>
      <c r="K323" s="30">
        <v>102.73</v>
      </c>
      <c r="L323" s="30">
        <v>1027.3</v>
      </c>
    </row>
    <row r="324" spans="2:12" x14ac:dyDescent="0.35">
      <c r="B324" s="10" t="s">
        <v>15</v>
      </c>
      <c r="C324" s="6" t="str">
        <f>VLOOKUP(Tabla!B324,Ciudad!$E$3:$F$5,2,0)</f>
        <v>GUAYAQUIL</v>
      </c>
      <c r="D324" s="10" t="s">
        <v>20</v>
      </c>
      <c r="E324" s="10">
        <v>4</v>
      </c>
      <c r="F324" s="6" t="str">
        <f>VLOOKUP(E324,Empleados!$B$2:$C$15,2,0)</f>
        <v>Carlos Leonidas</v>
      </c>
      <c r="G324" s="10">
        <v>79</v>
      </c>
      <c r="H324" s="6" t="str">
        <f>VLOOKUP(G324,Clientes!$C$3:$D$103,2,0)</f>
        <v>PRISCILA ELIZABETH  CASTRO VINTIMILLA</v>
      </c>
      <c r="I324" s="11">
        <v>43188</v>
      </c>
      <c r="J324" s="10" t="s">
        <v>14</v>
      </c>
      <c r="K324" s="31">
        <v>45.580000000000005</v>
      </c>
      <c r="L324" s="31">
        <v>911.6</v>
      </c>
    </row>
    <row r="325" spans="2:12" x14ac:dyDescent="0.35">
      <c r="B325" s="6" t="s">
        <v>15</v>
      </c>
      <c r="C325" s="6" t="str">
        <f>VLOOKUP(Tabla!B325,Ciudad!$E$3:$F$5,2,0)</f>
        <v>GUAYAQUIL</v>
      </c>
      <c r="D325" s="6" t="s">
        <v>20</v>
      </c>
      <c r="E325" s="6">
        <v>10</v>
      </c>
      <c r="F325" s="6" t="str">
        <f>VLOOKUP(E325,Empleados!$B$2:$C$15,2,0)</f>
        <v>Jefferson Garcia</v>
      </c>
      <c r="G325" s="6">
        <v>44</v>
      </c>
      <c r="H325" s="6" t="str">
        <f>VLOOKUP(G325,Clientes!$C$3:$D$103,2,0)</f>
        <v>INES MARITZA  BRITO ZUÃ‘IGA</v>
      </c>
      <c r="I325" s="7">
        <v>43179</v>
      </c>
      <c r="J325" s="6" t="s">
        <v>14</v>
      </c>
      <c r="K325" s="30">
        <v>45.580000000000005</v>
      </c>
      <c r="L325" s="30">
        <v>911.6</v>
      </c>
    </row>
    <row r="326" spans="2:12" x14ac:dyDescent="0.35">
      <c r="B326" s="10" t="s">
        <v>15</v>
      </c>
      <c r="C326" s="6" t="str">
        <f>VLOOKUP(Tabla!B326,Ciudad!$E$3:$F$5,2,0)</f>
        <v>GUAYAQUIL</v>
      </c>
      <c r="D326" s="10" t="s">
        <v>13</v>
      </c>
      <c r="E326" s="10">
        <v>10</v>
      </c>
      <c r="F326" s="6" t="str">
        <f>VLOOKUP(E326,Empleados!$B$2:$C$15,2,0)</f>
        <v>Jefferson Garcia</v>
      </c>
      <c r="G326" s="10">
        <v>69</v>
      </c>
      <c r="H326" s="6" t="str">
        <f>VLOOKUP(G326,Clientes!$C$3:$D$103,2,0)</f>
        <v>FABIAN FERNANDO  CAMPOVERDE SACTA</v>
      </c>
      <c r="I326" s="11">
        <v>43178</v>
      </c>
      <c r="J326" s="10" t="s">
        <v>14</v>
      </c>
      <c r="K326" s="31">
        <v>127.82600000000001</v>
      </c>
      <c r="L326" s="31">
        <v>1278.26</v>
      </c>
    </row>
    <row r="327" spans="2:12" x14ac:dyDescent="0.35">
      <c r="B327" s="6" t="s">
        <v>15</v>
      </c>
      <c r="C327" s="6" t="str">
        <f>VLOOKUP(Tabla!B327,Ciudad!$E$3:$F$5,2,0)</f>
        <v>GUAYAQUIL</v>
      </c>
      <c r="D327" s="6" t="s">
        <v>19</v>
      </c>
      <c r="E327" s="6">
        <v>4</v>
      </c>
      <c r="F327" s="6" t="str">
        <f>VLOOKUP(E327,Empleados!$B$2:$C$15,2,0)</f>
        <v>Carlos Leonidas</v>
      </c>
      <c r="G327" s="6">
        <v>71</v>
      </c>
      <c r="H327" s="6" t="str">
        <f>VLOOKUP(G327,Clientes!$C$3:$D$103,2,0)</f>
        <v>FREDDY FERNANDO  CARCHIPULLA TARQUI</v>
      </c>
      <c r="I327" s="7">
        <v>43178</v>
      </c>
      <c r="J327" s="6" t="s">
        <v>14</v>
      </c>
      <c r="K327" s="30">
        <v>9.1859999999999999</v>
      </c>
      <c r="L327" s="30">
        <v>183.72</v>
      </c>
    </row>
    <row r="328" spans="2:12" x14ac:dyDescent="0.35">
      <c r="B328" s="10" t="s">
        <v>15</v>
      </c>
      <c r="C328" s="6" t="str">
        <f>VLOOKUP(Tabla!B328,Ciudad!$E$3:$F$5,2,0)</f>
        <v>GUAYAQUIL</v>
      </c>
      <c r="D328" s="10" t="s">
        <v>13</v>
      </c>
      <c r="E328" s="10">
        <v>4</v>
      </c>
      <c r="F328" s="6" t="str">
        <f>VLOOKUP(E328,Empleados!$B$2:$C$15,2,0)</f>
        <v>Carlos Leonidas</v>
      </c>
      <c r="G328" s="10">
        <v>66</v>
      </c>
      <c r="H328" s="6" t="str">
        <f>VLOOKUP(G328,Clientes!$C$3:$D$103,2,0)</f>
        <v>ANA VALERIA  CALLE MESIAS</v>
      </c>
      <c r="I328" s="11">
        <v>43178</v>
      </c>
      <c r="J328" s="10" t="s">
        <v>14</v>
      </c>
      <c r="K328" s="31">
        <v>63.913000000000004</v>
      </c>
      <c r="L328" s="31">
        <v>1278.26</v>
      </c>
    </row>
    <row r="329" spans="2:12" x14ac:dyDescent="0.35">
      <c r="B329" s="6" t="s">
        <v>15</v>
      </c>
      <c r="C329" s="6" t="str">
        <f>VLOOKUP(Tabla!B329,Ciudad!$E$3:$F$5,2,0)</f>
        <v>GUAYAQUIL</v>
      </c>
      <c r="D329" s="6" t="s">
        <v>21</v>
      </c>
      <c r="E329" s="6">
        <v>4</v>
      </c>
      <c r="F329" s="6" t="str">
        <f>VLOOKUP(E329,Empleados!$B$2:$C$15,2,0)</f>
        <v>Carlos Leonidas</v>
      </c>
      <c r="G329" s="6">
        <v>16</v>
      </c>
      <c r="H329" s="6" t="str">
        <f>VLOOKUP(G329,Clientes!$C$3:$D$103,2,0)</f>
        <v>ZOILA ANGELICA  ANGAMARCA ANGAMARCA</v>
      </c>
      <c r="I329" s="7">
        <v>43178</v>
      </c>
      <c r="J329" s="6" t="s">
        <v>14</v>
      </c>
      <c r="K329" s="30">
        <v>51.365000000000002</v>
      </c>
      <c r="L329" s="30">
        <v>1027.3</v>
      </c>
    </row>
    <row r="330" spans="2:12" x14ac:dyDescent="0.35">
      <c r="B330" s="10" t="s">
        <v>15</v>
      </c>
      <c r="C330" s="6" t="str">
        <f>VLOOKUP(Tabla!B330,Ciudad!$E$3:$F$5,2,0)</f>
        <v>GUAYAQUIL</v>
      </c>
      <c r="D330" s="10" t="s">
        <v>29</v>
      </c>
      <c r="E330" s="10">
        <v>4</v>
      </c>
      <c r="F330" s="6" t="str">
        <f>VLOOKUP(E330,Empleados!$B$2:$C$15,2,0)</f>
        <v>Carlos Leonidas</v>
      </c>
      <c r="G330" s="10">
        <v>71</v>
      </c>
      <c r="H330" s="6" t="str">
        <f>VLOOKUP(G330,Clientes!$C$3:$D$103,2,0)</f>
        <v>FREDDY FERNANDO  CARCHIPULLA TARQUI</v>
      </c>
      <c r="I330" s="11">
        <v>43175</v>
      </c>
      <c r="J330" s="10" t="s">
        <v>14</v>
      </c>
      <c r="K330" s="31">
        <v>207.76</v>
      </c>
      <c r="L330" s="31">
        <v>2077.6</v>
      </c>
    </row>
    <row r="331" spans="2:12" x14ac:dyDescent="0.35">
      <c r="B331" s="6" t="s">
        <v>15</v>
      </c>
      <c r="C331" s="6" t="str">
        <f>VLOOKUP(Tabla!B331,Ciudad!$E$3:$F$5,2,0)</f>
        <v>GUAYAQUIL</v>
      </c>
      <c r="D331" s="6" t="s">
        <v>26</v>
      </c>
      <c r="E331" s="6">
        <v>10</v>
      </c>
      <c r="F331" s="6" t="str">
        <f>VLOOKUP(E331,Empleados!$B$2:$C$15,2,0)</f>
        <v>Jefferson Garcia</v>
      </c>
      <c r="G331" s="6">
        <v>87</v>
      </c>
      <c r="H331" s="6" t="str">
        <f>VLOOKUP(G331,Clientes!$C$3:$D$103,2,0)</f>
        <v>NORMA ESTRELLA  CHIN CALI</v>
      </c>
      <c r="I331" s="7">
        <v>43174</v>
      </c>
      <c r="J331" s="6" t="s">
        <v>14</v>
      </c>
      <c r="K331" s="30">
        <v>42.001000000000005</v>
      </c>
      <c r="L331" s="30">
        <v>420.01</v>
      </c>
    </row>
    <row r="332" spans="2:12" x14ac:dyDescent="0.35">
      <c r="B332" s="10" t="s">
        <v>15</v>
      </c>
      <c r="C332" s="6" t="str">
        <f>VLOOKUP(Tabla!B332,Ciudad!$E$3:$F$5,2,0)</f>
        <v>GUAYAQUIL</v>
      </c>
      <c r="D332" s="10" t="s">
        <v>13</v>
      </c>
      <c r="E332" s="10">
        <v>10</v>
      </c>
      <c r="F332" s="6" t="str">
        <f>VLOOKUP(E332,Empleados!$B$2:$C$15,2,0)</f>
        <v>Jefferson Garcia</v>
      </c>
      <c r="G332" s="10">
        <v>4</v>
      </c>
      <c r="H332" s="6" t="str">
        <f>VLOOKUP(G332,Clientes!$C$3:$D$103,2,0)</f>
        <v>JOSE OVIDIO  AGUIRRE MOSQUERA</v>
      </c>
      <c r="I332" s="11">
        <v>43174</v>
      </c>
      <c r="J332" s="10" t="s">
        <v>14</v>
      </c>
      <c r="K332" s="31">
        <v>127.82600000000001</v>
      </c>
      <c r="L332" s="31">
        <v>1278.26</v>
      </c>
    </row>
    <row r="333" spans="2:12" x14ac:dyDescent="0.35">
      <c r="B333" s="6" t="s">
        <v>15</v>
      </c>
      <c r="C333" s="6" t="str">
        <f>VLOOKUP(Tabla!B333,Ciudad!$E$3:$F$5,2,0)</f>
        <v>GUAYAQUIL</v>
      </c>
      <c r="D333" s="6" t="s">
        <v>18</v>
      </c>
      <c r="E333" s="6">
        <v>10</v>
      </c>
      <c r="F333" s="6" t="str">
        <f>VLOOKUP(E333,Empleados!$B$2:$C$15,2,0)</f>
        <v>Jefferson Garcia</v>
      </c>
      <c r="G333" s="6">
        <v>60</v>
      </c>
      <c r="H333" s="6" t="str">
        <f>VLOOKUP(G333,Clientes!$C$3:$D$103,2,0)</f>
        <v>SERGIO GIOVANNY  CALDAS LUNA</v>
      </c>
      <c r="I333" s="7">
        <v>43174</v>
      </c>
      <c r="J333" s="6" t="s">
        <v>14</v>
      </c>
      <c r="K333" s="30">
        <v>284.51100000000002</v>
      </c>
      <c r="L333" s="30">
        <v>2845.11</v>
      </c>
    </row>
    <row r="334" spans="2:12" x14ac:dyDescent="0.35">
      <c r="B334" s="10" t="s">
        <v>15</v>
      </c>
      <c r="C334" s="6" t="str">
        <f>VLOOKUP(Tabla!B334,Ciudad!$E$3:$F$5,2,0)</f>
        <v>GUAYAQUIL</v>
      </c>
      <c r="D334" s="10" t="s">
        <v>31</v>
      </c>
      <c r="E334" s="10">
        <v>4</v>
      </c>
      <c r="F334" s="6" t="str">
        <f>VLOOKUP(E334,Empleados!$B$2:$C$15,2,0)</f>
        <v>Carlos Leonidas</v>
      </c>
      <c r="G334" s="10">
        <v>56</v>
      </c>
      <c r="H334" s="6" t="str">
        <f>VLOOKUP(G334,Clientes!$C$3:$D$103,2,0)</f>
        <v>SEGUNDO AGUSTIN  CABRERA ROBLES</v>
      </c>
      <c r="I334" s="11">
        <v>43172</v>
      </c>
      <c r="J334" s="10" t="s">
        <v>14</v>
      </c>
      <c r="K334" s="31">
        <v>132.911</v>
      </c>
      <c r="L334" s="31">
        <v>1329.11</v>
      </c>
    </row>
    <row r="335" spans="2:12" x14ac:dyDescent="0.35">
      <c r="B335" s="6" t="s">
        <v>15</v>
      </c>
      <c r="C335" s="6" t="str">
        <f>VLOOKUP(Tabla!B335,Ciudad!$E$3:$F$5,2,0)</f>
        <v>GUAYAQUIL</v>
      </c>
      <c r="D335" s="6" t="s">
        <v>28</v>
      </c>
      <c r="E335" s="6">
        <v>9</v>
      </c>
      <c r="F335" s="6" t="str">
        <f>VLOOKUP(E335,Empleados!$B$2:$C$15,2,0)</f>
        <v>Victor Santiago</v>
      </c>
      <c r="G335" s="6">
        <v>2</v>
      </c>
      <c r="H335" s="6" t="str">
        <f>VLOOKUP(G335,Clientes!$C$3:$D$103,2,0)</f>
        <v>MANUEL EDUARDO  AGUILAR LOJA</v>
      </c>
      <c r="I335" s="7">
        <v>43171</v>
      </c>
      <c r="J335" s="6" t="s">
        <v>14</v>
      </c>
      <c r="K335" s="30">
        <v>9.331999999999999</v>
      </c>
      <c r="L335" s="30">
        <v>93.32</v>
      </c>
    </row>
    <row r="336" spans="2:12" x14ac:dyDescent="0.35">
      <c r="B336" s="10" t="s">
        <v>15</v>
      </c>
      <c r="C336" s="6" t="str">
        <f>VLOOKUP(Tabla!B336,Ciudad!$E$3:$F$5,2,0)</f>
        <v>GUAYAQUIL</v>
      </c>
      <c r="D336" s="10" t="s">
        <v>27</v>
      </c>
      <c r="E336" s="10">
        <v>9</v>
      </c>
      <c r="F336" s="6" t="str">
        <f>VLOOKUP(E336,Empleados!$B$2:$C$15,2,0)</f>
        <v>Victor Santiago</v>
      </c>
      <c r="G336" s="10">
        <v>17</v>
      </c>
      <c r="H336" s="6" t="str">
        <f>VLOOKUP(G336,Clientes!$C$3:$D$103,2,0)</f>
        <v>ANDREA VERONICA  ANGAMARCA CORONEL</v>
      </c>
      <c r="I336" s="11">
        <v>43166</v>
      </c>
      <c r="J336" s="10" t="s">
        <v>14</v>
      </c>
      <c r="K336" s="31">
        <v>37.333500000000001</v>
      </c>
      <c r="L336" s="31">
        <v>746.67</v>
      </c>
    </row>
    <row r="337" spans="2:12" x14ac:dyDescent="0.35">
      <c r="B337" s="6" t="s">
        <v>15</v>
      </c>
      <c r="C337" s="6" t="str">
        <f>VLOOKUP(Tabla!B337,Ciudad!$E$3:$F$5,2,0)</f>
        <v>GUAYAQUIL</v>
      </c>
      <c r="D337" s="6" t="s">
        <v>34</v>
      </c>
      <c r="E337" s="6">
        <v>10</v>
      </c>
      <c r="F337" s="6" t="str">
        <f>VLOOKUP(E337,Empleados!$B$2:$C$15,2,0)</f>
        <v>Jefferson Garcia</v>
      </c>
      <c r="G337" s="6">
        <v>58</v>
      </c>
      <c r="H337" s="6" t="str">
        <f>VLOOKUP(G337,Clientes!$C$3:$D$103,2,0)</f>
        <v>CANDIDA ANDREA  CAJAMARCA RIERA</v>
      </c>
      <c r="I337" s="7">
        <v>43161</v>
      </c>
      <c r="J337" s="6" t="s">
        <v>23</v>
      </c>
      <c r="K337" s="30">
        <v>13.3005</v>
      </c>
      <c r="L337" s="30">
        <v>266.01</v>
      </c>
    </row>
    <row r="338" spans="2:12" x14ac:dyDescent="0.35">
      <c r="B338" s="10" t="s">
        <v>15</v>
      </c>
      <c r="C338" s="6" t="str">
        <f>VLOOKUP(Tabla!B338,Ciudad!$E$3:$F$5,2,0)</f>
        <v>GUAYAQUIL</v>
      </c>
      <c r="D338" s="10" t="s">
        <v>27</v>
      </c>
      <c r="E338" s="10">
        <v>4</v>
      </c>
      <c r="F338" s="6" t="str">
        <f>VLOOKUP(E338,Empleados!$B$2:$C$15,2,0)</f>
        <v>Carlos Leonidas</v>
      </c>
      <c r="G338" s="10">
        <v>56</v>
      </c>
      <c r="H338" s="6" t="str">
        <f>VLOOKUP(G338,Clientes!$C$3:$D$103,2,0)</f>
        <v>SEGUNDO AGUSTIN  CABRERA ROBLES</v>
      </c>
      <c r="I338" s="11">
        <v>43159</v>
      </c>
      <c r="J338" s="10" t="s">
        <v>14</v>
      </c>
      <c r="K338" s="31">
        <v>37.333500000000001</v>
      </c>
      <c r="L338" s="31">
        <v>746.67</v>
      </c>
    </row>
    <row r="339" spans="2:12" x14ac:dyDescent="0.35">
      <c r="B339" s="6" t="s">
        <v>15</v>
      </c>
      <c r="C339" s="6" t="str">
        <f>VLOOKUP(Tabla!B339,Ciudad!$E$3:$F$5,2,0)</f>
        <v>GUAYAQUIL</v>
      </c>
      <c r="D339" s="6" t="s">
        <v>18</v>
      </c>
      <c r="E339" s="6">
        <v>9</v>
      </c>
      <c r="F339" s="6" t="str">
        <f>VLOOKUP(E339,Empleados!$B$2:$C$15,2,0)</f>
        <v>Victor Santiago</v>
      </c>
      <c r="G339" s="6">
        <v>94</v>
      </c>
      <c r="H339" s="6" t="str">
        <f>VLOOKUP(G339,Clientes!$C$3:$D$103,2,0)</f>
        <v>JENNY PATRICIA  CRIOLLO AGUILAR</v>
      </c>
      <c r="I339" s="7">
        <v>43158</v>
      </c>
      <c r="J339" s="6" t="s">
        <v>14</v>
      </c>
      <c r="K339" s="30">
        <v>284.51100000000002</v>
      </c>
      <c r="L339" s="30">
        <v>2845.11</v>
      </c>
    </row>
    <row r="340" spans="2:12" x14ac:dyDescent="0.35">
      <c r="B340" s="10" t="s">
        <v>15</v>
      </c>
      <c r="C340" s="6" t="str">
        <f>VLOOKUP(Tabla!B340,Ciudad!$E$3:$F$5,2,0)</f>
        <v>GUAYAQUIL</v>
      </c>
      <c r="D340" s="10" t="s">
        <v>26</v>
      </c>
      <c r="E340" s="10">
        <v>10</v>
      </c>
      <c r="F340" s="6" t="str">
        <f>VLOOKUP(E340,Empleados!$B$2:$C$15,2,0)</f>
        <v>Jefferson Garcia</v>
      </c>
      <c r="G340" s="10">
        <v>99</v>
      </c>
      <c r="H340" s="6" t="str">
        <f>VLOOKUP(G340,Clientes!$C$3:$D$103,2,0)</f>
        <v>EDGAR ADRIAN  DURAZNO CORONEL</v>
      </c>
      <c r="I340" s="11">
        <v>43157</v>
      </c>
      <c r="J340" s="10" t="s">
        <v>14</v>
      </c>
      <c r="K340" s="31">
        <v>42.001000000000005</v>
      </c>
      <c r="L340" s="31">
        <v>420.01</v>
      </c>
    </row>
    <row r="341" spans="2:12" x14ac:dyDescent="0.35">
      <c r="B341" s="6" t="s">
        <v>15</v>
      </c>
      <c r="C341" s="6" t="str">
        <f>VLOOKUP(Tabla!B341,Ciudad!$E$3:$F$5,2,0)</f>
        <v>GUAYAQUIL</v>
      </c>
      <c r="D341" s="6" t="s">
        <v>25</v>
      </c>
      <c r="E341" s="6">
        <v>10</v>
      </c>
      <c r="F341" s="6" t="str">
        <f>VLOOKUP(E341,Empleados!$B$2:$C$15,2,0)</f>
        <v>Jefferson Garcia</v>
      </c>
      <c r="G341" s="6">
        <v>38</v>
      </c>
      <c r="H341" s="6" t="str">
        <f>VLOOKUP(G341,Clientes!$C$3:$D$103,2,0)</f>
        <v>JULIA NUBE  BERMEJO VELEZ</v>
      </c>
      <c r="I341" s="7">
        <v>43157</v>
      </c>
      <c r="J341" s="6" t="s">
        <v>14</v>
      </c>
      <c r="K341" s="30">
        <v>74.103999999999999</v>
      </c>
      <c r="L341" s="30">
        <v>741.04</v>
      </c>
    </row>
    <row r="342" spans="2:12" x14ac:dyDescent="0.35">
      <c r="B342" s="10" t="s">
        <v>15</v>
      </c>
      <c r="C342" s="6" t="str">
        <f>VLOOKUP(Tabla!B342,Ciudad!$E$3:$F$5,2,0)</f>
        <v>GUAYAQUIL</v>
      </c>
      <c r="D342" s="10" t="s">
        <v>19</v>
      </c>
      <c r="E342" s="10">
        <v>4</v>
      </c>
      <c r="F342" s="6" t="str">
        <f>VLOOKUP(E342,Empleados!$B$2:$C$15,2,0)</f>
        <v>Carlos Leonidas</v>
      </c>
      <c r="G342" s="10">
        <v>89</v>
      </c>
      <c r="H342" s="6" t="str">
        <f>VLOOKUP(G342,Clientes!$C$3:$D$103,2,0)</f>
        <v>SULY MIRELLA  CHUQUIMARCA CHUQUIMARCA</v>
      </c>
      <c r="I342" s="11">
        <v>43157</v>
      </c>
      <c r="J342" s="10" t="s">
        <v>23</v>
      </c>
      <c r="K342" s="31">
        <v>9.1859999999999999</v>
      </c>
      <c r="L342" s="31">
        <v>183.72</v>
      </c>
    </row>
    <row r="343" spans="2:12" x14ac:dyDescent="0.35">
      <c r="B343" s="6" t="s">
        <v>15</v>
      </c>
      <c r="C343" s="6" t="str">
        <f>VLOOKUP(Tabla!B343,Ciudad!$E$3:$F$5,2,0)</f>
        <v>GUAYAQUIL</v>
      </c>
      <c r="D343" s="6" t="s">
        <v>31</v>
      </c>
      <c r="E343" s="6">
        <v>10</v>
      </c>
      <c r="F343" s="6" t="str">
        <f>VLOOKUP(E343,Empleados!$B$2:$C$15,2,0)</f>
        <v>Jefferson Garcia</v>
      </c>
      <c r="G343" s="6">
        <v>81</v>
      </c>
      <c r="H343" s="6" t="str">
        <f>VLOOKUP(G343,Clientes!$C$3:$D$103,2,0)</f>
        <v>LUPE EUGENIA  CHACHO GALARZA</v>
      </c>
      <c r="I343" s="7">
        <v>43154</v>
      </c>
      <c r="J343" s="6" t="s">
        <v>14</v>
      </c>
      <c r="K343" s="30">
        <v>132.911</v>
      </c>
      <c r="L343" s="30">
        <v>1329.11</v>
      </c>
    </row>
    <row r="344" spans="2:12" x14ac:dyDescent="0.35">
      <c r="B344" s="10" t="s">
        <v>15</v>
      </c>
      <c r="C344" s="6" t="str">
        <f>VLOOKUP(Tabla!B344,Ciudad!$E$3:$F$5,2,0)</f>
        <v>GUAYAQUIL</v>
      </c>
      <c r="D344" s="10" t="s">
        <v>32</v>
      </c>
      <c r="E344" s="10">
        <v>4</v>
      </c>
      <c r="F344" s="6" t="str">
        <f>VLOOKUP(E344,Empleados!$B$2:$C$15,2,0)</f>
        <v>Carlos Leonidas</v>
      </c>
      <c r="G344" s="10">
        <v>53</v>
      </c>
      <c r="H344" s="6" t="str">
        <f>VLOOKUP(G344,Clientes!$C$3:$D$103,2,0)</f>
        <v>ADRIANA CABRERA  CABRERA FAJARDO</v>
      </c>
      <c r="I344" s="11">
        <v>43154</v>
      </c>
      <c r="J344" s="10" t="s">
        <v>14</v>
      </c>
      <c r="K344" s="31">
        <v>15.228000000000002</v>
      </c>
      <c r="L344" s="31">
        <v>152.28</v>
      </c>
    </row>
    <row r="345" spans="2:12" x14ac:dyDescent="0.35">
      <c r="B345" s="6" t="s">
        <v>15</v>
      </c>
      <c r="C345" s="6" t="str">
        <f>VLOOKUP(Tabla!B345,Ciudad!$E$3:$F$5,2,0)</f>
        <v>GUAYAQUIL</v>
      </c>
      <c r="D345" s="6" t="s">
        <v>21</v>
      </c>
      <c r="E345" s="6">
        <v>4</v>
      </c>
      <c r="F345" s="6" t="str">
        <f>VLOOKUP(E345,Empleados!$B$2:$C$15,2,0)</f>
        <v>Carlos Leonidas</v>
      </c>
      <c r="G345" s="6">
        <v>33</v>
      </c>
      <c r="H345" s="6" t="str">
        <f>VLOOKUP(G345,Clientes!$C$3:$D$103,2,0)</f>
        <v>JULIO MARCELO  BARBECHO LEMA</v>
      </c>
      <c r="I345" s="7">
        <v>43153</v>
      </c>
      <c r="J345" s="6" t="s">
        <v>14</v>
      </c>
      <c r="K345" s="30">
        <v>102.73</v>
      </c>
      <c r="L345" s="30">
        <v>1027.3</v>
      </c>
    </row>
    <row r="346" spans="2:12" x14ac:dyDescent="0.35">
      <c r="B346" s="10" t="s">
        <v>15</v>
      </c>
      <c r="C346" s="6" t="str">
        <f>VLOOKUP(Tabla!B346,Ciudad!$E$3:$F$5,2,0)</f>
        <v>GUAYAQUIL</v>
      </c>
      <c r="D346" s="10" t="s">
        <v>34</v>
      </c>
      <c r="E346" s="10">
        <v>9</v>
      </c>
      <c r="F346" s="6" t="str">
        <f>VLOOKUP(E346,Empleados!$B$2:$C$15,2,0)</f>
        <v>Victor Santiago</v>
      </c>
      <c r="G346" s="10">
        <v>79</v>
      </c>
      <c r="H346" s="6" t="str">
        <f>VLOOKUP(G346,Clientes!$C$3:$D$103,2,0)</f>
        <v>PRISCILA ELIZABETH  CASTRO VINTIMILLA</v>
      </c>
      <c r="I346" s="11">
        <v>43153</v>
      </c>
      <c r="J346" s="10" t="s">
        <v>14</v>
      </c>
      <c r="K346" s="31">
        <v>13.3005</v>
      </c>
      <c r="L346" s="31">
        <v>266.01</v>
      </c>
    </row>
    <row r="347" spans="2:12" x14ac:dyDescent="0.35">
      <c r="B347" s="6" t="s">
        <v>15</v>
      </c>
      <c r="C347" s="6" t="str">
        <f>VLOOKUP(Tabla!B347,Ciudad!$E$3:$F$5,2,0)</f>
        <v>GUAYAQUIL</v>
      </c>
      <c r="D347" s="6" t="s">
        <v>22</v>
      </c>
      <c r="E347" s="6">
        <v>4</v>
      </c>
      <c r="F347" s="6" t="str">
        <f>VLOOKUP(E347,Empleados!$B$2:$C$15,2,0)</f>
        <v>Carlos Leonidas</v>
      </c>
      <c r="G347" s="6">
        <v>23</v>
      </c>
      <c r="H347" s="6" t="str">
        <f>VLOOKUP(G347,Clientes!$C$3:$D$103,2,0)</f>
        <v>MIREYA YOLANDA  ARIAS PALOMEQUE</v>
      </c>
      <c r="I347" s="7">
        <v>43147</v>
      </c>
      <c r="J347" s="6" t="s">
        <v>14</v>
      </c>
      <c r="K347" s="30">
        <v>213.81799999999998</v>
      </c>
      <c r="L347" s="30">
        <v>2138.1799999999998</v>
      </c>
    </row>
    <row r="348" spans="2:12" x14ac:dyDescent="0.35">
      <c r="B348" s="10" t="s">
        <v>15</v>
      </c>
      <c r="C348" s="6" t="str">
        <f>VLOOKUP(Tabla!B348,Ciudad!$E$3:$F$5,2,0)</f>
        <v>GUAYAQUIL</v>
      </c>
      <c r="D348" s="10" t="s">
        <v>27</v>
      </c>
      <c r="E348" s="10">
        <v>4</v>
      </c>
      <c r="F348" s="6" t="str">
        <f>VLOOKUP(E348,Empleados!$B$2:$C$15,2,0)</f>
        <v>Carlos Leonidas</v>
      </c>
      <c r="G348" s="10">
        <v>68</v>
      </c>
      <c r="H348" s="6" t="str">
        <f>VLOOKUP(G348,Clientes!$C$3:$D$103,2,0)</f>
        <v>ANDRES ALBERTO  CAMPOVERDE QUEZADA</v>
      </c>
      <c r="I348" s="11">
        <v>43133</v>
      </c>
      <c r="J348" s="10" t="s">
        <v>14</v>
      </c>
      <c r="K348" s="31">
        <v>74.667000000000002</v>
      </c>
      <c r="L348" s="31">
        <v>746.67</v>
      </c>
    </row>
    <row r="349" spans="2:12" x14ac:dyDescent="0.35">
      <c r="B349" s="6" t="s">
        <v>15</v>
      </c>
      <c r="C349" s="6" t="str">
        <f>VLOOKUP(Tabla!B349,Ciudad!$E$3:$F$5,2,0)</f>
        <v>GUAYAQUIL</v>
      </c>
      <c r="D349" s="6" t="s">
        <v>22</v>
      </c>
      <c r="E349" s="6">
        <v>4</v>
      </c>
      <c r="F349" s="6" t="str">
        <f>VLOOKUP(E349,Empleados!$B$2:$C$15,2,0)</f>
        <v>Carlos Leonidas</v>
      </c>
      <c r="G349" s="6">
        <v>13</v>
      </c>
      <c r="H349" s="6" t="str">
        <f>VLOOKUP(G349,Clientes!$C$3:$D$103,2,0)</f>
        <v>MARIANA ABIGAIL  ALVARRACIN GUTAMA</v>
      </c>
      <c r="I349" s="7">
        <v>43133</v>
      </c>
      <c r="J349" s="6" t="s">
        <v>14</v>
      </c>
      <c r="K349" s="30">
        <v>106.90899999999999</v>
      </c>
      <c r="L349" s="30">
        <v>2138.1799999999998</v>
      </c>
    </row>
    <row r="350" spans="2:12" x14ac:dyDescent="0.35">
      <c r="B350" s="10" t="s">
        <v>15</v>
      </c>
      <c r="C350" s="6" t="str">
        <f>VLOOKUP(Tabla!B350,Ciudad!$E$3:$F$5,2,0)</f>
        <v>GUAYAQUIL</v>
      </c>
      <c r="D350" s="10" t="s">
        <v>26</v>
      </c>
      <c r="E350" s="10">
        <v>10</v>
      </c>
      <c r="F350" s="6" t="str">
        <f>VLOOKUP(E350,Empleados!$B$2:$C$15,2,0)</f>
        <v>Jefferson Garcia</v>
      </c>
      <c r="G350" s="10">
        <v>34</v>
      </c>
      <c r="H350" s="6" t="str">
        <f>VLOOKUP(G350,Clientes!$C$3:$D$103,2,0)</f>
        <v>EDGAR XAVIER  BARRERA SARMIENTO</v>
      </c>
      <c r="I350" s="11">
        <v>43131</v>
      </c>
      <c r="J350" s="10" t="s">
        <v>30</v>
      </c>
      <c r="K350" s="31">
        <v>21.000500000000002</v>
      </c>
      <c r="L350" s="31">
        <v>420.01</v>
      </c>
    </row>
    <row r="351" spans="2:12" x14ac:dyDescent="0.35">
      <c r="B351" s="6" t="s">
        <v>15</v>
      </c>
      <c r="C351" s="6" t="str">
        <f>VLOOKUP(Tabla!B351,Ciudad!$E$3:$F$5,2,0)</f>
        <v>GUAYAQUIL</v>
      </c>
      <c r="D351" s="6" t="s">
        <v>27</v>
      </c>
      <c r="E351" s="6">
        <v>9</v>
      </c>
      <c r="F351" s="6" t="str">
        <f>VLOOKUP(E351,Empleados!$B$2:$C$15,2,0)</f>
        <v>Victor Santiago</v>
      </c>
      <c r="G351" s="6">
        <v>20</v>
      </c>
      <c r="H351" s="6" t="str">
        <f>VLOOKUP(G351,Clientes!$C$3:$D$103,2,0)</f>
        <v>DIANA XIMENA  ARCENTALES QUIZHPE</v>
      </c>
      <c r="I351" s="7">
        <v>43130</v>
      </c>
      <c r="J351" s="6" t="s">
        <v>14</v>
      </c>
      <c r="K351" s="30">
        <v>37.333500000000001</v>
      </c>
      <c r="L351" s="30">
        <v>746.67</v>
      </c>
    </row>
    <row r="352" spans="2:12" x14ac:dyDescent="0.35">
      <c r="B352" s="10" t="s">
        <v>15</v>
      </c>
      <c r="C352" s="6" t="str">
        <f>VLOOKUP(Tabla!B352,Ciudad!$E$3:$F$5,2,0)</f>
        <v>GUAYAQUIL</v>
      </c>
      <c r="D352" s="10" t="s">
        <v>13</v>
      </c>
      <c r="E352" s="10">
        <v>4</v>
      </c>
      <c r="F352" s="6" t="str">
        <f>VLOOKUP(E352,Empleados!$B$2:$C$15,2,0)</f>
        <v>Carlos Leonidas</v>
      </c>
      <c r="G352" s="10">
        <v>24</v>
      </c>
      <c r="H352" s="6" t="str">
        <f>VLOOKUP(G352,Clientes!$C$3:$D$103,2,0)</f>
        <v>JENNY JACKELINE  ARIZAGA ALVARADO</v>
      </c>
      <c r="I352" s="11">
        <v>43119</v>
      </c>
      <c r="J352" s="10" t="s">
        <v>30</v>
      </c>
      <c r="K352" s="31">
        <v>127.82600000000001</v>
      </c>
      <c r="L352" s="31">
        <v>1278.26</v>
      </c>
    </row>
    <row r="353" spans="2:12" x14ac:dyDescent="0.35">
      <c r="B353" s="6" t="s">
        <v>15</v>
      </c>
      <c r="C353" s="6" t="str">
        <f>VLOOKUP(Tabla!B353,Ciudad!$E$3:$F$5,2,0)</f>
        <v>GUAYAQUIL</v>
      </c>
      <c r="D353" s="6" t="s">
        <v>26</v>
      </c>
      <c r="E353" s="6">
        <v>4</v>
      </c>
      <c r="F353" s="6" t="str">
        <f>VLOOKUP(E353,Empleados!$B$2:$C$15,2,0)</f>
        <v>Carlos Leonidas</v>
      </c>
      <c r="G353" s="6">
        <v>88</v>
      </c>
      <c r="H353" s="6" t="str">
        <f>VLOOKUP(G353,Clientes!$C$3:$D$103,2,0)</f>
        <v>JANNETH ESPERANZA  CHUNCHI SIMBANA</v>
      </c>
      <c r="I353" s="7">
        <v>43118</v>
      </c>
      <c r="J353" s="6" t="s">
        <v>14</v>
      </c>
      <c r="K353" s="30">
        <v>21.000500000000002</v>
      </c>
      <c r="L353" s="30">
        <v>420.01</v>
      </c>
    </row>
    <row r="354" spans="2:12" x14ac:dyDescent="0.35">
      <c r="B354" s="10" t="s">
        <v>15</v>
      </c>
      <c r="C354" s="6" t="str">
        <f>VLOOKUP(Tabla!B354,Ciudad!$E$3:$F$5,2,0)</f>
        <v>GUAYAQUIL</v>
      </c>
      <c r="D354" s="10" t="s">
        <v>34</v>
      </c>
      <c r="E354" s="10">
        <v>4</v>
      </c>
      <c r="F354" s="6" t="str">
        <f>VLOOKUP(E354,Empleados!$B$2:$C$15,2,0)</f>
        <v>Carlos Leonidas</v>
      </c>
      <c r="G354" s="10">
        <v>60</v>
      </c>
      <c r="H354" s="6" t="str">
        <f>VLOOKUP(G354,Clientes!$C$3:$D$103,2,0)</f>
        <v>SERGIO GIOVANNY  CALDAS LUNA</v>
      </c>
      <c r="I354" s="11">
        <v>43118</v>
      </c>
      <c r="J354" s="10" t="s">
        <v>14</v>
      </c>
      <c r="K354" s="31">
        <v>13.3005</v>
      </c>
      <c r="L354" s="31">
        <v>266.01</v>
      </c>
    </row>
    <row r="355" spans="2:12" x14ac:dyDescent="0.35">
      <c r="B355" s="6" t="s">
        <v>15</v>
      </c>
      <c r="C355" s="6" t="str">
        <f>VLOOKUP(Tabla!B355,Ciudad!$E$3:$F$5,2,0)</f>
        <v>GUAYAQUIL</v>
      </c>
      <c r="D355" s="6" t="s">
        <v>37</v>
      </c>
      <c r="E355" s="6">
        <v>10</v>
      </c>
      <c r="F355" s="6" t="str">
        <f>VLOOKUP(E355,Empleados!$B$2:$C$15,2,0)</f>
        <v>Jefferson Garcia</v>
      </c>
      <c r="G355" s="6">
        <v>35</v>
      </c>
      <c r="H355" s="6" t="str">
        <f>VLOOKUP(G355,Clientes!$C$3:$D$103,2,0)</f>
        <v>ERIKA PAMELA  BATALLAS SANCHEZ</v>
      </c>
      <c r="I355" s="7">
        <v>43118</v>
      </c>
      <c r="J355" s="6" t="s">
        <v>14</v>
      </c>
      <c r="K355" s="30">
        <v>37.020499999999998</v>
      </c>
      <c r="L355" s="30">
        <v>740.41</v>
      </c>
    </row>
    <row r="356" spans="2:12" x14ac:dyDescent="0.35">
      <c r="B356" s="10" t="s">
        <v>15</v>
      </c>
      <c r="C356" s="6" t="str">
        <f>VLOOKUP(Tabla!B356,Ciudad!$E$3:$F$5,2,0)</f>
        <v>GUAYAQUIL</v>
      </c>
      <c r="D356" s="10" t="s">
        <v>21</v>
      </c>
      <c r="E356" s="10">
        <v>10</v>
      </c>
      <c r="F356" s="6" t="str">
        <f>VLOOKUP(E356,Empleados!$B$2:$C$15,2,0)</f>
        <v>Jefferson Garcia</v>
      </c>
      <c r="G356" s="10">
        <v>65</v>
      </c>
      <c r="H356" s="6" t="str">
        <f>VLOOKUP(G356,Clientes!$C$3:$D$103,2,0)</f>
        <v>DIANA ELIZABETH  CALLE LUPERCIO</v>
      </c>
      <c r="I356" s="11">
        <v>43117</v>
      </c>
      <c r="J356" s="10" t="s">
        <v>14</v>
      </c>
      <c r="K356" s="31">
        <v>102.73</v>
      </c>
      <c r="L356" s="31">
        <v>1027.3</v>
      </c>
    </row>
    <row r="357" spans="2:12" x14ac:dyDescent="0.35">
      <c r="B357" s="6" t="s">
        <v>15</v>
      </c>
      <c r="C357" s="6" t="str">
        <f>VLOOKUP(Tabla!B357,Ciudad!$E$3:$F$5,2,0)</f>
        <v>GUAYAQUIL</v>
      </c>
      <c r="D357" s="6" t="s">
        <v>13</v>
      </c>
      <c r="E357" s="6">
        <v>4</v>
      </c>
      <c r="F357" s="6" t="str">
        <f>VLOOKUP(E357,Empleados!$B$2:$C$15,2,0)</f>
        <v>Carlos Leonidas</v>
      </c>
      <c r="G357" s="6">
        <v>64</v>
      </c>
      <c r="H357" s="6" t="str">
        <f>VLOOKUP(G357,Clientes!$C$3:$D$103,2,0)</f>
        <v>PATRICIO XAVIER  CALLE ENCALADA</v>
      </c>
      <c r="I357" s="7">
        <v>43116</v>
      </c>
      <c r="J357" s="6" t="s">
        <v>14</v>
      </c>
      <c r="K357" s="30">
        <v>127.82600000000001</v>
      </c>
      <c r="L357" s="30">
        <v>1278.26</v>
      </c>
    </row>
    <row r="358" spans="2:12" x14ac:dyDescent="0.35">
      <c r="B358" s="10" t="s">
        <v>15</v>
      </c>
      <c r="C358" s="6" t="str">
        <f>VLOOKUP(Tabla!B358,Ciudad!$E$3:$F$5,2,0)</f>
        <v>GUAYAQUIL</v>
      </c>
      <c r="D358" s="10" t="s">
        <v>13</v>
      </c>
      <c r="E358" s="10">
        <v>4</v>
      </c>
      <c r="F358" s="6" t="str">
        <f>VLOOKUP(E358,Empleados!$B$2:$C$15,2,0)</f>
        <v>Carlos Leonidas</v>
      </c>
      <c r="G358" s="10">
        <v>93</v>
      </c>
      <c r="H358" s="6" t="str">
        <f>VLOOKUP(G358,Clientes!$C$3:$D$103,2,0)</f>
        <v>MONICA LORENA  CRESPO LOJA</v>
      </c>
      <c r="I358" s="11">
        <v>43112</v>
      </c>
      <c r="J358" s="10" t="s">
        <v>14</v>
      </c>
      <c r="K358" s="31">
        <v>127.82600000000001</v>
      </c>
      <c r="L358" s="31">
        <v>1278.26</v>
      </c>
    </row>
    <row r="359" spans="2:12" x14ac:dyDescent="0.35">
      <c r="B359" s="6" t="s">
        <v>15</v>
      </c>
      <c r="C359" s="6" t="str">
        <f>VLOOKUP(Tabla!B359,Ciudad!$E$3:$F$5,2,0)</f>
        <v>GUAYAQUIL</v>
      </c>
      <c r="D359" s="6" t="s">
        <v>22</v>
      </c>
      <c r="E359" s="6">
        <v>4</v>
      </c>
      <c r="F359" s="6" t="str">
        <f>VLOOKUP(E359,Empleados!$B$2:$C$15,2,0)</f>
        <v>Carlos Leonidas</v>
      </c>
      <c r="G359" s="6">
        <v>85</v>
      </c>
      <c r="H359" s="6" t="str">
        <f>VLOOKUP(G359,Clientes!$C$3:$D$103,2,0)</f>
        <v>DARWIN ALEXANDER  CHILPE TORRES</v>
      </c>
      <c r="I359" s="7">
        <v>43112</v>
      </c>
      <c r="J359" s="6" t="s">
        <v>14</v>
      </c>
      <c r="K359" s="30">
        <v>106.90899999999999</v>
      </c>
      <c r="L359" s="30">
        <v>2138.1799999999998</v>
      </c>
    </row>
    <row r="360" spans="2:12" x14ac:dyDescent="0.35">
      <c r="B360" s="10" t="s">
        <v>15</v>
      </c>
      <c r="C360" s="6" t="str">
        <f>VLOOKUP(Tabla!B360,Ciudad!$E$3:$F$5,2,0)</f>
        <v>GUAYAQUIL</v>
      </c>
      <c r="D360" s="10" t="s">
        <v>35</v>
      </c>
      <c r="E360" s="10">
        <v>4</v>
      </c>
      <c r="F360" s="6" t="str">
        <f>VLOOKUP(E360,Empleados!$B$2:$C$15,2,0)</f>
        <v>Carlos Leonidas</v>
      </c>
      <c r="G360" s="10">
        <v>97</v>
      </c>
      <c r="H360" s="6" t="str">
        <f>VLOOKUP(G360,Clientes!$C$3:$D$103,2,0)</f>
        <v>BRUNO ISRAEL  DONAULA CHICAIZA</v>
      </c>
      <c r="I360" s="11">
        <v>43112</v>
      </c>
      <c r="J360" s="10" t="s">
        <v>23</v>
      </c>
      <c r="K360" s="31">
        <v>13.852500000000001</v>
      </c>
      <c r="L360" s="31">
        <v>277.05</v>
      </c>
    </row>
    <row r="361" spans="2:12" x14ac:dyDescent="0.35">
      <c r="B361" s="6" t="s">
        <v>15</v>
      </c>
      <c r="C361" s="6" t="str">
        <f>VLOOKUP(Tabla!B361,Ciudad!$E$3:$F$5,2,0)</f>
        <v>GUAYAQUIL</v>
      </c>
      <c r="D361" s="6" t="s">
        <v>24</v>
      </c>
      <c r="E361" s="6">
        <v>4</v>
      </c>
      <c r="F361" s="6" t="str">
        <f>VLOOKUP(E361,Empleados!$B$2:$C$15,2,0)</f>
        <v>Carlos Leonidas</v>
      </c>
      <c r="G361" s="6">
        <v>95</v>
      </c>
      <c r="H361" s="6" t="str">
        <f>VLOOKUP(G361,Clientes!$C$3:$D$103,2,0)</f>
        <v>CARLOS AURELIO  DOMINGUEZ PORTILLA</v>
      </c>
      <c r="I361" s="7">
        <v>43111</v>
      </c>
      <c r="J361" s="6" t="s">
        <v>14</v>
      </c>
      <c r="K361" s="30">
        <v>19.151</v>
      </c>
      <c r="L361" s="30">
        <v>383.02</v>
      </c>
    </row>
    <row r="362" spans="2:12" x14ac:dyDescent="0.35">
      <c r="B362" s="10" t="s">
        <v>15</v>
      </c>
      <c r="C362" s="6" t="str">
        <f>VLOOKUP(Tabla!B362,Ciudad!$E$3:$F$5,2,0)</f>
        <v>GUAYAQUIL</v>
      </c>
      <c r="D362" s="10" t="s">
        <v>13</v>
      </c>
      <c r="E362" s="10">
        <v>10</v>
      </c>
      <c r="F362" s="6" t="str">
        <f>VLOOKUP(E362,Empleados!$B$2:$C$15,2,0)</f>
        <v>Jefferson Garcia</v>
      </c>
      <c r="G362" s="10">
        <v>100</v>
      </c>
      <c r="H362" s="6" t="str">
        <f>VLOOKUP(G362,Clientes!$C$3:$D$103,2,0)</f>
        <v>MANUEL ESPIRITU  DUTAN CASTRO</v>
      </c>
      <c r="I362" s="11">
        <v>43110</v>
      </c>
      <c r="J362" s="10" t="s">
        <v>14</v>
      </c>
      <c r="K362" s="31">
        <v>127.82600000000001</v>
      </c>
      <c r="L362" s="31">
        <v>1278.26</v>
      </c>
    </row>
    <row r="363" spans="2:12" x14ac:dyDescent="0.35">
      <c r="B363" s="6" t="s">
        <v>15</v>
      </c>
      <c r="C363" s="6" t="str">
        <f>VLOOKUP(Tabla!B363,Ciudad!$E$3:$F$5,2,0)</f>
        <v>GUAYAQUIL</v>
      </c>
      <c r="D363" s="6" t="s">
        <v>19</v>
      </c>
      <c r="E363" s="6">
        <v>9</v>
      </c>
      <c r="F363" s="6" t="str">
        <f>VLOOKUP(E363,Empleados!$B$2:$C$15,2,0)</f>
        <v>Victor Santiago</v>
      </c>
      <c r="G363" s="6">
        <v>84</v>
      </c>
      <c r="H363" s="6" t="str">
        <f>VLOOKUP(G363,Clientes!$C$3:$D$103,2,0)</f>
        <v>MARCIA PAULINA  CHILIQUINGA URGILES</v>
      </c>
      <c r="I363" s="7">
        <v>43109</v>
      </c>
      <c r="J363" s="6" t="s">
        <v>14</v>
      </c>
      <c r="K363" s="30">
        <v>9.1859999999999999</v>
      </c>
      <c r="L363" s="30">
        <v>183.72</v>
      </c>
    </row>
    <row r="364" spans="2:12" x14ac:dyDescent="0.35">
      <c r="B364" s="10" t="s">
        <v>15</v>
      </c>
      <c r="C364" s="6" t="str">
        <f>VLOOKUP(Tabla!B364,Ciudad!$E$3:$F$5,2,0)</f>
        <v>GUAYAQUIL</v>
      </c>
      <c r="D364" s="10" t="s">
        <v>35</v>
      </c>
      <c r="E364" s="10">
        <v>4</v>
      </c>
      <c r="F364" s="6" t="str">
        <f>VLOOKUP(E364,Empleados!$B$2:$C$15,2,0)</f>
        <v>Carlos Leonidas</v>
      </c>
      <c r="G364" s="10">
        <v>29</v>
      </c>
      <c r="H364" s="6" t="str">
        <f>VLOOKUP(G364,Clientes!$C$3:$D$103,2,0)</f>
        <v>LUZ MATILDE  ASTUDILLO CAMBI</v>
      </c>
      <c r="I364" s="11">
        <v>43109</v>
      </c>
      <c r="J364" s="10" t="s">
        <v>14</v>
      </c>
      <c r="K364" s="31">
        <v>13.852500000000001</v>
      </c>
      <c r="L364" s="31">
        <v>277.05</v>
      </c>
    </row>
    <row r="365" spans="2:12" x14ac:dyDescent="0.35">
      <c r="B365" s="6" t="s">
        <v>15</v>
      </c>
      <c r="C365" s="6" t="str">
        <f>VLOOKUP(Tabla!B365,Ciudad!$E$3:$F$5,2,0)</f>
        <v>GUAYAQUIL</v>
      </c>
      <c r="D365" s="6" t="s">
        <v>25</v>
      </c>
      <c r="E365" s="6">
        <v>4</v>
      </c>
      <c r="F365" s="6" t="str">
        <f>VLOOKUP(E365,Empleados!$B$2:$C$15,2,0)</f>
        <v>Carlos Leonidas</v>
      </c>
      <c r="G365" s="6">
        <v>58</v>
      </c>
      <c r="H365" s="6" t="str">
        <f>VLOOKUP(G365,Clientes!$C$3:$D$103,2,0)</f>
        <v>CANDIDA ANDREA  CAJAMARCA RIERA</v>
      </c>
      <c r="I365" s="7">
        <v>43109</v>
      </c>
      <c r="J365" s="6" t="s">
        <v>14</v>
      </c>
      <c r="K365" s="30">
        <v>37.052</v>
      </c>
      <c r="L365" s="30">
        <v>741.04</v>
      </c>
    </row>
    <row r="366" spans="2:12" x14ac:dyDescent="0.35">
      <c r="B366" s="10" t="s">
        <v>15</v>
      </c>
      <c r="C366" s="6" t="str">
        <f>VLOOKUP(Tabla!B366,Ciudad!$E$3:$F$5,2,0)</f>
        <v>GUAYAQUIL</v>
      </c>
      <c r="D366" s="10" t="s">
        <v>32</v>
      </c>
      <c r="E366" s="10">
        <v>4</v>
      </c>
      <c r="F366" s="6" t="str">
        <f>VLOOKUP(E366,Empleados!$B$2:$C$15,2,0)</f>
        <v>Carlos Leonidas</v>
      </c>
      <c r="G366" s="10">
        <v>41</v>
      </c>
      <c r="H366" s="6" t="str">
        <f>VLOOKUP(G366,Clientes!$C$3:$D$103,2,0)</f>
        <v>DELYS GABRIELA  BRAVO ZAMBRANO</v>
      </c>
      <c r="I366" s="11">
        <v>43104</v>
      </c>
      <c r="J366" s="10" t="s">
        <v>14</v>
      </c>
      <c r="K366" s="31">
        <v>7.6140000000000008</v>
      </c>
      <c r="L366" s="31">
        <v>152.28</v>
      </c>
    </row>
    <row r="367" spans="2:12" x14ac:dyDescent="0.35">
      <c r="B367" s="6" t="s">
        <v>15</v>
      </c>
      <c r="C367" s="6" t="str">
        <f>VLOOKUP(Tabla!B367,Ciudad!$E$3:$F$5,2,0)</f>
        <v>GUAYAQUIL</v>
      </c>
      <c r="D367" s="6" t="s">
        <v>18</v>
      </c>
      <c r="E367" s="6">
        <v>4</v>
      </c>
      <c r="F367" s="6" t="str">
        <f>VLOOKUP(E367,Empleados!$B$2:$C$15,2,0)</f>
        <v>Carlos Leonidas</v>
      </c>
      <c r="G367" s="6">
        <v>6</v>
      </c>
      <c r="H367" s="6" t="str">
        <f>VLOOKUP(G367,Clientes!$C$3:$D$103,2,0)</f>
        <v>ANGELICA VIVIANA  ALBARRACIN MURILLO</v>
      </c>
      <c r="I367" s="7">
        <v>43103</v>
      </c>
      <c r="J367" s="6" t="s">
        <v>14</v>
      </c>
      <c r="K367" s="30">
        <v>284.51100000000002</v>
      </c>
      <c r="L367" s="30">
        <v>2845.11</v>
      </c>
    </row>
    <row r="368" spans="2:12" x14ac:dyDescent="0.35">
      <c r="B368" s="10" t="s">
        <v>15</v>
      </c>
      <c r="C368" s="6" t="str">
        <f>VLOOKUP(Tabla!B368,Ciudad!$E$3:$F$5,2,0)</f>
        <v>GUAYAQUIL</v>
      </c>
      <c r="D368" s="10" t="s">
        <v>20</v>
      </c>
      <c r="E368" s="10">
        <v>4</v>
      </c>
      <c r="F368" s="6" t="str">
        <f>VLOOKUP(E368,Empleados!$B$2:$C$15,2,0)</f>
        <v>Carlos Leonidas</v>
      </c>
      <c r="G368" s="10">
        <v>29</v>
      </c>
      <c r="H368" s="6" t="str">
        <f>VLOOKUP(G368,Clientes!$C$3:$D$103,2,0)</f>
        <v>LUZ MATILDE  ASTUDILLO CAMBI</v>
      </c>
      <c r="I368" s="11">
        <v>43102</v>
      </c>
      <c r="J368" s="10" t="s">
        <v>14</v>
      </c>
      <c r="K368" s="31">
        <v>45.580000000000005</v>
      </c>
      <c r="L368" s="31">
        <v>911.6</v>
      </c>
    </row>
    <row r="369" spans="2:12" x14ac:dyDescent="0.35">
      <c r="B369" s="6" t="s">
        <v>15</v>
      </c>
      <c r="C369" s="6" t="str">
        <f>VLOOKUP(Tabla!B369,Ciudad!$E$3:$F$5,2,0)</f>
        <v>GUAYAQUIL</v>
      </c>
      <c r="D369" s="6" t="s">
        <v>22</v>
      </c>
      <c r="E369" s="6">
        <v>4</v>
      </c>
      <c r="F369" s="6" t="str">
        <f>VLOOKUP(E369,Empleados!$B$2:$C$15,2,0)</f>
        <v>Carlos Leonidas</v>
      </c>
      <c r="G369" s="6">
        <v>85</v>
      </c>
      <c r="H369" s="6" t="str">
        <f>VLOOKUP(G369,Clientes!$C$3:$D$103,2,0)</f>
        <v>DARWIN ALEXANDER  CHILPE TORRES</v>
      </c>
      <c r="I369" s="7">
        <v>43151</v>
      </c>
      <c r="J369" s="6" t="s">
        <v>30</v>
      </c>
      <c r="K369" s="30">
        <v>106.90899999999999</v>
      </c>
      <c r="L369" s="30">
        <v>2138.1799999999998</v>
      </c>
    </row>
    <row r="370" spans="2:12" x14ac:dyDescent="0.35">
      <c r="B370" s="10" t="s">
        <v>15</v>
      </c>
      <c r="C370" s="6" t="str">
        <f>VLOOKUP(Tabla!B370,Ciudad!$E$3:$F$5,2,0)</f>
        <v>GUAYAQUIL</v>
      </c>
      <c r="D370" s="10" t="s">
        <v>22</v>
      </c>
      <c r="E370" s="10">
        <v>4</v>
      </c>
      <c r="F370" s="6" t="str">
        <f>VLOOKUP(E370,Empleados!$B$2:$C$15,2,0)</f>
        <v>Carlos Leonidas</v>
      </c>
      <c r="G370" s="10">
        <v>59</v>
      </c>
      <c r="H370" s="6" t="str">
        <f>VLOOKUP(G370,Clientes!$C$3:$D$103,2,0)</f>
        <v>RFAEL ANTONIO  CALDAS CALLE</v>
      </c>
      <c r="I370" s="11">
        <v>43151</v>
      </c>
      <c r="J370" s="10" t="s">
        <v>14</v>
      </c>
      <c r="K370" s="31">
        <v>213.81799999999998</v>
      </c>
      <c r="L370" s="31">
        <v>2138.1799999999998</v>
      </c>
    </row>
    <row r="371" spans="2:12" x14ac:dyDescent="0.35">
      <c r="B371" s="6" t="s">
        <v>15</v>
      </c>
      <c r="C371" s="6" t="str">
        <f>VLOOKUP(Tabla!B371,Ciudad!$E$3:$F$5,2,0)</f>
        <v>GUAYAQUIL</v>
      </c>
      <c r="D371" s="6" t="s">
        <v>35</v>
      </c>
      <c r="E371" s="6">
        <v>4</v>
      </c>
      <c r="F371" s="6" t="str">
        <f>VLOOKUP(E371,Empleados!$B$2:$C$15,2,0)</f>
        <v>Carlos Leonidas</v>
      </c>
      <c r="G371" s="6">
        <v>57</v>
      </c>
      <c r="H371" s="6" t="str">
        <f>VLOOKUP(G371,Clientes!$C$3:$D$103,2,0)</f>
        <v>ROBERTO CARLOS  CAJAMARCA BARBECHO</v>
      </c>
      <c r="I371" s="7">
        <v>43151</v>
      </c>
      <c r="J371" s="6" t="s">
        <v>17</v>
      </c>
      <c r="K371" s="30">
        <v>13.852500000000001</v>
      </c>
      <c r="L371" s="30">
        <v>277.05</v>
      </c>
    </row>
    <row r="372" spans="2:12" x14ac:dyDescent="0.35">
      <c r="B372" s="10" t="s">
        <v>15</v>
      </c>
      <c r="C372" s="6" t="str">
        <f>VLOOKUP(Tabla!B372,Ciudad!$E$3:$F$5,2,0)</f>
        <v>GUAYAQUIL</v>
      </c>
      <c r="D372" s="10" t="s">
        <v>16</v>
      </c>
      <c r="E372" s="10">
        <v>4</v>
      </c>
      <c r="F372" s="6" t="str">
        <f>VLOOKUP(E372,Empleados!$B$2:$C$15,2,0)</f>
        <v>Carlos Leonidas</v>
      </c>
      <c r="G372" s="10">
        <v>26</v>
      </c>
      <c r="H372" s="6" t="str">
        <f>VLOOKUP(G372,Clientes!$C$3:$D$103,2,0)</f>
        <v>DARWIN FERNANDO  ARPI PUMACURI</v>
      </c>
      <c r="I372" s="11">
        <v>43170</v>
      </c>
      <c r="J372" s="10" t="s">
        <v>14</v>
      </c>
      <c r="K372" s="31">
        <v>25.446000000000002</v>
      </c>
      <c r="L372" s="31">
        <v>508.92</v>
      </c>
    </row>
    <row r="373" spans="2:12" x14ac:dyDescent="0.35">
      <c r="B373" s="6" t="s">
        <v>15</v>
      </c>
      <c r="C373" s="6" t="str">
        <f>VLOOKUP(Tabla!B373,Ciudad!$E$3:$F$5,2,0)</f>
        <v>GUAYAQUIL</v>
      </c>
      <c r="D373" s="6" t="s">
        <v>27</v>
      </c>
      <c r="E373" s="6">
        <v>4</v>
      </c>
      <c r="F373" s="6" t="str">
        <f>VLOOKUP(E373,Empleados!$B$2:$C$15,2,0)</f>
        <v>Carlos Leonidas</v>
      </c>
      <c r="G373" s="6">
        <v>88</v>
      </c>
      <c r="H373" s="6" t="str">
        <f>VLOOKUP(G373,Clientes!$C$3:$D$103,2,0)</f>
        <v>JANNETH ESPERANZA  CHUNCHI SIMBANA</v>
      </c>
      <c r="I373" s="7">
        <v>43170</v>
      </c>
      <c r="J373" s="6" t="s">
        <v>30</v>
      </c>
      <c r="K373" s="30">
        <v>37.333500000000001</v>
      </c>
      <c r="L373" s="30">
        <v>746.67</v>
      </c>
    </row>
    <row r="374" spans="2:12" x14ac:dyDescent="0.35">
      <c r="B374" s="10" t="s">
        <v>15</v>
      </c>
      <c r="C374" s="6" t="str">
        <f>VLOOKUP(Tabla!B374,Ciudad!$E$3:$F$5,2,0)</f>
        <v>GUAYAQUIL</v>
      </c>
      <c r="D374" s="10" t="s">
        <v>27</v>
      </c>
      <c r="E374" s="10">
        <v>4</v>
      </c>
      <c r="F374" s="6" t="str">
        <f>VLOOKUP(E374,Empleados!$B$2:$C$15,2,0)</f>
        <v>Carlos Leonidas</v>
      </c>
      <c r="G374" s="10">
        <v>43</v>
      </c>
      <c r="H374" s="6" t="str">
        <f>VLOOKUP(G374,Clientes!$C$3:$D$103,2,0)</f>
        <v>NATALI CECIBEL  BRITO SAETAMA</v>
      </c>
      <c r="I374" s="11">
        <v>43170</v>
      </c>
      <c r="J374" s="10" t="s">
        <v>14</v>
      </c>
      <c r="K374" s="31">
        <v>74.667000000000002</v>
      </c>
      <c r="L374" s="31">
        <v>746.67</v>
      </c>
    </row>
    <row r="375" spans="2:12" x14ac:dyDescent="0.35">
      <c r="B375" s="6" t="s">
        <v>15</v>
      </c>
      <c r="C375" s="6" t="str">
        <f>VLOOKUP(Tabla!B375,Ciudad!$E$3:$F$5,2,0)</f>
        <v>GUAYAQUIL</v>
      </c>
      <c r="D375" s="6" t="s">
        <v>20</v>
      </c>
      <c r="E375" s="6">
        <v>4</v>
      </c>
      <c r="F375" s="6" t="str">
        <f>VLOOKUP(E375,Empleados!$B$2:$C$15,2,0)</f>
        <v>Carlos Leonidas</v>
      </c>
      <c r="G375" s="6">
        <v>84</v>
      </c>
      <c r="H375" s="6" t="str">
        <f>VLOOKUP(G375,Clientes!$C$3:$D$103,2,0)</f>
        <v>MARCIA PAULINA  CHILIQUINGA URGILES</v>
      </c>
      <c r="I375" s="7">
        <v>43119</v>
      </c>
      <c r="J375" s="6" t="s">
        <v>14</v>
      </c>
      <c r="K375" s="30">
        <v>45.580000000000005</v>
      </c>
      <c r="L375" s="30">
        <v>911.6</v>
      </c>
    </row>
    <row r="376" spans="2:12" x14ac:dyDescent="0.35">
      <c r="B376" s="10" t="s">
        <v>15</v>
      </c>
      <c r="C376" s="6" t="str">
        <f>VLOOKUP(Tabla!B376,Ciudad!$E$3:$F$5,2,0)</f>
        <v>GUAYAQUIL</v>
      </c>
      <c r="D376" s="10" t="s">
        <v>26</v>
      </c>
      <c r="E376" s="10">
        <v>4</v>
      </c>
      <c r="F376" s="6" t="str">
        <f>VLOOKUP(E376,Empleados!$B$2:$C$15,2,0)</f>
        <v>Carlos Leonidas</v>
      </c>
      <c r="G376" s="10">
        <v>66</v>
      </c>
      <c r="H376" s="6" t="str">
        <f>VLOOKUP(G376,Clientes!$C$3:$D$103,2,0)</f>
        <v>ANA VALERIA  CALLE MESIAS</v>
      </c>
      <c r="I376" s="11">
        <v>43119</v>
      </c>
      <c r="J376" s="10" t="s">
        <v>14</v>
      </c>
      <c r="K376" s="31">
        <v>21.000500000000002</v>
      </c>
      <c r="L376" s="31">
        <v>420.01</v>
      </c>
    </row>
    <row r="377" spans="2:12" x14ac:dyDescent="0.35">
      <c r="B377" s="6" t="s">
        <v>15</v>
      </c>
      <c r="C377" s="6" t="str">
        <f>VLOOKUP(Tabla!B377,Ciudad!$E$3:$F$5,2,0)</f>
        <v>GUAYAQUIL</v>
      </c>
      <c r="D377" s="6" t="s">
        <v>16</v>
      </c>
      <c r="E377" s="6">
        <v>4</v>
      </c>
      <c r="F377" s="6" t="str">
        <f>VLOOKUP(E377,Empleados!$B$2:$C$15,2,0)</f>
        <v>Carlos Leonidas</v>
      </c>
      <c r="G377" s="6">
        <v>75</v>
      </c>
      <c r="H377" s="6" t="str">
        <f>VLOOKUP(G377,Clientes!$C$3:$D$103,2,0)</f>
        <v>DIEGO FERNANDO  CASTILLO BACUILIMA</v>
      </c>
      <c r="I377" s="7">
        <v>43119</v>
      </c>
      <c r="J377" s="6" t="s">
        <v>14</v>
      </c>
      <c r="K377" s="30">
        <v>25.446000000000002</v>
      </c>
      <c r="L377" s="30">
        <v>508.92</v>
      </c>
    </row>
    <row r="378" spans="2:12" x14ac:dyDescent="0.35">
      <c r="B378" s="10" t="s">
        <v>15</v>
      </c>
      <c r="C378" s="6" t="str">
        <f>VLOOKUP(Tabla!B378,Ciudad!$E$3:$F$5,2,0)</f>
        <v>GUAYAQUIL</v>
      </c>
      <c r="D378" s="10" t="s">
        <v>21</v>
      </c>
      <c r="E378" s="10">
        <v>4</v>
      </c>
      <c r="F378" s="6" t="str">
        <f>VLOOKUP(E378,Empleados!$B$2:$C$15,2,0)</f>
        <v>Carlos Leonidas</v>
      </c>
      <c r="G378" s="10">
        <v>66</v>
      </c>
      <c r="H378" s="6" t="str">
        <f>VLOOKUP(G378,Clientes!$C$3:$D$103,2,0)</f>
        <v>ANA VALERIA  CALLE MESIAS</v>
      </c>
      <c r="I378" s="11">
        <v>43119</v>
      </c>
      <c r="J378" s="10" t="s">
        <v>14</v>
      </c>
      <c r="K378" s="31">
        <v>102.73</v>
      </c>
      <c r="L378" s="31">
        <v>1027.3</v>
      </c>
    </row>
    <row r="379" spans="2:12" x14ac:dyDescent="0.35">
      <c r="B379" s="6" t="s">
        <v>15</v>
      </c>
      <c r="C379" s="6" t="str">
        <f>VLOOKUP(Tabla!B379,Ciudad!$E$3:$F$5,2,0)</f>
        <v>GUAYAQUIL</v>
      </c>
      <c r="D379" s="6" t="s">
        <v>35</v>
      </c>
      <c r="E379" s="6">
        <v>4</v>
      </c>
      <c r="F379" s="6" t="str">
        <f>VLOOKUP(E379,Empleados!$B$2:$C$15,2,0)</f>
        <v>Carlos Leonidas</v>
      </c>
      <c r="G379" s="6">
        <v>28</v>
      </c>
      <c r="H379" s="6" t="str">
        <f>VLOOKUP(G379,Clientes!$C$3:$D$103,2,0)</f>
        <v>BOLIVAR AGUSTIN  ARTEAGA CALLE</v>
      </c>
      <c r="I379" s="7">
        <v>43195</v>
      </c>
      <c r="J379" s="6" t="s">
        <v>14</v>
      </c>
      <c r="K379" s="30">
        <v>13.852500000000001</v>
      </c>
      <c r="L379" s="30">
        <v>277.05</v>
      </c>
    </row>
    <row r="380" spans="2:12" x14ac:dyDescent="0.35">
      <c r="B380" s="10" t="s">
        <v>15</v>
      </c>
      <c r="C380" s="6" t="str">
        <f>VLOOKUP(Tabla!B380,Ciudad!$E$3:$F$5,2,0)</f>
        <v>GUAYAQUIL</v>
      </c>
      <c r="D380" s="10" t="s">
        <v>21</v>
      </c>
      <c r="E380" s="10">
        <v>4</v>
      </c>
      <c r="F380" s="6" t="str">
        <f>VLOOKUP(E380,Empleados!$B$2:$C$15,2,0)</f>
        <v>Carlos Leonidas</v>
      </c>
      <c r="G380" s="10">
        <v>67</v>
      </c>
      <c r="H380" s="6" t="str">
        <f>VLOOKUP(G380,Clientes!$C$3:$D$103,2,0)</f>
        <v>EDISSON DANIEL  CAMPOVERDE MATUTE</v>
      </c>
      <c r="I380" s="11">
        <v>43195</v>
      </c>
      <c r="J380" s="10" t="s">
        <v>14</v>
      </c>
      <c r="K380" s="31">
        <v>51.365000000000002</v>
      </c>
      <c r="L380" s="31">
        <v>1027.3</v>
      </c>
    </row>
    <row r="381" spans="2:12" x14ac:dyDescent="0.35">
      <c r="B381" s="6" t="s">
        <v>15</v>
      </c>
      <c r="C381" s="6" t="str">
        <f>VLOOKUP(Tabla!B381,Ciudad!$E$3:$F$5,2,0)</f>
        <v>GUAYAQUIL</v>
      </c>
      <c r="D381" s="6" t="s">
        <v>27</v>
      </c>
      <c r="E381" s="6">
        <v>4</v>
      </c>
      <c r="F381" s="6" t="str">
        <f>VLOOKUP(E381,Empleados!$B$2:$C$15,2,0)</f>
        <v>Carlos Leonidas</v>
      </c>
      <c r="G381" s="6">
        <v>48</v>
      </c>
      <c r="H381" s="6" t="str">
        <f>VLOOKUP(G381,Clientes!$C$3:$D$103,2,0)</f>
        <v>SILVIA MARCELA  BURI SALDANA</v>
      </c>
      <c r="I381" s="7">
        <v>43213</v>
      </c>
      <c r="J381" s="6" t="s">
        <v>14</v>
      </c>
      <c r="K381" s="30">
        <v>37.333500000000001</v>
      </c>
      <c r="L381" s="30">
        <v>746.67</v>
      </c>
    </row>
    <row r="382" spans="2:12" x14ac:dyDescent="0.35">
      <c r="B382" s="10" t="s">
        <v>15</v>
      </c>
      <c r="C382" s="6" t="str">
        <f>VLOOKUP(Tabla!B382,Ciudad!$E$3:$F$5,2,0)</f>
        <v>GUAYAQUIL</v>
      </c>
      <c r="D382" s="10" t="s">
        <v>25</v>
      </c>
      <c r="E382" s="10">
        <v>4</v>
      </c>
      <c r="F382" s="6" t="str">
        <f>VLOOKUP(E382,Empleados!$B$2:$C$15,2,0)</f>
        <v>Carlos Leonidas</v>
      </c>
      <c r="G382" s="10">
        <v>34</v>
      </c>
      <c r="H382" s="6" t="str">
        <f>VLOOKUP(G382,Clientes!$C$3:$D$103,2,0)</f>
        <v>EDGAR XAVIER  BARRERA SARMIENTO</v>
      </c>
      <c r="I382" s="11">
        <v>43201</v>
      </c>
      <c r="J382" s="10" t="s">
        <v>17</v>
      </c>
      <c r="K382" s="31">
        <v>37.052</v>
      </c>
      <c r="L382" s="31">
        <v>741.04</v>
      </c>
    </row>
    <row r="383" spans="2:12" x14ac:dyDescent="0.35">
      <c r="B383" s="6" t="s">
        <v>15</v>
      </c>
      <c r="C383" s="6" t="str">
        <f>VLOOKUP(Tabla!B383,Ciudad!$E$3:$F$5,2,0)</f>
        <v>GUAYAQUIL</v>
      </c>
      <c r="D383" s="6" t="s">
        <v>26</v>
      </c>
      <c r="E383" s="6">
        <v>4</v>
      </c>
      <c r="F383" s="6" t="str">
        <f>VLOOKUP(E383,Empleados!$B$2:$C$15,2,0)</f>
        <v>Carlos Leonidas</v>
      </c>
      <c r="G383" s="6">
        <v>26</v>
      </c>
      <c r="H383" s="6" t="str">
        <f>VLOOKUP(G383,Clientes!$C$3:$D$103,2,0)</f>
        <v>DARWIN FERNANDO  ARPI PUMACURI</v>
      </c>
      <c r="I383" s="7">
        <v>43194</v>
      </c>
      <c r="J383" s="6" t="s">
        <v>14</v>
      </c>
      <c r="K383" s="30">
        <v>42.001000000000005</v>
      </c>
      <c r="L383" s="30">
        <v>420.01</v>
      </c>
    </row>
    <row r="384" spans="2:12" x14ac:dyDescent="0.35">
      <c r="B384" s="10" t="s">
        <v>15</v>
      </c>
      <c r="C384" s="6" t="str">
        <f>VLOOKUP(Tabla!B384,Ciudad!$E$3:$F$5,2,0)</f>
        <v>GUAYAQUIL</v>
      </c>
      <c r="D384" s="10" t="s">
        <v>31</v>
      </c>
      <c r="E384" s="10">
        <v>4</v>
      </c>
      <c r="F384" s="6" t="str">
        <f>VLOOKUP(E384,Empleados!$B$2:$C$15,2,0)</f>
        <v>Carlos Leonidas</v>
      </c>
      <c r="G384" s="10">
        <v>98</v>
      </c>
      <c r="H384" s="6" t="str">
        <f>VLOOKUP(G384,Clientes!$C$3:$D$103,2,0)</f>
        <v>DIANA MARCELA  DUCHI MESA</v>
      </c>
      <c r="I384" s="11">
        <v>43186</v>
      </c>
      <c r="J384" s="10" t="s">
        <v>23</v>
      </c>
      <c r="K384" s="31">
        <v>66.455500000000001</v>
      </c>
      <c r="L384" s="31">
        <v>1329.11</v>
      </c>
    </row>
    <row r="385" spans="2:12" x14ac:dyDescent="0.35">
      <c r="B385" s="6" t="s">
        <v>15</v>
      </c>
      <c r="C385" s="6" t="str">
        <f>VLOOKUP(Tabla!B385,Ciudad!$E$3:$F$5,2,0)</f>
        <v>GUAYAQUIL</v>
      </c>
      <c r="D385" s="6" t="s">
        <v>34</v>
      </c>
      <c r="E385" s="6">
        <v>4</v>
      </c>
      <c r="F385" s="6" t="str">
        <f>VLOOKUP(E385,Empleados!$B$2:$C$15,2,0)</f>
        <v>Carlos Leonidas</v>
      </c>
      <c r="G385" s="6">
        <v>14</v>
      </c>
      <c r="H385" s="6" t="str">
        <f>VLOOKUP(G385,Clientes!$C$3:$D$103,2,0)</f>
        <v>JUAN JOSE  AMOROSO SUARES</v>
      </c>
      <c r="I385" s="7">
        <v>43182</v>
      </c>
      <c r="J385" s="6" t="s">
        <v>14</v>
      </c>
      <c r="K385" s="30">
        <v>13.3005</v>
      </c>
      <c r="L385" s="30">
        <v>266.01</v>
      </c>
    </row>
    <row r="386" spans="2:12" x14ac:dyDescent="0.35">
      <c r="B386" s="10" t="s">
        <v>15</v>
      </c>
      <c r="C386" s="6" t="str">
        <f>VLOOKUP(Tabla!B386,Ciudad!$E$3:$F$5,2,0)</f>
        <v>GUAYAQUIL</v>
      </c>
      <c r="D386" s="10" t="s">
        <v>20</v>
      </c>
      <c r="E386" s="10">
        <v>4</v>
      </c>
      <c r="F386" s="6" t="str">
        <f>VLOOKUP(E386,Empleados!$B$2:$C$15,2,0)</f>
        <v>Carlos Leonidas</v>
      </c>
      <c r="G386" s="10">
        <v>44</v>
      </c>
      <c r="H386" s="6" t="str">
        <f>VLOOKUP(G386,Clientes!$C$3:$D$103,2,0)</f>
        <v>INES MARITZA  BRITO ZUÃ‘IGA</v>
      </c>
      <c r="I386" s="11">
        <v>43178</v>
      </c>
      <c r="J386" s="10" t="s">
        <v>14</v>
      </c>
      <c r="K386" s="31">
        <v>45.580000000000005</v>
      </c>
      <c r="L386" s="31">
        <v>911.6</v>
      </c>
    </row>
    <row r="387" spans="2:12" x14ac:dyDescent="0.35">
      <c r="B387" s="6" t="s">
        <v>15</v>
      </c>
      <c r="C387" s="6" t="str">
        <f>VLOOKUP(Tabla!B387,Ciudad!$E$3:$F$5,2,0)</f>
        <v>GUAYAQUIL</v>
      </c>
      <c r="D387" s="6" t="s">
        <v>32</v>
      </c>
      <c r="E387" s="6">
        <v>4</v>
      </c>
      <c r="F387" s="6" t="str">
        <f>VLOOKUP(E387,Empleados!$B$2:$C$15,2,0)</f>
        <v>Carlos Leonidas</v>
      </c>
      <c r="G387" s="6">
        <v>3</v>
      </c>
      <c r="H387" s="6" t="str">
        <f>VLOOKUP(G387,Clientes!$C$3:$D$103,2,0)</f>
        <v>MARIA EULALIA  AGUIRRE MORA</v>
      </c>
      <c r="I387" s="7">
        <v>43161</v>
      </c>
      <c r="J387" s="6" t="s">
        <v>14</v>
      </c>
      <c r="K387" s="30">
        <v>15.228000000000002</v>
      </c>
      <c r="L387" s="30">
        <v>152.28</v>
      </c>
    </row>
    <row r="388" spans="2:12" x14ac:dyDescent="0.35">
      <c r="B388" s="10" t="s">
        <v>15</v>
      </c>
      <c r="C388" s="6" t="str">
        <f>VLOOKUP(Tabla!B388,Ciudad!$E$3:$F$5,2,0)</f>
        <v>GUAYAQUIL</v>
      </c>
      <c r="D388" s="10" t="s">
        <v>28</v>
      </c>
      <c r="E388" s="10">
        <v>4</v>
      </c>
      <c r="F388" s="6" t="str">
        <f>VLOOKUP(E388,Empleados!$B$2:$C$15,2,0)</f>
        <v>Carlos Leonidas</v>
      </c>
      <c r="G388" s="10">
        <v>91</v>
      </c>
      <c r="H388" s="6" t="str">
        <f>VLOOKUP(G388,Clientes!$C$3:$D$103,2,0)</f>
        <v>CLAUDIO FERNANDO  CLAVIJO BANDA</v>
      </c>
      <c r="I388" s="11">
        <v>43161</v>
      </c>
      <c r="J388" s="10" t="s">
        <v>14</v>
      </c>
      <c r="K388" s="31">
        <v>9.331999999999999</v>
      </c>
      <c r="L388" s="31">
        <v>93.32</v>
      </c>
    </row>
    <row r="389" spans="2:12" x14ac:dyDescent="0.35">
      <c r="B389" s="13" t="s">
        <v>15</v>
      </c>
      <c r="C389" s="6" t="str">
        <f>VLOOKUP(Tabla!B389,Ciudad!$E$3:$F$5,2,0)</f>
        <v>GUAYAQUIL</v>
      </c>
      <c r="D389" s="13" t="s">
        <v>20</v>
      </c>
      <c r="E389" s="13">
        <v>4</v>
      </c>
      <c r="F389" s="6" t="str">
        <f>VLOOKUP(E389,Empleados!$B$2:$C$15,2,0)</f>
        <v>Carlos Leonidas</v>
      </c>
      <c r="G389" s="13">
        <v>91</v>
      </c>
      <c r="H389" s="6" t="str">
        <f>VLOOKUP(G389,Clientes!$C$3:$D$103,2,0)</f>
        <v>CLAUDIO FERNANDO  CLAVIJO BANDA</v>
      </c>
      <c r="I389" s="14">
        <v>43159</v>
      </c>
      <c r="J389" s="13" t="s">
        <v>14</v>
      </c>
      <c r="K389" s="32">
        <v>45.580000000000005</v>
      </c>
      <c r="L389" s="32">
        <v>911.6</v>
      </c>
    </row>
  </sheetData>
  <mergeCells count="1">
    <mergeCell ref="B2:L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"/>
  <sheetViews>
    <sheetView tabSelected="1" zoomScale="43" workbookViewId="0">
      <selection activeCell="F40" sqref="F40"/>
    </sheetView>
  </sheetViews>
  <sheetFormatPr baseColWidth="10" defaultRowHeight="14.5" x14ac:dyDescent="0.35"/>
  <cols>
    <col min="1" max="1" width="26.08984375" customWidth="1"/>
    <col min="2" max="2" width="44.08984375" customWidth="1"/>
    <col min="3" max="3" width="23.7265625" customWidth="1"/>
    <col min="4" max="4" width="48.90625" bestFit="1" customWidth="1"/>
    <col min="5" max="5" width="60.54296875" bestFit="1" customWidth="1"/>
    <col min="6" max="6" width="50.6328125" bestFit="1" customWidth="1"/>
    <col min="7" max="7" width="53.1796875" bestFit="1" customWidth="1"/>
    <col min="8" max="8" width="53.81640625" bestFit="1" customWidth="1"/>
    <col min="9" max="9" width="50.1796875" bestFit="1" customWidth="1"/>
    <col min="10" max="10" width="37.90625" bestFit="1" customWidth="1"/>
    <col min="11" max="11" width="41.54296875" bestFit="1" customWidth="1"/>
    <col min="12" max="12" width="56.08984375" bestFit="1" customWidth="1"/>
    <col min="13" max="13" width="48.7265625" bestFit="1" customWidth="1"/>
    <col min="14" max="14" width="60.08984375" bestFit="1" customWidth="1"/>
    <col min="15" max="15" width="47.26953125" bestFit="1" customWidth="1"/>
    <col min="16" max="16" width="57.1796875" bestFit="1" customWidth="1"/>
    <col min="17" max="17" width="59.7265625" bestFit="1" customWidth="1"/>
    <col min="18" max="18" width="54.1796875" bestFit="1" customWidth="1"/>
    <col min="19" max="19" width="60.36328125" bestFit="1" customWidth="1"/>
    <col min="20" max="20" width="52.7265625" bestFit="1" customWidth="1"/>
    <col min="21" max="21" width="59.7265625" bestFit="1" customWidth="1"/>
    <col min="22" max="22" width="56.7265625" bestFit="1" customWidth="1"/>
    <col min="23" max="23" width="55.26953125" bestFit="1" customWidth="1"/>
    <col min="24" max="24" width="51.90625" bestFit="1" customWidth="1"/>
    <col min="25" max="25" width="17.1796875" bestFit="1" customWidth="1"/>
  </cols>
  <sheetData>
    <row r="3" spans="1:2" x14ac:dyDescent="0.35">
      <c r="A3" t="s">
        <v>163</v>
      </c>
    </row>
    <row r="4" spans="1:2" x14ac:dyDescent="0.35">
      <c r="A4" s="33">
        <v>367588.02339999966</v>
      </c>
    </row>
    <row r="10" spans="1:2" x14ac:dyDescent="0.35">
      <c r="A10" s="43" t="s">
        <v>165</v>
      </c>
      <c r="B10" t="s">
        <v>163</v>
      </c>
    </row>
    <row r="11" spans="1:2" x14ac:dyDescent="0.35">
      <c r="A11" s="44" t="s">
        <v>45</v>
      </c>
      <c r="B11" s="33">
        <v>19858.831499999997</v>
      </c>
    </row>
    <row r="12" spans="1:2" x14ac:dyDescent="0.35">
      <c r="A12" s="44" t="s">
        <v>50</v>
      </c>
      <c r="B12" s="33">
        <v>25077.397099999995</v>
      </c>
    </row>
    <row r="13" spans="1:2" x14ac:dyDescent="0.35">
      <c r="A13" s="44" t="s">
        <v>46</v>
      </c>
      <c r="B13" s="33">
        <v>29825.564299999976</v>
      </c>
    </row>
    <row r="14" spans="1:2" x14ac:dyDescent="0.35">
      <c r="A14" s="44" t="s">
        <v>47</v>
      </c>
      <c r="B14" s="33">
        <v>31130.420499999993</v>
      </c>
    </row>
    <row r="15" spans="1:2" x14ac:dyDescent="0.35">
      <c r="A15" s="44" t="s">
        <v>53</v>
      </c>
      <c r="B15" s="33">
        <v>34731.607899999981</v>
      </c>
    </row>
    <row r="16" spans="1:2" x14ac:dyDescent="0.35">
      <c r="A16" s="44" t="s">
        <v>52</v>
      </c>
      <c r="B16" s="33">
        <v>36419.913799999988</v>
      </c>
    </row>
    <row r="17" spans="1:3" x14ac:dyDescent="0.35">
      <c r="A17" s="44" t="s">
        <v>54</v>
      </c>
      <c r="B17" s="33">
        <v>36856.912199999984</v>
      </c>
    </row>
    <row r="18" spans="1:3" x14ac:dyDescent="0.35">
      <c r="A18" s="44" t="s">
        <v>48</v>
      </c>
      <c r="B18" s="33">
        <v>153687.37609999996</v>
      </c>
    </row>
    <row r="19" spans="1:3" x14ac:dyDescent="0.35">
      <c r="A19" s="44" t="s">
        <v>166</v>
      </c>
      <c r="B19" s="33">
        <v>367588.02339999954</v>
      </c>
    </row>
    <row r="22" spans="1:3" x14ac:dyDescent="0.35">
      <c r="A22" s="43" t="s">
        <v>165</v>
      </c>
      <c r="B22" t="s">
        <v>163</v>
      </c>
    </row>
    <row r="23" spans="1:3" x14ac:dyDescent="0.35">
      <c r="A23" s="44" t="s">
        <v>13</v>
      </c>
      <c r="B23" s="33">
        <v>71173.516800000027</v>
      </c>
    </row>
    <row r="24" spans="1:3" x14ac:dyDescent="0.35">
      <c r="A24" s="44" t="s">
        <v>18</v>
      </c>
      <c r="B24" s="33">
        <v>46432.195200000002</v>
      </c>
    </row>
    <row r="25" spans="1:3" x14ac:dyDescent="0.35">
      <c r="A25" s="44" t="s">
        <v>22</v>
      </c>
      <c r="B25" s="33">
        <v>45008.688999999998</v>
      </c>
    </row>
    <row r="26" spans="1:3" x14ac:dyDescent="0.35">
      <c r="A26" s="44" t="s">
        <v>29</v>
      </c>
      <c r="B26" s="33">
        <v>39183.535999999978</v>
      </c>
    </row>
    <row r="27" spans="1:3" x14ac:dyDescent="0.35">
      <c r="A27" s="44" t="s">
        <v>166</v>
      </c>
      <c r="B27" s="33">
        <v>201797.93699999986</v>
      </c>
    </row>
    <row r="31" spans="1:3" x14ac:dyDescent="0.35">
      <c r="A31" s="43" t="s">
        <v>165</v>
      </c>
      <c r="B31" s="28" t="s">
        <v>168</v>
      </c>
      <c r="C31" s="28" t="s">
        <v>167</v>
      </c>
    </row>
    <row r="32" spans="1:3" x14ac:dyDescent="0.35">
      <c r="A32" s="44" t="s">
        <v>45</v>
      </c>
      <c r="B32" s="33">
        <v>19858.831499999997</v>
      </c>
      <c r="C32" s="40">
        <v>17</v>
      </c>
    </row>
    <row r="33" spans="1:3" x14ac:dyDescent="0.35">
      <c r="A33" s="44" t="s">
        <v>50</v>
      </c>
      <c r="B33" s="33">
        <v>25077.397099999995</v>
      </c>
      <c r="C33" s="40">
        <v>25</v>
      </c>
    </row>
    <row r="34" spans="1:3" x14ac:dyDescent="0.35">
      <c r="A34" s="44" t="s">
        <v>52</v>
      </c>
      <c r="B34" s="33">
        <v>36419.913799999988</v>
      </c>
      <c r="C34" s="40">
        <v>33</v>
      </c>
    </row>
    <row r="35" spans="1:3" x14ac:dyDescent="0.35">
      <c r="A35" s="44" t="s">
        <v>47</v>
      </c>
      <c r="B35" s="33">
        <v>31130.420499999993</v>
      </c>
      <c r="C35" s="40">
        <v>34</v>
      </c>
    </row>
    <row r="36" spans="1:3" x14ac:dyDescent="0.35">
      <c r="A36" s="44" t="s">
        <v>46</v>
      </c>
      <c r="B36" s="33">
        <v>29825.564299999976</v>
      </c>
      <c r="C36" s="40">
        <v>36</v>
      </c>
    </row>
    <row r="37" spans="1:3" x14ac:dyDescent="0.35">
      <c r="A37" s="44" t="s">
        <v>53</v>
      </c>
      <c r="B37" s="33">
        <v>34731.607899999981</v>
      </c>
      <c r="C37" s="40">
        <v>36</v>
      </c>
    </row>
    <row r="38" spans="1:3" x14ac:dyDescent="0.35">
      <c r="A38" s="44" t="s">
        <v>54</v>
      </c>
      <c r="B38" s="33">
        <v>36856.912199999984</v>
      </c>
      <c r="C38" s="40">
        <v>40</v>
      </c>
    </row>
    <row r="39" spans="1:3" x14ac:dyDescent="0.35">
      <c r="A39" s="44" t="s">
        <v>48</v>
      </c>
      <c r="B39" s="33">
        <v>153687.37609999996</v>
      </c>
      <c r="C39" s="40">
        <v>162</v>
      </c>
    </row>
    <row r="40" spans="1:3" x14ac:dyDescent="0.35">
      <c r="A40" s="44" t="s">
        <v>166</v>
      </c>
      <c r="B40" s="33">
        <v>367588.02339999977</v>
      </c>
      <c r="C40" s="33">
        <v>383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zoomScale="34" workbookViewId="0">
      <selection activeCell="AB40" sqref="AB40"/>
    </sheetView>
  </sheetViews>
  <sheetFormatPr baseColWidth="10" defaultRowHeight="14.5" x14ac:dyDescent="0.35"/>
  <cols>
    <col min="1" max="1" width="23.6328125" bestFit="1" customWidth="1"/>
  </cols>
  <sheetData>
    <row r="3" spans="1:1" x14ac:dyDescent="0.35">
      <c r="A3" s="42" t="s">
        <v>164</v>
      </c>
    </row>
    <row r="4" spans="1:1" ht="28.5" x14ac:dyDescent="0.65">
      <c r="A4" s="41">
        <f>GETPIVOTDATA("VALOR TOTAL A PAGAR",TD!$A$3)</f>
        <v>367588.02339999966</v>
      </c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D25" sqref="D25"/>
    </sheetView>
  </sheetViews>
  <sheetFormatPr baseColWidth="10" defaultRowHeight="14.5" x14ac:dyDescent="0.35"/>
  <cols>
    <col min="3" max="3" width="14.26953125" bestFit="1" customWidth="1"/>
  </cols>
  <sheetData>
    <row r="2" spans="2:3" x14ac:dyDescent="0.35">
      <c r="B2" s="1" t="s">
        <v>44</v>
      </c>
      <c r="C2" s="3" t="s">
        <v>5</v>
      </c>
    </row>
    <row r="3" spans="2:3" x14ac:dyDescent="0.35">
      <c r="B3" s="5">
        <v>1</v>
      </c>
      <c r="C3" s="8" t="s">
        <v>45</v>
      </c>
    </row>
    <row r="4" spans="2:3" x14ac:dyDescent="0.35">
      <c r="B4" s="9">
        <v>2</v>
      </c>
      <c r="C4" s="12" t="s">
        <v>46</v>
      </c>
    </row>
    <row r="5" spans="2:3" x14ac:dyDescent="0.35">
      <c r="B5" s="5">
        <v>3</v>
      </c>
      <c r="C5" s="8" t="s">
        <v>47</v>
      </c>
    </row>
    <row r="6" spans="2:3" x14ac:dyDescent="0.35">
      <c r="B6" s="9">
        <v>4</v>
      </c>
      <c r="C6" s="12" t="s">
        <v>48</v>
      </c>
    </row>
    <row r="7" spans="2:3" x14ac:dyDescent="0.35">
      <c r="B7" s="5">
        <v>5</v>
      </c>
      <c r="C7" s="8" t="s">
        <v>49</v>
      </c>
    </row>
    <row r="8" spans="2:3" x14ac:dyDescent="0.35">
      <c r="B8" s="9">
        <v>6</v>
      </c>
      <c r="C8" s="12" t="s">
        <v>50</v>
      </c>
    </row>
    <row r="9" spans="2:3" x14ac:dyDescent="0.35">
      <c r="B9" s="5">
        <v>7</v>
      </c>
      <c r="C9" s="8" t="s">
        <v>51</v>
      </c>
    </row>
    <row r="10" spans="2:3" x14ac:dyDescent="0.35">
      <c r="B10" s="9">
        <v>8</v>
      </c>
      <c r="C10" s="12" t="s">
        <v>52</v>
      </c>
    </row>
    <row r="11" spans="2:3" x14ac:dyDescent="0.35">
      <c r="B11" s="5">
        <v>9</v>
      </c>
      <c r="C11" s="8" t="s">
        <v>53</v>
      </c>
    </row>
    <row r="12" spans="2:3" x14ac:dyDescent="0.35">
      <c r="B12" s="9">
        <v>10</v>
      </c>
      <c r="C12" s="12" t="s">
        <v>54</v>
      </c>
    </row>
    <row r="13" spans="2:3" x14ac:dyDescent="0.35">
      <c r="B13" s="5">
        <v>11</v>
      </c>
      <c r="C13" s="8" t="s">
        <v>55</v>
      </c>
    </row>
    <row r="14" spans="2:3" x14ac:dyDescent="0.35">
      <c r="B14" s="9">
        <v>12</v>
      </c>
      <c r="C14" s="12" t="s">
        <v>56</v>
      </c>
    </row>
    <row r="15" spans="2:3" x14ac:dyDescent="0.35">
      <c r="B15" s="4">
        <v>13</v>
      </c>
      <c r="C15" s="15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5"/>
  <sheetViews>
    <sheetView workbookViewId="0">
      <selection activeCell="D25" sqref="D25"/>
    </sheetView>
  </sheetViews>
  <sheetFormatPr baseColWidth="10" defaultRowHeight="14.5" x14ac:dyDescent="0.35"/>
  <sheetData>
    <row r="3" spans="4:6" x14ac:dyDescent="0.35">
      <c r="D3" s="1" t="s">
        <v>2</v>
      </c>
      <c r="E3" s="2" t="s">
        <v>1</v>
      </c>
      <c r="F3" s="3" t="s">
        <v>58</v>
      </c>
    </row>
    <row r="4" spans="4:6" x14ac:dyDescent="0.35">
      <c r="D4" s="5" t="s">
        <v>59</v>
      </c>
      <c r="E4" s="6" t="s">
        <v>12</v>
      </c>
      <c r="F4" s="8" t="str">
        <f>+Ciudad!$D4</f>
        <v>CUENCA</v>
      </c>
    </row>
    <row r="5" spans="4:6" x14ac:dyDescent="0.35">
      <c r="D5" s="16" t="s">
        <v>60</v>
      </c>
      <c r="E5" s="17" t="s">
        <v>15</v>
      </c>
      <c r="F5" s="18" t="str">
        <f>+Ciudad!$D5</f>
        <v>GUAYAQUIL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97"/>
  <sheetViews>
    <sheetView workbookViewId="0">
      <selection activeCell="D3" sqref="D3"/>
    </sheetView>
  </sheetViews>
  <sheetFormatPr baseColWidth="10" defaultRowHeight="14.5" x14ac:dyDescent="0.35"/>
  <cols>
    <col min="3" max="3" width="5" bestFit="1" customWidth="1"/>
    <col min="4" max="4" width="43.453125" bestFit="1" customWidth="1"/>
  </cols>
  <sheetData>
    <row r="3" spans="3:9" x14ac:dyDescent="0.35">
      <c r="C3" s="19" t="s">
        <v>44</v>
      </c>
      <c r="D3" s="20" t="s">
        <v>7</v>
      </c>
      <c r="I3" s="21" t="s">
        <v>61</v>
      </c>
    </row>
    <row r="4" spans="3:9" x14ac:dyDescent="0.35">
      <c r="C4" s="22">
        <v>1</v>
      </c>
      <c r="D4" s="23" t="s">
        <v>62</v>
      </c>
      <c r="I4" s="24"/>
    </row>
    <row r="5" spans="3:9" x14ac:dyDescent="0.35">
      <c r="C5" s="22">
        <v>2</v>
      </c>
      <c r="D5" s="23" t="s">
        <v>63</v>
      </c>
      <c r="I5" s="24"/>
    </row>
    <row r="6" spans="3:9" x14ac:dyDescent="0.35">
      <c r="C6" s="22">
        <v>3</v>
      </c>
      <c r="D6" s="23" t="s">
        <v>64</v>
      </c>
      <c r="I6" s="21" t="s">
        <v>65</v>
      </c>
    </row>
    <row r="7" spans="3:9" x14ac:dyDescent="0.35">
      <c r="C7" s="22">
        <v>4</v>
      </c>
      <c r="D7" s="23" t="s">
        <v>66</v>
      </c>
    </row>
    <row r="8" spans="3:9" x14ac:dyDescent="0.35">
      <c r="C8" s="22">
        <v>5</v>
      </c>
      <c r="D8" s="23" t="s">
        <v>67</v>
      </c>
      <c r="I8" s="25"/>
    </row>
    <row r="9" spans="3:9" x14ac:dyDescent="0.35">
      <c r="C9" s="22">
        <v>6</v>
      </c>
      <c r="D9" s="23" t="s">
        <v>68</v>
      </c>
      <c r="I9" s="25"/>
    </row>
    <row r="10" spans="3:9" x14ac:dyDescent="0.35">
      <c r="C10" s="22">
        <v>7</v>
      </c>
      <c r="D10" s="23" t="s">
        <v>69</v>
      </c>
      <c r="I10" s="25"/>
    </row>
    <row r="11" spans="3:9" x14ac:dyDescent="0.35">
      <c r="C11" s="22">
        <v>8</v>
      </c>
      <c r="D11" s="23" t="s">
        <v>70</v>
      </c>
      <c r="I11" s="25"/>
    </row>
    <row r="12" spans="3:9" x14ac:dyDescent="0.35">
      <c r="C12" s="22">
        <v>9</v>
      </c>
      <c r="D12" s="23" t="s">
        <v>71</v>
      </c>
      <c r="I12" s="25"/>
    </row>
    <row r="13" spans="3:9" x14ac:dyDescent="0.35">
      <c r="C13" s="22">
        <v>10</v>
      </c>
      <c r="D13" s="23" t="s">
        <v>72</v>
      </c>
      <c r="I13" s="25"/>
    </row>
    <row r="14" spans="3:9" x14ac:dyDescent="0.35">
      <c r="C14" s="22">
        <v>11</v>
      </c>
      <c r="D14" s="23" t="s">
        <v>73</v>
      </c>
      <c r="I14" s="25"/>
    </row>
    <row r="15" spans="3:9" x14ac:dyDescent="0.35">
      <c r="C15" s="22">
        <v>12</v>
      </c>
      <c r="D15" s="23" t="s">
        <v>74</v>
      </c>
      <c r="I15" s="25"/>
    </row>
    <row r="16" spans="3:9" x14ac:dyDescent="0.35">
      <c r="C16" s="22">
        <v>13</v>
      </c>
      <c r="D16" s="23" t="s">
        <v>75</v>
      </c>
      <c r="I16" s="25"/>
    </row>
    <row r="17" spans="3:9" x14ac:dyDescent="0.35">
      <c r="C17" s="22">
        <v>14</v>
      </c>
      <c r="D17" s="23" t="s">
        <v>76</v>
      </c>
      <c r="I17" s="25"/>
    </row>
    <row r="18" spans="3:9" x14ac:dyDescent="0.35">
      <c r="C18" s="22">
        <v>15</v>
      </c>
      <c r="D18" s="23" t="s">
        <v>77</v>
      </c>
      <c r="I18" s="25"/>
    </row>
    <row r="19" spans="3:9" x14ac:dyDescent="0.35">
      <c r="C19" s="22">
        <v>16</v>
      </c>
      <c r="D19" s="23" t="s">
        <v>78</v>
      </c>
      <c r="I19" s="25"/>
    </row>
    <row r="20" spans="3:9" x14ac:dyDescent="0.35">
      <c r="C20" s="22">
        <v>17</v>
      </c>
      <c r="D20" s="23" t="s">
        <v>79</v>
      </c>
      <c r="I20" s="25"/>
    </row>
    <row r="21" spans="3:9" x14ac:dyDescent="0.35">
      <c r="C21" s="22">
        <v>18</v>
      </c>
      <c r="D21" s="23" t="s">
        <v>80</v>
      </c>
      <c r="I21" s="25"/>
    </row>
    <row r="22" spans="3:9" x14ac:dyDescent="0.35">
      <c r="C22" s="22">
        <v>19</v>
      </c>
      <c r="D22" s="23" t="s">
        <v>81</v>
      </c>
      <c r="I22" s="25"/>
    </row>
    <row r="23" spans="3:9" x14ac:dyDescent="0.35">
      <c r="C23" s="22">
        <v>20</v>
      </c>
      <c r="D23" s="23" t="s">
        <v>82</v>
      </c>
      <c r="I23" s="25"/>
    </row>
    <row r="24" spans="3:9" x14ac:dyDescent="0.35">
      <c r="C24" s="22">
        <v>21</v>
      </c>
      <c r="D24" s="23" t="s">
        <v>83</v>
      </c>
      <c r="I24" s="25"/>
    </row>
    <row r="25" spans="3:9" x14ac:dyDescent="0.35">
      <c r="C25" s="22">
        <v>22</v>
      </c>
      <c r="D25" s="23" t="s">
        <v>84</v>
      </c>
      <c r="I25" s="25"/>
    </row>
    <row r="26" spans="3:9" x14ac:dyDescent="0.35">
      <c r="C26" s="22">
        <v>23</v>
      </c>
      <c r="D26" s="23" t="s">
        <v>85</v>
      </c>
      <c r="I26" s="25"/>
    </row>
    <row r="27" spans="3:9" x14ac:dyDescent="0.35">
      <c r="C27" s="22">
        <v>24</v>
      </c>
      <c r="D27" s="23" t="s">
        <v>86</v>
      </c>
      <c r="I27" s="25"/>
    </row>
    <row r="28" spans="3:9" x14ac:dyDescent="0.35">
      <c r="C28" s="22">
        <v>25</v>
      </c>
      <c r="D28" s="23" t="s">
        <v>87</v>
      </c>
      <c r="I28" s="25"/>
    </row>
    <row r="29" spans="3:9" x14ac:dyDescent="0.35">
      <c r="C29" s="22">
        <v>26</v>
      </c>
      <c r="D29" s="23" t="s">
        <v>88</v>
      </c>
      <c r="I29" s="25"/>
    </row>
    <row r="30" spans="3:9" x14ac:dyDescent="0.35">
      <c r="C30" s="22">
        <v>27</v>
      </c>
      <c r="D30" s="23" t="s">
        <v>89</v>
      </c>
      <c r="I30" s="25"/>
    </row>
    <row r="31" spans="3:9" x14ac:dyDescent="0.35">
      <c r="C31" s="22">
        <v>28</v>
      </c>
      <c r="D31" s="23" t="s">
        <v>90</v>
      </c>
      <c r="I31" s="25"/>
    </row>
    <row r="32" spans="3:9" x14ac:dyDescent="0.35">
      <c r="C32" s="22">
        <v>29</v>
      </c>
      <c r="D32" s="23" t="s">
        <v>91</v>
      </c>
      <c r="I32" s="25"/>
    </row>
    <row r="33" spans="3:9" x14ac:dyDescent="0.35">
      <c r="C33" s="22">
        <v>30</v>
      </c>
      <c r="D33" s="23" t="s">
        <v>92</v>
      </c>
      <c r="I33" s="25"/>
    </row>
    <row r="34" spans="3:9" x14ac:dyDescent="0.35">
      <c r="C34" s="22">
        <v>31</v>
      </c>
      <c r="D34" s="23" t="s">
        <v>93</v>
      </c>
      <c r="I34" s="25"/>
    </row>
    <row r="35" spans="3:9" x14ac:dyDescent="0.35">
      <c r="C35" s="22">
        <v>32</v>
      </c>
      <c r="D35" s="23" t="s">
        <v>94</v>
      </c>
      <c r="I35" s="25"/>
    </row>
    <row r="36" spans="3:9" x14ac:dyDescent="0.35">
      <c r="C36" s="22">
        <v>33</v>
      </c>
      <c r="D36" s="23" t="s">
        <v>95</v>
      </c>
      <c r="I36" s="25"/>
    </row>
    <row r="37" spans="3:9" x14ac:dyDescent="0.35">
      <c r="C37" s="22">
        <v>34</v>
      </c>
      <c r="D37" s="23" t="s">
        <v>96</v>
      </c>
      <c r="I37" s="25"/>
    </row>
    <row r="38" spans="3:9" x14ac:dyDescent="0.35">
      <c r="C38" s="22">
        <v>35</v>
      </c>
      <c r="D38" s="23" t="s">
        <v>97</v>
      </c>
      <c r="I38" s="25"/>
    </row>
    <row r="39" spans="3:9" x14ac:dyDescent="0.35">
      <c r="C39" s="22">
        <v>36</v>
      </c>
      <c r="D39" s="23" t="s">
        <v>98</v>
      </c>
      <c r="I39" s="25"/>
    </row>
    <row r="40" spans="3:9" x14ac:dyDescent="0.35">
      <c r="C40" s="22">
        <v>37</v>
      </c>
      <c r="D40" s="23" t="s">
        <v>99</v>
      </c>
      <c r="I40" s="25"/>
    </row>
    <row r="41" spans="3:9" x14ac:dyDescent="0.35">
      <c r="C41" s="22">
        <v>38</v>
      </c>
      <c r="D41" s="23" t="s">
        <v>100</v>
      </c>
      <c r="I41" s="25"/>
    </row>
    <row r="42" spans="3:9" x14ac:dyDescent="0.35">
      <c r="C42" s="22">
        <v>39</v>
      </c>
      <c r="D42" s="23" t="s">
        <v>101</v>
      </c>
      <c r="I42" s="25"/>
    </row>
    <row r="43" spans="3:9" x14ac:dyDescent="0.35">
      <c r="C43" s="22">
        <v>40</v>
      </c>
      <c r="D43" s="23" t="s">
        <v>102</v>
      </c>
      <c r="I43" s="25"/>
    </row>
    <row r="44" spans="3:9" x14ac:dyDescent="0.35">
      <c r="C44" s="22">
        <v>41</v>
      </c>
      <c r="D44" s="23" t="s">
        <v>103</v>
      </c>
      <c r="I44" s="25"/>
    </row>
    <row r="45" spans="3:9" x14ac:dyDescent="0.35">
      <c r="C45" s="22">
        <v>42</v>
      </c>
      <c r="D45" s="23" t="s">
        <v>104</v>
      </c>
      <c r="I45" s="25"/>
    </row>
    <row r="46" spans="3:9" x14ac:dyDescent="0.35">
      <c r="C46" s="22">
        <v>43</v>
      </c>
      <c r="D46" s="23" t="s">
        <v>105</v>
      </c>
      <c r="I46" s="25"/>
    </row>
    <row r="47" spans="3:9" x14ac:dyDescent="0.35">
      <c r="C47" s="22">
        <v>44</v>
      </c>
      <c r="D47" s="23" t="s">
        <v>106</v>
      </c>
      <c r="I47" s="25"/>
    </row>
    <row r="48" spans="3:9" x14ac:dyDescent="0.35">
      <c r="C48" s="22">
        <v>45</v>
      </c>
      <c r="D48" s="23" t="s">
        <v>107</v>
      </c>
      <c r="I48" s="25"/>
    </row>
    <row r="49" spans="3:9" x14ac:dyDescent="0.35">
      <c r="C49" s="22">
        <v>46</v>
      </c>
      <c r="D49" s="23" t="s">
        <v>108</v>
      </c>
      <c r="I49" s="25"/>
    </row>
    <row r="50" spans="3:9" x14ac:dyDescent="0.35">
      <c r="C50" s="22">
        <v>47</v>
      </c>
      <c r="D50" s="23" t="s">
        <v>109</v>
      </c>
      <c r="I50" s="25"/>
    </row>
    <row r="51" spans="3:9" x14ac:dyDescent="0.35">
      <c r="C51" s="22">
        <v>48</v>
      </c>
      <c r="D51" s="23" t="s">
        <v>110</v>
      </c>
      <c r="I51" s="25"/>
    </row>
    <row r="52" spans="3:9" x14ac:dyDescent="0.35">
      <c r="C52" s="22">
        <v>49</v>
      </c>
      <c r="D52" s="23" t="s">
        <v>111</v>
      </c>
      <c r="I52" s="25"/>
    </row>
    <row r="53" spans="3:9" x14ac:dyDescent="0.35">
      <c r="C53" s="22">
        <v>50</v>
      </c>
      <c r="D53" s="23" t="s">
        <v>162</v>
      </c>
      <c r="I53" s="25"/>
    </row>
    <row r="54" spans="3:9" x14ac:dyDescent="0.35">
      <c r="C54" s="22">
        <v>51</v>
      </c>
      <c r="D54" s="23" t="s">
        <v>112</v>
      </c>
      <c r="I54" s="25"/>
    </row>
    <row r="55" spans="3:9" x14ac:dyDescent="0.35">
      <c r="C55" s="22">
        <v>52</v>
      </c>
      <c r="D55" s="23" t="s">
        <v>113</v>
      </c>
      <c r="I55" s="25"/>
    </row>
    <row r="56" spans="3:9" x14ac:dyDescent="0.35">
      <c r="C56" s="22">
        <v>53</v>
      </c>
      <c r="D56" s="23" t="s">
        <v>114</v>
      </c>
      <c r="I56" s="25"/>
    </row>
    <row r="57" spans="3:9" x14ac:dyDescent="0.35">
      <c r="C57" s="22">
        <v>54</v>
      </c>
      <c r="D57" s="23" t="s">
        <v>115</v>
      </c>
      <c r="I57" s="25"/>
    </row>
    <row r="58" spans="3:9" x14ac:dyDescent="0.35">
      <c r="C58" s="22">
        <v>55</v>
      </c>
      <c r="D58" s="23" t="s">
        <v>116</v>
      </c>
      <c r="I58" s="25"/>
    </row>
    <row r="59" spans="3:9" x14ac:dyDescent="0.35">
      <c r="C59" s="22">
        <v>56</v>
      </c>
      <c r="D59" s="23" t="s">
        <v>117</v>
      </c>
      <c r="I59" s="25"/>
    </row>
    <row r="60" spans="3:9" x14ac:dyDescent="0.35">
      <c r="C60" s="22">
        <v>57</v>
      </c>
      <c r="D60" s="23" t="s">
        <v>118</v>
      </c>
      <c r="I60" s="25"/>
    </row>
    <row r="61" spans="3:9" x14ac:dyDescent="0.35">
      <c r="C61" s="22">
        <v>58</v>
      </c>
      <c r="D61" s="23" t="s">
        <v>119</v>
      </c>
      <c r="I61" s="25"/>
    </row>
    <row r="62" spans="3:9" x14ac:dyDescent="0.35">
      <c r="C62" s="22">
        <v>59</v>
      </c>
      <c r="D62" s="23" t="s">
        <v>120</v>
      </c>
      <c r="I62" s="25"/>
    </row>
    <row r="63" spans="3:9" x14ac:dyDescent="0.35">
      <c r="C63" s="22">
        <v>60</v>
      </c>
      <c r="D63" s="23" t="s">
        <v>121</v>
      </c>
      <c r="I63" s="25"/>
    </row>
    <row r="64" spans="3:9" x14ac:dyDescent="0.35">
      <c r="C64" s="22">
        <v>61</v>
      </c>
      <c r="D64" s="23" t="s">
        <v>122</v>
      </c>
      <c r="I64" s="25"/>
    </row>
    <row r="65" spans="3:9" x14ac:dyDescent="0.35">
      <c r="C65" s="22">
        <v>62</v>
      </c>
      <c r="D65" s="23" t="s">
        <v>123</v>
      </c>
      <c r="I65" s="25"/>
    </row>
    <row r="66" spans="3:9" x14ac:dyDescent="0.35">
      <c r="C66" s="22">
        <v>63</v>
      </c>
      <c r="D66" s="23" t="s">
        <v>124</v>
      </c>
      <c r="I66" s="25"/>
    </row>
    <row r="67" spans="3:9" x14ac:dyDescent="0.35">
      <c r="C67" s="22">
        <v>64</v>
      </c>
      <c r="D67" s="23" t="s">
        <v>125</v>
      </c>
      <c r="I67" s="25"/>
    </row>
    <row r="68" spans="3:9" x14ac:dyDescent="0.35">
      <c r="C68" s="22">
        <v>65</v>
      </c>
      <c r="D68" s="23" t="s">
        <v>126</v>
      </c>
      <c r="I68" s="25"/>
    </row>
    <row r="69" spans="3:9" x14ac:dyDescent="0.35">
      <c r="C69" s="22">
        <v>66</v>
      </c>
      <c r="D69" s="23" t="s">
        <v>127</v>
      </c>
      <c r="I69" s="25"/>
    </row>
    <row r="70" spans="3:9" x14ac:dyDescent="0.35">
      <c r="C70" s="22">
        <v>67</v>
      </c>
      <c r="D70" s="23" t="s">
        <v>128</v>
      </c>
      <c r="I70" s="25"/>
    </row>
    <row r="71" spans="3:9" x14ac:dyDescent="0.35">
      <c r="C71" s="22">
        <v>68</v>
      </c>
      <c r="D71" s="23" t="s">
        <v>129</v>
      </c>
      <c r="I71" s="25"/>
    </row>
    <row r="72" spans="3:9" x14ac:dyDescent="0.35">
      <c r="C72" s="22">
        <v>69</v>
      </c>
      <c r="D72" s="23" t="s">
        <v>130</v>
      </c>
      <c r="I72" s="25"/>
    </row>
    <row r="73" spans="3:9" x14ac:dyDescent="0.35">
      <c r="C73" s="22">
        <v>70</v>
      </c>
      <c r="D73" s="23" t="s">
        <v>131</v>
      </c>
      <c r="I73" s="25"/>
    </row>
    <row r="74" spans="3:9" x14ac:dyDescent="0.35">
      <c r="C74" s="22">
        <v>71</v>
      </c>
      <c r="D74" s="23" t="s">
        <v>132</v>
      </c>
      <c r="I74" s="25"/>
    </row>
    <row r="75" spans="3:9" x14ac:dyDescent="0.35">
      <c r="C75" s="22">
        <v>72</v>
      </c>
      <c r="D75" s="23" t="s">
        <v>133</v>
      </c>
      <c r="I75" s="25"/>
    </row>
    <row r="76" spans="3:9" x14ac:dyDescent="0.35">
      <c r="C76" s="22">
        <v>73</v>
      </c>
      <c r="D76" s="23" t="s">
        <v>134</v>
      </c>
      <c r="I76" s="25"/>
    </row>
    <row r="77" spans="3:9" x14ac:dyDescent="0.35">
      <c r="C77" s="22">
        <v>74</v>
      </c>
      <c r="D77" s="23" t="s">
        <v>135</v>
      </c>
      <c r="I77" s="25"/>
    </row>
    <row r="78" spans="3:9" x14ac:dyDescent="0.35">
      <c r="C78" s="22">
        <v>75</v>
      </c>
      <c r="D78" s="23" t="s">
        <v>136</v>
      </c>
      <c r="I78" s="25"/>
    </row>
    <row r="79" spans="3:9" x14ac:dyDescent="0.35">
      <c r="C79" s="22">
        <v>76</v>
      </c>
      <c r="D79" s="23" t="s">
        <v>137</v>
      </c>
      <c r="I79" s="25"/>
    </row>
    <row r="80" spans="3:9" x14ac:dyDescent="0.35">
      <c r="C80" s="22">
        <v>77</v>
      </c>
      <c r="D80" s="23" t="s">
        <v>138</v>
      </c>
      <c r="I80" s="25"/>
    </row>
    <row r="81" spans="3:9" x14ac:dyDescent="0.35">
      <c r="C81" s="22">
        <v>78</v>
      </c>
      <c r="D81" s="23" t="s">
        <v>139</v>
      </c>
      <c r="I81" s="25"/>
    </row>
    <row r="82" spans="3:9" x14ac:dyDescent="0.35">
      <c r="C82" s="22">
        <v>79</v>
      </c>
      <c r="D82" s="23" t="s">
        <v>140</v>
      </c>
      <c r="I82" s="25"/>
    </row>
    <row r="83" spans="3:9" x14ac:dyDescent="0.35">
      <c r="C83" s="22">
        <v>80</v>
      </c>
      <c r="D83" s="23" t="s">
        <v>141</v>
      </c>
      <c r="I83" s="25"/>
    </row>
    <row r="84" spans="3:9" x14ac:dyDescent="0.35">
      <c r="C84" s="22">
        <v>81</v>
      </c>
      <c r="D84" s="23" t="s">
        <v>142</v>
      </c>
      <c r="I84" s="25"/>
    </row>
    <row r="85" spans="3:9" x14ac:dyDescent="0.35">
      <c r="C85" s="22">
        <v>82</v>
      </c>
      <c r="D85" s="23" t="s">
        <v>143</v>
      </c>
      <c r="I85" s="25"/>
    </row>
    <row r="86" spans="3:9" x14ac:dyDescent="0.35">
      <c r="C86" s="22">
        <v>83</v>
      </c>
      <c r="D86" s="23" t="s">
        <v>144</v>
      </c>
      <c r="I86" s="25"/>
    </row>
    <row r="87" spans="3:9" x14ac:dyDescent="0.35">
      <c r="C87" s="22">
        <v>84</v>
      </c>
      <c r="D87" s="23" t="s">
        <v>145</v>
      </c>
      <c r="I87" s="25"/>
    </row>
    <row r="88" spans="3:9" x14ac:dyDescent="0.35">
      <c r="C88" s="22">
        <v>85</v>
      </c>
      <c r="D88" s="23" t="s">
        <v>146</v>
      </c>
      <c r="I88" s="25"/>
    </row>
    <row r="89" spans="3:9" x14ac:dyDescent="0.35">
      <c r="C89" s="22">
        <v>86</v>
      </c>
      <c r="D89" s="23" t="s">
        <v>147</v>
      </c>
      <c r="I89" s="25"/>
    </row>
    <row r="90" spans="3:9" x14ac:dyDescent="0.35">
      <c r="C90" s="22">
        <v>87</v>
      </c>
      <c r="D90" s="23" t="s">
        <v>148</v>
      </c>
      <c r="I90" s="25"/>
    </row>
    <row r="91" spans="3:9" x14ac:dyDescent="0.35">
      <c r="C91" s="22">
        <v>88</v>
      </c>
      <c r="D91" s="23" t="s">
        <v>149</v>
      </c>
      <c r="I91" s="25"/>
    </row>
    <row r="92" spans="3:9" x14ac:dyDescent="0.35">
      <c r="C92" s="22">
        <v>89</v>
      </c>
      <c r="D92" s="23" t="s">
        <v>150</v>
      </c>
      <c r="I92" s="25"/>
    </row>
    <row r="93" spans="3:9" x14ac:dyDescent="0.35">
      <c r="C93" s="22">
        <v>90</v>
      </c>
      <c r="D93" s="23" t="s">
        <v>151</v>
      </c>
      <c r="I93" s="25"/>
    </row>
    <row r="94" spans="3:9" x14ac:dyDescent="0.35">
      <c r="C94" s="22">
        <v>91</v>
      </c>
      <c r="D94" s="23" t="s">
        <v>152</v>
      </c>
      <c r="I94" s="25"/>
    </row>
    <row r="95" spans="3:9" x14ac:dyDescent="0.35">
      <c r="C95" s="22">
        <v>92</v>
      </c>
      <c r="D95" s="23" t="s">
        <v>153</v>
      </c>
      <c r="I95" s="25"/>
    </row>
    <row r="96" spans="3:9" x14ac:dyDescent="0.35">
      <c r="C96" s="22">
        <v>93</v>
      </c>
      <c r="D96" s="23" t="s">
        <v>154</v>
      </c>
      <c r="I96" s="25"/>
    </row>
    <row r="97" spans="3:9" x14ac:dyDescent="0.35">
      <c r="C97" s="22">
        <v>94</v>
      </c>
      <c r="D97" s="23" t="s">
        <v>155</v>
      </c>
      <c r="I97" s="25"/>
    </row>
    <row r="98" spans="3:9" x14ac:dyDescent="0.35">
      <c r="C98" s="22">
        <v>95</v>
      </c>
      <c r="D98" s="23" t="s">
        <v>156</v>
      </c>
      <c r="I98" s="25"/>
    </row>
    <row r="99" spans="3:9" x14ac:dyDescent="0.35">
      <c r="C99" s="22">
        <v>96</v>
      </c>
      <c r="D99" s="23" t="s">
        <v>157</v>
      </c>
      <c r="I99" s="25"/>
    </row>
    <row r="100" spans="3:9" x14ac:dyDescent="0.35">
      <c r="C100" s="22">
        <v>97</v>
      </c>
      <c r="D100" s="23" t="s">
        <v>158</v>
      </c>
      <c r="I100" s="25"/>
    </row>
    <row r="101" spans="3:9" x14ac:dyDescent="0.35">
      <c r="C101" s="22">
        <v>98</v>
      </c>
      <c r="D101" s="23" t="s">
        <v>159</v>
      </c>
      <c r="I101" s="25"/>
    </row>
    <row r="102" spans="3:9" x14ac:dyDescent="0.35">
      <c r="C102" s="22">
        <v>99</v>
      </c>
      <c r="D102" s="23" t="s">
        <v>160</v>
      </c>
      <c r="I102" s="25"/>
    </row>
    <row r="103" spans="3:9" x14ac:dyDescent="0.35">
      <c r="C103" s="26">
        <v>100</v>
      </c>
      <c r="D103" s="27" t="s">
        <v>161</v>
      </c>
      <c r="I103" s="25"/>
    </row>
    <row r="104" spans="3:9" x14ac:dyDescent="0.35">
      <c r="I104" s="25"/>
    </row>
    <row r="105" spans="3:9" x14ac:dyDescent="0.35">
      <c r="I105" s="25"/>
    </row>
    <row r="106" spans="3:9" x14ac:dyDescent="0.35">
      <c r="I106" s="25"/>
    </row>
    <row r="296" spans="8:9" x14ac:dyDescent="0.35">
      <c r="H296" s="24"/>
    </row>
    <row r="297" spans="8:9" x14ac:dyDescent="0.35">
      <c r="H297" s="37"/>
      <c r="I297" s="37"/>
    </row>
  </sheetData>
  <mergeCells count="1">
    <mergeCell ref="H297:I2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Tabla</vt:lpstr>
      <vt:lpstr>TD</vt:lpstr>
      <vt:lpstr>DASHBOARD</vt:lpstr>
      <vt:lpstr>Empleados</vt:lpstr>
      <vt:lpstr>Ciudad</vt:lpstr>
      <vt:lpstr>Clientes</vt:lpstr>
      <vt:lpstr>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DianaRojasLandacay</cp:lastModifiedBy>
  <dcterms:created xsi:type="dcterms:W3CDTF">2023-04-05T00:24:35Z</dcterms:created>
  <dcterms:modified xsi:type="dcterms:W3CDTF">2023-04-06T23:44:33Z</dcterms:modified>
</cp:coreProperties>
</file>