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user\Downloads\Sugar BS- Oct 2023\"/>
    </mc:Choice>
  </mc:AlternateContent>
  <xr:revisionPtr revIDLastSave="0" documentId="13_ncr:1_{A53D53E6-A54B-4147-AC5B-F63CEAF8BCA3}" xr6:coauthVersionLast="41" xr6:coauthVersionMax="41" xr10:uidLastSave="{00000000-0000-0000-0000-000000000000}"/>
  <bookViews>
    <workbookView xWindow="-110" yWindow="-110" windowWidth="19420" windowHeight="10420" tabRatio="500" activeTab="1" xr2:uid="{00000000-000D-0000-FFFF-FFFF00000000}"/>
  </bookViews>
  <sheets>
    <sheet name="OutputTable" sheetId="1" r:id="rId1"/>
    <sheet name="Somalia" sheetId="2" r:id="rId2"/>
  </sheets>
  <definedNames>
    <definedName name="KSB_DATA_REQ_JAN_2016_fin">#REF!</definedName>
    <definedName name="_xlnm.Print_Area" localSheetId="0">OutputTable!$A$1:$HO$33</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T178" i="2" l="1"/>
  <c r="V167" i="2" l="1"/>
  <c r="V165" i="2"/>
  <c r="V168" i="2"/>
  <c r="V166" i="2"/>
  <c r="T170" i="2" l="1"/>
  <c r="S206" i="2" l="1"/>
  <c r="P206" i="2"/>
  <c r="K206" i="2" s="1"/>
  <c r="N206" i="2"/>
  <c r="G206" i="2"/>
  <c r="E206" i="2"/>
  <c r="S205" i="2"/>
  <c r="P205" i="2"/>
  <c r="N205" i="2"/>
  <c r="G205" i="2"/>
  <c r="E205" i="2"/>
  <c r="S204" i="2"/>
  <c r="P204" i="2"/>
  <c r="K204" i="2" s="1"/>
  <c r="N204" i="2"/>
  <c r="G204" i="2"/>
  <c r="E204" i="2"/>
  <c r="S203" i="2"/>
  <c r="P203" i="2"/>
  <c r="N203" i="2"/>
  <c r="G203" i="2"/>
  <c r="E203" i="2"/>
  <c r="S202" i="2"/>
  <c r="P202" i="2"/>
  <c r="N202" i="2"/>
  <c r="G202" i="2"/>
  <c r="E202" i="2"/>
  <c r="S201" i="2"/>
  <c r="P201" i="2"/>
  <c r="N201" i="2"/>
  <c r="G201" i="2"/>
  <c r="E201" i="2"/>
  <c r="S200" i="2"/>
  <c r="P200" i="2"/>
  <c r="K200" i="2" s="1"/>
  <c r="N200" i="2"/>
  <c r="G200" i="2"/>
  <c r="E200" i="2"/>
  <c r="S199" i="2"/>
  <c r="P199" i="2"/>
  <c r="N199" i="2"/>
  <c r="G199" i="2"/>
  <c r="E199" i="2"/>
  <c r="S198" i="2"/>
  <c r="P198" i="2"/>
  <c r="N198" i="2"/>
  <c r="G198" i="2"/>
  <c r="E198" i="2"/>
  <c r="S197" i="2"/>
  <c r="P197" i="2"/>
  <c r="N197" i="2"/>
  <c r="G197" i="2"/>
  <c r="E197" i="2"/>
  <c r="S196" i="2"/>
  <c r="P196" i="2"/>
  <c r="N196" i="2"/>
  <c r="G196" i="2"/>
  <c r="E196" i="2"/>
  <c r="S195" i="2"/>
  <c r="P195" i="2"/>
  <c r="K195" i="2" s="1"/>
  <c r="N195" i="2"/>
  <c r="G195" i="2"/>
  <c r="E195" i="2"/>
  <c r="S194" i="2"/>
  <c r="P194" i="2"/>
  <c r="N194" i="2"/>
  <c r="G194" i="2"/>
  <c r="E194" i="2"/>
  <c r="S193" i="2"/>
  <c r="P193" i="2"/>
  <c r="K193" i="2" s="1"/>
  <c r="N193" i="2"/>
  <c r="G193" i="2"/>
  <c r="E193" i="2"/>
  <c r="S192" i="2"/>
  <c r="P192" i="2"/>
  <c r="K192" i="2" s="1"/>
  <c r="N192" i="2"/>
  <c r="G192" i="2"/>
  <c r="E192" i="2"/>
  <c r="S191" i="2"/>
  <c r="P191" i="2"/>
  <c r="N191" i="2"/>
  <c r="G191" i="2"/>
  <c r="E191" i="2"/>
  <c r="S190" i="2"/>
  <c r="P190" i="2"/>
  <c r="N190" i="2"/>
  <c r="G190" i="2"/>
  <c r="E190" i="2"/>
  <c r="S189" i="2"/>
  <c r="P189" i="2"/>
  <c r="N189" i="2"/>
  <c r="G189" i="2"/>
  <c r="E189" i="2"/>
  <c r="S188" i="2"/>
  <c r="P188" i="2"/>
  <c r="K188" i="2" s="1"/>
  <c r="N188" i="2"/>
  <c r="G188" i="2"/>
  <c r="E188" i="2"/>
  <c r="S187" i="2"/>
  <c r="P187" i="2"/>
  <c r="K187" i="2" s="1"/>
  <c r="N187" i="2"/>
  <c r="G187" i="2"/>
  <c r="E187" i="2"/>
  <c r="S186" i="2"/>
  <c r="P186" i="2"/>
  <c r="N186" i="2"/>
  <c r="G186" i="2"/>
  <c r="E186" i="2"/>
  <c r="S185" i="2"/>
  <c r="P185" i="2"/>
  <c r="K185" i="2" s="1"/>
  <c r="N185" i="2"/>
  <c r="G185" i="2"/>
  <c r="E185" i="2"/>
  <c r="S184" i="2"/>
  <c r="P184" i="2"/>
  <c r="K184" i="2" s="1"/>
  <c r="N184" i="2"/>
  <c r="G184" i="2"/>
  <c r="E184" i="2"/>
  <c r="S183" i="2"/>
  <c r="P183" i="2"/>
  <c r="N183" i="2"/>
  <c r="G183" i="2"/>
  <c r="E183" i="2"/>
  <c r="S182" i="2"/>
  <c r="P182" i="2"/>
  <c r="N182" i="2"/>
  <c r="G182" i="2"/>
  <c r="E182" i="2"/>
  <c r="S181" i="2"/>
  <c r="P181" i="2"/>
  <c r="N181" i="2"/>
  <c r="G181" i="2"/>
  <c r="E181" i="2"/>
  <c r="S180" i="2"/>
  <c r="P180" i="2"/>
  <c r="N180" i="2"/>
  <c r="G180" i="2"/>
  <c r="E180" i="2"/>
  <c r="S179" i="2"/>
  <c r="P179" i="2"/>
  <c r="N179" i="2"/>
  <c r="G179" i="2"/>
  <c r="E179" i="2"/>
  <c r="S178" i="2"/>
  <c r="P178" i="2"/>
  <c r="N178" i="2"/>
  <c r="G178" i="2"/>
  <c r="E178" i="2"/>
  <c r="S177" i="2"/>
  <c r="P177" i="2"/>
  <c r="N177" i="2"/>
  <c r="G177" i="2"/>
  <c r="E177" i="2"/>
  <c r="S176" i="2"/>
  <c r="P176" i="2"/>
  <c r="K176" i="2" s="1"/>
  <c r="N176" i="2"/>
  <c r="G176" i="2"/>
  <c r="E176" i="2"/>
  <c r="S175" i="2"/>
  <c r="P175" i="2"/>
  <c r="N175" i="2"/>
  <c r="G175" i="2"/>
  <c r="E175" i="2"/>
  <c r="S174" i="2"/>
  <c r="P174" i="2"/>
  <c r="N174" i="2"/>
  <c r="G174" i="2"/>
  <c r="E174" i="2"/>
  <c r="S173" i="2"/>
  <c r="P173" i="2"/>
  <c r="N173" i="2"/>
  <c r="G173" i="2"/>
  <c r="E173" i="2"/>
  <c r="S172" i="2"/>
  <c r="P172" i="2"/>
  <c r="K172" i="2" s="1"/>
  <c r="N172" i="2"/>
  <c r="G172" i="2"/>
  <c r="E172" i="2"/>
  <c r="S171" i="2"/>
  <c r="P171" i="2"/>
  <c r="N171" i="2"/>
  <c r="G171" i="2"/>
  <c r="E171" i="2"/>
  <c r="S170" i="2"/>
  <c r="P170" i="2"/>
  <c r="N170" i="2"/>
  <c r="G170" i="2"/>
  <c r="E170" i="2"/>
  <c r="S169" i="2"/>
  <c r="P169" i="2"/>
  <c r="K169" i="2" s="1"/>
  <c r="N169" i="2"/>
  <c r="G169" i="2"/>
  <c r="E169" i="2"/>
  <c r="S168" i="2"/>
  <c r="P168" i="2"/>
  <c r="K168" i="2" s="1"/>
  <c r="N168" i="2"/>
  <c r="G168" i="2"/>
  <c r="E168" i="2"/>
  <c r="T167" i="2"/>
  <c r="S167" i="2" s="1"/>
  <c r="P167" i="2"/>
  <c r="N167" i="2"/>
  <c r="K167" i="2" s="1"/>
  <c r="G167" i="2"/>
  <c r="E167" i="2"/>
  <c r="T166" i="2"/>
  <c r="S166" i="2" s="1"/>
  <c r="P166" i="2"/>
  <c r="N166" i="2"/>
  <c r="G166" i="2"/>
  <c r="E166" i="2"/>
  <c r="S165" i="2"/>
  <c r="P165" i="2"/>
  <c r="N165" i="2"/>
  <c r="K165" i="2" s="1"/>
  <c r="G165" i="2"/>
  <c r="E165" i="2"/>
  <c r="S164" i="2"/>
  <c r="P164" i="2"/>
  <c r="N164" i="2"/>
  <c r="K164" i="2"/>
  <c r="G164" i="2"/>
  <c r="E164" i="2"/>
  <c r="V163" i="2"/>
  <c r="S163" i="2" s="1"/>
  <c r="P163" i="2"/>
  <c r="N163" i="2"/>
  <c r="K163" i="2" s="1"/>
  <c r="G163" i="2"/>
  <c r="E163" i="2"/>
  <c r="S162" i="2"/>
  <c r="P162" i="2"/>
  <c r="N162" i="2"/>
  <c r="G162" i="2"/>
  <c r="E162" i="2"/>
  <c r="S161" i="2"/>
  <c r="P161" i="2"/>
  <c r="N161" i="2"/>
  <c r="K161" i="2" s="1"/>
  <c r="G161" i="2"/>
  <c r="E161" i="2"/>
  <c r="S160" i="2"/>
  <c r="P160" i="2"/>
  <c r="N160" i="2"/>
  <c r="G160" i="2"/>
  <c r="E160" i="2"/>
  <c r="S159" i="2"/>
  <c r="P159" i="2"/>
  <c r="N159" i="2"/>
  <c r="K159" i="2" s="1"/>
  <c r="G159" i="2"/>
  <c r="E159" i="2"/>
  <c r="V158" i="2"/>
  <c r="S158" i="2" s="1"/>
  <c r="P158" i="2"/>
  <c r="K158" i="2" s="1"/>
  <c r="N158" i="2"/>
  <c r="G158" i="2"/>
  <c r="E158" i="2"/>
  <c r="V157" i="2"/>
  <c r="S157" i="2" s="1"/>
  <c r="P157" i="2"/>
  <c r="N157" i="2"/>
  <c r="K157" i="2" s="1"/>
  <c r="G157" i="2"/>
  <c r="E157" i="2"/>
  <c r="V156" i="2"/>
  <c r="S156" i="2" s="1"/>
  <c r="P156" i="2"/>
  <c r="N156" i="2"/>
  <c r="K156" i="2" s="1"/>
  <c r="G156" i="2"/>
  <c r="E156" i="2"/>
  <c r="V155" i="2"/>
  <c r="S155" i="2" s="1"/>
  <c r="P155" i="2"/>
  <c r="N155" i="2"/>
  <c r="G155" i="2"/>
  <c r="E155" i="2"/>
  <c r="V154" i="2"/>
  <c r="U154" i="2"/>
  <c r="T154" i="2"/>
  <c r="P154" i="2"/>
  <c r="N154" i="2"/>
  <c r="K154" i="2"/>
  <c r="G154" i="2"/>
  <c r="E154" i="2"/>
  <c r="V153" i="2"/>
  <c r="S153" i="2" s="1"/>
  <c r="P153" i="2"/>
  <c r="N153" i="2"/>
  <c r="K153" i="2" s="1"/>
  <c r="G153" i="2"/>
  <c r="E153" i="2"/>
  <c r="U152" i="2"/>
  <c r="S152" i="2" s="1"/>
  <c r="P152" i="2"/>
  <c r="N152" i="2"/>
  <c r="G152" i="2"/>
  <c r="E152" i="2"/>
  <c r="S151" i="2"/>
  <c r="P151" i="2"/>
  <c r="K151" i="2" s="1"/>
  <c r="N151" i="2"/>
  <c r="G151" i="2"/>
  <c r="E151" i="2"/>
  <c r="S150" i="2"/>
  <c r="P150" i="2"/>
  <c r="N150" i="2"/>
  <c r="G150" i="2"/>
  <c r="E150" i="2"/>
  <c r="V149" i="2"/>
  <c r="T149" i="2"/>
  <c r="S149" i="2" s="1"/>
  <c r="P149" i="2"/>
  <c r="N149" i="2"/>
  <c r="K149" i="2" s="1"/>
  <c r="G149" i="2"/>
  <c r="E149" i="2"/>
  <c r="S148" i="2"/>
  <c r="P148" i="2"/>
  <c r="N148" i="2"/>
  <c r="G148" i="2"/>
  <c r="E148" i="2"/>
  <c r="V147" i="2"/>
  <c r="S147" i="2" s="1"/>
  <c r="P147" i="2"/>
  <c r="K147" i="2" s="1"/>
  <c r="N147" i="2"/>
  <c r="G147" i="2"/>
  <c r="E147" i="2"/>
  <c r="V146" i="2"/>
  <c r="S146" i="2" s="1"/>
  <c r="P146" i="2"/>
  <c r="N146" i="2"/>
  <c r="K146" i="2" s="1"/>
  <c r="G146" i="2"/>
  <c r="E146" i="2"/>
  <c r="V145" i="2"/>
  <c r="S145" i="2" s="1"/>
  <c r="P145" i="2"/>
  <c r="N145" i="2"/>
  <c r="G145" i="2"/>
  <c r="E145" i="2"/>
  <c r="V144" i="2"/>
  <c r="S144" i="2" s="1"/>
  <c r="P144" i="2"/>
  <c r="N144" i="2"/>
  <c r="K144" i="2" s="1"/>
  <c r="G144" i="2"/>
  <c r="E144" i="2"/>
  <c r="V143" i="2"/>
  <c r="S143" i="2" s="1"/>
  <c r="P143" i="2"/>
  <c r="N143" i="2"/>
  <c r="G143" i="2"/>
  <c r="E143" i="2"/>
  <c r="V142" i="2"/>
  <c r="S142" i="2" s="1"/>
  <c r="P142" i="2"/>
  <c r="N142" i="2"/>
  <c r="K142" i="2"/>
  <c r="G142" i="2"/>
  <c r="E142" i="2"/>
  <c r="V141" i="2"/>
  <c r="S141" i="2" s="1"/>
  <c r="P141" i="2"/>
  <c r="N141" i="2"/>
  <c r="G141" i="2"/>
  <c r="E141" i="2"/>
  <c r="V140" i="2"/>
  <c r="S140" i="2" s="1"/>
  <c r="P140" i="2"/>
  <c r="N140" i="2"/>
  <c r="G140" i="2"/>
  <c r="E140" i="2"/>
  <c r="V139" i="2"/>
  <c r="S139" i="2"/>
  <c r="P139" i="2"/>
  <c r="N139" i="2"/>
  <c r="G139" i="2"/>
  <c r="E139" i="2"/>
  <c r="V138" i="2"/>
  <c r="S138" i="2" s="1"/>
  <c r="P138" i="2"/>
  <c r="N138" i="2"/>
  <c r="G138" i="2"/>
  <c r="E138" i="2"/>
  <c r="S137" i="2"/>
  <c r="P137" i="2"/>
  <c r="N137" i="2"/>
  <c r="K137" i="2" s="1"/>
  <c r="G137" i="2"/>
  <c r="E137" i="2"/>
  <c r="S136" i="2"/>
  <c r="P136" i="2"/>
  <c r="N136" i="2"/>
  <c r="K136" i="2" s="1"/>
  <c r="G136" i="2"/>
  <c r="E136" i="2"/>
  <c r="S135" i="2"/>
  <c r="P135" i="2"/>
  <c r="N135" i="2"/>
  <c r="G135" i="2"/>
  <c r="E135" i="2"/>
  <c r="S134" i="2"/>
  <c r="P134" i="2"/>
  <c r="N134" i="2"/>
  <c r="G134" i="2"/>
  <c r="E134" i="2"/>
  <c r="S133" i="2"/>
  <c r="P133" i="2"/>
  <c r="N133" i="2"/>
  <c r="K133" i="2" s="1"/>
  <c r="G133" i="2"/>
  <c r="E133" i="2"/>
  <c r="S132" i="2"/>
  <c r="P132" i="2"/>
  <c r="N132" i="2"/>
  <c r="G132" i="2"/>
  <c r="E132" i="2"/>
  <c r="S131" i="2"/>
  <c r="P131" i="2"/>
  <c r="N131" i="2"/>
  <c r="K131" i="2" s="1"/>
  <c r="G131" i="2"/>
  <c r="E131" i="2"/>
  <c r="S130" i="2"/>
  <c r="P130" i="2"/>
  <c r="N130" i="2"/>
  <c r="G130" i="2"/>
  <c r="E130" i="2"/>
  <c r="S129" i="2"/>
  <c r="P129" i="2"/>
  <c r="N129" i="2"/>
  <c r="K129" i="2" s="1"/>
  <c r="G129" i="2"/>
  <c r="E129" i="2"/>
  <c r="S128" i="2"/>
  <c r="P128" i="2"/>
  <c r="N128" i="2"/>
  <c r="K128" i="2" s="1"/>
  <c r="G128" i="2"/>
  <c r="E128" i="2"/>
  <c r="S127" i="2"/>
  <c r="P127" i="2"/>
  <c r="N127" i="2"/>
  <c r="G127" i="2"/>
  <c r="E127" i="2"/>
  <c r="S126" i="2"/>
  <c r="P126" i="2"/>
  <c r="N126" i="2"/>
  <c r="G126" i="2"/>
  <c r="E126" i="2"/>
  <c r="S125" i="2"/>
  <c r="P125" i="2"/>
  <c r="N125" i="2"/>
  <c r="K125" i="2" s="1"/>
  <c r="G125" i="2"/>
  <c r="E125" i="2"/>
  <c r="S124" i="2"/>
  <c r="P124" i="2"/>
  <c r="N124" i="2"/>
  <c r="G124" i="2"/>
  <c r="E124" i="2"/>
  <c r="S123" i="2"/>
  <c r="P123" i="2"/>
  <c r="N123" i="2"/>
  <c r="K123" i="2" s="1"/>
  <c r="G123" i="2"/>
  <c r="E123" i="2"/>
  <c r="S122" i="2"/>
  <c r="P122" i="2"/>
  <c r="N122" i="2"/>
  <c r="L122" i="2"/>
  <c r="K122" i="2" s="1"/>
  <c r="G122" i="2"/>
  <c r="E122" i="2"/>
  <c r="S121" i="2"/>
  <c r="P121" i="2"/>
  <c r="N121" i="2"/>
  <c r="L121" i="2"/>
  <c r="K121" i="2" s="1"/>
  <c r="G121" i="2"/>
  <c r="E121" i="2"/>
  <c r="S120" i="2"/>
  <c r="P120" i="2"/>
  <c r="N120" i="2"/>
  <c r="L120" i="2"/>
  <c r="G120" i="2"/>
  <c r="E120" i="2"/>
  <c r="S119" i="2"/>
  <c r="P119" i="2"/>
  <c r="N119" i="2"/>
  <c r="K119" i="2" s="1"/>
  <c r="L119" i="2"/>
  <c r="G119" i="2"/>
  <c r="E119" i="2"/>
  <c r="S118" i="2"/>
  <c r="P118" i="2"/>
  <c r="N118" i="2"/>
  <c r="L118" i="2"/>
  <c r="K118" i="2" s="1"/>
  <c r="G118" i="2"/>
  <c r="E118" i="2"/>
  <c r="S117" i="2"/>
  <c r="P117" i="2"/>
  <c r="N117" i="2"/>
  <c r="L117" i="2"/>
  <c r="G117" i="2"/>
  <c r="E117" i="2"/>
  <c r="AB116" i="2"/>
  <c r="AA116" i="2"/>
  <c r="AD116" i="2" s="1"/>
  <c r="S116" i="2"/>
  <c r="P116" i="2"/>
  <c r="N116" i="2"/>
  <c r="G116" i="2"/>
  <c r="E116" i="2"/>
  <c r="S115" i="2"/>
  <c r="P115" i="2"/>
  <c r="N115" i="2"/>
  <c r="K115" i="2" s="1"/>
  <c r="G115" i="2"/>
  <c r="E115" i="2"/>
  <c r="AB114" i="2"/>
  <c r="AA114" i="2"/>
  <c r="AD114" i="2" s="1"/>
  <c r="S114" i="2"/>
  <c r="P114" i="2"/>
  <c r="N114" i="2"/>
  <c r="G114" i="2"/>
  <c r="E114" i="2"/>
  <c r="AB113" i="2"/>
  <c r="AA113" i="2"/>
  <c r="AD113" i="2" s="1"/>
  <c r="S113" i="2"/>
  <c r="P113" i="2"/>
  <c r="K113" i="2" s="1"/>
  <c r="N113" i="2"/>
  <c r="G113" i="2"/>
  <c r="E113" i="2"/>
  <c r="AB112" i="2"/>
  <c r="AA112" i="2"/>
  <c r="S112" i="2"/>
  <c r="P112" i="2"/>
  <c r="N112" i="2"/>
  <c r="L112" i="2"/>
  <c r="G112" i="2"/>
  <c r="E112" i="2"/>
  <c r="S111" i="2"/>
  <c r="P111" i="2"/>
  <c r="N111" i="2"/>
  <c r="L111" i="2"/>
  <c r="G111" i="2"/>
  <c r="E111" i="2"/>
  <c r="S110" i="2"/>
  <c r="P110" i="2"/>
  <c r="N110" i="2"/>
  <c r="L110" i="2"/>
  <c r="K110" i="2" s="1"/>
  <c r="G110" i="2"/>
  <c r="E110" i="2"/>
  <c r="S109" i="2"/>
  <c r="P109" i="2"/>
  <c r="N109" i="2"/>
  <c r="L109" i="2"/>
  <c r="G109" i="2"/>
  <c r="E109" i="2"/>
  <c r="S108" i="2"/>
  <c r="P108" i="2"/>
  <c r="N108" i="2"/>
  <c r="L108" i="2"/>
  <c r="G108" i="2"/>
  <c r="E108" i="2"/>
  <c r="S107" i="2"/>
  <c r="P107" i="2"/>
  <c r="N107" i="2"/>
  <c r="L107" i="2"/>
  <c r="G107" i="2"/>
  <c r="E107" i="2"/>
  <c r="S106" i="2"/>
  <c r="P106" i="2"/>
  <c r="K106" i="2" s="1"/>
  <c r="N106" i="2"/>
  <c r="G106" i="2"/>
  <c r="E106" i="2"/>
  <c r="S105" i="2"/>
  <c r="P105" i="2"/>
  <c r="K105" i="2" s="1"/>
  <c r="N105" i="2"/>
  <c r="G105" i="2"/>
  <c r="E105" i="2"/>
  <c r="S104" i="2"/>
  <c r="P104" i="2"/>
  <c r="N104" i="2"/>
  <c r="G104" i="2"/>
  <c r="E104" i="2"/>
  <c r="S103" i="2"/>
  <c r="P103" i="2"/>
  <c r="N103" i="2"/>
  <c r="L103" i="2"/>
  <c r="G103" i="2"/>
  <c r="E103" i="2"/>
  <c r="S102" i="2"/>
  <c r="P102" i="2"/>
  <c r="N102" i="2"/>
  <c r="L102" i="2"/>
  <c r="K102" i="2" s="1"/>
  <c r="G102" i="2"/>
  <c r="E102" i="2"/>
  <c r="S101" i="2"/>
  <c r="P101" i="2"/>
  <c r="N101" i="2"/>
  <c r="L101" i="2"/>
  <c r="G101" i="2"/>
  <c r="E101" i="2"/>
  <c r="S100" i="2"/>
  <c r="P100" i="2"/>
  <c r="N100" i="2"/>
  <c r="L100" i="2"/>
  <c r="G100" i="2"/>
  <c r="E100" i="2"/>
  <c r="S99" i="2"/>
  <c r="P99" i="2"/>
  <c r="N99" i="2"/>
  <c r="L99" i="2"/>
  <c r="G99" i="2"/>
  <c r="E99" i="2"/>
  <c r="S98" i="2"/>
  <c r="P98" i="2"/>
  <c r="N98" i="2"/>
  <c r="K98" i="2" s="1"/>
  <c r="L98" i="2"/>
  <c r="G98" i="2"/>
  <c r="E98" i="2"/>
  <c r="S97" i="2"/>
  <c r="P97" i="2"/>
  <c r="N97" i="2"/>
  <c r="L97" i="2"/>
  <c r="G97" i="2"/>
  <c r="E97" i="2"/>
  <c r="S96" i="2"/>
  <c r="P96" i="2"/>
  <c r="N96" i="2"/>
  <c r="K96" i="2" s="1"/>
  <c r="G96" i="2"/>
  <c r="E96" i="2"/>
  <c r="S95" i="2"/>
  <c r="P95" i="2"/>
  <c r="N95" i="2"/>
  <c r="K95" i="2" s="1"/>
  <c r="G95" i="2"/>
  <c r="E95" i="2"/>
  <c r="S94" i="2"/>
  <c r="P94" i="2"/>
  <c r="N94" i="2"/>
  <c r="G94" i="2"/>
  <c r="E94" i="2"/>
  <c r="S93" i="2"/>
  <c r="P93" i="2"/>
  <c r="N93" i="2"/>
  <c r="G93" i="2"/>
  <c r="E93" i="2"/>
  <c r="S92" i="2"/>
  <c r="P92" i="2"/>
  <c r="K92" i="2" s="1"/>
  <c r="N92" i="2"/>
  <c r="G92" i="2"/>
  <c r="E92" i="2"/>
  <c r="S91" i="2"/>
  <c r="P91" i="2"/>
  <c r="N91" i="2"/>
  <c r="K91" i="2" s="1"/>
  <c r="L91" i="2"/>
  <c r="G91" i="2"/>
  <c r="E91" i="2"/>
  <c r="S90" i="2"/>
  <c r="P90" i="2"/>
  <c r="N90" i="2"/>
  <c r="L90" i="2"/>
  <c r="K90" i="2" s="1"/>
  <c r="G90" i="2"/>
  <c r="E90" i="2"/>
  <c r="S89" i="2"/>
  <c r="P89" i="2"/>
  <c r="N89" i="2"/>
  <c r="L89" i="2"/>
  <c r="K89" i="2" s="1"/>
  <c r="G89" i="2"/>
  <c r="E89" i="2"/>
  <c r="S88" i="2"/>
  <c r="P88" i="2"/>
  <c r="N88" i="2"/>
  <c r="L88" i="2"/>
  <c r="G88" i="2"/>
  <c r="E88" i="2"/>
  <c r="S87" i="2"/>
  <c r="P87" i="2"/>
  <c r="N87" i="2"/>
  <c r="L87" i="2"/>
  <c r="G87" i="2"/>
  <c r="E87" i="2"/>
  <c r="S86" i="2"/>
  <c r="P86" i="2"/>
  <c r="N86" i="2"/>
  <c r="K86" i="2" s="1"/>
  <c r="G86" i="2"/>
  <c r="E86" i="2"/>
  <c r="S85" i="2"/>
  <c r="P85" i="2"/>
  <c r="N85" i="2"/>
  <c r="G85" i="2"/>
  <c r="E85" i="2"/>
  <c r="S84" i="2"/>
  <c r="P84" i="2"/>
  <c r="N84" i="2"/>
  <c r="K84" i="2" s="1"/>
  <c r="G84" i="2"/>
  <c r="E84" i="2"/>
  <c r="S83" i="2"/>
  <c r="P83" i="2"/>
  <c r="N83" i="2"/>
  <c r="L83" i="2"/>
  <c r="G83" i="2"/>
  <c r="E83" i="2"/>
  <c r="S82" i="2"/>
  <c r="P82" i="2"/>
  <c r="N82" i="2"/>
  <c r="L82" i="2"/>
  <c r="K82" i="2" s="1"/>
  <c r="G82" i="2"/>
  <c r="E82" i="2"/>
  <c r="S81" i="2"/>
  <c r="P81" i="2"/>
  <c r="N81" i="2"/>
  <c r="L81" i="2"/>
  <c r="G81" i="2"/>
  <c r="E81" i="2"/>
  <c r="S80" i="2"/>
  <c r="P80" i="2"/>
  <c r="N80" i="2"/>
  <c r="L80" i="2"/>
  <c r="K80" i="2" s="1"/>
  <c r="G80" i="2"/>
  <c r="E80" i="2"/>
  <c r="S79" i="2"/>
  <c r="P79" i="2"/>
  <c r="N79" i="2"/>
  <c r="K79" i="2" s="1"/>
  <c r="G79" i="2"/>
  <c r="E79" i="2"/>
  <c r="S78" i="2"/>
  <c r="P78" i="2"/>
  <c r="N78" i="2"/>
  <c r="K78" i="2"/>
  <c r="G78" i="2"/>
  <c r="E78" i="2"/>
  <c r="S77" i="2"/>
  <c r="P77" i="2"/>
  <c r="N77" i="2"/>
  <c r="L77" i="2"/>
  <c r="G77" i="2"/>
  <c r="E77" i="2"/>
  <c r="S76" i="2"/>
  <c r="P76" i="2"/>
  <c r="N76" i="2"/>
  <c r="L76" i="2"/>
  <c r="G76" i="2"/>
  <c r="E76" i="2"/>
  <c r="S75" i="2"/>
  <c r="P75" i="2"/>
  <c r="N75" i="2"/>
  <c r="L75" i="2"/>
  <c r="G75" i="2"/>
  <c r="E75" i="2"/>
  <c r="S74" i="2"/>
  <c r="P74" i="2"/>
  <c r="K74" i="2" s="1"/>
  <c r="N74" i="2"/>
  <c r="G74" i="2"/>
  <c r="E74" i="2"/>
  <c r="S73" i="2"/>
  <c r="P73" i="2"/>
  <c r="K73" i="2" s="1"/>
  <c r="N73" i="2"/>
  <c r="G73" i="2"/>
  <c r="E73" i="2"/>
  <c r="S72" i="2"/>
  <c r="P72" i="2"/>
  <c r="N72" i="2"/>
  <c r="G72" i="2"/>
  <c r="E72" i="2"/>
  <c r="S71" i="2"/>
  <c r="P71" i="2"/>
  <c r="N71" i="2"/>
  <c r="L71" i="2"/>
  <c r="G71" i="2"/>
  <c r="E71" i="2"/>
  <c r="S70" i="2"/>
  <c r="P70" i="2"/>
  <c r="N70" i="2"/>
  <c r="L70" i="2"/>
  <c r="G70" i="2"/>
  <c r="E70" i="2"/>
  <c r="S69" i="2"/>
  <c r="P69" i="2"/>
  <c r="N69" i="2"/>
  <c r="L69" i="2"/>
  <c r="G69" i="2"/>
  <c r="E69" i="2"/>
  <c r="S68" i="2"/>
  <c r="P68" i="2"/>
  <c r="N68" i="2"/>
  <c r="L68" i="2"/>
  <c r="G68" i="2"/>
  <c r="E68" i="2"/>
  <c r="S67" i="2"/>
  <c r="P67" i="2"/>
  <c r="N67" i="2"/>
  <c r="L67" i="2"/>
  <c r="K67" i="2"/>
  <c r="G67" i="2"/>
  <c r="E67" i="2"/>
  <c r="S66" i="2"/>
  <c r="P66" i="2"/>
  <c r="N66" i="2"/>
  <c r="K66" i="2"/>
  <c r="G66" i="2"/>
  <c r="E66" i="2"/>
  <c r="S65" i="2"/>
  <c r="P65" i="2"/>
  <c r="N65" i="2"/>
  <c r="K65" i="2" s="1"/>
  <c r="G65" i="2"/>
  <c r="E65" i="2"/>
  <c r="S64" i="2"/>
  <c r="P64" i="2"/>
  <c r="N64" i="2"/>
  <c r="L64" i="2"/>
  <c r="G64" i="2"/>
  <c r="E64" i="2"/>
  <c r="S63" i="2"/>
  <c r="P63" i="2"/>
  <c r="N63" i="2"/>
  <c r="L63" i="2"/>
  <c r="G63" i="2"/>
  <c r="E63" i="2"/>
  <c r="S62" i="2"/>
  <c r="P62" i="2"/>
  <c r="N62" i="2"/>
  <c r="L62" i="2"/>
  <c r="K62" i="2" s="1"/>
  <c r="G62" i="2"/>
  <c r="E62" i="2"/>
  <c r="S61" i="2"/>
  <c r="P61" i="2"/>
  <c r="N61" i="2"/>
  <c r="L61" i="2"/>
  <c r="G61" i="2"/>
  <c r="E61" i="2"/>
  <c r="S60" i="2"/>
  <c r="P60" i="2"/>
  <c r="N60" i="2"/>
  <c r="K60" i="2" s="1"/>
  <c r="L60" i="2"/>
  <c r="G60" i="2"/>
  <c r="E60" i="2"/>
  <c r="S59" i="2"/>
  <c r="P59" i="2"/>
  <c r="N59" i="2"/>
  <c r="L59" i="2"/>
  <c r="K59" i="2" s="1"/>
  <c r="G59" i="2"/>
  <c r="E59" i="2"/>
  <c r="S58" i="2"/>
  <c r="P58" i="2"/>
  <c r="N58" i="2"/>
  <c r="L58" i="2"/>
  <c r="G58" i="2"/>
  <c r="E58" i="2"/>
  <c r="S57" i="2"/>
  <c r="P57" i="2"/>
  <c r="N57" i="2"/>
  <c r="K57" i="2" s="1"/>
  <c r="L57" i="2"/>
  <c r="G57" i="2"/>
  <c r="E57" i="2"/>
  <c r="S56" i="2"/>
  <c r="P56" i="2"/>
  <c r="K56" i="2" s="1"/>
  <c r="N56" i="2"/>
  <c r="G56" i="2"/>
  <c r="E56" i="2"/>
  <c r="S55" i="2"/>
  <c r="P55" i="2"/>
  <c r="N55" i="2"/>
  <c r="K55" i="2"/>
  <c r="G55" i="2"/>
  <c r="E55" i="2"/>
  <c r="S54" i="2"/>
  <c r="P54" i="2"/>
  <c r="N54" i="2"/>
  <c r="L54" i="2"/>
  <c r="G54" i="2"/>
  <c r="E54" i="2"/>
  <c r="S53" i="2"/>
  <c r="P53" i="2"/>
  <c r="N53" i="2"/>
  <c r="L53" i="2"/>
  <c r="G53" i="2"/>
  <c r="E53" i="2"/>
  <c r="S52" i="2"/>
  <c r="P52" i="2"/>
  <c r="N52" i="2"/>
  <c r="L52" i="2"/>
  <c r="G52" i="2"/>
  <c r="E52" i="2"/>
  <c r="S51" i="2"/>
  <c r="P51" i="2"/>
  <c r="N51" i="2"/>
  <c r="L51" i="2"/>
  <c r="K51" i="2" s="1"/>
  <c r="G51" i="2"/>
  <c r="E51" i="2"/>
  <c r="S50" i="2"/>
  <c r="P50" i="2"/>
  <c r="N50" i="2"/>
  <c r="K50" i="2" s="1"/>
  <c r="G50" i="2"/>
  <c r="E50" i="2"/>
  <c r="S49" i="2"/>
  <c r="P49" i="2"/>
  <c r="N49" i="2"/>
  <c r="K49" i="2" s="1"/>
  <c r="G49" i="2"/>
  <c r="E49" i="2"/>
  <c r="S48" i="2"/>
  <c r="P48" i="2"/>
  <c r="N48" i="2"/>
  <c r="L48" i="2"/>
  <c r="G48" i="2"/>
  <c r="E48" i="2"/>
  <c r="S47" i="2"/>
  <c r="P47" i="2"/>
  <c r="N47" i="2"/>
  <c r="G47" i="2"/>
  <c r="E47" i="2"/>
  <c r="S46" i="2"/>
  <c r="P46" i="2"/>
  <c r="N46" i="2"/>
  <c r="G46" i="2"/>
  <c r="E46" i="2"/>
  <c r="S45" i="2"/>
  <c r="P45" i="2"/>
  <c r="N45" i="2"/>
  <c r="L45" i="2"/>
  <c r="K45" i="2" s="1"/>
  <c r="G45" i="2"/>
  <c r="E45" i="2"/>
  <c r="S44" i="2"/>
  <c r="P44" i="2"/>
  <c r="N44" i="2"/>
  <c r="K44" i="2" s="1"/>
  <c r="L44" i="2"/>
  <c r="G44" i="2"/>
  <c r="E44" i="2"/>
  <c r="S43" i="2"/>
  <c r="P43" i="2"/>
  <c r="K43" i="2" s="1"/>
  <c r="N43" i="2"/>
  <c r="L43" i="2"/>
  <c r="G43" i="2"/>
  <c r="E43" i="2"/>
  <c r="S42" i="2"/>
  <c r="P42" i="2"/>
  <c r="N42" i="2"/>
  <c r="K42" i="2" s="1"/>
  <c r="G42" i="2"/>
  <c r="E42" i="2"/>
  <c r="S41" i="2"/>
  <c r="P41" i="2"/>
  <c r="N41" i="2"/>
  <c r="K41" i="2" s="1"/>
  <c r="G41" i="2"/>
  <c r="E41" i="2"/>
  <c r="S40" i="2"/>
  <c r="P40" i="2"/>
  <c r="N40" i="2"/>
  <c r="L40" i="2"/>
  <c r="K40" i="2" s="1"/>
  <c r="G40" i="2"/>
  <c r="E40" i="2"/>
  <c r="S39" i="2"/>
  <c r="P39" i="2"/>
  <c r="N39" i="2"/>
  <c r="L39" i="2"/>
  <c r="K39" i="2" s="1"/>
  <c r="G39" i="2"/>
  <c r="E39" i="2"/>
  <c r="S38" i="2"/>
  <c r="P38" i="2"/>
  <c r="N38" i="2"/>
  <c r="L38" i="2"/>
  <c r="G38" i="2"/>
  <c r="E38" i="2"/>
  <c r="S37" i="2"/>
  <c r="P37" i="2"/>
  <c r="N37" i="2"/>
  <c r="G37" i="2"/>
  <c r="E37" i="2"/>
  <c r="S36" i="2"/>
  <c r="P36" i="2"/>
  <c r="N36" i="2"/>
  <c r="K36" i="2" s="1"/>
  <c r="G36" i="2"/>
  <c r="E36" i="2"/>
  <c r="S35" i="2"/>
  <c r="P35" i="2"/>
  <c r="N35" i="2"/>
  <c r="L35" i="2"/>
  <c r="G35" i="2"/>
  <c r="E35" i="2"/>
  <c r="S34" i="2"/>
  <c r="P34" i="2"/>
  <c r="N34" i="2"/>
  <c r="K34" i="2" s="1"/>
  <c r="L34" i="2"/>
  <c r="G34" i="2"/>
  <c r="E34" i="2"/>
  <c r="S33" i="2"/>
  <c r="P33" i="2"/>
  <c r="N33" i="2"/>
  <c r="L33" i="2"/>
  <c r="K33" i="2" s="1"/>
  <c r="G33" i="2"/>
  <c r="E33" i="2"/>
  <c r="S32" i="2"/>
  <c r="P32" i="2"/>
  <c r="N32" i="2"/>
  <c r="L32" i="2"/>
  <c r="G32" i="2"/>
  <c r="E32" i="2"/>
  <c r="S31" i="2"/>
  <c r="P31" i="2"/>
  <c r="N31" i="2"/>
  <c r="K31" i="2" s="1"/>
  <c r="L31" i="2"/>
  <c r="G31" i="2"/>
  <c r="E31" i="2"/>
  <c r="S30" i="2"/>
  <c r="P30" i="2"/>
  <c r="N30" i="2"/>
  <c r="L30" i="2"/>
  <c r="G30" i="2"/>
  <c r="E30" i="2"/>
  <c r="S29" i="2"/>
  <c r="P29" i="2"/>
  <c r="N29" i="2"/>
  <c r="L29" i="2"/>
  <c r="K29" i="2" s="1"/>
  <c r="G29" i="2"/>
  <c r="E29" i="2"/>
  <c r="S28" i="2"/>
  <c r="P28" i="2"/>
  <c r="N28" i="2"/>
  <c r="K28" i="2" s="1"/>
  <c r="G28" i="2"/>
  <c r="E28" i="2"/>
  <c r="S27" i="2"/>
  <c r="P27" i="2"/>
  <c r="N27" i="2"/>
  <c r="G27" i="2"/>
  <c r="E27" i="2"/>
  <c r="S26" i="2"/>
  <c r="P26" i="2"/>
  <c r="N26" i="2"/>
  <c r="L26" i="2"/>
  <c r="K26" i="2" s="1"/>
  <c r="G26" i="2"/>
  <c r="E26" i="2"/>
  <c r="S25" i="2"/>
  <c r="P25" i="2"/>
  <c r="N25" i="2"/>
  <c r="L25" i="2"/>
  <c r="G25" i="2"/>
  <c r="E25" i="2"/>
  <c r="S24" i="2"/>
  <c r="P24" i="2"/>
  <c r="N24" i="2"/>
  <c r="G24" i="2"/>
  <c r="E24" i="2"/>
  <c r="S23" i="2"/>
  <c r="P23" i="2"/>
  <c r="N23" i="2"/>
  <c r="K23" i="2" s="1"/>
  <c r="G23" i="2"/>
  <c r="E23" i="2"/>
  <c r="S22" i="2"/>
  <c r="P22" i="2"/>
  <c r="N22" i="2"/>
  <c r="K22" i="2" s="1"/>
  <c r="G22" i="2"/>
  <c r="E22" i="2"/>
  <c r="S21" i="2"/>
  <c r="P21" i="2"/>
  <c r="N21" i="2"/>
  <c r="K21" i="2" s="1"/>
  <c r="L21" i="2"/>
  <c r="G21" i="2"/>
  <c r="E21" i="2"/>
  <c r="S20" i="2"/>
  <c r="P20" i="2"/>
  <c r="N20" i="2"/>
  <c r="L20" i="2"/>
  <c r="G20" i="2"/>
  <c r="E20" i="2"/>
  <c r="S19" i="2"/>
  <c r="P19" i="2"/>
  <c r="N19" i="2"/>
  <c r="L19" i="2"/>
  <c r="G19" i="2"/>
  <c r="E19" i="2"/>
  <c r="S18" i="2"/>
  <c r="P18" i="2"/>
  <c r="K18" i="2" s="1"/>
  <c r="N18" i="2"/>
  <c r="G18" i="2"/>
  <c r="E18" i="2"/>
  <c r="S17" i="2"/>
  <c r="P17" i="2"/>
  <c r="K17" i="2" s="1"/>
  <c r="N17" i="2"/>
  <c r="G17" i="2"/>
  <c r="E17" i="2"/>
  <c r="S16" i="2"/>
  <c r="P16" i="2"/>
  <c r="N16" i="2"/>
  <c r="L16" i="2"/>
  <c r="K16" i="2"/>
  <c r="G16" i="2"/>
  <c r="E16" i="2"/>
  <c r="S15" i="2"/>
  <c r="P15" i="2"/>
  <c r="N15" i="2"/>
  <c r="L15" i="2"/>
  <c r="K15" i="2" s="1"/>
  <c r="G15" i="2"/>
  <c r="E15" i="2"/>
  <c r="S14" i="2"/>
  <c r="P14" i="2"/>
  <c r="N14" i="2"/>
  <c r="L14" i="2"/>
  <c r="G14" i="2"/>
  <c r="E14" i="2"/>
  <c r="S13" i="2"/>
  <c r="P13" i="2"/>
  <c r="N13" i="2"/>
  <c r="L13" i="2"/>
  <c r="G13" i="2"/>
  <c r="E13" i="2"/>
  <c r="S12" i="2"/>
  <c r="P12" i="2"/>
  <c r="N12" i="2"/>
  <c r="G12" i="2"/>
  <c r="E12" i="2"/>
  <c r="S11" i="2"/>
  <c r="P11" i="2"/>
  <c r="N11" i="2"/>
  <c r="G11" i="2"/>
  <c r="E11" i="2"/>
  <c r="S10" i="2"/>
  <c r="P10" i="2"/>
  <c r="N10" i="2"/>
  <c r="L10" i="2"/>
  <c r="G10" i="2"/>
  <c r="E10" i="2"/>
  <c r="S9" i="2"/>
  <c r="P9" i="2"/>
  <c r="N9" i="2"/>
  <c r="L9" i="2"/>
  <c r="G9" i="2"/>
  <c r="E9" i="2"/>
  <c r="S8" i="2"/>
  <c r="P8" i="2"/>
  <c r="N8" i="2"/>
  <c r="L8" i="2"/>
  <c r="K8" i="2" s="1"/>
  <c r="G8" i="2"/>
  <c r="E8" i="2"/>
  <c r="S7" i="2"/>
  <c r="P7" i="2"/>
  <c r="N7" i="2"/>
  <c r="L7" i="2"/>
  <c r="G7" i="2"/>
  <c r="E7" i="2"/>
  <c r="S6" i="2"/>
  <c r="P6" i="2"/>
  <c r="N6" i="2"/>
  <c r="L6" i="2"/>
  <c r="K6" i="2" s="1"/>
  <c r="G6" i="2"/>
  <c r="E6" i="2"/>
  <c r="S5" i="2"/>
  <c r="P5" i="2"/>
  <c r="N5" i="2"/>
  <c r="K5" i="2" s="1"/>
  <c r="G5" i="2"/>
  <c r="E5" i="2"/>
  <c r="S4" i="2"/>
  <c r="P4" i="2"/>
  <c r="N4" i="2"/>
  <c r="K4" i="2"/>
  <c r="G4" i="2"/>
  <c r="E4" i="2"/>
  <c r="S3" i="2"/>
  <c r="P3" i="2"/>
  <c r="N3" i="2"/>
  <c r="L3" i="2"/>
  <c r="K3" i="2" s="1"/>
  <c r="G3" i="2"/>
  <c r="E3" i="2"/>
  <c r="S1" i="1"/>
  <c r="R1" i="1"/>
  <c r="Q1" i="1"/>
  <c r="P1" i="1"/>
  <c r="O1" i="1"/>
  <c r="N1" i="1"/>
  <c r="M1" i="1"/>
  <c r="L1" i="1"/>
  <c r="K1" i="1"/>
  <c r="J1" i="1"/>
  <c r="I1" i="1"/>
  <c r="H1" i="1"/>
  <c r="G1" i="1"/>
  <c r="F1" i="1"/>
  <c r="E1" i="1"/>
  <c r="D1" i="1"/>
  <c r="C1" i="1"/>
  <c r="K9" i="2" l="1"/>
  <c r="K83" i="2"/>
  <c r="K139" i="2"/>
  <c r="K152" i="2"/>
  <c r="K173" i="2"/>
  <c r="K189" i="2"/>
  <c r="K197" i="2"/>
  <c r="K205" i="2"/>
  <c r="K72" i="2"/>
  <c r="K19" i="2"/>
  <c r="K54" i="2"/>
  <c r="K93" i="2"/>
  <c r="K100" i="2"/>
  <c r="K107" i="2"/>
  <c r="K111" i="2"/>
  <c r="K170" i="2"/>
  <c r="K186" i="2"/>
  <c r="K194" i="2"/>
  <c r="K202" i="2"/>
  <c r="K68" i="2"/>
  <c r="K77" i="2"/>
  <c r="K85" i="2"/>
  <c r="K99" i="2"/>
  <c r="K104" i="2"/>
  <c r="K116" i="2"/>
  <c r="K130" i="2"/>
  <c r="K138" i="2"/>
  <c r="K141" i="2"/>
  <c r="K145" i="2"/>
  <c r="K148" i="2"/>
  <c r="K155" i="2"/>
  <c r="K175" i="2"/>
  <c r="K183" i="2"/>
  <c r="K191" i="2"/>
  <c r="K199" i="2"/>
  <c r="K32" i="2"/>
  <c r="K47" i="2"/>
  <c r="K58" i="2"/>
  <c r="K103" i="2"/>
  <c r="K127" i="2"/>
  <c r="K135" i="2"/>
  <c r="K196" i="2"/>
  <c r="K48" i="2"/>
  <c r="K7" i="2"/>
  <c r="K24" i="2"/>
  <c r="K35" i="2"/>
  <c r="K61" i="2"/>
  <c r="K70" i="2"/>
  <c r="K76" i="2"/>
  <c r="K81" i="2"/>
  <c r="K87" i="2"/>
  <c r="K120" i="2"/>
  <c r="K124" i="2"/>
  <c r="K132" i="2"/>
  <c r="K160" i="2"/>
  <c r="K166" i="2"/>
  <c r="K201" i="2"/>
  <c r="K97" i="2"/>
  <c r="S154" i="2"/>
  <c r="K190" i="2"/>
  <c r="K198" i="2"/>
  <c r="K30" i="2"/>
  <c r="K69" i="2"/>
  <c r="K20" i="2"/>
  <c r="K46" i="2"/>
  <c r="K64" i="2"/>
  <c r="K94" i="2"/>
  <c r="K101" i="2"/>
  <c r="K112" i="2"/>
  <c r="K114" i="2"/>
  <c r="K126" i="2"/>
  <c r="K134" i="2"/>
  <c r="K143" i="2"/>
  <c r="K150" i="2"/>
  <c r="K162" i="2"/>
  <c r="K203" i="2"/>
  <c r="K182" i="2"/>
  <c r="K179" i="2"/>
  <c r="K171" i="2"/>
  <c r="K181" i="2"/>
  <c r="K178" i="2"/>
  <c r="K180" i="2"/>
  <c r="K177" i="2"/>
  <c r="K174" i="2"/>
  <c r="K12" i="2"/>
  <c r="K25" i="2"/>
  <c r="K38" i="2"/>
  <c r="K75" i="2"/>
  <c r="W3" i="2"/>
  <c r="K11" i="2"/>
  <c r="K14" i="2"/>
  <c r="K53" i="2"/>
  <c r="K71" i="2"/>
  <c r="K108" i="2"/>
  <c r="K37" i="2"/>
  <c r="K10" i="2"/>
  <c r="K13" i="2"/>
  <c r="K27" i="2"/>
  <c r="K52" i="2"/>
  <c r="K63" i="2"/>
  <c r="K88" i="2"/>
  <c r="K117" i="2"/>
  <c r="K109" i="2"/>
  <c r="AD112" i="2"/>
  <c r="K140" i="2"/>
  <c r="D4" i="2" l="1"/>
  <c r="W4" i="2" l="1"/>
  <c r="D5" i="2" l="1"/>
  <c r="W5" i="2" l="1"/>
  <c r="D6" i="2" l="1"/>
  <c r="W6" i="2" l="1"/>
  <c r="D7" i="2" l="1"/>
  <c r="W7" i="2" l="1"/>
  <c r="D8" i="2" l="1"/>
  <c r="W8" i="2" l="1"/>
  <c r="D9" i="2" l="1"/>
  <c r="W9" i="2" l="1"/>
  <c r="D10" i="2" l="1"/>
  <c r="W10" i="2" l="1"/>
  <c r="D11" i="2" l="1"/>
  <c r="W11" i="2" l="1"/>
  <c r="D12" i="2" l="1"/>
  <c r="W12" i="2" l="1"/>
  <c r="D13" i="2" l="1"/>
  <c r="W13" i="2" l="1"/>
  <c r="D14" i="2" l="1"/>
  <c r="W14" i="2" l="1"/>
  <c r="FD10" i="1"/>
  <c r="CT12" i="1"/>
  <c r="GO17" i="1"/>
  <c r="AP13" i="1"/>
  <c r="AG8" i="1"/>
  <c r="HN10" i="1"/>
  <c r="CS9" i="1"/>
  <c r="CY9" i="1"/>
  <c r="HI14" i="1"/>
  <c r="AC9" i="1"/>
  <c r="BR18" i="1"/>
  <c r="CC6" i="1"/>
  <c r="CF17" i="1"/>
  <c r="GZ17" i="1"/>
  <c r="CR14" i="1"/>
  <c r="Z16" i="1"/>
  <c r="CB11" i="1"/>
  <c r="AM17" i="1"/>
  <c r="HE18" i="1"/>
  <c r="U8" i="1"/>
  <c r="CS6" i="1"/>
  <c r="ED14" i="1"/>
  <c r="DH8" i="1"/>
  <c r="BA9" i="1"/>
  <c r="CA12" i="1"/>
  <c r="DK9" i="1"/>
  <c r="HK9" i="1"/>
  <c r="GM14" i="1"/>
  <c r="DP8" i="1"/>
  <c r="BK8" i="1"/>
  <c r="BU7" i="1"/>
  <c r="EN18" i="1"/>
  <c r="BE15" i="1"/>
  <c r="AA14" i="1"/>
  <c r="BY12" i="1"/>
  <c r="GN18" i="1"/>
  <c r="DP9" i="1"/>
  <c r="DY18" i="1"/>
  <c r="DF11" i="1"/>
  <c r="BD7" i="1"/>
  <c r="FW11" i="1"/>
  <c r="HL18" i="1"/>
  <c r="AW11" i="1"/>
  <c r="AS11" i="1"/>
  <c r="GW17" i="1"/>
  <c r="AX16" i="1"/>
  <c r="EQ11" i="1"/>
  <c r="ER17" i="1"/>
  <c r="BW15" i="1"/>
  <c r="GS6" i="1"/>
  <c r="AV17" i="1"/>
  <c r="EE10" i="1"/>
  <c r="FZ9" i="1"/>
  <c r="DP12" i="1"/>
  <c r="BO11" i="1"/>
  <c r="CL7" i="1"/>
  <c r="BQ14" i="1"/>
  <c r="BZ10" i="1"/>
  <c r="GY8" i="1"/>
  <c r="GT14" i="1"/>
  <c r="GD12" i="1"/>
  <c r="FB18" i="1"/>
  <c r="EA16" i="1"/>
  <c r="DJ6" i="1"/>
  <c r="GO6" i="1"/>
  <c r="GU6" i="1"/>
  <c r="DN14" i="1"/>
  <c r="U7" i="1"/>
  <c r="GH15" i="1"/>
  <c r="CC18" i="1"/>
  <c r="CD15" i="1"/>
  <c r="AN13" i="1"/>
  <c r="FI18" i="1"/>
  <c r="BI14" i="1"/>
  <c r="EG6" i="1"/>
  <c r="BG7" i="1"/>
  <c r="BC13" i="1"/>
  <c r="GQ17" i="1"/>
  <c r="FS12" i="1"/>
  <c r="BX10" i="1"/>
  <c r="DX13" i="1"/>
  <c r="DJ18" i="1"/>
  <c r="CU16" i="1"/>
  <c r="EX14" i="1"/>
  <c r="EY9" i="1"/>
  <c r="FD12" i="1"/>
  <c r="HK16" i="1"/>
  <c r="ED9" i="1"/>
  <c r="BE7" i="1"/>
  <c r="AA10" i="1"/>
  <c r="AW6" i="1"/>
  <c r="BO12" i="1"/>
  <c r="DI7" i="1"/>
  <c r="DU15" i="1"/>
  <c r="FE8" i="1"/>
  <c r="EX7" i="1"/>
  <c r="GP11" i="1"/>
  <c r="FF13" i="1"/>
  <c r="BA15" i="1"/>
  <c r="GW14" i="1"/>
  <c r="FQ14" i="1"/>
  <c r="GW12" i="1"/>
  <c r="GW16" i="1"/>
  <c r="CL15" i="1"/>
  <c r="HD12" i="1"/>
  <c r="EI12" i="1"/>
  <c r="BZ11" i="1"/>
  <c r="DO10" i="1"/>
  <c r="EV14" i="1"/>
  <c r="EO14" i="1"/>
  <c r="FH9" i="1"/>
  <c r="FX7" i="1"/>
  <c r="BE8" i="1"/>
  <c r="DD11" i="1"/>
  <c r="FP16" i="1"/>
  <c r="AL9" i="1"/>
  <c r="X17" i="1"/>
  <c r="DO12" i="1"/>
  <c r="FV6" i="1"/>
  <c r="GP16" i="1"/>
  <c r="DK13" i="1"/>
  <c r="AG14" i="1"/>
  <c r="HI8" i="1"/>
  <c r="DH15" i="1"/>
  <c r="GF17" i="1"/>
  <c r="HE13" i="1"/>
  <c r="AG15" i="1"/>
  <c r="AW14" i="1"/>
  <c r="EL18" i="1"/>
  <c r="EG16" i="1"/>
  <c r="AM16" i="1"/>
  <c r="EX12" i="1"/>
  <c r="HH12" i="1"/>
  <c r="GC6" i="1"/>
  <c r="GX14" i="1"/>
  <c r="DG9" i="1"/>
  <c r="HO9" i="1"/>
  <c r="GM12" i="1"/>
  <c r="CD13" i="1"/>
  <c r="DT7" i="1"/>
  <c r="AH18" i="1"/>
  <c r="T7" i="1"/>
  <c r="DD17" i="1"/>
  <c r="DO16" i="1"/>
  <c r="EW10" i="1"/>
  <c r="EA9" i="1"/>
  <c r="DU12" i="1"/>
  <c r="CW13" i="1"/>
  <c r="BJ15" i="1"/>
  <c r="BG15" i="1"/>
  <c r="CN18" i="1"/>
  <c r="GJ8" i="1"/>
  <c r="CV14" i="1"/>
  <c r="DR11" i="1"/>
  <c r="FM10" i="1"/>
  <c r="CN6" i="1"/>
  <c r="DH17" i="1"/>
  <c r="GR17" i="1"/>
  <c r="FS7" i="1"/>
  <c r="EA13" i="1"/>
  <c r="FG10" i="1"/>
  <c r="FX13" i="1"/>
  <c r="BW7" i="1"/>
  <c r="EQ6" i="1"/>
  <c r="HH14" i="1"/>
  <c r="BS12" i="1"/>
  <c r="DS7" i="1"/>
  <c r="ET10" i="1"/>
  <c r="CR12" i="1"/>
  <c r="GO8" i="1"/>
  <c r="HJ13" i="1"/>
  <c r="BQ7" i="1"/>
  <c r="DY13" i="1"/>
  <c r="GQ11" i="1"/>
  <c r="DN11" i="1"/>
  <c r="FE14" i="1"/>
  <c r="FU7" i="1"/>
  <c r="EM11" i="1"/>
  <c r="ED15" i="1"/>
  <c r="GO13" i="1"/>
  <c r="CN12" i="1"/>
  <c r="FM13" i="1"/>
  <c r="CI17" i="1"/>
  <c r="DL11" i="1"/>
  <c r="FI12" i="1"/>
  <c r="BE10" i="1"/>
  <c r="DZ17" i="1"/>
  <c r="AG7" i="1"/>
  <c r="DS17" i="1"/>
  <c r="CW17" i="1"/>
  <c r="CY13" i="1"/>
  <c r="AJ12" i="1"/>
  <c r="HC18" i="1"/>
  <c r="CA11" i="1"/>
  <c r="FU8" i="1"/>
  <c r="FA14" i="1"/>
  <c r="DY10" i="1"/>
  <c r="FN10" i="1"/>
  <c r="GH12" i="1"/>
  <c r="FK9" i="1"/>
  <c r="AC18" i="1"/>
  <c r="CB15" i="1"/>
  <c r="DH10" i="1"/>
  <c r="AK15" i="1"/>
  <c r="U18" i="1"/>
  <c r="FM12" i="1"/>
  <c r="CO18" i="1"/>
  <c r="AM10" i="1"/>
  <c r="HE10" i="1"/>
  <c r="DC6" i="1"/>
  <c r="EA17" i="1"/>
  <c r="EI7" i="1"/>
  <c r="DK11" i="1"/>
  <c r="GN13" i="1"/>
  <c r="AJ14" i="1"/>
  <c r="BJ9" i="1"/>
  <c r="HN6" i="1"/>
  <c r="BO10" i="1"/>
  <c r="EJ18" i="1"/>
  <c r="CF12" i="1"/>
  <c r="FS9" i="1"/>
  <c r="FU16" i="1"/>
  <c r="BO7" i="1"/>
  <c r="ER8" i="1"/>
  <c r="AV14" i="1"/>
  <c r="EA18" i="1"/>
  <c r="CG8" i="1"/>
  <c r="FI15" i="1"/>
  <c r="BF10" i="1"/>
  <c r="GY12" i="1"/>
  <c r="CG7" i="1"/>
  <c r="AK10" i="1"/>
  <c r="BA8" i="1"/>
  <c r="BQ16" i="1"/>
  <c r="HM10" i="1"/>
  <c r="DL6" i="1"/>
  <c r="EL14" i="1"/>
  <c r="ET8" i="1"/>
  <c r="BM18" i="1"/>
  <c r="AG12" i="1"/>
  <c r="DW17" i="1"/>
  <c r="AU9" i="1"/>
  <c r="CY11" i="1"/>
  <c r="CG12" i="1"/>
  <c r="BI6" i="1"/>
  <c r="EF11" i="1"/>
  <c r="GZ8" i="1"/>
  <c r="DD13" i="1"/>
  <c r="BF15" i="1"/>
  <c r="BQ13" i="1"/>
  <c r="FH8" i="1"/>
  <c r="DG11" i="1"/>
  <c r="AN12" i="1"/>
  <c r="HN12" i="1"/>
  <c r="DI16" i="1"/>
  <c r="GR11" i="1"/>
  <c r="EF12" i="1"/>
  <c r="GD10" i="1"/>
  <c r="AX12" i="1"/>
  <c r="AN7" i="1"/>
  <c r="BY16" i="1"/>
  <c r="CO15" i="1"/>
  <c r="DR14" i="1"/>
  <c r="FP9" i="1"/>
  <c r="CS17" i="1"/>
  <c r="HH7" i="1"/>
  <c r="BE17" i="1"/>
  <c r="BI10" i="1"/>
  <c r="FH14" i="1"/>
  <c r="AT15" i="1"/>
  <c r="FR18" i="1"/>
  <c r="AE11" i="1"/>
  <c r="CP16" i="1"/>
  <c r="CX9" i="1"/>
  <c r="GX16" i="1"/>
  <c r="EU9" i="1"/>
  <c r="DE11" i="1"/>
  <c r="EE8" i="1"/>
  <c r="CB9" i="1"/>
  <c r="EN12" i="1"/>
  <c r="AN11" i="1"/>
  <c r="DK6" i="1"/>
  <c r="FG18" i="1"/>
  <c r="CS15" i="1"/>
  <c r="BT7" i="1"/>
  <c r="DL18" i="1"/>
  <c r="DJ16" i="1"/>
  <c r="FM11" i="1"/>
  <c r="GQ7" i="1"/>
  <c r="BA16" i="1"/>
  <c r="DQ6" i="1"/>
  <c r="EU7" i="1"/>
  <c r="AW18" i="1"/>
  <c r="BU14" i="1"/>
  <c r="EM12" i="1"/>
  <c r="EV15" i="1"/>
  <c r="EC17" i="1"/>
  <c r="DD9" i="1"/>
  <c r="BU8" i="1"/>
  <c r="AW12" i="1"/>
  <c r="FO13" i="1"/>
  <c r="FU14" i="1"/>
  <c r="GK8" i="1"/>
  <c r="DM10" i="1"/>
  <c r="DI12" i="1"/>
  <c r="FF9" i="1"/>
  <c r="HD16" i="1"/>
  <c r="GX18" i="1"/>
  <c r="GL17" i="1"/>
  <c r="CG17" i="1"/>
  <c r="AS8" i="1"/>
  <c r="DK12" i="1"/>
  <c r="CR6" i="1"/>
  <c r="EW14" i="1"/>
  <c r="AJ15" i="1"/>
  <c r="EE12" i="1"/>
  <c r="U17" i="1"/>
  <c r="BP8" i="1"/>
  <c r="AH16" i="1"/>
  <c r="CH8" i="1"/>
  <c r="FW14" i="1"/>
  <c r="AQ14" i="1"/>
  <c r="AX10" i="1"/>
  <c r="AF12" i="1"/>
  <c r="FK17" i="1"/>
  <c r="EV18" i="1"/>
  <c r="AB7" i="1"/>
  <c r="X14" i="1"/>
  <c r="DC9" i="1"/>
  <c r="HC12" i="1"/>
  <c r="GO16" i="1"/>
  <c r="AF8" i="1"/>
  <c r="Z15" i="1"/>
  <c r="GU17" i="1"/>
  <c r="AN9" i="1"/>
  <c r="DJ14" i="1"/>
  <c r="ER6" i="1"/>
  <c r="CI13" i="1"/>
  <c r="EJ11" i="1"/>
  <c r="CJ7" i="1"/>
  <c r="HB6" i="1"/>
  <c r="DO6" i="1"/>
  <c r="FR12" i="1"/>
  <c r="DD10" i="1"/>
  <c r="BB6" i="1"/>
  <c r="BB17" i="1"/>
  <c r="DK16" i="1"/>
  <c r="CX6" i="1"/>
  <c r="GX17" i="1"/>
  <c r="ET12" i="1"/>
  <c r="FF12" i="1"/>
  <c r="GK7" i="1"/>
  <c r="EY17" i="1"/>
  <c r="GW8" i="1"/>
  <c r="HM17" i="1"/>
  <c r="BQ15" i="1"/>
  <c r="X12" i="1"/>
  <c r="DN10" i="1"/>
  <c r="BF13" i="1"/>
  <c r="CF14" i="1"/>
  <c r="HN9" i="1"/>
  <c r="FQ10" i="1"/>
  <c r="BC8" i="1"/>
  <c r="EB10" i="1"/>
  <c r="AK12" i="1"/>
  <c r="X6" i="1"/>
  <c r="DD14" i="1"/>
  <c r="BR16" i="1"/>
  <c r="FP12" i="1"/>
  <c r="BS10" i="1"/>
  <c r="BC9" i="1"/>
  <c r="DL13" i="1"/>
  <c r="GL11" i="1"/>
  <c r="BW17" i="1"/>
  <c r="EQ18" i="1"/>
  <c r="FE15" i="1"/>
  <c r="EO18" i="1"/>
  <c r="HE17" i="1"/>
  <c r="EP10" i="1"/>
  <c r="V7" i="1"/>
  <c r="ES9" i="1"/>
  <c r="CP17" i="1"/>
  <c r="FL9" i="1"/>
  <c r="T9" i="1"/>
  <c r="HG8" i="1"/>
  <c r="AE15" i="1"/>
  <c r="DV12" i="1"/>
  <c r="ES8" i="1"/>
  <c r="FJ12" i="1"/>
  <c r="HH11" i="1"/>
  <c r="GL13" i="1"/>
  <c r="AW9" i="1"/>
  <c r="GC14" i="1"/>
  <c r="CT8" i="1"/>
  <c r="FB17" i="1"/>
  <c r="EZ12" i="1"/>
  <c r="T8" i="1"/>
  <c r="AM11" i="1"/>
  <c r="GL8" i="1"/>
  <c r="BU15" i="1"/>
  <c r="AM15" i="1"/>
  <c r="FE10" i="1"/>
  <c r="FJ13" i="1"/>
  <c r="GZ13" i="1"/>
  <c r="EA11" i="1"/>
  <c r="EG17" i="1"/>
  <c r="AP8" i="1"/>
  <c r="BN8" i="1"/>
  <c r="GJ11" i="1"/>
  <c r="GD6" i="1"/>
  <c r="EU13" i="1"/>
  <c r="BM14" i="1"/>
  <c r="HJ7" i="1"/>
  <c r="DZ7" i="1"/>
  <c r="FM8" i="1"/>
  <c r="GI18" i="1"/>
  <c r="AB17" i="1"/>
  <c r="BN10" i="1"/>
  <c r="CK17" i="1"/>
  <c r="W5" i="1"/>
  <c r="FD8" i="1"/>
  <c r="DO14" i="1"/>
  <c r="CE16" i="1"/>
  <c r="GN11" i="1"/>
  <c r="EL16" i="1"/>
  <c r="AI12" i="1"/>
  <c r="HA9" i="1"/>
  <c r="HO14" i="1"/>
  <c r="FQ18" i="1"/>
  <c r="FK7" i="1"/>
  <c r="AA7" i="1"/>
  <c r="HA16" i="1"/>
  <c r="U15" i="1"/>
  <c r="BM7" i="1"/>
  <c r="AH14" i="1"/>
  <c r="BH16" i="1"/>
  <c r="DS8" i="1"/>
  <c r="AF9" i="1"/>
  <c r="AA17" i="1"/>
  <c r="GQ14" i="1"/>
  <c r="EH6" i="1"/>
  <c r="HL6" i="1"/>
  <c r="FO18" i="1"/>
  <c r="CH12" i="1"/>
  <c r="T11" i="1"/>
  <c r="DO15" i="1"/>
  <c r="AN17" i="1"/>
  <c r="CL11" i="1"/>
  <c r="CK15" i="1"/>
  <c r="CF15" i="1"/>
  <c r="CU13" i="1"/>
  <c r="FJ16" i="1"/>
  <c r="CS13" i="1"/>
  <c r="FR10" i="1"/>
  <c r="EB18" i="1"/>
  <c r="EJ17" i="1"/>
  <c r="DB6" i="1"/>
  <c r="DF18" i="1"/>
  <c r="EO17" i="1"/>
  <c r="CD8" i="1"/>
  <c r="GG8" i="1"/>
  <c r="DY11" i="1"/>
  <c r="CV7" i="1"/>
  <c r="BW13" i="1"/>
  <c r="FR14" i="1"/>
  <c r="BI12" i="1"/>
  <c r="EC8" i="1"/>
  <c r="BB7" i="1"/>
  <c r="AR16" i="1"/>
  <c r="HN15" i="1"/>
  <c r="HJ9" i="1"/>
  <c r="CB8" i="1"/>
  <c r="HN11" i="1"/>
  <c r="DE12" i="1"/>
  <c r="FB10" i="1"/>
  <c r="X8" i="1"/>
  <c r="DX8" i="1"/>
  <c r="CY16" i="1"/>
  <c r="CQ15" i="1"/>
  <c r="GK16" i="1"/>
  <c r="DF9" i="1"/>
  <c r="BL10" i="1"/>
  <c r="BH9" i="1"/>
  <c r="HD14" i="1"/>
  <c r="EG8" i="1"/>
  <c r="HF16" i="1"/>
  <c r="HD10" i="1"/>
  <c r="FZ15" i="1"/>
  <c r="EX6" i="1"/>
  <c r="DU16" i="1"/>
  <c r="ES13" i="1"/>
  <c r="CL17" i="1"/>
  <c r="EP9" i="1"/>
  <c r="CP7" i="1"/>
  <c r="GR9" i="1"/>
  <c r="GU12" i="1"/>
  <c r="GB12" i="1"/>
  <c r="DR15" i="1"/>
  <c r="EB9" i="1"/>
  <c r="CN7" i="1"/>
  <c r="CH17" i="1"/>
  <c r="BY13" i="1"/>
  <c r="FC6" i="1"/>
  <c r="DD8" i="1"/>
  <c r="HD6" i="1"/>
  <c r="DJ8" i="1"/>
  <c r="DG17" i="1"/>
  <c r="DV13" i="1"/>
  <c r="CV8" i="1"/>
  <c r="HK15" i="1"/>
  <c r="AG16" i="1"/>
  <c r="AI14" i="1"/>
  <c r="AC13" i="1"/>
  <c r="EB17" i="1"/>
  <c r="CO14" i="1"/>
  <c r="BV16" i="1"/>
  <c r="FZ8" i="1"/>
  <c r="FS13" i="1"/>
  <c r="DX12" i="1"/>
  <c r="X11" i="1"/>
  <c r="DJ11" i="1"/>
  <c r="DY17" i="1"/>
  <c r="DD6" i="1"/>
  <c r="BE14" i="1"/>
  <c r="DO11" i="1"/>
  <c r="GL14" i="1"/>
  <c r="AF6" i="1"/>
  <c r="HF13" i="1"/>
  <c r="DN16" i="1"/>
  <c r="FF7" i="1"/>
  <c r="EZ15" i="1"/>
  <c r="BI7" i="1"/>
  <c r="ED13" i="1"/>
  <c r="GV17" i="1"/>
  <c r="FD6" i="1"/>
  <c r="GG18" i="1"/>
  <c r="GW6" i="1"/>
  <c r="AZ7" i="1"/>
  <c r="FW12" i="1"/>
  <c r="BP16" i="1"/>
  <c r="HI13" i="1"/>
  <c r="FW7" i="1"/>
  <c r="DE15" i="1"/>
  <c r="BP15" i="1"/>
  <c r="AK7" i="1"/>
  <c r="AR7" i="1"/>
  <c r="EI18" i="1"/>
  <c r="HB16" i="1"/>
  <c r="EE14" i="1"/>
  <c r="BX14" i="1"/>
  <c r="FA18" i="1"/>
  <c r="BR14" i="1"/>
  <c r="FQ13" i="1"/>
  <c r="EZ13" i="1"/>
  <c r="FV14" i="1"/>
  <c r="Y19" i="1"/>
  <c r="CO8" i="1"/>
  <c r="FH17" i="1"/>
  <c r="CK10" i="1"/>
  <c r="DF6" i="1"/>
  <c r="DQ9" i="1"/>
  <c r="AY6" i="1"/>
  <c r="DM8" i="1"/>
  <c r="GE18" i="1"/>
  <c r="DP15" i="1"/>
  <c r="FO12" i="1"/>
  <c r="FJ18" i="1"/>
  <c r="BY9" i="1"/>
  <c r="AI15" i="1"/>
  <c r="CZ7" i="1"/>
  <c r="EF13" i="1"/>
  <c r="AO11" i="1"/>
  <c r="BD9" i="1"/>
  <c r="CG6" i="1"/>
  <c r="HA18" i="1"/>
  <c r="ES17" i="1"/>
  <c r="HD8" i="1"/>
  <c r="AF15" i="1"/>
  <c r="FB16" i="1"/>
  <c r="BZ14" i="1"/>
  <c r="CM11" i="1"/>
  <c r="ER10" i="1"/>
  <c r="EO16" i="1"/>
  <c r="AR18" i="1"/>
  <c r="BM15" i="1"/>
  <c r="AB16" i="1"/>
  <c r="AJ17" i="1"/>
  <c r="BW8" i="1"/>
  <c r="ED18" i="1"/>
  <c r="BV12" i="1"/>
  <c r="BT17" i="1"/>
  <c r="DA9" i="1"/>
  <c r="FJ15" i="1"/>
  <c r="FN12" i="1"/>
  <c r="GR16" i="1"/>
  <c r="FO8" i="1"/>
  <c r="AX15" i="1"/>
  <c r="CW9" i="1"/>
  <c r="GB7" i="1"/>
  <c r="BK11" i="1"/>
  <c r="HC8" i="1"/>
  <c r="CE10" i="1"/>
  <c r="BM6" i="1"/>
  <c r="FY8" i="1"/>
  <c r="DQ12" i="1"/>
  <c r="GY16" i="1"/>
  <c r="FX18" i="1"/>
  <c r="BP10" i="1"/>
  <c r="GH18" i="1"/>
  <c r="AV12" i="1"/>
  <c r="FO6" i="1"/>
  <c r="GJ6" i="1"/>
  <c r="EA10" i="1"/>
  <c r="DB9" i="1"/>
  <c r="EF18" i="1"/>
  <c r="ET18" i="1"/>
  <c r="CJ13" i="1"/>
  <c r="GY15" i="1"/>
  <c r="EX13" i="1"/>
  <c r="FZ10" i="1"/>
  <c r="GN14" i="1"/>
  <c r="FG7" i="1"/>
  <c r="GT17" i="1"/>
  <c r="GS12" i="1"/>
  <c r="CM12" i="1"/>
  <c r="BL9" i="1"/>
  <c r="FR9" i="1"/>
  <c r="BA13" i="1"/>
  <c r="FU12" i="1"/>
  <c r="BJ12" i="1"/>
  <c r="HH17" i="1"/>
  <c r="FR17" i="1"/>
  <c r="EN13" i="1"/>
  <c r="GG7" i="1"/>
  <c r="EL17" i="1"/>
  <c r="EI10" i="1"/>
  <c r="BM8" i="1"/>
  <c r="BG9" i="1"/>
  <c r="AR12" i="1"/>
  <c r="DU14" i="1"/>
  <c r="AT17" i="1"/>
  <c r="X5" i="1"/>
  <c r="AB14" i="1"/>
  <c r="FS16" i="1"/>
  <c r="GM13" i="1"/>
  <c r="AB8" i="1"/>
  <c r="EZ14" i="1"/>
  <c r="DX17" i="1"/>
  <c r="BU13" i="1"/>
  <c r="CU7" i="1"/>
  <c r="FN7" i="1"/>
  <c r="ET14" i="1"/>
  <c r="BD8" i="1"/>
  <c r="HM18" i="1"/>
  <c r="GC10" i="1"/>
  <c r="CL13" i="1"/>
  <c r="BO9" i="1"/>
  <c r="FF8" i="1"/>
  <c r="GM15" i="1"/>
  <c r="GS16" i="1"/>
  <c r="AV11" i="1"/>
  <c r="EU17" i="1"/>
  <c r="DK14" i="1"/>
  <c r="AZ6" i="1"/>
  <c r="CA17" i="1"/>
  <c r="GV15" i="1"/>
  <c r="EZ18" i="1"/>
  <c r="CD7" i="1"/>
  <c r="FL10" i="1"/>
  <c r="GH7" i="1"/>
  <c r="CO6" i="1"/>
  <c r="CH15" i="1"/>
  <c r="GN7" i="1"/>
  <c r="FM15" i="1"/>
  <c r="EY13" i="1"/>
  <c r="CC16" i="1"/>
  <c r="BV10" i="1"/>
  <c r="DV17" i="1"/>
  <c r="BT13" i="1"/>
  <c r="BL7" i="1"/>
  <c r="DZ14" i="1"/>
  <c r="GN10" i="1"/>
  <c r="CY8" i="1"/>
  <c r="FT16" i="1"/>
  <c r="HN16" i="1"/>
  <c r="CG9" i="1"/>
  <c r="FZ6" i="1"/>
  <c r="AH10" i="1"/>
  <c r="EU15" i="1"/>
  <c r="AS17" i="1"/>
  <c r="DJ9" i="1"/>
  <c r="EC14" i="1"/>
  <c r="GZ15" i="1"/>
  <c r="GS7" i="1"/>
  <c r="HO8" i="1"/>
  <c r="GW15" i="1"/>
  <c r="AT10" i="1"/>
  <c r="AQ16" i="1"/>
  <c r="BY14" i="1"/>
  <c r="GQ6" i="1"/>
  <c r="DT6" i="1"/>
  <c r="DC8" i="1"/>
  <c r="EI13" i="1"/>
  <c r="EZ9" i="1"/>
  <c r="GG15" i="1"/>
  <c r="AU8" i="1"/>
  <c r="FO15" i="1"/>
  <c r="BI9" i="1"/>
  <c r="BL12" i="1"/>
  <c r="DP7" i="1"/>
  <c r="DB11" i="1"/>
  <c r="EW7" i="1"/>
  <c r="DW14" i="1"/>
  <c r="BT15" i="1"/>
  <c r="BM16" i="1"/>
  <c r="EG15" i="1"/>
  <c r="BU10" i="1"/>
  <c r="BV9" i="1"/>
  <c r="AC8" i="1"/>
  <c r="EX11" i="1"/>
  <c r="CD9" i="1"/>
  <c r="CL18" i="1"/>
  <c r="DI10" i="1"/>
  <c r="GA6" i="1"/>
  <c r="W10" i="1"/>
  <c r="BV18" i="1"/>
  <c r="Z17" i="1"/>
  <c r="DE13" i="1"/>
  <c r="DC10" i="1"/>
  <c r="EU16" i="1"/>
  <c r="BN12" i="1"/>
  <c r="EJ7" i="1"/>
  <c r="BZ15" i="1"/>
  <c r="AH11" i="1"/>
  <c r="AZ16" i="1"/>
  <c r="AS18" i="1"/>
  <c r="BM13" i="1"/>
  <c r="GH9" i="1"/>
  <c r="BY10" i="1"/>
  <c r="GR13" i="1"/>
  <c r="X9" i="1"/>
  <c r="FC17" i="1"/>
  <c r="BM10" i="1"/>
  <c r="DP18" i="1"/>
  <c r="AT13" i="1"/>
  <c r="AN15" i="1"/>
  <c r="BP18" i="1"/>
  <c r="GT7" i="1"/>
  <c r="EB12" i="1"/>
  <c r="EF17" i="1"/>
  <c r="CC11" i="1"/>
  <c r="EB8" i="1"/>
  <c r="DM9" i="1"/>
  <c r="GU15" i="1"/>
  <c r="BO18" i="1"/>
  <c r="FU13" i="1"/>
  <c r="DT9" i="1"/>
  <c r="HL13" i="1"/>
  <c r="GA12" i="1"/>
  <c r="DQ15" i="1"/>
  <c r="ET6" i="1"/>
  <c r="GA16" i="1"/>
  <c r="GG6" i="1"/>
  <c r="AE16" i="1"/>
  <c r="CJ12" i="1"/>
  <c r="AL7" i="1"/>
  <c r="FB9" i="1"/>
  <c r="GJ18" i="1"/>
  <c r="FG15" i="1"/>
  <c r="FH12" i="1"/>
  <c r="DP16" i="1"/>
  <c r="DZ10" i="1"/>
  <c r="FI9" i="1"/>
  <c r="HH15" i="1"/>
  <c r="T6" i="1"/>
  <c r="DM17" i="1"/>
  <c r="EB15" i="1"/>
  <c r="AL10" i="1"/>
  <c r="GI15" i="1"/>
  <c r="FS18" i="1"/>
  <c r="BV15" i="1"/>
  <c r="AJ16" i="1"/>
  <c r="EC11" i="1"/>
  <c r="BT6" i="1"/>
  <c r="GE13" i="1"/>
  <c r="AL6" i="1"/>
  <c r="GE11" i="1"/>
  <c r="BV17" i="1"/>
  <c r="GD17" i="1"/>
  <c r="AW15" i="1"/>
  <c r="EP17" i="1"/>
  <c r="AI7" i="1"/>
  <c r="CS12" i="1"/>
  <c r="DN6" i="1"/>
  <c r="GA18" i="1"/>
  <c r="GB14" i="1"/>
  <c r="EJ15" i="1"/>
  <c r="GX8" i="1"/>
  <c r="GO11" i="1"/>
  <c r="HM16" i="1"/>
  <c r="AT18" i="1"/>
  <c r="DE6" i="1"/>
  <c r="GV8" i="1"/>
  <c r="AE17" i="1"/>
  <c r="AD7" i="1"/>
  <c r="GQ16" i="1"/>
  <c r="CN13" i="1"/>
  <c r="AH12" i="1"/>
  <c r="BR6" i="1"/>
  <c r="GT16" i="1"/>
  <c r="HL7" i="1"/>
  <c r="GO7" i="1"/>
  <c r="AG17" i="1"/>
  <c r="T12" i="1"/>
  <c r="BE13" i="1"/>
  <c r="FY15" i="1"/>
  <c r="DB10" i="1"/>
  <c r="GQ13" i="1"/>
  <c r="BG6" i="1"/>
  <c r="FN15" i="1"/>
  <c r="DU18" i="1"/>
  <c r="FD18" i="1"/>
  <c r="AW13" i="1"/>
  <c r="EV8" i="1"/>
  <c r="DS13" i="1"/>
  <c r="EH18" i="1"/>
  <c r="GC17" i="1"/>
  <c r="DC12" i="1"/>
  <c r="EF6" i="1"/>
  <c r="BZ6" i="1"/>
  <c r="CZ8" i="1"/>
  <c r="BJ8" i="1"/>
  <c r="ET15" i="1"/>
  <c r="HC17" i="1"/>
  <c r="AY12" i="1"/>
  <c r="CW11" i="1"/>
  <c r="DZ15" i="1"/>
  <c r="T10" i="1"/>
  <c r="ER9" i="1"/>
  <c r="GL10" i="1"/>
  <c r="HJ18" i="1"/>
  <c r="CN9" i="1"/>
  <c r="HK7" i="1"/>
  <c r="DX16" i="1"/>
  <c r="AZ12" i="1"/>
  <c r="CX16" i="1"/>
  <c r="CV17" i="1"/>
  <c r="AE10" i="1"/>
  <c r="BL11" i="1"/>
  <c r="EL13" i="1"/>
  <c r="DE17" i="1"/>
  <c r="CC9" i="1"/>
  <c r="CZ16" i="1"/>
  <c r="W11" i="1"/>
  <c r="EK10" i="1"/>
  <c r="EG14" i="1"/>
  <c r="GS13" i="1"/>
  <c r="FY12" i="1"/>
  <c r="DL17" i="1"/>
  <c r="U13" i="1"/>
  <c r="EK14" i="1"/>
  <c r="FM14" i="1"/>
  <c r="BS13" i="1"/>
  <c r="GV13" i="1"/>
  <c r="GI6" i="1"/>
  <c r="HE8" i="1"/>
  <c r="EH17" i="1"/>
  <c r="HF14" i="1"/>
  <c r="HE16" i="1"/>
  <c r="AE14" i="1"/>
  <c r="GC13" i="1"/>
  <c r="CA15" i="1"/>
  <c r="BI13" i="1"/>
  <c r="GU14" i="1"/>
  <c r="GX12" i="1"/>
  <c r="FI6" i="1"/>
  <c r="GB18" i="1"/>
  <c r="GQ10" i="1"/>
  <c r="AZ17" i="1"/>
  <c r="GZ6" i="1"/>
  <c r="AD8" i="1"/>
  <c r="EQ16" i="1"/>
  <c r="AL15" i="1"/>
  <c r="AZ8" i="1"/>
  <c r="Y15" i="1"/>
  <c r="ES14" i="1"/>
  <c r="Y17" i="1"/>
  <c r="FY9" i="1"/>
  <c r="EU14" i="1"/>
  <c r="FL18" i="1"/>
  <c r="W18" i="1"/>
  <c r="CQ17" i="1"/>
  <c r="FQ16" i="1"/>
  <c r="DJ15" i="1"/>
  <c r="FP6" i="1"/>
  <c r="FX15" i="1"/>
  <c r="DA12" i="1"/>
  <c r="CW6" i="1"/>
  <c r="EP6" i="1"/>
  <c r="GA17" i="1"/>
  <c r="EN6" i="1"/>
  <c r="CV6" i="1"/>
  <c r="GA10" i="1"/>
  <c r="AD13" i="1"/>
  <c r="EE16" i="1"/>
  <c r="AD9" i="1"/>
  <c r="FT6" i="1"/>
  <c r="CA13" i="1"/>
  <c r="CD17" i="1"/>
  <c r="HF7" i="1"/>
  <c r="HL15" i="1"/>
  <c r="AJ18" i="1"/>
  <c r="DY15" i="1"/>
  <c r="CA9" i="1"/>
  <c r="GH8" i="1"/>
  <c r="FC13" i="1"/>
  <c r="DR7" i="1"/>
  <c r="CF7" i="1"/>
  <c r="EN10" i="1"/>
  <c r="BD13" i="1"/>
  <c r="FW15" i="1"/>
  <c r="BS18" i="1"/>
  <c r="EY14" i="1"/>
  <c r="DT18" i="1"/>
  <c r="FL17" i="1"/>
  <c r="CI9" i="1"/>
  <c r="Y5" i="1"/>
  <c r="BR8" i="1"/>
  <c r="AD10" i="1"/>
  <c r="GE8" i="1"/>
  <c r="CO10" i="1"/>
  <c r="EE13" i="1"/>
  <c r="CT13" i="1"/>
  <c r="BW12" i="1"/>
  <c r="CT15" i="1"/>
  <c r="GK15" i="1"/>
  <c r="AQ8" i="1"/>
  <c r="CY17" i="1"/>
  <c r="EE6" i="1"/>
  <c r="BC10" i="1"/>
  <c r="FJ8" i="1"/>
  <c r="GT12" i="1"/>
  <c r="BF6" i="1"/>
  <c r="FR13" i="1"/>
  <c r="DX10" i="1"/>
  <c r="HB9" i="1"/>
  <c r="DH18" i="1"/>
  <c r="FB13" i="1"/>
  <c r="GO15" i="1"/>
  <c r="GP18" i="1"/>
  <c r="BF8" i="1"/>
  <c r="CF16" i="1"/>
  <c r="GZ9" i="1"/>
  <c r="FI10" i="1"/>
  <c r="FT11" i="1"/>
  <c r="GP13" i="1"/>
  <c r="CK8" i="1"/>
  <c r="CL10" i="1"/>
  <c r="EZ8" i="1"/>
  <c r="CY14" i="1"/>
  <c r="EC6" i="1"/>
  <c r="DQ16" i="1"/>
  <c r="BJ14" i="1"/>
  <c r="FE13" i="1"/>
  <c r="DX7" i="1"/>
  <c r="HK12" i="1"/>
  <c r="DI17" i="1"/>
  <c r="CZ13" i="1"/>
  <c r="AP7" i="1"/>
  <c r="GH11" i="1"/>
  <c r="EC18" i="1"/>
  <c r="BK10" i="1"/>
  <c r="FL7" i="1"/>
  <c r="DA16" i="1"/>
  <c r="DG16" i="1"/>
  <c r="CS8" i="1"/>
  <c r="CU14" i="1"/>
  <c r="AK16" i="1"/>
  <c r="GZ11" i="1"/>
  <c r="HI16" i="1"/>
  <c r="BS14" i="1"/>
  <c r="BI17" i="1"/>
  <c r="GW11" i="1"/>
  <c r="AY8" i="1"/>
  <c r="GI16" i="1"/>
  <c r="BR12" i="1"/>
  <c r="BA11" i="1"/>
  <c r="DK10" i="1"/>
  <c r="FE12" i="1"/>
  <c r="DY9" i="1"/>
  <c r="BF11" i="1"/>
  <c r="FO17" i="1"/>
  <c r="CG16" i="1"/>
  <c r="AI17" i="1"/>
  <c r="AA16" i="1"/>
  <c r="GG9" i="1"/>
  <c r="EQ7" i="1"/>
  <c r="AR15" i="1"/>
  <c r="DD7" i="1"/>
  <c r="BL8" i="1"/>
  <c r="FJ6" i="1"/>
  <c r="EG12" i="1"/>
  <c r="GE17" i="1"/>
  <c r="DW7" i="1"/>
  <c r="EN8" i="1"/>
  <c r="BO14" i="1"/>
  <c r="CZ11" i="1"/>
  <c r="DE9" i="1"/>
  <c r="CV10" i="1"/>
  <c r="CH11" i="1"/>
  <c r="AA18" i="1"/>
  <c r="CL8" i="1"/>
  <c r="FJ10" i="1"/>
  <c r="BA17" i="1"/>
  <c r="V12" i="1"/>
  <c r="AV18" i="1"/>
  <c r="DB12" i="1"/>
  <c r="GY17" i="1"/>
  <c r="CN14" i="1"/>
  <c r="DZ18" i="1"/>
  <c r="EY6" i="1"/>
  <c r="HM8" i="1"/>
  <c r="W7" i="1"/>
  <c r="CJ17" i="1"/>
  <c r="EY12" i="1"/>
  <c r="GT10" i="1"/>
  <c r="GS18" i="1"/>
  <c r="AH13" i="1"/>
  <c r="HJ15" i="1"/>
  <c r="BG14" i="1"/>
  <c r="BE11" i="1"/>
  <c r="AC17" i="1"/>
  <c r="HG15" i="1"/>
  <c r="EF9" i="1"/>
  <c r="CY12" i="1"/>
  <c r="CL12" i="1"/>
  <c r="FO10" i="1"/>
  <c r="EY7" i="1"/>
  <c r="CK12" i="1"/>
  <c r="GK18" i="1"/>
  <c r="EQ14" i="1"/>
  <c r="EY18" i="1"/>
  <c r="DH7" i="1"/>
  <c r="BY15" i="1"/>
  <c r="AP17" i="1"/>
  <c r="Z19" i="1"/>
  <c r="ED7" i="1"/>
  <c r="GN9" i="1"/>
  <c r="HB12" i="1"/>
  <c r="CP8" i="1"/>
  <c r="CI8" i="1"/>
  <c r="AU12" i="1"/>
  <c r="CJ10" i="1"/>
  <c r="EV10" i="1"/>
  <c r="DV14" i="1"/>
  <c r="U6" i="1"/>
  <c r="AG18" i="1"/>
  <c r="DG10" i="1"/>
  <c r="CZ18" i="1"/>
  <c r="BN7" i="1"/>
  <c r="GD16" i="1"/>
  <c r="HA8" i="1"/>
  <c r="GU9" i="1"/>
  <c r="DC18" i="1"/>
  <c r="Z9" i="1"/>
  <c r="BO13" i="1"/>
  <c r="HF17" i="1"/>
  <c r="DF8" i="1"/>
  <c r="HK10" i="1"/>
  <c r="BX7" i="1"/>
  <c r="GP10" i="1"/>
  <c r="GK14" i="1"/>
  <c r="BH8" i="1"/>
  <c r="V10" i="1"/>
  <c r="GG13" i="1"/>
  <c r="DA14" i="1"/>
  <c r="EO11" i="1"/>
  <c r="GI7" i="1"/>
  <c r="BL6" i="1"/>
  <c r="AX9" i="1"/>
  <c r="CC10" i="1"/>
  <c r="DT16" i="1"/>
  <c r="AC15" i="1"/>
  <c r="EH14" i="1"/>
  <c r="AE7" i="1"/>
  <c r="Y9" i="1"/>
  <c r="Y16" i="1"/>
  <c r="BY18" i="1"/>
  <c r="BC15" i="1"/>
  <c r="CG15" i="1"/>
  <c r="CM18" i="1"/>
  <c r="ES16" i="1"/>
  <c r="DO17" i="1"/>
  <c r="FF18" i="1"/>
  <c r="GJ9" i="1"/>
  <c r="ET16" i="1"/>
  <c r="CT14" i="1"/>
  <c r="CL16" i="1"/>
  <c r="EO9" i="1"/>
  <c r="EO15" i="1"/>
  <c r="GF15" i="1"/>
  <c r="EI6" i="1"/>
  <c r="HO10" i="1"/>
  <c r="AT12" i="1"/>
  <c r="CP6" i="1"/>
  <c r="FF11" i="1"/>
  <c r="V13" i="1"/>
  <c r="DE16" i="1"/>
  <c r="HA7" i="1"/>
  <c r="CT9" i="1"/>
  <c r="CE15" i="1"/>
  <c r="AQ7" i="1"/>
  <c r="DL12" i="1"/>
  <c r="CE7" i="1"/>
  <c r="CM14" i="1"/>
  <c r="HC9" i="1"/>
  <c r="HF11" i="1"/>
  <c r="EX10" i="1"/>
  <c r="HE14" i="1"/>
  <c r="EJ13" i="1"/>
  <c r="FL14" i="1"/>
  <c r="FW10" i="1"/>
  <c r="EH16" i="1"/>
  <c r="AM6" i="1"/>
  <c r="GO10" i="1"/>
  <c r="AM18" i="1"/>
  <c r="DQ17" i="1"/>
  <c r="BM17" i="1"/>
  <c r="AT8" i="1"/>
  <c r="FH15" i="1"/>
  <c r="HG9" i="1"/>
  <c r="ED16" i="1"/>
  <c r="GM16" i="1"/>
  <c r="GA9" i="1"/>
  <c r="CG10" i="1"/>
  <c r="HA6" i="1"/>
  <c r="FH13" i="1"/>
  <c r="GJ17" i="1"/>
  <c r="DX18" i="1"/>
  <c r="BR13" i="1"/>
  <c r="DF17" i="1"/>
  <c r="DU9" i="1"/>
  <c r="FW8" i="1"/>
  <c r="CX7" i="1"/>
  <c r="DJ12" i="1"/>
  <c r="EZ11" i="1"/>
  <c r="HD15" i="1"/>
  <c r="BH17" i="1"/>
  <c r="HM12" i="1"/>
  <c r="FV11" i="1"/>
  <c r="AD14" i="1"/>
  <c r="DA15" i="1"/>
  <c r="EQ15" i="1"/>
  <c r="CE11" i="1"/>
  <c r="GD7" i="1"/>
  <c r="FV12" i="1"/>
  <c r="ER15" i="1"/>
  <c r="AR6" i="1"/>
  <c r="X7" i="1"/>
  <c r="EN7" i="1"/>
  <c r="EG9" i="1"/>
  <c r="DG7" i="1"/>
  <c r="BG8" i="1"/>
  <c r="FB14" i="1"/>
  <c r="EK9" i="1"/>
  <c r="CJ11" i="1"/>
  <c r="EF15" i="1"/>
  <c r="FQ15" i="1"/>
  <c r="BI11" i="1"/>
  <c r="GS15" i="1"/>
  <c r="GP15" i="1"/>
  <c r="BS15" i="1"/>
  <c r="FG17" i="1"/>
  <c r="HA15" i="1"/>
  <c r="CV12" i="1"/>
  <c r="HE11" i="1"/>
  <c r="CU15" i="1"/>
  <c r="AI6" i="1"/>
  <c r="HG14" i="1"/>
  <c r="DS18" i="1"/>
  <c r="BP6" i="1"/>
  <c r="CQ13" i="1"/>
  <c r="CD18" i="1"/>
  <c r="EF7" i="1"/>
  <c r="HF8" i="1"/>
  <c r="CT17" i="1"/>
  <c r="FI8" i="1"/>
  <c r="DH12" i="1"/>
  <c r="GQ15" i="1"/>
  <c r="CC12" i="1"/>
  <c r="CW12" i="1"/>
  <c r="W8" i="1"/>
  <c r="GB11" i="1"/>
  <c r="AF17" i="1"/>
  <c r="GN17" i="1"/>
  <c r="W12" i="1"/>
  <c r="FZ13" i="1"/>
  <c r="FL12" i="1"/>
  <c r="CU6" i="1"/>
  <c r="BO16" i="1"/>
  <c r="AG11" i="1"/>
  <c r="CK9" i="1"/>
  <c r="EV17" i="1"/>
  <c r="BL15" i="1"/>
  <c r="FY14" i="1"/>
  <c r="AI16" i="1"/>
  <c r="AZ13" i="1"/>
  <c r="FT9" i="1"/>
  <c r="CY7" i="1"/>
  <c r="AC12" i="1"/>
  <c r="AQ15" i="1"/>
  <c r="HA10" i="1"/>
  <c r="BN18" i="1"/>
  <c r="AO12" i="1"/>
  <c r="ER14" i="1"/>
  <c r="AG9" i="1"/>
  <c r="CV16" i="1"/>
  <c r="CW18" i="1"/>
  <c r="GF8" i="1"/>
  <c r="GB9" i="1"/>
  <c r="AD15" i="1"/>
  <c r="DL16" i="1"/>
  <c r="BL16" i="1"/>
  <c r="CM7" i="1"/>
  <c r="AA11" i="1"/>
  <c r="FH18" i="1"/>
  <c r="AI10" i="1"/>
  <c r="CC15" i="1"/>
  <c r="HC13" i="1"/>
  <c r="DN18" i="1"/>
  <c r="BO6" i="1"/>
  <c r="BH18" i="1"/>
  <c r="FN16" i="1"/>
  <c r="GF7" i="1"/>
  <c r="BJ17" i="1"/>
  <c r="FG13" i="1"/>
  <c r="CB13" i="1"/>
  <c r="Z12" i="1"/>
  <c r="GJ7" i="1"/>
  <c r="BX18" i="1"/>
  <c r="BT9" i="1"/>
  <c r="FC15" i="1"/>
  <c r="HI11" i="1"/>
  <c r="CI16" i="1"/>
  <c r="CQ10" i="1"/>
  <c r="DV11" i="1"/>
  <c r="EU8" i="1"/>
  <c r="EZ17" i="1"/>
  <c r="HB10" i="1"/>
  <c r="HM11" i="1"/>
  <c r="CZ12" i="1"/>
  <c r="BV11" i="1"/>
  <c r="Z7" i="1"/>
  <c r="CQ16" i="1"/>
  <c r="AM8" i="1"/>
  <c r="BH14" i="1"/>
  <c r="AD17" i="1"/>
  <c r="FW16" i="1"/>
  <c r="DU11" i="1"/>
  <c r="W6" i="1"/>
  <c r="DW12" i="1"/>
  <c r="FP14" i="1"/>
  <c r="CI7" i="1"/>
  <c r="AN8" i="1"/>
  <c r="CT10" i="1"/>
  <c r="FT15" i="1"/>
  <c r="EH13" i="1"/>
  <c r="CC17" i="1"/>
  <c r="DB15" i="1"/>
  <c r="HB11" i="1"/>
  <c r="V18" i="1"/>
  <c r="AW7" i="1"/>
  <c r="AD18" i="1"/>
  <c r="CY10" i="1"/>
  <c r="AA12" i="1"/>
  <c r="HC15" i="1"/>
  <c r="EU11" i="1"/>
  <c r="HE9" i="1"/>
  <c r="GR15" i="1"/>
  <c r="DL14" i="1"/>
  <c r="DI18" i="1"/>
  <c r="AT6" i="1"/>
  <c r="GA15" i="1"/>
  <c r="EW11" i="1"/>
  <c r="EK17" i="1"/>
  <c r="AH9" i="1"/>
  <c r="HB13" i="1"/>
  <c r="BJ13" i="1"/>
  <c r="CJ8" i="1"/>
  <c r="AF7" i="1"/>
  <c r="DE8" i="1"/>
  <c r="AJ8" i="1"/>
  <c r="CB7" i="1"/>
  <c r="HN13" i="1"/>
  <c r="FC16" i="1"/>
  <c r="Z11" i="1"/>
  <c r="BY7" i="1"/>
  <c r="FN17" i="1"/>
  <c r="FO7" i="1"/>
  <c r="BC16" i="1"/>
  <c r="FK12" i="1"/>
  <c r="GJ12" i="1"/>
  <c r="BJ10" i="1"/>
  <c r="DA13" i="1"/>
  <c r="FM17" i="1"/>
  <c r="GK9" i="1"/>
  <c r="EN14" i="1"/>
  <c r="DX9" i="1"/>
  <c r="CM16" i="1"/>
  <c r="BA18" i="1"/>
  <c r="FJ7" i="1"/>
  <c r="AO10" i="1"/>
  <c r="EJ6" i="1"/>
  <c r="FT18" i="1"/>
  <c r="DW16" i="1"/>
  <c r="EM9" i="1"/>
  <c r="AA13" i="1"/>
  <c r="BK16" i="1"/>
  <c r="HE15" i="1"/>
  <c r="CK13" i="1"/>
  <c r="BP9" i="1"/>
  <c r="BD6" i="1"/>
  <c r="CJ6" i="1"/>
  <c r="CA10" i="1"/>
  <c r="DQ13" i="1"/>
  <c r="AE18" i="1"/>
  <c r="AV16" i="1"/>
  <c r="AQ13" i="1"/>
  <c r="AR13" i="1"/>
  <c r="GE14" i="1"/>
  <c r="CU12" i="1"/>
  <c r="AK14" i="1"/>
  <c r="AK11" i="1"/>
  <c r="DP11" i="1"/>
  <c r="BS8" i="1"/>
  <c r="FY11" i="1"/>
  <c r="DV7" i="1"/>
  <c r="CB6" i="1"/>
  <c r="BD14" i="1"/>
  <c r="DG13" i="1"/>
  <c r="EF10" i="1"/>
  <c r="FM9" i="1"/>
  <c r="GL16" i="1"/>
  <c r="BC17" i="1"/>
  <c r="AY18" i="1"/>
  <c r="AY9" i="1"/>
  <c r="CH9" i="1"/>
  <c r="FV13" i="1"/>
  <c r="GD18" i="1"/>
  <c r="EC13" i="1"/>
  <c r="EG7" i="1"/>
  <c r="AM13" i="1"/>
  <c r="FI17" i="1"/>
  <c r="FQ17" i="1"/>
  <c r="DI13" i="1"/>
  <c r="AF11" i="1"/>
  <c r="Z18" i="1"/>
  <c r="FO9" i="1"/>
  <c r="EH8" i="1"/>
  <c r="AO17" i="1"/>
  <c r="HH10" i="1"/>
  <c r="W14" i="1"/>
  <c r="GF14" i="1"/>
  <c r="EE15" i="1"/>
  <c r="HA17" i="1"/>
  <c r="DZ12" i="1"/>
  <c r="GW9" i="1"/>
  <c r="AS12" i="1"/>
  <c r="DW13" i="1"/>
  <c r="AY14" i="1"/>
  <c r="CJ9" i="1"/>
  <c r="EQ13" i="1"/>
  <c r="ES15" i="1"/>
  <c r="EA14" i="1"/>
  <c r="V17" i="1"/>
  <c r="FS10" i="1"/>
  <c r="GP9" i="1"/>
  <c r="AS10" i="1"/>
  <c r="BN15" i="1"/>
  <c r="FV16" i="1"/>
  <c r="CM17" i="1"/>
  <c r="BX12" i="1"/>
  <c r="BA14" i="1"/>
  <c r="FG16" i="1"/>
  <c r="AC19" i="1"/>
  <c r="DI11" i="1"/>
  <c r="HC6" i="1"/>
  <c r="EK12" i="1"/>
  <c r="AP15" i="1"/>
  <c r="CH10" i="1"/>
  <c r="CQ14" i="1"/>
  <c r="DA17" i="1"/>
  <c r="AL16" i="1"/>
  <c r="DA7" i="1"/>
  <c r="DV16" i="1"/>
  <c r="DN15" i="1"/>
  <c r="HI18" i="1"/>
  <c r="EN9" i="1"/>
  <c r="BH7" i="1"/>
  <c r="AU16" i="1"/>
  <c r="EX18" i="1"/>
  <c r="EN17" i="1"/>
  <c r="EO7" i="1"/>
  <c r="AC16" i="1"/>
  <c r="HM6" i="1"/>
  <c r="AR17" i="1"/>
  <c r="EC16" i="1"/>
  <c r="BO15" i="1"/>
  <c r="GZ16" i="1"/>
  <c r="AS7" i="1"/>
  <c r="FM7" i="1"/>
  <c r="EF14" i="1"/>
  <c r="FQ6" i="1"/>
  <c r="AH15" i="1"/>
  <c r="DF12" i="1"/>
  <c r="FL8" i="1"/>
  <c r="FU18" i="1"/>
  <c r="HL17" i="1"/>
  <c r="HO16" i="1"/>
  <c r="FA16" i="1"/>
  <c r="CF6" i="1"/>
  <c r="Z10" i="1"/>
  <c r="HA13" i="1"/>
  <c r="CH16" i="1"/>
  <c r="DY8" i="1"/>
  <c r="EJ16" i="1"/>
  <c r="FC14" i="1"/>
  <c r="DZ11" i="1"/>
  <c r="CF9" i="1"/>
  <c r="BO8" i="1"/>
  <c r="DC11" i="1"/>
  <c r="GI10" i="1"/>
  <c r="GV12" i="1"/>
  <c r="GU13" i="1"/>
  <c r="ES7" i="1"/>
  <c r="BB8" i="1"/>
  <c r="BV13" i="1"/>
  <c r="GI9" i="1"/>
  <c r="CC14" i="1"/>
  <c r="DQ8" i="1"/>
  <c r="W15" i="1"/>
  <c r="FF10" i="1"/>
  <c r="DD16" i="1"/>
  <c r="BJ11" i="1"/>
  <c r="ER12" i="1"/>
  <c r="EI15" i="1"/>
  <c r="AF13" i="1"/>
  <c r="DX14" i="1"/>
  <c r="AB9" i="1"/>
  <c r="HB7" i="1"/>
  <c r="AA5" i="1"/>
  <c r="DF14" i="1"/>
  <c r="GC8" i="1"/>
  <c r="FT10" i="1"/>
  <c r="EX16" i="1"/>
  <c r="CX18" i="1"/>
  <c r="AO18" i="1"/>
  <c r="FT7" i="1"/>
  <c r="CU18" i="1"/>
  <c r="AB13" i="1"/>
  <c r="FQ11" i="1"/>
  <c r="DI8" i="1"/>
  <c r="GA13" i="1"/>
  <c r="AX17" i="1"/>
  <c r="CL9" i="1"/>
  <c r="EG18" i="1"/>
  <c r="GH10" i="1"/>
  <c r="GM8" i="1"/>
  <c r="FA9" i="1"/>
  <c r="FN6" i="1"/>
  <c r="CX8" i="1"/>
  <c r="DV9" i="1"/>
  <c r="AO14" i="1"/>
  <c r="DT11" i="1"/>
  <c r="AA6" i="1"/>
  <c r="BU6" i="1"/>
  <c r="DB18" i="1"/>
  <c r="CM10" i="1"/>
  <c r="FL16" i="1"/>
  <c r="CU8" i="1"/>
  <c r="CE18" i="1"/>
  <c r="EB14" i="1"/>
  <c r="Y12" i="1"/>
  <c r="AP6" i="1"/>
  <c r="X13" i="1"/>
  <c r="GB6" i="1"/>
  <c r="GU16" i="1"/>
  <c r="FZ12" i="1"/>
  <c r="DY6" i="1"/>
  <c r="Y11" i="1"/>
  <c r="GE6" i="1"/>
  <c r="CX13" i="1"/>
  <c r="FD16" i="1"/>
  <c r="GW13" i="1"/>
  <c r="GY18" i="1"/>
  <c r="EM10" i="1"/>
  <c r="GA8" i="1"/>
  <c r="HG18" i="1"/>
  <c r="FS8" i="1"/>
  <c r="AJ7" i="1"/>
  <c r="DM6" i="1"/>
  <c r="HC10" i="1"/>
  <c r="GK6" i="1"/>
  <c r="EI9" i="1"/>
  <c r="AU14" i="1"/>
  <c r="U10" i="1"/>
  <c r="EH7" i="1"/>
  <c r="CW16" i="1"/>
  <c r="HH16" i="1"/>
  <c r="BP12" i="1"/>
  <c r="EG11" i="1"/>
  <c r="HI6" i="1"/>
  <c r="CM8" i="1"/>
  <c r="EI11" i="1"/>
  <c r="EQ17" i="1"/>
  <c r="FE18" i="1"/>
  <c r="GN6" i="1"/>
  <c r="GK17" i="1"/>
  <c r="FA12" i="1"/>
  <c r="AB19" i="1"/>
  <c r="FW6" i="1"/>
  <c r="GC9" i="1"/>
  <c r="GM7" i="1"/>
  <c r="GI12" i="1"/>
  <c r="BJ18" i="1"/>
  <c r="BJ7" i="1"/>
  <c r="DK8" i="1"/>
  <c r="GA11" i="1"/>
  <c r="CX10" i="1"/>
  <c r="AD16" i="1"/>
  <c r="U11" i="1"/>
  <c r="CZ10" i="1"/>
  <c r="FL15" i="1"/>
  <c r="BH13" i="1"/>
  <c r="FP7" i="1"/>
  <c r="W13" i="1"/>
  <c r="DS6" i="1"/>
  <c r="AW16" i="1"/>
  <c r="GV11" i="1"/>
  <c r="DY7" i="1"/>
  <c r="FX6" i="1"/>
  <c r="V6" i="1"/>
  <c r="FU6" i="1"/>
  <c r="HJ11" i="1"/>
  <c r="DZ13" i="1"/>
  <c r="AH6" i="1"/>
  <c r="GN16" i="1"/>
  <c r="DE18" i="1"/>
  <c r="HF15" i="1"/>
  <c r="GD11" i="1"/>
  <c r="FD11" i="1"/>
  <c r="FE7" i="1"/>
  <c r="DZ6" i="1"/>
  <c r="HN14" i="1"/>
  <c r="GE16" i="1"/>
  <c r="HB15" i="1"/>
  <c r="FK18" i="1"/>
  <c r="CW10" i="1"/>
  <c r="DN9" i="1"/>
  <c r="GY13" i="1"/>
  <c r="BB11" i="1"/>
  <c r="AJ10" i="1"/>
  <c r="AC6" i="1"/>
  <c r="DP10" i="1"/>
  <c r="DH16" i="1"/>
  <c r="FT12" i="1"/>
  <c r="HN17" i="1"/>
  <c r="GV18" i="1"/>
  <c r="AQ9" i="1"/>
  <c r="AF14" i="1"/>
  <c r="EM18" i="1"/>
  <c r="BZ18" i="1"/>
  <c r="FD14" i="1"/>
  <c r="CS7" i="1"/>
  <c r="BF16" i="1"/>
  <c r="DE14" i="1"/>
  <c r="AQ17" i="1"/>
  <c r="AJ11" i="1"/>
  <c r="GW10" i="1"/>
  <c r="X16" i="1"/>
  <c r="GE12" i="1"/>
  <c r="CS10" i="1"/>
  <c r="FE16" i="1"/>
  <c r="GF13" i="1"/>
  <c r="GC16" i="1"/>
  <c r="BT16" i="1"/>
  <c r="GV9" i="1"/>
  <c r="DW8" i="1"/>
  <c r="GI17" i="1"/>
  <c r="AL18" i="1"/>
  <c r="DB7" i="1"/>
  <c r="BA12" i="1"/>
  <c r="BB13" i="1"/>
  <c r="CQ18" i="1"/>
  <c r="EJ9" i="1"/>
  <c r="AE13" i="1"/>
  <c r="AP9" i="1"/>
  <c r="DC15" i="1"/>
  <c r="CP12" i="1"/>
  <c r="GL9" i="1"/>
  <c r="BT8" i="1"/>
  <c r="GC18" i="1"/>
  <c r="AA8" i="1"/>
  <c r="HM13" i="1"/>
  <c r="FV15" i="1"/>
  <c r="EX15" i="1"/>
  <c r="BW6" i="1"/>
  <c r="BX13" i="1"/>
  <c r="GZ12" i="1"/>
  <c r="CQ8" i="1"/>
  <c r="HO7" i="1"/>
  <c r="FP18" i="1"/>
  <c r="GR14" i="1"/>
  <c r="DQ11" i="1"/>
  <c r="EL7" i="1"/>
  <c r="FV18" i="1"/>
  <c r="DU7" i="1"/>
  <c r="AK13" i="1"/>
  <c r="BD12" i="1"/>
  <c r="BD15" i="1"/>
  <c r="U12" i="1"/>
  <c r="CN8" i="1"/>
  <c r="AL8" i="1"/>
  <c r="HD17" i="1"/>
  <c r="Y10" i="1"/>
  <c r="DH9" i="1"/>
  <c r="DU8" i="1"/>
  <c r="T18" i="1"/>
  <c r="FK13" i="1"/>
  <c r="BN13" i="1"/>
  <c r="FX11" i="1"/>
  <c r="AB15" i="1"/>
  <c r="AA9" i="1"/>
  <c r="CG18" i="1"/>
  <c r="AO16" i="1"/>
  <c r="CJ18" i="1"/>
  <c r="GT8" i="1"/>
  <c r="EN16" i="1"/>
  <c r="AP16" i="1"/>
  <c r="HO6" i="1"/>
  <c r="DB14" i="1"/>
  <c r="CU17" i="1"/>
  <c r="GD13" i="1"/>
  <c r="BD17" i="1"/>
  <c r="GC7" i="1"/>
  <c r="GX6" i="1"/>
  <c r="FF17" i="1"/>
  <c r="Y13" i="1"/>
  <c r="CO17" i="1"/>
  <c r="CQ9" i="1"/>
  <c r="EO13" i="1"/>
  <c r="CE6" i="1"/>
  <c r="FZ18" i="1"/>
  <c r="EH15" i="1"/>
  <c r="GT13" i="1"/>
  <c r="CL6" i="1"/>
  <c r="FA11" i="1"/>
  <c r="DM15" i="1"/>
  <c r="GX13" i="1"/>
  <c r="AU17" i="1"/>
  <c r="DW11" i="1"/>
  <c r="GH14" i="1"/>
  <c r="HD9" i="1"/>
  <c r="GX10" i="1"/>
  <c r="FU10" i="1"/>
  <c r="DN17" i="1"/>
  <c r="DT8" i="1"/>
  <c r="DN13" i="1"/>
  <c r="EC15" i="1"/>
  <c r="GR10" i="1"/>
  <c r="HA11" i="1"/>
  <c r="CN10" i="1"/>
  <c r="AQ10" i="1"/>
  <c r="CH7" i="1"/>
  <c r="EE18" i="1"/>
  <c r="AL14" i="1"/>
  <c r="DZ16" i="1"/>
  <c r="AV6" i="1"/>
  <c r="AW17" i="1"/>
  <c r="DM14" i="1"/>
  <c r="EN15" i="1"/>
  <c r="DW18" i="1"/>
  <c r="U19" i="1"/>
  <c r="GY10" i="1"/>
  <c r="DD15" i="1"/>
  <c r="FN14" i="1"/>
  <c r="CQ6" i="1"/>
  <c r="CT16" i="1"/>
  <c r="DR16" i="1"/>
  <c r="FH10" i="1"/>
  <c r="AS9" i="1"/>
  <c r="FY18" i="1"/>
  <c r="EI16" i="1"/>
  <c r="BQ12" i="1"/>
  <c r="Z14" i="1"/>
  <c r="BC14" i="1"/>
  <c r="ES18" i="1"/>
  <c r="DG12" i="1"/>
  <c r="CD11" i="1"/>
  <c r="BT14" i="1"/>
  <c r="CN17" i="1"/>
  <c r="GR12" i="1"/>
  <c r="BX17" i="1"/>
  <c r="EA15" i="1"/>
  <c r="AU18" i="1"/>
  <c r="HF12" i="1"/>
  <c r="HI7" i="1"/>
  <c r="CI15" i="1"/>
  <c r="FI11" i="1"/>
  <c r="CU11" i="1"/>
  <c r="AO7" i="1"/>
  <c r="FD17" i="1"/>
  <c r="CK14" i="1"/>
  <c r="DN8" i="1"/>
  <c r="FP13" i="1"/>
  <c r="BI16" i="1"/>
  <c r="FY6" i="1"/>
  <c r="EM8" i="1"/>
  <c r="EB16" i="1"/>
  <c r="GG14" i="1"/>
  <c r="AB6" i="1"/>
  <c r="GL6" i="1"/>
  <c r="AE8" i="1"/>
  <c r="FY10" i="1"/>
  <c r="EV7" i="1"/>
  <c r="FV10" i="1"/>
  <c r="V11" i="1"/>
  <c r="FR15" i="1"/>
  <c r="FU15" i="1"/>
  <c r="GF9" i="1"/>
  <c r="BR15" i="1"/>
  <c r="DO7" i="1"/>
  <c r="BN9" i="1"/>
  <c r="DS12" i="1"/>
  <c r="CQ11" i="1"/>
  <c r="AZ10" i="1"/>
  <c r="BP17" i="1"/>
  <c r="HD7" i="1"/>
  <c r="AZ11" i="1"/>
  <c r="ET11" i="1"/>
  <c r="BB16" i="1"/>
  <c r="EI14" i="1"/>
  <c r="CJ15" i="1"/>
  <c r="GI14" i="1"/>
  <c r="CI10" i="1"/>
  <c r="EC9" i="1"/>
  <c r="HI10" i="1"/>
  <c r="AD12" i="1"/>
  <c r="CT11" i="1"/>
  <c r="BM12" i="1"/>
  <c r="AR14" i="1"/>
  <c r="EP15" i="1"/>
  <c r="GG10" i="1"/>
  <c r="EX17" i="1"/>
  <c r="FB12" i="1"/>
  <c r="FZ11" i="1"/>
  <c r="GD14" i="1"/>
  <c r="HC11" i="1"/>
  <c r="GM10" i="1"/>
  <c r="DG18" i="1"/>
  <c r="GS17" i="1"/>
  <c r="AT9" i="1"/>
  <c r="EP18" i="1"/>
  <c r="AL17" i="1"/>
  <c r="GB17" i="1"/>
  <c r="AC10" i="1"/>
  <c r="DY16" i="1"/>
  <c r="DS16" i="1"/>
  <c r="BM9" i="1"/>
  <c r="BW16" i="1"/>
  <c r="GM18" i="1"/>
  <c r="CP10" i="1"/>
  <c r="FK15" i="1"/>
  <c r="GK11" i="1"/>
  <c r="DZ8" i="1"/>
  <c r="CK18" i="1"/>
  <c r="DV18" i="1"/>
  <c r="BE16" i="1"/>
  <c r="ER7" i="1"/>
  <c r="CG13" i="1"/>
  <c r="HK6" i="1"/>
  <c r="HL14" i="1"/>
  <c r="DM13" i="1"/>
  <c r="FN11" i="1"/>
  <c r="FV9" i="1"/>
  <c r="BJ16" i="1"/>
  <c r="DK18" i="1"/>
  <c r="FL6" i="1"/>
  <c r="AW8" i="1"/>
  <c r="CI18" i="1"/>
  <c r="HH18" i="1"/>
  <c r="EP12" i="1"/>
  <c r="ED11" i="1"/>
  <c r="BX6" i="1"/>
  <c r="BG10" i="1"/>
  <c r="CF18" i="1"/>
  <c r="ED8" i="1"/>
  <c r="T16" i="1"/>
  <c r="AP10" i="1"/>
  <c r="BH12" i="1"/>
  <c r="CB12" i="1"/>
  <c r="GE15" i="1"/>
  <c r="GF10" i="1"/>
  <c r="ET17" i="1"/>
  <c r="BQ18" i="1"/>
  <c r="GN8" i="1"/>
  <c r="CO12" i="1"/>
  <c r="FV8" i="1"/>
  <c r="HH9" i="1"/>
  <c r="EL12" i="1"/>
  <c r="GC11" i="1"/>
  <c r="AI8" i="1"/>
  <c r="EH10" i="1"/>
  <c r="DF16" i="1"/>
  <c r="CY18" i="1"/>
  <c r="GB8" i="1"/>
  <c r="BX8" i="1"/>
  <c r="CV13" i="1"/>
  <c r="HH6" i="1"/>
  <c r="DT13" i="1"/>
  <c r="T19" i="1"/>
  <c r="AX18" i="1"/>
  <c r="X10" i="1"/>
  <c r="CQ12" i="1"/>
  <c r="GP17" i="1"/>
  <c r="AD6" i="1"/>
  <c r="CK11" i="1"/>
  <c r="CP13" i="1"/>
  <c r="FK14" i="1"/>
  <c r="GL12" i="1"/>
  <c r="GR6" i="1"/>
  <c r="FS6" i="1"/>
  <c r="X15" i="1"/>
  <c r="BL17" i="1"/>
  <c r="AE9" i="1"/>
  <c r="DE10" i="1"/>
  <c r="DQ14" i="1"/>
  <c r="AX7" i="1"/>
  <c r="BR10" i="1"/>
  <c r="AV13" i="1"/>
  <c r="BA7" i="1"/>
  <c r="GU11" i="1"/>
  <c r="GQ9" i="1"/>
  <c r="DS14" i="1"/>
  <c r="FA17" i="1"/>
  <c r="V15" i="1"/>
  <c r="GT18" i="1"/>
  <c r="FA15" i="1"/>
  <c r="BH10" i="1"/>
  <c r="GP6" i="1"/>
  <c r="BW9" i="1"/>
  <c r="BS9" i="1"/>
  <c r="FV17" i="1"/>
  <c r="HF9" i="1"/>
  <c r="CI14" i="1"/>
  <c r="CV9" i="1"/>
  <c r="GS9" i="1"/>
  <c r="DM18" i="1"/>
  <c r="FR7" i="1"/>
  <c r="CR10" i="1"/>
  <c r="FH16" i="1"/>
  <c r="AF18" i="1"/>
  <c r="FB8" i="1"/>
  <c r="ES6" i="1"/>
  <c r="FJ17" i="1"/>
  <c r="EG10" i="1"/>
  <c r="FC11" i="1"/>
  <c r="CC13" i="1"/>
  <c r="CS16" i="1"/>
  <c r="BZ12" i="1"/>
  <c r="BP11" i="1"/>
  <c r="EU6" i="1"/>
  <c r="HI17" i="1"/>
  <c r="CX12" i="1"/>
  <c r="FA8" i="1"/>
  <c r="FF15" i="1"/>
  <c r="BV7" i="1"/>
  <c r="HC14" i="1"/>
  <c r="DA10" i="1"/>
  <c r="HB14" i="1"/>
  <c r="HK18" i="1"/>
  <c r="CM15" i="1"/>
  <c r="DV10" i="1"/>
  <c r="EP8" i="1"/>
  <c r="FN18" i="1"/>
  <c r="HL16" i="1"/>
  <c r="BG18" i="1"/>
  <c r="CD14" i="1"/>
  <c r="FM18" i="1"/>
  <c r="AI18" i="1"/>
  <c r="BD16" i="1"/>
  <c r="EL8" i="1"/>
  <c r="FK6" i="1"/>
  <c r="CX15" i="1"/>
  <c r="EH12" i="1"/>
  <c r="GQ18" i="1"/>
  <c r="GR8" i="1"/>
  <c r="CK7" i="1"/>
  <c r="BI8" i="1"/>
  <c r="AY16" i="1"/>
  <c r="FK10" i="1"/>
  <c r="GG11" i="1"/>
  <c r="BR9" i="1"/>
  <c r="AS13" i="1"/>
  <c r="BD18" i="1"/>
  <c r="CM9" i="1"/>
  <c r="CS11" i="1"/>
  <c r="EL15" i="1"/>
  <c r="BK7" i="1"/>
  <c r="BI18" i="1"/>
  <c r="GF16" i="1"/>
  <c r="BE6" i="1"/>
  <c r="CA7" i="1"/>
  <c r="CR8" i="1"/>
  <c r="FE9" i="1"/>
  <c r="GV7" i="1"/>
  <c r="EG13" i="1"/>
  <c r="BX16" i="1"/>
  <c r="EM17" i="1"/>
  <c r="M17" i="1" s="1"/>
  <c r="FX12" i="1"/>
  <c r="FK16" i="1"/>
  <c r="FX16" i="1"/>
  <c r="BQ11" i="1"/>
  <c r="U16" i="1"/>
  <c r="DD12" i="1"/>
  <c r="GE10" i="1"/>
  <c r="EV12" i="1"/>
  <c r="FX14" i="1"/>
  <c r="FX9" i="1"/>
  <c r="FB7" i="1"/>
  <c r="EV16" i="1"/>
  <c r="HG11" i="1"/>
  <c r="BK13" i="1"/>
  <c r="HL10" i="1"/>
  <c r="EB11" i="1"/>
  <c r="DM12" i="1"/>
  <c r="AN14" i="1"/>
  <c r="DR12" i="1"/>
  <c r="FX17" i="1"/>
  <c r="EO6" i="1"/>
  <c r="AZ9" i="1"/>
  <c r="FT13" i="1"/>
  <c r="GF11" i="1"/>
  <c r="CR15" i="1"/>
  <c r="CW8" i="1"/>
  <c r="ED12" i="1"/>
  <c r="CV18" i="1"/>
  <c r="GA14" i="1"/>
  <c r="AY13" i="1"/>
  <c r="HC7" i="1"/>
  <c r="GU8" i="1"/>
  <c r="EM13" i="1"/>
  <c r="AM7" i="1"/>
  <c r="AP12" i="1"/>
  <c r="GS10" i="1"/>
  <c r="BW14" i="1"/>
  <c r="DR9" i="1"/>
  <c r="BF17" i="1"/>
  <c r="BE18" i="1"/>
  <c r="GF12" i="1"/>
  <c r="CJ14" i="1"/>
  <c r="FA6" i="1"/>
  <c r="DB8" i="1"/>
  <c r="FT14" i="1"/>
  <c r="AI13" i="1"/>
  <c r="BZ13" i="1"/>
  <c r="BK6" i="1"/>
  <c r="HM14" i="1"/>
  <c r="DL7" i="1"/>
  <c r="AC5" i="1"/>
  <c r="BU12" i="1"/>
  <c r="HK17" i="1"/>
  <c r="CG11" i="1"/>
  <c r="EC12" i="1"/>
  <c r="EC10" i="1"/>
  <c r="GZ14" i="1"/>
  <c r="GK12" i="1"/>
  <c r="BQ17" i="1"/>
  <c r="AQ18" i="1"/>
  <c r="DH14" i="1"/>
  <c r="AV7" i="1"/>
  <c r="AU6" i="1"/>
  <c r="W9" i="1"/>
  <c r="BH15" i="1"/>
  <c r="HA14" i="1"/>
  <c r="FP11" i="1"/>
  <c r="BS16" i="1"/>
  <c r="DF15" i="1"/>
  <c r="EB13" i="1"/>
  <c r="AL11" i="1"/>
  <c r="GT11" i="1"/>
  <c r="DJ10" i="1"/>
  <c r="AO13" i="1"/>
  <c r="AX14" i="1"/>
  <c r="BX15" i="1"/>
  <c r="HO17" i="1"/>
  <c r="GL15" i="1"/>
  <c r="FG9" i="1"/>
  <c r="DI9" i="1"/>
  <c r="DC13" i="1"/>
  <c r="BB14" i="1"/>
  <c r="BB12" i="1"/>
  <c r="FV7" i="1"/>
  <c r="AI11" i="1"/>
  <c r="EM15" i="1"/>
  <c r="V8" i="1"/>
  <c r="AB18" i="1"/>
  <c r="BN14" i="1"/>
  <c r="EA12" i="1"/>
  <c r="GT9" i="1"/>
  <c r="AS16" i="1"/>
  <c r="DN7" i="1"/>
  <c r="CO7" i="1"/>
  <c r="AS14" i="1"/>
  <c r="EV6" i="1"/>
  <c r="EW18" i="1"/>
  <c r="AD19" i="1"/>
  <c r="HK8" i="1"/>
  <c r="DL10" i="1"/>
  <c r="FZ16" i="1"/>
  <c r="CS18" i="1"/>
  <c r="GO18" i="1"/>
  <c r="FQ7" i="1"/>
  <c r="DF13" i="1"/>
  <c r="GV14" i="1"/>
  <c r="ET7" i="1"/>
  <c r="CN15" i="1"/>
  <c r="CF10" i="1"/>
  <c r="FT17" i="1"/>
  <c r="DG8" i="1"/>
  <c r="FE11" i="1"/>
  <c r="HG10" i="1"/>
  <c r="DU6" i="1"/>
  <c r="BN6" i="1"/>
  <c r="EY16" i="1"/>
  <c r="EV9" i="1"/>
  <c r="EQ8" i="1"/>
  <c r="BP14" i="1"/>
  <c r="HE7" i="1"/>
  <c r="CO16" i="1"/>
  <c r="AM9" i="1"/>
  <c r="V5" i="1"/>
  <c r="CT7" i="1"/>
  <c r="EA7" i="1"/>
  <c r="CD12" i="1"/>
  <c r="CR11" i="1"/>
  <c r="HB17" i="1"/>
  <c r="AH17" i="1"/>
  <c r="ED6" i="1"/>
  <c r="AX8" i="1"/>
  <c r="DJ7" i="1"/>
  <c r="AQ11" i="1"/>
  <c r="Z13" i="1"/>
  <c r="AG13" i="1"/>
  <c r="GV6" i="1"/>
  <c r="AJ9" i="1"/>
  <c r="DQ10" i="1"/>
  <c r="GK10" i="1"/>
  <c r="GQ12" i="1"/>
  <c r="AU10" i="1"/>
  <c r="BC12" i="1"/>
  <c r="GU7" i="1"/>
  <c r="GU18" i="1"/>
  <c r="AG6" i="1"/>
  <c r="DU13" i="1"/>
  <c r="DG15" i="1"/>
  <c r="EQ12" i="1"/>
  <c r="CI11" i="1"/>
  <c r="AD11" i="1"/>
  <c r="Y6" i="1"/>
  <c r="EB7" i="1"/>
  <c r="EP14" i="1"/>
  <c r="AX13" i="1"/>
  <c r="CE13" i="1"/>
  <c r="AN6" i="1"/>
  <c r="EW13" i="1"/>
  <c r="V14" i="1"/>
  <c r="EY11" i="1"/>
  <c r="CZ15" i="1"/>
  <c r="AF10" i="1"/>
  <c r="EL11" i="1"/>
  <c r="CW7" i="1"/>
  <c r="GV16" i="1"/>
  <c r="DT10" i="1"/>
  <c r="FY16" i="1"/>
  <c r="FE6" i="1"/>
  <c r="HO12" i="1"/>
  <c r="FP15" i="1"/>
  <c r="FO11" i="1"/>
  <c r="FC8" i="1"/>
  <c r="DW10" i="1"/>
  <c r="CD16" i="1"/>
  <c r="FC12" i="1"/>
  <c r="CQ7" i="1"/>
  <c r="GO12" i="1"/>
  <c r="DF7" i="1"/>
  <c r="BZ16" i="1"/>
  <c r="HO11" i="1"/>
  <c r="CB18" i="1"/>
  <c r="AC11" i="1"/>
  <c r="GP8" i="1"/>
  <c r="CZ17" i="1"/>
  <c r="CP18" i="1"/>
  <c r="EK18" i="1"/>
  <c r="FJ11" i="1"/>
  <c r="HN8" i="1"/>
  <c r="FY13" i="1"/>
  <c r="FI14" i="1"/>
  <c r="GM17" i="1"/>
  <c r="FE17" i="1"/>
  <c r="BN11" i="1"/>
  <c r="EO10" i="1"/>
  <c r="AN16" i="1"/>
  <c r="DT12" i="1"/>
  <c r="FS14" i="1"/>
  <c r="CG14" i="1"/>
  <c r="EP11" i="1"/>
  <c r="AP14" i="1"/>
  <c r="BG13" i="1"/>
  <c r="GY7" i="1"/>
  <c r="CR16" i="1"/>
  <c r="AT16" i="1"/>
  <c r="DK7" i="1"/>
  <c r="AZ18" i="1"/>
  <c r="DT15" i="1"/>
  <c r="CX14" i="1"/>
  <c r="T15" i="1"/>
  <c r="GZ7" i="1"/>
  <c r="FO16" i="1"/>
  <c r="CE9" i="1"/>
  <c r="DR6" i="1"/>
  <c r="DA11" i="1"/>
  <c r="BK12" i="1"/>
  <c r="AB5" i="1"/>
  <c r="DR13" i="1"/>
  <c r="CA18" i="1"/>
  <c r="GM11" i="1"/>
  <c r="DD18" i="1"/>
  <c r="AC7" i="1"/>
  <c r="AJ13" i="1"/>
  <c r="HG17" i="1"/>
  <c r="GT6" i="1"/>
  <c r="T17" i="1"/>
  <c r="CH18" i="1"/>
  <c r="GJ13" i="1"/>
  <c r="BN16" i="1"/>
  <c r="EW9" i="1"/>
  <c r="HA12" i="1"/>
  <c r="BU11" i="1"/>
  <c r="EM7" i="1"/>
  <c r="GS11" i="1"/>
  <c r="AN10" i="1"/>
  <c r="BA10" i="1"/>
  <c r="FG11" i="1"/>
  <c r="AV10" i="1"/>
  <c r="FM16" i="1"/>
  <c r="DG14" i="1"/>
  <c r="AE12" i="1"/>
  <c r="EI8" i="1"/>
  <c r="GM9" i="1"/>
  <c r="HG7" i="1"/>
  <c r="EP7" i="1"/>
  <c r="BQ10" i="1"/>
  <c r="BK9" i="1"/>
  <c r="HL12" i="1"/>
  <c r="AA19" i="1"/>
  <c r="ES11" i="1"/>
  <c r="Y18" i="1"/>
  <c r="HJ14" i="1"/>
  <c r="GE7" i="1"/>
  <c r="U5" i="1"/>
  <c r="FP17" i="1"/>
  <c r="HK13" i="1"/>
  <c r="GX7" i="1"/>
  <c r="GJ10" i="1"/>
  <c r="BP13" i="1"/>
  <c r="DS15" i="1"/>
  <c r="L18" i="1"/>
  <c r="CI12" i="1"/>
  <c r="FW18" i="1"/>
  <c r="DT14" i="1"/>
  <c r="DN12" i="1"/>
  <c r="GX15" i="1"/>
  <c r="CR18" i="1"/>
  <c r="Y8" i="1"/>
  <c r="CN16" i="1"/>
  <c r="BA6" i="1"/>
  <c r="HG16" i="1"/>
  <c r="HL8" i="1"/>
  <c r="GQ8" i="1"/>
  <c r="GT15" i="1"/>
  <c r="AM12" i="1"/>
  <c r="GI8" i="1"/>
  <c r="DV15" i="1"/>
  <c r="BB18" i="1"/>
  <c r="FP8" i="1"/>
  <c r="DU17" i="1"/>
  <c r="BU16" i="1"/>
  <c r="BS7" i="1"/>
  <c r="GB15" i="1"/>
  <c r="AQ6" i="1"/>
  <c r="CP11" i="1"/>
  <c r="FS15" i="1"/>
  <c r="FW13" i="1"/>
  <c r="GI11" i="1"/>
  <c r="DO18" i="1"/>
  <c r="BE12" i="1"/>
  <c r="GP14" i="1"/>
  <c r="BK15" i="1"/>
  <c r="HK11" i="1"/>
  <c r="DR8" i="1"/>
  <c r="FG8" i="1"/>
  <c r="GY6" i="1"/>
  <c r="FZ17" i="1"/>
  <c r="AK9" i="1"/>
  <c r="EU18" i="1"/>
  <c r="BC7" i="1"/>
  <c r="GD8" i="1"/>
  <c r="HM15" i="1"/>
  <c r="BZ9" i="1"/>
  <c r="BT10" i="1"/>
  <c r="AE6" i="1"/>
  <c r="FF6" i="1"/>
  <c r="W17" i="1"/>
  <c r="EV11" i="1"/>
  <c r="DX15" i="1"/>
  <c r="F8" i="1"/>
  <c r="BH11" i="1"/>
  <c r="EH9" i="1"/>
  <c r="HJ10" i="1"/>
  <c r="BK14" i="1"/>
  <c r="C17" i="1"/>
  <c r="GM6" i="1"/>
  <c r="AE5" i="1"/>
  <c r="L15" i="1"/>
  <c r="GJ14" i="1"/>
  <c r="AJ6" i="1"/>
  <c r="EW15" i="1"/>
  <c r="FS17" i="1"/>
  <c r="FH6" i="1"/>
  <c r="DB17" i="1"/>
  <c r="FA10" i="1"/>
  <c r="BY11" i="1"/>
  <c r="BM11" i="1"/>
  <c r="DF10" i="1"/>
  <c r="BK18" i="1"/>
  <c r="HB18" i="1"/>
  <c r="FQ9" i="1"/>
  <c r="GH13" i="1"/>
  <c r="BR7" i="1"/>
  <c r="AK18" i="1"/>
  <c r="FG14" i="1"/>
  <c r="BX9" i="1"/>
  <c r="HD11" i="1"/>
  <c r="HN7" i="1"/>
  <c r="AO6" i="1"/>
  <c r="DI6" i="1"/>
  <c r="AA15" i="1"/>
  <c r="BF18" i="1"/>
  <c r="BQ6" i="1"/>
  <c r="FY7" i="1"/>
  <c r="DL8" i="1"/>
  <c r="DV6" i="1"/>
  <c r="DI14" i="1"/>
  <c r="BE9" i="1"/>
  <c r="HF6" i="1"/>
  <c r="BV6" i="1"/>
  <c r="BQ9" i="1"/>
  <c r="DK17" i="1"/>
  <c r="CF11" i="1"/>
  <c r="GZ10" i="1"/>
  <c r="GO9" i="1"/>
  <c r="EB6" i="1"/>
  <c r="CD6" i="1"/>
  <c r="HJ12" i="1"/>
  <c r="CE17" i="1"/>
  <c r="AR10" i="1"/>
  <c r="BO17" i="1"/>
  <c r="AO15" i="1"/>
  <c r="D15" i="1" s="1"/>
  <c r="FI13" i="1"/>
  <c r="FI16" i="1"/>
  <c r="AY10" i="1"/>
  <c r="AS6" i="1"/>
  <c r="O17" i="1"/>
  <c r="CC8" i="1"/>
  <c r="HG6" i="1"/>
  <c r="BU18" i="1"/>
  <c r="GL7" i="1"/>
  <c r="EW16" i="1"/>
  <c r="BP7" i="1"/>
  <c r="CT18" i="1"/>
  <c r="V16" i="1"/>
  <c r="FR16" i="1"/>
  <c r="GP12" i="1"/>
  <c r="EU12" i="1"/>
  <c r="DR18" i="1"/>
  <c r="CJ16" i="1"/>
  <c r="EK7" i="1"/>
  <c r="GF18" i="1"/>
  <c r="CO9" i="1"/>
  <c r="DH13" i="1"/>
  <c r="AM14" i="1"/>
  <c r="CB17" i="1"/>
  <c r="H17" i="1" s="1"/>
  <c r="HM9" i="1"/>
  <c r="FQ8" i="1"/>
  <c r="FU17" i="1"/>
  <c r="DC16" i="1"/>
  <c r="AL13" i="1"/>
  <c r="GH6" i="1"/>
  <c r="EL10" i="1"/>
  <c r="Q10" i="1"/>
  <c r="BL13" i="1"/>
  <c r="BW11" i="1"/>
  <c r="E12" i="1"/>
  <c r="J12" i="1"/>
  <c r="F13" i="1"/>
  <c r="CP15" i="1"/>
  <c r="BU17" i="1"/>
  <c r="FK8" i="1"/>
  <c r="Y14" i="1"/>
  <c r="DP13" i="1"/>
  <c r="BD10" i="1"/>
  <c r="F10" i="1" s="1"/>
  <c r="HI9" i="1"/>
  <c r="CR13" i="1"/>
  <c r="EP16" i="1"/>
  <c r="BT18" i="1"/>
  <c r="FF16" i="1"/>
  <c r="AW10" i="1"/>
  <c r="CH6" i="1"/>
  <c r="EL6" i="1"/>
  <c r="EV13" i="1"/>
  <c r="DC17" i="1"/>
  <c r="BZ8" i="1"/>
  <c r="FQ12" i="1"/>
  <c r="O12" i="1" s="1"/>
  <c r="HF18" i="1"/>
  <c r="AF16" i="1"/>
  <c r="DL15" i="1"/>
  <c r="DK15" i="1"/>
  <c r="EJ10" i="1"/>
  <c r="HF10" i="1"/>
  <c r="HE6" i="1"/>
  <c r="EH11" i="1"/>
  <c r="GK13" i="1"/>
  <c r="CP9" i="1"/>
  <c r="BK17" i="1"/>
  <c r="AY7" i="1"/>
  <c r="GD9" i="1"/>
  <c r="DH6" i="1"/>
  <c r="BG11" i="1"/>
  <c r="AT7" i="1"/>
  <c r="AP11" i="1"/>
  <c r="AP18" i="1"/>
  <c r="CW14" i="1"/>
  <c r="CM13" i="1"/>
  <c r="Y7" i="1"/>
  <c r="EO12" i="1"/>
  <c r="DY14" i="1"/>
  <c r="L14" i="1" s="1"/>
  <c r="AQ12" i="1"/>
  <c r="BV14" i="1"/>
  <c r="AX11" i="1"/>
  <c r="GN12" i="1"/>
  <c r="GX11" i="1"/>
  <c r="H15" i="1"/>
  <c r="AB12" i="1"/>
  <c r="CR7" i="1"/>
  <c r="AH7" i="1"/>
  <c r="AK6" i="1"/>
  <c r="D6" i="1" s="1"/>
  <c r="L13" i="1"/>
  <c r="DG6" i="1"/>
  <c r="FA13" i="1"/>
  <c r="BF9" i="1"/>
  <c r="EE17" i="1"/>
  <c r="GI13" i="1"/>
  <c r="Q13" i="1" s="1"/>
  <c r="GG17" i="1"/>
  <c r="EJ14" i="1"/>
  <c r="FX10" i="1"/>
  <c r="HG12" i="1"/>
  <c r="EK13" i="1"/>
  <c r="DC7" i="1"/>
  <c r="CB14" i="1"/>
  <c r="EK6" i="1"/>
  <c r="AC14" i="1"/>
  <c r="T5" i="1"/>
  <c r="FD7" i="1"/>
  <c r="ER16" i="1"/>
  <c r="BX11" i="1"/>
  <c r="EZ10" i="1"/>
  <c r="CF13" i="1"/>
  <c r="FP10" i="1"/>
  <c r="O10" i="1" s="1"/>
  <c r="CN11" i="1"/>
  <c r="V19" i="1"/>
  <c r="D7" i="1"/>
  <c r="AT11" i="1"/>
  <c r="EA6" i="1"/>
  <c r="BT11" i="1"/>
  <c r="BJ6" i="1"/>
  <c r="FW17" i="1"/>
  <c r="AX6" i="1"/>
  <c r="CA8" i="1"/>
  <c r="BW10" i="1"/>
  <c r="CA16" i="1"/>
  <c r="BS11" i="1"/>
  <c r="O15" i="1"/>
  <c r="EL9" i="1"/>
  <c r="BC6" i="1"/>
  <c r="Q11" i="1"/>
  <c r="CI6" i="1"/>
  <c r="HO13" i="1"/>
  <c r="AU11" i="1"/>
  <c r="DM7" i="1"/>
  <c r="CZ14" i="1"/>
  <c r="BF7" i="1"/>
  <c r="F7" i="1" s="1"/>
  <c r="CS14" i="1"/>
  <c r="DL9" i="1"/>
  <c r="DS9" i="1"/>
  <c r="GS8" i="1"/>
  <c r="GN15" i="1"/>
  <c r="FF14" i="1"/>
  <c r="N14" i="1" s="1"/>
  <c r="ET9" i="1"/>
  <c r="HI12" i="1"/>
  <c r="BY17" i="1"/>
  <c r="AU15" i="1"/>
  <c r="GO14" i="1"/>
  <c r="EZ7" i="1"/>
  <c r="HG13" i="1"/>
  <c r="W19" i="1"/>
  <c r="DZ9" i="1"/>
  <c r="EN11" i="1"/>
  <c r="CU9" i="1"/>
  <c r="GA7" i="1"/>
  <c r="EZ16" i="1"/>
  <c r="FX8" i="1"/>
  <c r="AZ15" i="1"/>
  <c r="CV11" i="1"/>
  <c r="CZ9" i="1"/>
  <c r="T14" i="1"/>
  <c r="HB8" i="1"/>
  <c r="BR11" i="1"/>
  <c r="G11" i="1" s="1"/>
  <c r="GF6" i="1"/>
  <c r="AH8" i="1"/>
  <c r="AT14" i="1"/>
  <c r="GU10" i="1"/>
  <c r="BB10" i="1"/>
  <c r="FC7" i="1"/>
  <c r="CK6" i="1"/>
  <c r="EQ9" i="1"/>
  <c r="BG12" i="1"/>
  <c r="X18" i="1"/>
  <c r="FY17" i="1"/>
  <c r="P17" i="1" s="1"/>
  <c r="HJ17" i="1"/>
  <c r="U14" i="1"/>
  <c r="C14" i="1" s="1"/>
  <c r="ED17" i="1"/>
  <c r="GP7" i="1"/>
  <c r="BS6" i="1"/>
  <c r="CH14" i="1"/>
  <c r="FB6" i="1"/>
  <c r="HD18" i="1"/>
  <c r="FS11" i="1"/>
  <c r="CU10" i="1"/>
  <c r="I10" i="1" s="1"/>
  <c r="EX8" i="1"/>
  <c r="BU9" i="1"/>
  <c r="ET13" i="1"/>
  <c r="HE12" i="1"/>
  <c r="BT12" i="1"/>
  <c r="EK15" i="1"/>
  <c r="AU7" i="1"/>
  <c r="E7" i="1" s="1"/>
  <c r="W16" i="1"/>
  <c r="EZ6" i="1"/>
  <c r="EM16" i="1"/>
  <c r="FH11" i="1"/>
  <c r="EK16" i="1"/>
  <c r="CM6" i="1"/>
  <c r="BW18" i="1"/>
  <c r="I12" i="1"/>
  <c r="ED10" i="1"/>
  <c r="CO11" i="1"/>
  <c r="BF12" i="1"/>
  <c r="DO9" i="1"/>
  <c r="HL9" i="1"/>
  <c r="S9" i="1" s="1"/>
  <c r="GG12" i="1"/>
  <c r="DQ18" i="1"/>
  <c r="CW15" i="1"/>
  <c r="DT17" i="1"/>
  <c r="HC16" i="1"/>
  <c r="DI15" i="1"/>
  <c r="J15" i="1" s="1"/>
  <c r="EF8" i="1"/>
  <c r="DA8" i="1"/>
  <c r="HH13" i="1"/>
  <c r="GH17" i="1"/>
  <c r="Q17" i="1" s="1"/>
  <c r="J9" i="1"/>
  <c r="R13" i="1"/>
  <c r="CO13" i="1"/>
  <c r="I13" i="1" s="1"/>
  <c r="EM6" i="1"/>
  <c r="FM6" i="1"/>
  <c r="HL11" i="1"/>
  <c r="DX11" i="1"/>
  <c r="GJ15" i="1"/>
  <c r="Q15" i="1" s="1"/>
  <c r="AN18" i="1"/>
  <c r="DS11" i="1"/>
  <c r="EJ8" i="1"/>
  <c r="FG6" i="1"/>
  <c r="AB11" i="1"/>
  <c r="AY11" i="1"/>
  <c r="FD15" i="1"/>
  <c r="GY9" i="1"/>
  <c r="DJ13" i="1"/>
  <c r="BG17" i="1"/>
  <c r="BY8" i="1"/>
  <c r="FZ14" i="1"/>
  <c r="DR10" i="1"/>
  <c r="U9" i="1"/>
  <c r="FR8" i="1"/>
  <c r="GJ16" i="1"/>
  <c r="Z5" i="1"/>
  <c r="AI9" i="1"/>
  <c r="BZ17" i="1"/>
  <c r="AK17" i="1"/>
  <c r="D17" i="1" s="1"/>
  <c r="DA6" i="1"/>
  <c r="FA7" i="1"/>
  <c r="N7" i="1" s="1"/>
  <c r="GB10" i="1"/>
  <c r="EJ12" i="1"/>
  <c r="BC18" i="1"/>
  <c r="GX9" i="1"/>
  <c r="CL14" i="1"/>
  <c r="FJ9" i="1"/>
  <c r="FN8" i="1"/>
  <c r="O8" i="1" s="1"/>
  <c r="AO9" i="1"/>
  <c r="CR17" i="1"/>
  <c r="EU10" i="1"/>
  <c r="DM16" i="1"/>
  <c r="BF14" i="1"/>
  <c r="FU9" i="1"/>
  <c r="FU11" i="1"/>
  <c r="P11" i="1" s="1"/>
  <c r="EP13" i="1"/>
  <c r="BV8" i="1"/>
  <c r="DS10" i="1"/>
  <c r="Z6" i="1"/>
  <c r="EK8" i="1"/>
  <c r="CE14" i="1"/>
  <c r="CD10" i="1"/>
  <c r="GY11" i="1"/>
  <c r="R11" i="1" s="1"/>
  <c r="CT6" i="1"/>
  <c r="ES10" i="1"/>
  <c r="BI15" i="1"/>
  <c r="AV8" i="1"/>
  <c r="DB16" i="1"/>
  <c r="FD9" i="1"/>
  <c r="CF8" i="1"/>
  <c r="EY15" i="1"/>
  <c r="BY6" i="1"/>
  <c r="AL12" i="1"/>
  <c r="AR11" i="1"/>
  <c r="EO8" i="1"/>
  <c r="M8" i="1" s="1"/>
  <c r="FC18" i="1"/>
  <c r="N18" i="1" s="1"/>
  <c r="BG16" i="1"/>
  <c r="BB15" i="1"/>
  <c r="CE8" i="1"/>
  <c r="FC9" i="1"/>
  <c r="AB10" i="1"/>
  <c r="C10" i="1" s="1"/>
  <c r="ER13" i="1"/>
  <c r="T13" i="1"/>
  <c r="C13" i="1" s="1"/>
  <c r="EF16" i="1"/>
  <c r="GS14" i="1"/>
  <c r="EW17" i="1"/>
  <c r="N17" i="1" s="1"/>
  <c r="FI7" i="1"/>
  <c r="DE7" i="1"/>
  <c r="FD13" i="1"/>
  <c r="HJ16" i="1"/>
  <c r="S16" i="1" s="1"/>
  <c r="HJ6" i="1"/>
  <c r="AZ14" i="1"/>
  <c r="E14" i="1" s="1"/>
  <c r="CV15" i="1"/>
  <c r="CA6" i="1"/>
  <c r="G6" i="1" s="1"/>
  <c r="CX11" i="1"/>
  <c r="BS17" i="1"/>
  <c r="EX9" i="1"/>
  <c r="FO14" i="1"/>
  <c r="AD5" i="1"/>
  <c r="DO13" i="1"/>
  <c r="K13" i="1" s="1"/>
  <c r="GH16" i="1"/>
  <c r="GW7" i="1"/>
  <c r="EQ10" i="1"/>
  <c r="M10" i="1" s="1"/>
  <c r="DP6" i="1"/>
  <c r="CB10" i="1"/>
  <c r="FN9" i="1"/>
  <c r="FW9" i="1"/>
  <c r="HI15" i="1"/>
  <c r="DY12" i="1"/>
  <c r="EY8" i="1"/>
  <c r="ER18" i="1"/>
  <c r="DV8" i="1"/>
  <c r="EW6" i="1"/>
  <c r="N6" i="1" s="1"/>
  <c r="CP14" i="1"/>
  <c r="I14" i="1" s="1"/>
  <c r="FN13" i="1"/>
  <c r="CX17" i="1"/>
  <c r="DP14" i="1"/>
  <c r="K14" i="1" s="1"/>
  <c r="GY14" i="1"/>
  <c r="AG10" i="1"/>
  <c r="D10" i="1" s="1"/>
  <c r="DP17" i="1"/>
  <c r="AY15" i="1"/>
  <c r="GG16" i="1"/>
  <c r="FR11" i="1"/>
  <c r="DW6" i="1"/>
  <c r="BQ8" i="1"/>
  <c r="EC7" i="1"/>
  <c r="CY6" i="1"/>
  <c r="BC11" i="1"/>
  <c r="CK16" i="1"/>
  <c r="GL18" i="1"/>
  <c r="FH7" i="1"/>
  <c r="HO15" i="1"/>
  <c r="S15" i="1" s="1"/>
  <c r="DB13" i="1"/>
  <c r="AV15" i="1"/>
  <c r="GC15" i="1"/>
  <c r="HK14" i="1"/>
  <c r="FL13" i="1"/>
  <c r="BL14" i="1"/>
  <c r="BH6" i="1"/>
  <c r="GE9" i="1"/>
  <c r="AR8" i="1"/>
  <c r="FT8" i="1"/>
  <c r="HJ8" i="1"/>
  <c r="DU10" i="1"/>
  <c r="K10" i="1" s="1"/>
  <c r="EA8" i="1"/>
  <c r="EK11" i="1"/>
  <c r="F15" i="1"/>
  <c r="EE7" i="1"/>
  <c r="GR18" i="1"/>
  <c r="AU13" i="1"/>
  <c r="DX6" i="1"/>
  <c r="HD13" i="1"/>
  <c r="Z8" i="1"/>
  <c r="BD11" i="1"/>
  <c r="DW15" i="1"/>
  <c r="K15" i="1" s="1"/>
  <c r="HO18" i="1"/>
  <c r="M9" i="1"/>
  <c r="G13" i="1"/>
  <c r="E18" i="1"/>
  <c r="I18" i="1"/>
  <c r="I8" i="1"/>
  <c r="L16" i="1"/>
  <c r="EY10" i="1"/>
  <c r="X19" i="1"/>
  <c r="DO8" i="1"/>
  <c r="K8" i="1" s="1"/>
  <c r="CC7" i="1"/>
  <c r="H7" i="1" s="1"/>
  <c r="AR9" i="1"/>
  <c r="GV10" i="1"/>
  <c r="R10" i="1" s="1"/>
  <c r="EI17" i="1"/>
  <c r="FG12" i="1"/>
  <c r="FB11" i="1"/>
  <c r="N11" i="1" s="1"/>
  <c r="HH8" i="1"/>
  <c r="EM14" i="1"/>
  <c r="DR17" i="1"/>
  <c r="DM11" i="1"/>
  <c r="EE11" i="1"/>
  <c r="FB15" i="1"/>
  <c r="GZ18" i="1"/>
  <c r="AV9" i="1"/>
  <c r="EW8" i="1"/>
  <c r="N8" i="1" s="1"/>
  <c r="DA18" i="1"/>
  <c r="J18" i="1" s="1"/>
  <c r="ES12" i="1"/>
  <c r="M12" i="1" s="1"/>
  <c r="CH13" i="1"/>
  <c r="FK11" i="1"/>
  <c r="CY15" i="1"/>
  <c r="AS15" i="1"/>
  <c r="E15" i="1" s="1"/>
  <c r="HN18" i="1"/>
  <c r="S18" i="1" s="1"/>
  <c r="AK8" i="1"/>
  <c r="DW9" i="1"/>
  <c r="GW18" i="1"/>
  <c r="CR9" i="1"/>
  <c r="CZ6" i="1"/>
  <c r="CA14" i="1"/>
  <c r="CB16" i="1"/>
  <c r="V9" i="1"/>
  <c r="C9" i="1" s="1"/>
  <c r="BB9" i="1"/>
  <c r="E9" i="1" s="1"/>
  <c r="ER11" i="1"/>
  <c r="FC10" i="1"/>
  <c r="BZ7" i="1"/>
  <c r="GB16" i="1"/>
  <c r="EE9" i="1"/>
  <c r="EW12" i="1"/>
  <c r="FZ7" i="1"/>
  <c r="N13" i="1"/>
  <c r="D13" i="1"/>
  <c r="GB13" i="1"/>
  <c r="P13" i="1" s="1"/>
  <c r="FL11" i="1"/>
  <c r="DC14" i="1"/>
  <c r="HM7" i="1"/>
  <c r="BN17" i="1"/>
  <c r="F17" i="1" s="1"/>
  <c r="DJ17" i="1"/>
  <c r="AO8" i="1"/>
  <c r="DQ7" i="1"/>
  <c r="GC12" i="1"/>
  <c r="BL18" i="1"/>
  <c r="F18" i="1" s="1"/>
  <c r="GR7" i="1"/>
  <c r="FJ14" i="1"/>
  <c r="O14" i="1" s="1"/>
  <c r="AY17" i="1"/>
  <c r="E17" i="1" s="1"/>
  <c r="BR17" i="1"/>
  <c r="G17" i="1" s="1"/>
  <c r="GD15" i="1"/>
  <c r="P15" i="1" s="1"/>
  <c r="CE12" i="1"/>
  <c r="H12" i="1" s="1"/>
  <c r="DH11" i="1"/>
  <c r="J11" i="1" s="1"/>
  <c r="FR6" i="1"/>
  <c r="Q14" i="1"/>
  <c r="M16" i="1"/>
  <c r="E11" i="1"/>
  <c r="H14" i="1"/>
  <c r="S10" i="1"/>
  <c r="M7" i="1"/>
  <c r="R17" i="1"/>
  <c r="K9" i="1"/>
  <c r="H11" i="1"/>
  <c r="J8" i="1"/>
  <c r="P12" i="1"/>
  <c r="O13" i="1"/>
  <c r="O11" i="1"/>
  <c r="P14" i="1"/>
  <c r="K18" i="1"/>
  <c r="G15" i="1"/>
  <c r="J16" i="1"/>
  <c r="O18" i="1"/>
  <c r="E6" i="1"/>
  <c r="F12" i="1"/>
  <c r="G14" i="1"/>
  <c r="I15" i="1"/>
  <c r="G8" i="1"/>
  <c r="N12" i="1"/>
  <c r="S14" i="1"/>
  <c r="N9" i="1"/>
  <c r="S8" i="1"/>
  <c r="H13" i="1"/>
  <c r="H6" i="1"/>
  <c r="R7" i="1"/>
  <c r="I16" i="1"/>
  <c r="L7" i="1"/>
  <c r="S7" i="1"/>
  <c r="K7" i="1"/>
  <c r="C12" i="1"/>
  <c r="R9" i="1"/>
  <c r="G16" i="1"/>
  <c r="M15" i="1"/>
  <c r="J14" i="1"/>
  <c r="AE19" i="1"/>
  <c r="H18" i="1"/>
  <c r="S6" i="1"/>
  <c r="H10" i="1"/>
  <c r="R14" i="1"/>
  <c r="R8" i="1"/>
  <c r="D9" i="1"/>
  <c r="J10" i="1"/>
  <c r="K17" i="1"/>
  <c r="S12" i="1"/>
  <c r="Q7" i="1"/>
  <c r="P6" i="1"/>
  <c r="G7" i="1"/>
  <c r="P16" i="1"/>
  <c r="O6" i="1"/>
  <c r="D8" i="1"/>
  <c r="Q8" i="1"/>
  <c r="C5" i="1"/>
  <c r="AD20" i="1" l="1"/>
  <c r="Z20" i="1"/>
  <c r="E21" i="1"/>
  <c r="F21" i="1"/>
  <c r="T20" i="1"/>
  <c r="U20" i="1"/>
  <c r="AB20" i="1"/>
  <c r="V20" i="1"/>
  <c r="AC20" i="1"/>
  <c r="AA20" i="1"/>
  <c r="Y20" i="1"/>
  <c r="X20" i="1"/>
  <c r="W20" i="1"/>
  <c r="L21" i="1"/>
  <c r="H21" i="1"/>
  <c r="G21" i="1"/>
  <c r="M21" i="1"/>
  <c r="N21" i="1"/>
  <c r="R21" i="1"/>
  <c r="S21" i="1"/>
  <c r="AE20" i="1"/>
  <c r="D15" i="2"/>
  <c r="C19" i="1"/>
  <c r="C8" i="1"/>
  <c r="Q18" i="1"/>
  <c r="K16" i="1"/>
  <c r="Q12" i="1"/>
  <c r="C18" i="1"/>
  <c r="L17" i="1"/>
  <c r="Q9" i="1"/>
  <c r="P18" i="1"/>
  <c r="E16" i="1"/>
  <c r="K6" i="1"/>
  <c r="R12" i="1"/>
  <c r="AF5" i="1"/>
  <c r="F9" i="1"/>
  <c r="D11" i="1"/>
  <c r="K12" i="1"/>
  <c r="R15" i="1"/>
  <c r="P7" i="1"/>
  <c r="L6" i="1"/>
  <c r="I6" i="1"/>
  <c r="I17" i="1"/>
  <c r="I11" i="1"/>
  <c r="C6" i="1"/>
  <c r="D14" i="1"/>
  <c r="M14" i="1"/>
  <c r="L9" i="1"/>
  <c r="E13" i="1"/>
  <c r="Q16" i="1"/>
  <c r="O9" i="1"/>
  <c r="L10" i="1"/>
  <c r="G10" i="1"/>
  <c r="E10" i="1"/>
  <c r="G9" i="1"/>
  <c r="S17" i="1"/>
  <c r="M13" i="1"/>
  <c r="N10" i="1"/>
  <c r="R18" i="1"/>
  <c r="P10" i="1"/>
  <c r="G18" i="1"/>
  <c r="F6" i="1"/>
  <c r="N16" i="1"/>
  <c r="P8" i="1"/>
  <c r="C7" i="1"/>
  <c r="D16" i="1"/>
  <c r="L12" i="1"/>
  <c r="K11" i="1"/>
  <c r="F14" i="1"/>
  <c r="O16" i="1"/>
  <c r="H16" i="1"/>
  <c r="M11" i="1"/>
  <c r="D12" i="1"/>
  <c r="C16" i="1"/>
  <c r="Q6" i="1"/>
  <c r="M18" i="1"/>
  <c r="J17" i="1"/>
  <c r="F16" i="1"/>
  <c r="G12" i="1"/>
  <c r="I9" i="1"/>
  <c r="C15" i="1"/>
  <c r="F11" i="1"/>
  <c r="R16" i="1"/>
  <c r="J6" i="1"/>
  <c r="E8" i="1"/>
  <c r="N15" i="1"/>
  <c r="S13" i="1"/>
  <c r="J13" i="1"/>
  <c r="R6" i="1"/>
  <c r="H9" i="1"/>
  <c r="C11" i="1"/>
  <c r="D18" i="1"/>
  <c r="L11" i="1"/>
  <c r="P9" i="1"/>
  <c r="H8" i="1"/>
  <c r="L8" i="1"/>
  <c r="M6" i="1"/>
  <c r="S11" i="1"/>
  <c r="I7" i="1"/>
  <c r="O7" i="1"/>
  <c r="J7" i="1"/>
  <c r="J21" i="1" l="1"/>
  <c r="K21" i="1"/>
  <c r="O21" i="1"/>
  <c r="I21" i="1"/>
  <c r="D21" i="1"/>
  <c r="C20" i="1"/>
  <c r="P21" i="1"/>
  <c r="Q21" i="1"/>
  <c r="W15" i="2"/>
  <c r="D5" i="1"/>
  <c r="AF19" i="1"/>
  <c r="AF20" i="1" l="1"/>
  <c r="D16" i="2"/>
  <c r="AG5" i="1"/>
  <c r="W16" i="2" l="1"/>
  <c r="AG19" i="1"/>
  <c r="AG20" i="1" l="1"/>
  <c r="D17" i="2"/>
  <c r="AH5" i="1"/>
  <c r="W17" i="2" l="1"/>
  <c r="AH19" i="1"/>
  <c r="AH20" i="1" l="1"/>
  <c r="D18" i="2"/>
  <c r="AI5" i="1"/>
  <c r="W18" i="2" l="1"/>
  <c r="AI19" i="1"/>
  <c r="AI20" i="1" l="1"/>
  <c r="D19" i="2"/>
  <c r="AJ5" i="1"/>
  <c r="W19" i="2" l="1"/>
  <c r="AJ19" i="1"/>
  <c r="AJ20" i="1" l="1"/>
  <c r="D20" i="2"/>
  <c r="AK5" i="1"/>
  <c r="W20" i="2" l="1"/>
  <c r="AK19" i="1"/>
  <c r="AK20" i="1" l="1"/>
  <c r="D21" i="2"/>
  <c r="AL5" i="1"/>
  <c r="W21" i="2" l="1"/>
  <c r="AL19" i="1"/>
  <c r="AL20" i="1" l="1"/>
  <c r="D22" i="2"/>
  <c r="AM5" i="1"/>
  <c r="W22" i="2" l="1"/>
  <c r="AM19" i="1"/>
  <c r="AM20" i="1" l="1"/>
  <c r="D23" i="2"/>
  <c r="AN5" i="1"/>
  <c r="W23" i="2" l="1"/>
  <c r="AN19" i="1"/>
  <c r="AN20" i="1" l="1"/>
  <c r="D24" i="2"/>
  <c r="AO5" i="1"/>
  <c r="W24" i="2" l="1"/>
  <c r="AO19" i="1"/>
  <c r="AO20" i="1" l="1"/>
  <c r="D25" i="2"/>
  <c r="AP5" i="1"/>
  <c r="W25" i="2" l="1"/>
  <c r="AP19" i="1"/>
  <c r="AP20" i="1" l="1"/>
  <c r="D26" i="2"/>
  <c r="AQ5" i="1"/>
  <c r="W26" i="2" l="1"/>
  <c r="AQ19" i="1"/>
  <c r="AQ20" i="1" l="1"/>
  <c r="D27" i="2"/>
  <c r="D19" i="1"/>
  <c r="AR5" i="1"/>
  <c r="D20" i="1" l="1"/>
  <c r="W27" i="2"/>
  <c r="E5" i="1"/>
  <c r="AR19" i="1"/>
  <c r="AR20" i="1" l="1"/>
  <c r="D28" i="2"/>
  <c r="AS5" i="1"/>
  <c r="W28" i="2" l="1"/>
  <c r="AS19" i="1"/>
  <c r="AS20" i="1" l="1"/>
  <c r="D29" i="2"/>
  <c r="AT5" i="1"/>
  <c r="W29" i="2" l="1"/>
  <c r="AT19" i="1"/>
  <c r="AT20" i="1" l="1"/>
  <c r="D30" i="2"/>
  <c r="AU5" i="1"/>
  <c r="W30" i="2" l="1"/>
  <c r="AU19" i="1"/>
  <c r="AU20" i="1" l="1"/>
  <c r="D31" i="2"/>
  <c r="AV5" i="1"/>
  <c r="W31" i="2" l="1"/>
  <c r="AV19" i="1"/>
  <c r="AV20" i="1" l="1"/>
  <c r="D32" i="2"/>
  <c r="AW5" i="1"/>
  <c r="W32" i="2" l="1"/>
  <c r="AW19" i="1"/>
  <c r="AW20" i="1" l="1"/>
  <c r="D33" i="2"/>
  <c r="AX5" i="1"/>
  <c r="W33" i="2" l="1"/>
  <c r="AX19" i="1"/>
  <c r="AX20" i="1" l="1"/>
  <c r="D34" i="2"/>
  <c r="AY5" i="1"/>
  <c r="W34" i="2" l="1"/>
  <c r="AY19" i="1"/>
  <c r="AY20" i="1" l="1"/>
  <c r="D35" i="2"/>
  <c r="AZ5" i="1"/>
  <c r="W35" i="2" l="1"/>
  <c r="AZ19" i="1"/>
  <c r="AZ20" i="1" l="1"/>
  <c r="D36" i="2"/>
  <c r="BA5" i="1"/>
  <c r="W36" i="2" l="1"/>
  <c r="BA19" i="1"/>
  <c r="BA20" i="1" l="1"/>
  <c r="D37" i="2"/>
  <c r="BB5" i="1"/>
  <c r="W37" i="2" l="1"/>
  <c r="BB19" i="1"/>
  <c r="BB20" i="1" l="1"/>
  <c r="D38" i="2"/>
  <c r="BC5" i="1"/>
  <c r="W38" i="2" l="1"/>
  <c r="BC19" i="1"/>
  <c r="BC20" i="1" l="1"/>
  <c r="D39" i="2"/>
  <c r="E19" i="1"/>
  <c r="BD5" i="1"/>
  <c r="E20" i="1" l="1"/>
  <c r="W39" i="2"/>
  <c r="F5" i="1"/>
  <c r="BD19" i="1"/>
  <c r="BD20" i="1" l="1"/>
  <c r="D40" i="2"/>
  <c r="BE5" i="1"/>
  <c r="W40" i="2" l="1"/>
  <c r="BE19" i="1"/>
  <c r="BE20" i="1" l="1"/>
  <c r="D41" i="2"/>
  <c r="BF5" i="1"/>
  <c r="W41" i="2" l="1"/>
  <c r="BF19" i="1"/>
  <c r="BF20" i="1" l="1"/>
  <c r="D42" i="2"/>
  <c r="BG5" i="1"/>
  <c r="W42" i="2" l="1"/>
  <c r="BG19" i="1"/>
  <c r="BG20" i="1" l="1"/>
  <c r="D43" i="2"/>
  <c r="BH5" i="1"/>
  <c r="W43" i="2" l="1"/>
  <c r="BH19" i="1"/>
  <c r="BH20" i="1" l="1"/>
  <c r="D44" i="2"/>
  <c r="BI5" i="1"/>
  <c r="W44" i="2" l="1"/>
  <c r="BI19" i="1"/>
  <c r="BI20" i="1" l="1"/>
  <c r="D45" i="2"/>
  <c r="BJ5" i="1"/>
  <c r="W45" i="2" l="1"/>
  <c r="BJ19" i="1"/>
  <c r="BJ20" i="1" l="1"/>
  <c r="D46" i="2"/>
  <c r="BK5" i="1"/>
  <c r="W46" i="2" l="1"/>
  <c r="BK19" i="1"/>
  <c r="BK20" i="1" l="1"/>
  <c r="D47" i="2"/>
  <c r="BL5" i="1"/>
  <c r="W47" i="2" l="1"/>
  <c r="BL19" i="1"/>
  <c r="BL20" i="1" l="1"/>
  <c r="D48" i="2"/>
  <c r="BM5" i="1"/>
  <c r="W48" i="2" l="1"/>
  <c r="BM19" i="1"/>
  <c r="BM20" i="1" l="1"/>
  <c r="D49" i="2"/>
  <c r="BN5" i="1"/>
  <c r="W49" i="2" l="1"/>
  <c r="BN19" i="1"/>
  <c r="BN20" i="1" l="1"/>
  <c r="D50" i="2"/>
  <c r="BO5" i="1"/>
  <c r="W50" i="2" l="1"/>
  <c r="BO19" i="1"/>
  <c r="F19" i="1"/>
  <c r="F20" i="1" l="1"/>
  <c r="BO20" i="1"/>
  <c r="D51" i="2"/>
  <c r="BP5" i="1"/>
  <c r="W51" i="2" l="1"/>
  <c r="G5" i="1"/>
  <c r="BP19" i="1"/>
  <c r="BP20" i="1" l="1"/>
  <c r="D52" i="2"/>
  <c r="BQ5" i="1"/>
  <c r="W52" i="2" l="1"/>
  <c r="BQ19" i="1"/>
  <c r="BQ20" i="1" l="1"/>
  <c r="D53" i="2"/>
  <c r="BR5" i="1"/>
  <c r="W53" i="2" l="1"/>
  <c r="BR19" i="1"/>
  <c r="BR20" i="1" l="1"/>
  <c r="D54" i="2"/>
  <c r="BS5" i="1"/>
  <c r="W54" i="2" l="1"/>
  <c r="BS19" i="1"/>
  <c r="BS20" i="1" l="1"/>
  <c r="D55" i="2"/>
  <c r="BT5" i="1"/>
  <c r="W55" i="2" l="1"/>
  <c r="BT19" i="1"/>
  <c r="BT20" i="1" l="1"/>
  <c r="D56" i="2"/>
  <c r="BU5" i="1"/>
  <c r="W56" i="2" l="1"/>
  <c r="BU19" i="1"/>
  <c r="BU20" i="1" l="1"/>
  <c r="D57" i="2"/>
  <c r="BV5" i="1"/>
  <c r="W57" i="2" l="1"/>
  <c r="BV19" i="1"/>
  <c r="BV20" i="1" l="1"/>
  <c r="D58" i="2"/>
  <c r="BW5" i="1"/>
  <c r="W58" i="2" l="1"/>
  <c r="BW19" i="1"/>
  <c r="BW20" i="1" l="1"/>
  <c r="D59" i="2"/>
  <c r="BX5" i="1"/>
  <c r="W59" i="2" l="1"/>
  <c r="BX19" i="1"/>
  <c r="BX20" i="1" l="1"/>
  <c r="D60" i="2"/>
  <c r="BY5" i="1"/>
  <c r="W60" i="2" l="1"/>
  <c r="BY19" i="1"/>
  <c r="BY20" i="1" l="1"/>
  <c r="D61" i="2"/>
  <c r="BZ5" i="1"/>
  <c r="W61" i="2" l="1"/>
  <c r="BZ19" i="1"/>
  <c r="BZ20" i="1" l="1"/>
  <c r="D62" i="2"/>
  <c r="CA5" i="1"/>
  <c r="W62" i="2" l="1"/>
  <c r="CA19" i="1"/>
  <c r="G19" i="1"/>
  <c r="G20" i="1" l="1"/>
  <c r="CA20" i="1"/>
  <c r="D63" i="2"/>
  <c r="CB5" i="1"/>
  <c r="W63" i="2" l="1"/>
  <c r="H5" i="1"/>
  <c r="CB19" i="1"/>
  <c r="CB20" i="1" l="1"/>
  <c r="D64" i="2"/>
  <c r="CC5" i="1"/>
  <c r="W64" i="2" l="1"/>
  <c r="CC19" i="1"/>
  <c r="CC20" i="1" l="1"/>
  <c r="D65" i="2"/>
  <c r="CD5" i="1"/>
  <c r="W65" i="2" l="1"/>
  <c r="CD19" i="1"/>
  <c r="CD20" i="1" l="1"/>
  <c r="D66" i="2"/>
  <c r="CE5" i="1"/>
  <c r="W66" i="2" l="1"/>
  <c r="CE19" i="1"/>
  <c r="CE20" i="1" l="1"/>
  <c r="D67" i="2"/>
  <c r="CF5" i="1"/>
  <c r="W67" i="2" l="1"/>
  <c r="CF19" i="1"/>
  <c r="CF20" i="1" l="1"/>
  <c r="D68" i="2"/>
  <c r="CG5" i="1"/>
  <c r="W68" i="2" l="1"/>
  <c r="CG19" i="1"/>
  <c r="CG20" i="1" l="1"/>
  <c r="D69" i="2"/>
  <c r="CH5" i="1"/>
  <c r="W69" i="2" l="1"/>
  <c r="CH19" i="1"/>
  <c r="CH20" i="1" l="1"/>
  <c r="D70" i="2"/>
  <c r="CI5" i="1"/>
  <c r="W70" i="2" l="1"/>
  <c r="CI19" i="1"/>
  <c r="CI20" i="1" l="1"/>
  <c r="D71" i="2"/>
  <c r="CJ5" i="1"/>
  <c r="W71" i="2" l="1"/>
  <c r="CJ19" i="1"/>
  <c r="CJ20" i="1" l="1"/>
  <c r="D72" i="2"/>
  <c r="CK5" i="1"/>
  <c r="W72" i="2" l="1"/>
  <c r="CK19" i="1"/>
  <c r="CK20" i="1" l="1"/>
  <c r="D73" i="2"/>
  <c r="CL5" i="1"/>
  <c r="W73" i="2" l="1"/>
  <c r="CL19" i="1"/>
  <c r="CL20" i="1" l="1"/>
  <c r="D74" i="2"/>
  <c r="CM5" i="1"/>
  <c r="W74" i="2" l="1"/>
  <c r="CM19" i="1"/>
  <c r="CM20" i="1" l="1"/>
  <c r="D75" i="2"/>
  <c r="CN5" i="1"/>
  <c r="H19" i="1"/>
  <c r="H20" i="1" l="1"/>
  <c r="W75" i="2"/>
  <c r="CN19" i="1"/>
  <c r="I5" i="1"/>
  <c r="CN20" i="1" l="1"/>
  <c r="D76" i="2"/>
  <c r="CO5" i="1"/>
  <c r="W76" i="2" l="1"/>
  <c r="CO19" i="1"/>
  <c r="CO20" i="1" l="1"/>
  <c r="D77" i="2"/>
  <c r="CP5" i="1"/>
  <c r="W77" i="2" l="1"/>
  <c r="CP19" i="1"/>
  <c r="CP20" i="1" l="1"/>
  <c r="D78" i="2"/>
  <c r="CQ5" i="1"/>
  <c r="W78" i="2" l="1"/>
  <c r="CQ19" i="1"/>
  <c r="CQ20" i="1" l="1"/>
  <c r="D79" i="2"/>
  <c r="CR5" i="1"/>
  <c r="W79" i="2" l="1"/>
  <c r="CR19" i="1"/>
  <c r="CR20" i="1" l="1"/>
  <c r="D80" i="2"/>
  <c r="CS5" i="1"/>
  <c r="W80" i="2" l="1"/>
  <c r="CS19" i="1"/>
  <c r="CS20" i="1" l="1"/>
  <c r="D81" i="2"/>
  <c r="CT5" i="1"/>
  <c r="W81" i="2" l="1"/>
  <c r="CT19" i="1"/>
  <c r="CT20" i="1" l="1"/>
  <c r="D82" i="2"/>
  <c r="CU5" i="1"/>
  <c r="W82" i="2" l="1"/>
  <c r="CU19" i="1"/>
  <c r="CU20" i="1" l="1"/>
  <c r="D83" i="2"/>
  <c r="CV5" i="1"/>
  <c r="W83" i="2" l="1"/>
  <c r="CV19" i="1"/>
  <c r="CV20" i="1" l="1"/>
  <c r="D84" i="2"/>
  <c r="CW5" i="1"/>
  <c r="W84" i="2" l="1"/>
  <c r="CW19" i="1"/>
  <c r="CW20" i="1" l="1"/>
  <c r="D85" i="2"/>
  <c r="CX5" i="1"/>
  <c r="W85" i="2" l="1"/>
  <c r="CX19" i="1"/>
  <c r="CX20" i="1" l="1"/>
  <c r="D86" i="2"/>
  <c r="CY5" i="1"/>
  <c r="W86" i="2" l="1"/>
  <c r="CY19" i="1"/>
  <c r="CY20" i="1" l="1"/>
  <c r="D87" i="2"/>
  <c r="I19" i="1"/>
  <c r="CZ5" i="1"/>
  <c r="I20" i="1" l="1"/>
  <c r="W87" i="2"/>
  <c r="CZ19" i="1"/>
  <c r="J5" i="1"/>
  <c r="CZ20" i="1" l="1"/>
  <c r="D88" i="2"/>
  <c r="DA5" i="1"/>
  <c r="W88" i="2" l="1"/>
  <c r="DA19" i="1"/>
  <c r="DA20" i="1" l="1"/>
  <c r="D89" i="2"/>
  <c r="DB5" i="1"/>
  <c r="W89" i="2" l="1"/>
  <c r="DB19" i="1"/>
  <c r="DB20" i="1" l="1"/>
  <c r="D90" i="2"/>
  <c r="DC5" i="1"/>
  <c r="W90" i="2" l="1"/>
  <c r="DC19" i="1"/>
  <c r="DC20" i="1" l="1"/>
  <c r="D91" i="2"/>
  <c r="DD5" i="1"/>
  <c r="W91" i="2" l="1"/>
  <c r="DD19" i="1"/>
  <c r="DD20" i="1" l="1"/>
  <c r="D92" i="2"/>
  <c r="DE5" i="1"/>
  <c r="W92" i="2" l="1"/>
  <c r="DE19" i="1"/>
  <c r="DE20" i="1" l="1"/>
  <c r="D93" i="2"/>
  <c r="DF5" i="1"/>
  <c r="W93" i="2" l="1"/>
  <c r="DF19" i="1"/>
  <c r="DF20" i="1" l="1"/>
  <c r="D94" i="2"/>
  <c r="DG5" i="1"/>
  <c r="W94" i="2" l="1"/>
  <c r="DG19" i="1"/>
  <c r="DG20" i="1" l="1"/>
  <c r="D95" i="2"/>
  <c r="DH5" i="1"/>
  <c r="W95" i="2" l="1"/>
  <c r="DH19" i="1"/>
  <c r="DH20" i="1" l="1"/>
  <c r="D96" i="2"/>
  <c r="DI5" i="1"/>
  <c r="W96" i="2" l="1"/>
  <c r="DI19" i="1"/>
  <c r="DI20" i="1" l="1"/>
  <c r="D97" i="2"/>
  <c r="DJ5" i="1"/>
  <c r="W97" i="2" l="1"/>
  <c r="DJ19" i="1"/>
  <c r="DJ20" i="1" l="1"/>
  <c r="D98" i="2"/>
  <c r="DK5" i="1"/>
  <c r="W98" i="2" l="1"/>
  <c r="DK19" i="1"/>
  <c r="DK20" i="1" l="1"/>
  <c r="D99" i="2"/>
  <c r="DL5" i="1"/>
  <c r="J19" i="1"/>
  <c r="J20" i="1" l="1"/>
  <c r="W99" i="2"/>
  <c r="DL19" i="1"/>
  <c r="K5" i="1"/>
  <c r="DL20" i="1" l="1"/>
  <c r="D100" i="2"/>
  <c r="DM5" i="1"/>
  <c r="W100" i="2" l="1"/>
  <c r="DM19" i="1"/>
  <c r="DM20" i="1" l="1"/>
  <c r="D101" i="2"/>
  <c r="DN5" i="1"/>
  <c r="W101" i="2" l="1"/>
  <c r="DN19" i="1"/>
  <c r="DN20" i="1" l="1"/>
  <c r="D102" i="2"/>
  <c r="DO5" i="1"/>
  <c r="W102" i="2" l="1"/>
  <c r="DO19" i="1"/>
  <c r="DO20" i="1" l="1"/>
  <c r="D103" i="2"/>
  <c r="DP5" i="1"/>
  <c r="W103" i="2" l="1"/>
  <c r="DP19" i="1"/>
  <c r="DP20" i="1" l="1"/>
  <c r="D104" i="2"/>
  <c r="DQ5" i="1"/>
  <c r="W104" i="2" l="1"/>
  <c r="DQ19" i="1"/>
  <c r="DQ20" i="1" l="1"/>
  <c r="D105" i="2"/>
  <c r="DR5" i="1"/>
  <c r="W105" i="2" l="1"/>
  <c r="DR19" i="1"/>
  <c r="DR20" i="1" l="1"/>
  <c r="D106" i="2"/>
  <c r="DS5" i="1"/>
  <c r="W106" i="2" l="1"/>
  <c r="DS19" i="1"/>
  <c r="DS20" i="1" l="1"/>
  <c r="D107" i="2"/>
  <c r="DT5" i="1"/>
  <c r="W107" i="2" l="1"/>
  <c r="DT19" i="1"/>
  <c r="DT20" i="1" l="1"/>
  <c r="D108" i="2"/>
  <c r="DU5" i="1"/>
  <c r="W108" i="2" l="1"/>
  <c r="DU19" i="1"/>
  <c r="DU20" i="1" l="1"/>
  <c r="D109" i="2"/>
  <c r="DV5" i="1"/>
  <c r="W109" i="2" l="1"/>
  <c r="DV19" i="1"/>
  <c r="DV20" i="1" l="1"/>
  <c r="D110" i="2"/>
  <c r="DW5" i="1"/>
  <c r="W110" i="2" l="1"/>
  <c r="DW19" i="1"/>
  <c r="DW20" i="1" l="1"/>
  <c r="D111" i="2"/>
  <c r="K19" i="1"/>
  <c r="DX5" i="1"/>
  <c r="K20" i="1" l="1"/>
  <c r="W111" i="2"/>
  <c r="DX19" i="1"/>
  <c r="L5" i="1"/>
  <c r="DX20" i="1" l="1"/>
  <c r="D112" i="2"/>
  <c r="DY5" i="1"/>
  <c r="W112" i="2" l="1"/>
  <c r="DY19" i="1"/>
  <c r="DY20" i="1" l="1"/>
  <c r="D113" i="2"/>
  <c r="DZ5" i="1"/>
  <c r="W113" i="2" l="1"/>
  <c r="DZ19" i="1"/>
  <c r="DZ20" i="1" l="1"/>
  <c r="D114" i="2"/>
  <c r="EA5" i="1"/>
  <c r="W114" i="2" l="1"/>
  <c r="EA19" i="1"/>
  <c r="EA20" i="1" l="1"/>
  <c r="D115" i="2"/>
  <c r="EB5" i="1"/>
  <c r="W115" i="2" l="1"/>
  <c r="EB19" i="1"/>
  <c r="EB20" i="1" l="1"/>
  <c r="D116" i="2"/>
  <c r="EC5" i="1"/>
  <c r="W116" i="2" l="1"/>
  <c r="EC19" i="1"/>
  <c r="EC20" i="1" l="1"/>
  <c r="D117" i="2"/>
  <c r="ED5" i="1"/>
  <c r="W117" i="2" l="1"/>
  <c r="ED19" i="1"/>
  <c r="ED20" i="1" l="1"/>
  <c r="D118" i="2"/>
  <c r="EE5" i="1"/>
  <c r="W118" i="2" l="1"/>
  <c r="EE19" i="1"/>
  <c r="EE20" i="1" l="1"/>
  <c r="D119" i="2"/>
  <c r="EF5" i="1"/>
  <c r="W119" i="2" l="1"/>
  <c r="EF19" i="1"/>
  <c r="EF20" i="1" l="1"/>
  <c r="D120" i="2"/>
  <c r="EG5" i="1"/>
  <c r="W120" i="2" l="1"/>
  <c r="EG19" i="1"/>
  <c r="EG20" i="1" l="1"/>
  <c r="D121" i="2"/>
  <c r="EH5" i="1"/>
  <c r="W121" i="2" l="1"/>
  <c r="EH19" i="1"/>
  <c r="EH20" i="1" l="1"/>
  <c r="D122" i="2"/>
  <c r="EI5" i="1"/>
  <c r="W122" i="2" l="1"/>
  <c r="EI19" i="1"/>
  <c r="L19" i="1"/>
  <c r="L20" i="1" l="1"/>
  <c r="EI20" i="1"/>
  <c r="D123" i="2"/>
  <c r="EJ5" i="1"/>
  <c r="W123" i="2" l="1"/>
  <c r="EJ19" i="1"/>
  <c r="M5" i="1"/>
  <c r="EJ20" i="1" l="1"/>
  <c r="D124" i="2"/>
  <c r="EK5" i="1"/>
  <c r="W124" i="2" l="1"/>
  <c r="EK19" i="1"/>
  <c r="EK20" i="1" l="1"/>
  <c r="D125" i="2"/>
  <c r="EL5" i="1"/>
  <c r="W125" i="2" l="1"/>
  <c r="EL19" i="1"/>
  <c r="EL20" i="1" l="1"/>
  <c r="D126" i="2"/>
  <c r="EM5" i="1"/>
  <c r="W126" i="2" l="1"/>
  <c r="EM19" i="1"/>
  <c r="EM20" i="1" l="1"/>
  <c r="D127" i="2"/>
  <c r="EN5" i="1"/>
  <c r="W127" i="2" l="1"/>
  <c r="EN19" i="1"/>
  <c r="EN20" i="1" l="1"/>
  <c r="D128" i="2"/>
  <c r="EO5" i="1"/>
  <c r="W128" i="2" l="1"/>
  <c r="EO19" i="1"/>
  <c r="EO20" i="1" l="1"/>
  <c r="D129" i="2"/>
  <c r="EP5" i="1"/>
  <c r="W129" i="2" l="1"/>
  <c r="EP19" i="1"/>
  <c r="EP20" i="1" l="1"/>
  <c r="D130" i="2"/>
  <c r="EQ5" i="1"/>
  <c r="W130" i="2" l="1"/>
  <c r="EQ19" i="1"/>
  <c r="EQ20" i="1" l="1"/>
  <c r="D131" i="2"/>
  <c r="ER5" i="1"/>
  <c r="W131" i="2" l="1"/>
  <c r="ER19" i="1"/>
  <c r="ER20" i="1" l="1"/>
  <c r="D132" i="2"/>
  <c r="ES5" i="1"/>
  <c r="W132" i="2" l="1"/>
  <c r="ES19" i="1"/>
  <c r="ES20" i="1" l="1"/>
  <c r="D133" i="2"/>
  <c r="ET5" i="1"/>
  <c r="W133" i="2" l="1"/>
  <c r="ET19" i="1"/>
  <c r="ET20" i="1" l="1"/>
  <c r="D134" i="2"/>
  <c r="EU5" i="1"/>
  <c r="W134" i="2" l="1"/>
  <c r="EU19" i="1"/>
  <c r="M19" i="1"/>
  <c r="M20" i="1" l="1"/>
  <c r="EU20" i="1"/>
  <c r="D135" i="2"/>
  <c r="EV5" i="1"/>
  <c r="W135" i="2" l="1"/>
  <c r="N5" i="1"/>
  <c r="EV19" i="1"/>
  <c r="EV20" i="1" l="1"/>
  <c r="D136" i="2"/>
  <c r="EW5" i="1"/>
  <c r="W136" i="2" l="1"/>
  <c r="EW19" i="1"/>
  <c r="EW20" i="1" l="1"/>
  <c r="D137" i="2"/>
  <c r="EX5" i="1"/>
  <c r="W137" i="2" l="1"/>
  <c r="EX19" i="1"/>
  <c r="EX20" i="1" l="1"/>
  <c r="D138" i="2"/>
  <c r="EY5" i="1"/>
  <c r="W138" i="2" l="1"/>
  <c r="EY19" i="1"/>
  <c r="EY20" i="1" l="1"/>
  <c r="D139" i="2"/>
  <c r="EZ5" i="1"/>
  <c r="W139" i="2" l="1"/>
  <c r="EZ19" i="1"/>
  <c r="EZ20" i="1" l="1"/>
  <c r="D140" i="2"/>
  <c r="FA5" i="1"/>
  <c r="W140" i="2" l="1"/>
  <c r="FA19" i="1"/>
  <c r="FA20" i="1" l="1"/>
  <c r="D141" i="2"/>
  <c r="FB5" i="1"/>
  <c r="W141" i="2" l="1"/>
  <c r="FB19" i="1"/>
  <c r="FB20" i="1" l="1"/>
  <c r="D142" i="2"/>
  <c r="FC5" i="1"/>
  <c r="W142" i="2" l="1"/>
  <c r="FC19" i="1"/>
  <c r="FC20" i="1" l="1"/>
  <c r="D143" i="2"/>
  <c r="FD5" i="1"/>
  <c r="W143" i="2" l="1"/>
  <c r="FD19" i="1"/>
  <c r="FD20" i="1" l="1"/>
  <c r="D144" i="2"/>
  <c r="FE5" i="1"/>
  <c r="W144" i="2" l="1"/>
  <c r="FE19" i="1"/>
  <c r="FE20" i="1" l="1"/>
  <c r="D145" i="2"/>
  <c r="FF5" i="1"/>
  <c r="W145" i="2" l="1"/>
  <c r="FF19" i="1"/>
  <c r="FF20" i="1" l="1"/>
  <c r="D146" i="2"/>
  <c r="FG5" i="1"/>
  <c r="W146" i="2" l="1"/>
  <c r="FG19" i="1"/>
  <c r="N19" i="1"/>
  <c r="N20" i="1" l="1"/>
  <c r="FG20" i="1"/>
  <c r="D147" i="2"/>
  <c r="FH5" i="1"/>
  <c r="W147" i="2" l="1"/>
  <c r="O5" i="1"/>
  <c r="FH19" i="1"/>
  <c r="FH20" i="1" l="1"/>
  <c r="D148" i="2"/>
  <c r="FI5" i="1"/>
  <c r="W148" i="2" l="1"/>
  <c r="FI19" i="1"/>
  <c r="FI20" i="1" l="1"/>
  <c r="D149" i="2"/>
  <c r="FJ5" i="1"/>
  <c r="W149" i="2" l="1"/>
  <c r="FJ19" i="1"/>
  <c r="FJ20" i="1" l="1"/>
  <c r="D150" i="2"/>
  <c r="FK5" i="1"/>
  <c r="W150" i="2" l="1"/>
  <c r="FK19" i="1"/>
  <c r="FK20" i="1" l="1"/>
  <c r="D151" i="2"/>
  <c r="FL5" i="1"/>
  <c r="W151" i="2" l="1"/>
  <c r="FL19" i="1"/>
  <c r="FL20" i="1" l="1"/>
  <c r="D152" i="2"/>
  <c r="FM5" i="1"/>
  <c r="W152" i="2" l="1"/>
  <c r="FM19" i="1"/>
  <c r="FM20" i="1" l="1"/>
  <c r="D153" i="2"/>
  <c r="FN5" i="1"/>
  <c r="W153" i="2" l="1"/>
  <c r="FN19" i="1"/>
  <c r="FN20" i="1" l="1"/>
  <c r="D154" i="2"/>
  <c r="FO5" i="1"/>
  <c r="W154" i="2" l="1"/>
  <c r="FO19" i="1"/>
  <c r="FO20" i="1" l="1"/>
  <c r="D155" i="2"/>
  <c r="FP5" i="1"/>
  <c r="W155" i="2" l="1"/>
  <c r="FP19" i="1"/>
  <c r="FP20" i="1" l="1"/>
  <c r="D156" i="2"/>
  <c r="FQ5" i="1"/>
  <c r="W156" i="2" l="1"/>
  <c r="FQ19" i="1"/>
  <c r="FQ20" i="1" l="1"/>
  <c r="D157" i="2"/>
  <c r="FR5" i="1"/>
  <c r="W157" i="2" l="1"/>
  <c r="FR19" i="1"/>
  <c r="FR20" i="1" l="1"/>
  <c r="D158" i="2"/>
  <c r="FS5" i="1"/>
  <c r="W158" i="2" l="1"/>
  <c r="FS19" i="1"/>
  <c r="FS20" i="1" l="1"/>
  <c r="D159" i="2"/>
  <c r="FT5" i="1"/>
  <c r="O19" i="1"/>
  <c r="O20" i="1" l="1"/>
  <c r="W159" i="2"/>
  <c r="FT19" i="1"/>
  <c r="P5" i="1"/>
  <c r="FT20" i="1" l="1"/>
  <c r="D160" i="2"/>
  <c r="FU5" i="1"/>
  <c r="W160" i="2" l="1"/>
  <c r="FU19" i="1"/>
  <c r="FU20" i="1" l="1"/>
  <c r="D161" i="2"/>
  <c r="FV5" i="1"/>
  <c r="W161" i="2" l="1"/>
  <c r="FV19" i="1"/>
  <c r="FV20" i="1" l="1"/>
  <c r="D162" i="2"/>
  <c r="FW5" i="1"/>
  <c r="W162" i="2" l="1"/>
  <c r="FW19" i="1"/>
  <c r="FW20" i="1" l="1"/>
  <c r="D163" i="2"/>
  <c r="FX5" i="1"/>
  <c r="W163" i="2" l="1"/>
  <c r="FX19" i="1"/>
  <c r="FX20" i="1" l="1"/>
  <c r="D164" i="2"/>
  <c r="FY5" i="1"/>
  <c r="W164" i="2" l="1"/>
  <c r="FY19" i="1"/>
  <c r="FY20" i="1" l="1"/>
  <c r="D165" i="2"/>
  <c r="FZ5" i="1"/>
  <c r="W165" i="2" l="1"/>
  <c r="FZ19" i="1"/>
  <c r="FZ20" i="1" l="1"/>
  <c r="D166" i="2"/>
  <c r="GA5" i="1"/>
  <c r="W166" i="2" l="1"/>
  <c r="GA19" i="1"/>
  <c r="GA20" i="1" l="1"/>
  <c r="D167" i="2"/>
  <c r="GB5" i="1"/>
  <c r="W167" i="2" l="1"/>
  <c r="GB19" i="1"/>
  <c r="GB20" i="1" l="1"/>
  <c r="D168" i="2"/>
  <c r="GC5" i="1"/>
  <c r="W168" i="2" l="1"/>
  <c r="GC19" i="1"/>
  <c r="GC20" i="1" l="1"/>
  <c r="D169" i="2"/>
  <c r="GD5" i="1"/>
  <c r="W169" i="2" l="1"/>
  <c r="GD19" i="1"/>
  <c r="GD20" i="1" l="1"/>
  <c r="D170" i="2"/>
  <c r="GE5" i="1"/>
  <c r="W170" i="2" l="1"/>
  <c r="GE19" i="1"/>
  <c r="GE20" i="1" l="1"/>
  <c r="D171" i="2"/>
  <c r="P19" i="1"/>
  <c r="GF5" i="1"/>
  <c r="P20" i="1" l="1"/>
  <c r="W171" i="2"/>
  <c r="Q5" i="1"/>
  <c r="GF19" i="1"/>
  <c r="GF20" i="1" l="1"/>
  <c r="D172" i="2"/>
  <c r="GG5" i="1"/>
  <c r="W172" i="2" l="1"/>
  <c r="GG19" i="1"/>
  <c r="GG20" i="1" l="1"/>
  <c r="D173" i="2"/>
  <c r="GH5" i="1"/>
  <c r="W173" i="2" l="1"/>
  <c r="GH19" i="1"/>
  <c r="GH20" i="1" l="1"/>
  <c r="D174" i="2"/>
  <c r="GI5" i="1"/>
  <c r="W174" i="2" l="1"/>
  <c r="GI19" i="1"/>
  <c r="GI20" i="1" l="1"/>
  <c r="D175" i="2"/>
  <c r="GJ5" i="1"/>
  <c r="W175" i="2" l="1"/>
  <c r="GJ19" i="1"/>
  <c r="GJ20" i="1" l="1"/>
  <c r="D176" i="2"/>
  <c r="GK5" i="1"/>
  <c r="W176" i="2" l="1"/>
  <c r="GK19" i="1"/>
  <c r="GK20" i="1" l="1"/>
  <c r="D177" i="2"/>
  <c r="GL5" i="1"/>
  <c r="W177" i="2" l="1"/>
  <c r="GL19" i="1"/>
  <c r="GL20" i="1" l="1"/>
  <c r="D178" i="2"/>
  <c r="GM5" i="1"/>
  <c r="W178" i="2" l="1"/>
  <c r="GM19" i="1"/>
  <c r="GM20" i="1" l="1"/>
  <c r="D179" i="2"/>
  <c r="GN5" i="1"/>
  <c r="W179" i="2" l="1"/>
  <c r="GN19" i="1"/>
  <c r="GN20" i="1" l="1"/>
  <c r="D180" i="2"/>
  <c r="GO5" i="1"/>
  <c r="W180" i="2" l="1"/>
  <c r="GO19" i="1"/>
  <c r="GO20" i="1" l="1"/>
  <c r="D181" i="2"/>
  <c r="GP5" i="1"/>
  <c r="W181" i="2" l="1"/>
  <c r="GP19" i="1"/>
  <c r="GP20" i="1" l="1"/>
  <c r="D182" i="2"/>
  <c r="GQ5" i="1"/>
  <c r="W182" i="2" l="1"/>
  <c r="GQ19" i="1"/>
  <c r="GQ20" i="1" l="1"/>
  <c r="D183" i="2"/>
  <c r="GR5" i="1"/>
  <c r="Q19" i="1"/>
  <c r="Q20" i="1" l="1"/>
  <c r="W183" i="2"/>
  <c r="GR19" i="1"/>
  <c r="R5" i="1"/>
  <c r="GR20" i="1" l="1"/>
  <c r="D184" i="2"/>
  <c r="GS5" i="1"/>
  <c r="W184" i="2" l="1"/>
  <c r="GS19" i="1"/>
  <c r="GS20" i="1" l="1"/>
  <c r="D185" i="2"/>
  <c r="GT5" i="1"/>
  <c r="W185" i="2" l="1"/>
  <c r="GT19" i="1"/>
  <c r="GT20" i="1" l="1"/>
  <c r="D186" i="2"/>
  <c r="GU5" i="1"/>
  <c r="W186" i="2" l="1"/>
  <c r="GU19" i="1"/>
  <c r="GU20" i="1" l="1"/>
  <c r="D187" i="2"/>
  <c r="GV5" i="1"/>
  <c r="W187" i="2" l="1"/>
  <c r="GV19" i="1"/>
  <c r="GV20" i="1" l="1"/>
  <c r="D188" i="2"/>
  <c r="GW5" i="1"/>
  <c r="W188" i="2" l="1"/>
  <c r="GW19" i="1"/>
  <c r="GW20" i="1" l="1"/>
  <c r="D189" i="2"/>
  <c r="GX5" i="1"/>
  <c r="W189" i="2" l="1"/>
  <c r="GX19" i="1"/>
  <c r="GX20" i="1" l="1"/>
  <c r="D190" i="2"/>
  <c r="GY5" i="1"/>
  <c r="W190" i="2" l="1"/>
  <c r="GY19" i="1"/>
  <c r="GY20" i="1" l="1"/>
  <c r="D191" i="2"/>
  <c r="GZ5" i="1"/>
  <c r="W191" i="2" l="1"/>
  <c r="GZ19" i="1"/>
  <c r="GZ20" i="1" l="1"/>
  <c r="D192" i="2"/>
  <c r="HA5" i="1"/>
  <c r="W192" i="2" l="1"/>
  <c r="HA19" i="1"/>
  <c r="HA20" i="1" l="1"/>
  <c r="D193" i="2"/>
  <c r="HB5" i="1"/>
  <c r="W193" i="2" l="1"/>
  <c r="HB19" i="1"/>
  <c r="HB20" i="1" l="1"/>
  <c r="D194" i="2"/>
  <c r="HC5" i="1"/>
  <c r="W194" i="2" l="1"/>
  <c r="HC19" i="1"/>
  <c r="HC20" i="1" l="1"/>
  <c r="D195" i="2"/>
  <c r="R19" i="1"/>
  <c r="HD5" i="1"/>
  <c r="R20" i="1" l="1"/>
  <c r="W195" i="2"/>
  <c r="HD19" i="1"/>
  <c r="S5" i="1"/>
  <c r="HD20" i="1" l="1"/>
  <c r="D196" i="2"/>
  <c r="HE5" i="1"/>
  <c r="W196" i="2" l="1"/>
  <c r="HE19" i="1"/>
  <c r="HE20" i="1" l="1"/>
  <c r="D197" i="2"/>
  <c r="HF5" i="1"/>
  <c r="W197" i="2" l="1"/>
  <c r="HF19" i="1"/>
  <c r="HF20" i="1" l="1"/>
  <c r="D198" i="2"/>
  <c r="HG5" i="1"/>
  <c r="W198" i="2" l="1"/>
  <c r="HG19" i="1"/>
  <c r="HG20" i="1" l="1"/>
  <c r="D199" i="2"/>
  <c r="HH5" i="1"/>
  <c r="W199" i="2" l="1"/>
  <c r="HH19" i="1"/>
  <c r="HH20" i="1" l="1"/>
  <c r="D200" i="2"/>
  <c r="HI5" i="1"/>
  <c r="W200" i="2" l="1"/>
  <c r="HI19" i="1"/>
  <c r="HI20" i="1" l="1"/>
  <c r="D201" i="2"/>
  <c r="HJ5" i="1"/>
  <c r="W201" i="2" l="1"/>
  <c r="HJ19" i="1"/>
  <c r="HJ20" i="1" l="1"/>
  <c r="D202" i="2"/>
  <c r="HK5" i="1"/>
  <c r="W202" i="2" l="1"/>
  <c r="HK19" i="1"/>
  <c r="HK20" i="1" l="1"/>
  <c r="D203" i="2"/>
  <c r="HL5" i="1"/>
  <c r="W203" i="2" l="1"/>
  <c r="HL19" i="1"/>
  <c r="HL20" i="1" l="1"/>
  <c r="D204" i="2"/>
  <c r="HM5" i="1"/>
  <c r="W204" i="2" l="1"/>
  <c r="HM19" i="1"/>
  <c r="HM20" i="1" l="1"/>
  <c r="D205" i="2"/>
  <c r="HN5" i="1"/>
  <c r="W205" i="2" l="1"/>
  <c r="HN19" i="1"/>
  <c r="HN20" i="1" l="1"/>
  <c r="D206" i="2"/>
  <c r="HO5" i="1"/>
  <c r="W206" i="2" l="1"/>
  <c r="HO19" i="1"/>
  <c r="S19" i="1" l="1"/>
  <c r="S20" i="1" s="1"/>
  <c r="HO2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8" authorId="0" shapeId="0" xr:uid="{00000000-0006-0000-0000-000001000000}">
      <text>
        <r>
          <rPr>
            <sz val="11"/>
            <color rgb="FF000000"/>
            <rFont val="Arial"/>
            <family val="2"/>
            <charset val="1"/>
          </rPr>
          <t xml:space="preserve">user:
</t>
        </r>
        <r>
          <rPr>
            <sz val="9"/>
            <color rgb="FF000000"/>
            <rFont val="Tahoma"/>
            <family val="2"/>
            <charset val="1"/>
          </rPr>
          <t>The arrival of the MV Iron Lady V at the port of mean that the supply of raw sugar has considerably increased in the market. Traders are selling part of raw sugar in the local market, which could see the Somalia's consumption of raw sugar take a huge jump for the current year.</t>
        </r>
      </text>
    </comment>
    <comment ref="J11" authorId="0" shapeId="0" xr:uid="{00000000-0006-0000-0000-000002000000}">
      <text>
        <r>
          <rPr>
            <sz val="11"/>
            <color rgb="FF000000"/>
            <rFont val="Arial"/>
            <family val="2"/>
            <charset val="1"/>
          </rPr>
          <t xml:space="preserve">user:
</t>
        </r>
        <r>
          <rPr>
            <sz val="9"/>
            <color rgb="FF000000"/>
            <rFont val="Tahoma"/>
            <family val="2"/>
            <charset val="1"/>
          </rPr>
          <t>After 5 years in Somalia and with calm restored in most of the country, the Kenya soldiers began actively engaging in illegal sugar trade (smuggling) through the porous borders into Kenya.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Dell</author>
  </authors>
  <commentList>
    <comment ref="T147" authorId="0" shapeId="0" xr:uid="{00000000-0006-0000-0100-000001000000}">
      <text>
        <r>
          <rPr>
            <sz val="11"/>
            <color rgb="FF000000"/>
            <rFont val="Arial"/>
            <family val="2"/>
            <charset val="1"/>
          </rPr>
          <t xml:space="preserve">user:
</t>
        </r>
        <r>
          <rPr>
            <sz val="9"/>
            <color rgb="FF000000"/>
            <rFont val="Tahoma"/>
            <family val="2"/>
            <charset val="1"/>
          </rPr>
          <t>From vessel lineup</t>
        </r>
      </text>
    </comment>
    <comment ref="U147" authorId="0" shapeId="0" xr:uid="{00000000-0006-0000-0100-000002000000}">
      <text>
        <r>
          <rPr>
            <sz val="11"/>
            <color rgb="FF000000"/>
            <rFont val="Arial"/>
            <family val="2"/>
            <charset val="1"/>
          </rPr>
          <t xml:space="preserve">user:
</t>
        </r>
        <r>
          <rPr>
            <sz val="9"/>
            <color rgb="FF000000"/>
            <rFont val="Tahoma"/>
            <family val="2"/>
            <charset val="1"/>
          </rPr>
          <t>From Dr Amin stats</t>
        </r>
      </text>
    </comment>
    <comment ref="V147" authorId="0" shapeId="0" xr:uid="{00000000-0006-0000-0100-000003000000}">
      <text>
        <r>
          <rPr>
            <sz val="11"/>
            <color rgb="FF000000"/>
            <rFont val="Arial"/>
            <family val="2"/>
            <charset val="1"/>
          </rPr>
          <t xml:space="preserve">user:
</t>
        </r>
        <r>
          <rPr>
            <sz val="9"/>
            <color rgb="FF000000"/>
            <rFont val="Tahoma"/>
            <family val="2"/>
            <charset val="1"/>
          </rPr>
          <t>LQW fro India in Jan 2021 from Dr Amin stats &amp; Williams</t>
        </r>
      </text>
    </comment>
    <comment ref="T148" authorId="0" shapeId="0" xr:uid="{00000000-0006-0000-0100-000004000000}">
      <text>
        <r>
          <rPr>
            <sz val="11"/>
            <color rgb="FF000000"/>
            <rFont val="Arial"/>
            <family val="2"/>
            <charset val="1"/>
          </rPr>
          <t xml:space="preserve">user:
</t>
        </r>
        <r>
          <rPr>
            <sz val="9"/>
            <color rgb="FF000000"/>
            <rFont val="Tahoma"/>
            <family val="2"/>
            <charset val="1"/>
          </rPr>
          <t>From Dr Amin stats</t>
        </r>
      </text>
    </comment>
    <comment ref="U148" authorId="0" shapeId="0" xr:uid="{00000000-0006-0000-0100-000005000000}">
      <text>
        <r>
          <rPr>
            <sz val="11"/>
            <color rgb="FF000000"/>
            <rFont val="Arial"/>
            <family val="2"/>
            <charset val="1"/>
          </rPr>
          <t xml:space="preserve">user:
</t>
        </r>
        <r>
          <rPr>
            <sz val="9"/>
            <color rgb="FF000000"/>
            <rFont val="Tahoma"/>
            <family val="2"/>
            <charset val="1"/>
          </rPr>
          <t>From Dr Amin stats</t>
        </r>
      </text>
    </comment>
    <comment ref="V148" authorId="0" shapeId="0" xr:uid="{00000000-0006-0000-0100-000006000000}">
      <text>
        <r>
          <rPr>
            <sz val="11"/>
            <color rgb="FF000000"/>
            <rFont val="Arial"/>
            <family val="2"/>
            <charset val="1"/>
          </rPr>
          <t xml:space="preserve">user:
</t>
        </r>
        <r>
          <rPr>
            <sz val="9"/>
            <color rgb="FF000000"/>
            <rFont val="Tahoma"/>
            <family val="2"/>
            <charset val="1"/>
          </rPr>
          <t xml:space="preserve">LQW from India in Feb 2021
</t>
        </r>
      </text>
    </comment>
    <comment ref="T149" authorId="0" shapeId="0" xr:uid="{00000000-0006-0000-0100-000007000000}">
      <text>
        <r>
          <rPr>
            <sz val="11"/>
            <color rgb="FF000000"/>
            <rFont val="Arial"/>
            <family val="2"/>
            <charset val="1"/>
          </rPr>
          <t xml:space="preserve">user:
</t>
        </r>
        <r>
          <rPr>
            <sz val="9"/>
            <color rgb="FF000000"/>
            <rFont val="Tahoma"/>
            <family val="2"/>
            <charset val="1"/>
          </rPr>
          <t>MV Islander loaded with 25,000 tons of Brazilian raws plus 1,599 tons in containers from India.</t>
        </r>
      </text>
    </comment>
    <comment ref="U149" authorId="0" shapeId="0" xr:uid="{00000000-0006-0000-0100-000008000000}">
      <text>
        <r>
          <rPr>
            <sz val="11"/>
            <color rgb="FF000000"/>
            <rFont val="Arial"/>
            <family val="2"/>
            <charset val="1"/>
          </rPr>
          <t xml:space="preserve">user:
</t>
        </r>
        <r>
          <rPr>
            <sz val="9"/>
            <color rgb="FF000000"/>
            <rFont val="Tahoma"/>
            <family val="2"/>
            <charset val="1"/>
          </rPr>
          <t>From Dr Amin stata</t>
        </r>
      </text>
    </comment>
    <comment ref="V149" authorId="0" shapeId="0" xr:uid="{00000000-0006-0000-0100-000009000000}">
      <text>
        <r>
          <rPr>
            <sz val="11"/>
            <color rgb="FF000000"/>
            <rFont val="Arial"/>
            <family val="2"/>
            <charset val="1"/>
          </rPr>
          <t>From Dr Amin stats
less two vessel Sider Guyana &amp; Doctor O which ended up in Djibouti.
Also, from Williams Brazil</t>
        </r>
      </text>
    </comment>
    <comment ref="U150" authorId="0" shapeId="0" xr:uid="{00000000-0006-0000-0100-00000A000000}">
      <text>
        <r>
          <rPr>
            <sz val="11"/>
            <color rgb="FF000000"/>
            <rFont val="Arial"/>
            <family val="2"/>
            <charset val="1"/>
          </rPr>
          <t xml:space="preserve">user:
</t>
        </r>
        <r>
          <rPr>
            <sz val="9"/>
            <color rgb="FF000000"/>
            <rFont val="Tahoma"/>
            <family val="2"/>
            <charset val="1"/>
          </rPr>
          <t>from Williams Brazil</t>
        </r>
      </text>
    </comment>
    <comment ref="V150" authorId="0" shapeId="0" xr:uid="{00000000-0006-0000-0100-00000B000000}">
      <text>
        <r>
          <rPr>
            <sz val="11"/>
            <color rgb="FF000000"/>
            <rFont val="Arial"/>
            <family val="2"/>
            <charset val="1"/>
          </rPr>
          <t xml:space="preserve">user:
</t>
        </r>
        <r>
          <rPr>
            <sz val="9"/>
            <color rgb="FF000000"/>
            <rFont val="Tahoma"/>
            <family val="2"/>
            <charset val="1"/>
          </rPr>
          <t xml:space="preserve">From Dr Amin stats
</t>
        </r>
      </text>
    </comment>
    <comment ref="U151" authorId="0" shapeId="0" xr:uid="{00000000-0006-0000-0100-00000C000000}">
      <text>
        <r>
          <rPr>
            <sz val="11"/>
            <color rgb="FF000000"/>
            <rFont val="Arial"/>
            <family val="2"/>
            <charset val="1"/>
          </rPr>
          <t xml:space="preserve">user:
</t>
        </r>
        <r>
          <rPr>
            <sz val="9"/>
            <color rgb="FF000000"/>
            <rFont val="Tahoma"/>
            <family val="2"/>
            <charset val="1"/>
          </rPr>
          <t>from Williams Brazil</t>
        </r>
      </text>
    </comment>
    <comment ref="V151" authorId="0" shapeId="0" xr:uid="{00000000-0006-0000-0100-00000D000000}">
      <text>
        <r>
          <rPr>
            <sz val="11"/>
            <color rgb="FF000000"/>
            <rFont val="Arial"/>
            <family val="2"/>
            <charset val="1"/>
          </rPr>
          <t xml:space="preserve">user:
</t>
        </r>
        <r>
          <rPr>
            <sz val="9"/>
            <color rgb="FF000000"/>
            <rFont val="Tahoma"/>
            <family val="2"/>
            <charset val="1"/>
          </rPr>
          <t xml:space="preserve">Dr Amin </t>
        </r>
      </text>
    </comment>
    <comment ref="U152" authorId="0" shapeId="0" xr:uid="{00000000-0006-0000-0100-00000E000000}">
      <text>
        <r>
          <rPr>
            <sz val="11"/>
            <color rgb="FF000000"/>
            <rFont val="Arial"/>
            <family val="2"/>
            <charset val="1"/>
          </rPr>
          <t xml:space="preserve">user:
</t>
        </r>
        <r>
          <rPr>
            <sz val="9"/>
            <color rgb="FF000000"/>
            <rFont val="Tahoma"/>
            <family val="2"/>
            <charset val="1"/>
          </rPr>
          <t>from Dr Amin &amp; Williams</t>
        </r>
      </text>
    </comment>
    <comment ref="V152" authorId="0" shapeId="0" xr:uid="{00000000-0006-0000-0100-00000F000000}">
      <text>
        <r>
          <rPr>
            <sz val="11"/>
            <color rgb="FF000000"/>
            <rFont val="Arial"/>
            <family val="2"/>
            <charset val="1"/>
          </rPr>
          <t xml:space="preserve">user:
</t>
        </r>
        <r>
          <rPr>
            <sz val="9"/>
            <color rgb="FF000000"/>
            <rFont val="Tahoma"/>
            <family val="2"/>
            <charset val="1"/>
          </rPr>
          <t>from Dr Amin</t>
        </r>
      </text>
    </comment>
    <comment ref="T153" authorId="0" shapeId="0" xr:uid="{00000000-0006-0000-0100-000010000000}">
      <text>
        <r>
          <rPr>
            <sz val="11"/>
            <color rgb="FF000000"/>
            <rFont val="Arial"/>
            <family val="2"/>
            <charset val="1"/>
          </rPr>
          <t xml:space="preserve">user:
</t>
        </r>
        <r>
          <rPr>
            <sz val="9"/>
            <color rgb="FF000000"/>
            <rFont val="Tahoma"/>
            <family val="2"/>
            <charset val="1"/>
          </rPr>
          <t xml:space="preserve">MV Amira Eman from Brazil for Haleel.
</t>
        </r>
      </text>
    </comment>
    <comment ref="V153" authorId="0" shapeId="0" xr:uid="{00000000-0006-0000-0100-000011000000}">
      <text>
        <r>
          <rPr>
            <sz val="11"/>
            <color rgb="FF000000"/>
            <rFont val="Arial"/>
            <family val="2"/>
            <charset val="1"/>
          </rPr>
          <t xml:space="preserve">user:
</t>
        </r>
        <r>
          <rPr>
            <sz val="9"/>
            <color rgb="FF000000"/>
            <rFont val="Tahoma"/>
            <family val="2"/>
            <charset val="1"/>
          </rPr>
          <t>from Dr Amin &amp; Williams Brazil</t>
        </r>
      </text>
    </comment>
    <comment ref="T154" authorId="0" shapeId="0" xr:uid="{00000000-0006-0000-0100-000012000000}">
      <text>
        <r>
          <rPr>
            <sz val="11"/>
            <color rgb="FF000000"/>
            <rFont val="Arial"/>
            <family val="2"/>
            <charset val="1"/>
          </rPr>
          <t xml:space="preserve">user:
</t>
        </r>
        <r>
          <rPr>
            <sz val="9"/>
            <color rgb="FF000000"/>
            <rFont val="Tahoma"/>
            <family val="2"/>
            <charset val="1"/>
          </rPr>
          <t xml:space="preserve">MV Rising Eagle from Brazil for Muharram.
</t>
        </r>
      </text>
    </comment>
    <comment ref="U154" authorId="0" shapeId="0" xr:uid="{00000000-0006-0000-0100-000013000000}">
      <text>
        <r>
          <rPr>
            <sz val="11"/>
            <color rgb="FF000000"/>
            <rFont val="Arial"/>
            <family val="2"/>
            <charset val="1"/>
          </rPr>
          <t xml:space="preserve">user:
</t>
        </r>
        <r>
          <rPr>
            <sz val="9"/>
            <color rgb="FF000000"/>
            <rFont val="Tahoma"/>
            <family val="2"/>
            <charset val="1"/>
          </rPr>
          <t>from Dr Amin stats &amp; Kwolco lineup</t>
        </r>
      </text>
    </comment>
    <comment ref="V154" authorId="0" shapeId="0" xr:uid="{00000000-0006-0000-0100-000014000000}">
      <text>
        <r>
          <rPr>
            <sz val="11"/>
            <color rgb="FF000000"/>
            <rFont val="Arial"/>
            <family val="2"/>
            <charset val="1"/>
          </rPr>
          <t xml:space="preserve">user:
</t>
        </r>
        <r>
          <rPr>
            <sz val="9"/>
            <color rgb="FF000000"/>
            <rFont val="Tahoma"/>
            <family val="2"/>
            <charset val="1"/>
          </rPr>
          <t>from Williams Brazil &amp; Dr amin stats</t>
        </r>
      </text>
    </comment>
    <comment ref="T155" authorId="0" shapeId="0" xr:uid="{00000000-0006-0000-0100-000015000000}">
      <text>
        <r>
          <rPr>
            <sz val="11"/>
            <color rgb="FF000000"/>
            <rFont val="Arial"/>
            <family val="2"/>
            <charset val="1"/>
          </rPr>
          <t xml:space="preserve">user:
</t>
        </r>
        <r>
          <rPr>
            <sz val="9"/>
            <color rgb="FF000000"/>
            <rFont val="Tahoma"/>
            <family val="2"/>
            <charset val="1"/>
          </rPr>
          <t>MV Brave Commander from Brazil for Haleel</t>
        </r>
      </text>
    </comment>
    <comment ref="U155" authorId="0" shapeId="0" xr:uid="{00000000-0006-0000-0100-000016000000}">
      <text>
        <r>
          <rPr>
            <sz val="11"/>
            <color rgb="FF000000"/>
            <rFont val="Arial"/>
            <family val="2"/>
            <charset val="1"/>
          </rPr>
          <t xml:space="preserve">user:
</t>
        </r>
        <r>
          <rPr>
            <sz val="9"/>
            <color rgb="FF000000"/>
            <rFont val="Tahoma"/>
            <family val="2"/>
            <charset val="1"/>
          </rPr>
          <t>from Dr Amin stats</t>
        </r>
      </text>
    </comment>
    <comment ref="V155" authorId="0" shapeId="0" xr:uid="{00000000-0006-0000-0100-000017000000}">
      <text>
        <r>
          <rPr>
            <sz val="11"/>
            <color rgb="FF000000"/>
            <rFont val="Arial"/>
            <family val="2"/>
            <charset val="1"/>
          </rPr>
          <t xml:space="preserve">user:
</t>
        </r>
        <r>
          <rPr>
            <sz val="9"/>
            <color rgb="FF000000"/>
            <rFont val="Tahoma"/>
            <family val="2"/>
            <charset val="1"/>
          </rPr>
          <t>from Williams Brazil &amp; Dr Amin stats</t>
        </r>
      </text>
    </comment>
    <comment ref="U156" authorId="0" shapeId="0" xr:uid="{00000000-0006-0000-0100-000018000000}">
      <text>
        <r>
          <rPr>
            <sz val="11"/>
            <color rgb="FF000000"/>
            <rFont val="Arial"/>
            <family val="2"/>
            <charset val="1"/>
          </rPr>
          <t xml:space="preserve">user:
</t>
        </r>
        <r>
          <rPr>
            <sz val="9"/>
            <color rgb="FF000000"/>
            <rFont val="Tahoma"/>
            <family val="2"/>
            <charset val="1"/>
          </rPr>
          <t>from Dr Amin</t>
        </r>
      </text>
    </comment>
    <comment ref="V156" authorId="0" shapeId="0" xr:uid="{00000000-0006-0000-0100-000019000000}">
      <text>
        <r>
          <rPr>
            <sz val="11"/>
            <color rgb="FF000000"/>
            <rFont val="Arial"/>
            <family val="2"/>
            <charset val="1"/>
          </rPr>
          <t xml:space="preserve">user:
</t>
        </r>
        <r>
          <rPr>
            <sz val="9"/>
            <color rgb="FF000000"/>
            <rFont val="Tahoma"/>
            <family val="2"/>
            <charset val="1"/>
          </rPr>
          <t>from Williams Brazil &amp; Dr Amin</t>
        </r>
      </text>
    </comment>
    <comment ref="U157" authorId="0" shapeId="0" xr:uid="{00000000-0006-0000-0100-00001A000000}">
      <text>
        <r>
          <rPr>
            <sz val="11"/>
            <color rgb="FF000000"/>
            <rFont val="Arial"/>
            <family val="2"/>
            <charset val="1"/>
          </rPr>
          <t xml:space="preserve">user:
</t>
        </r>
        <r>
          <rPr>
            <sz val="9"/>
            <color rgb="FF000000"/>
            <rFont val="Tahoma"/>
            <family val="2"/>
            <charset val="1"/>
          </rPr>
          <t>from Dr Amin</t>
        </r>
      </text>
    </comment>
    <comment ref="V157" authorId="0" shapeId="0" xr:uid="{00000000-0006-0000-0100-00001B000000}">
      <text>
        <r>
          <rPr>
            <sz val="11"/>
            <color rgb="FF000000"/>
            <rFont val="Arial"/>
            <family val="2"/>
            <charset val="1"/>
          </rPr>
          <t xml:space="preserve">user:
</t>
        </r>
        <r>
          <rPr>
            <sz val="9"/>
            <color rgb="FF000000"/>
            <rFont val="Tahoma"/>
            <family val="2"/>
            <charset val="1"/>
          </rPr>
          <t>from Dr Amin</t>
        </r>
      </text>
    </comment>
    <comment ref="T158" authorId="0" shapeId="0" xr:uid="{00000000-0006-0000-0100-00001C000000}">
      <text>
        <r>
          <rPr>
            <sz val="11"/>
            <color rgb="FF000000"/>
            <rFont val="Arial"/>
            <family val="2"/>
            <charset val="1"/>
          </rPr>
          <t xml:space="preserve">user:
</t>
        </r>
        <r>
          <rPr>
            <sz val="9"/>
            <color rgb="FF000000"/>
            <rFont val="Tahoma"/>
            <family val="2"/>
            <charset val="1"/>
          </rPr>
          <t>from Dr Amin</t>
        </r>
      </text>
    </comment>
    <comment ref="U158" authorId="0" shapeId="0" xr:uid="{00000000-0006-0000-0100-00001D000000}">
      <text>
        <r>
          <rPr>
            <sz val="11"/>
            <color rgb="FF000000"/>
            <rFont val="Arial"/>
            <family val="2"/>
            <charset val="1"/>
          </rPr>
          <t xml:space="preserve">user:
</t>
        </r>
        <r>
          <rPr>
            <sz val="9"/>
            <color rgb="FF000000"/>
            <rFont val="Tahoma"/>
            <family val="2"/>
            <charset val="1"/>
          </rPr>
          <t>from Dr Amin</t>
        </r>
      </text>
    </comment>
    <comment ref="V158" authorId="0" shapeId="0" xr:uid="{00000000-0006-0000-0100-00001E000000}">
      <text>
        <r>
          <rPr>
            <sz val="11"/>
            <color rgb="FF000000"/>
            <rFont val="Arial"/>
            <family val="2"/>
            <charset val="1"/>
          </rPr>
          <t xml:space="preserve">user:
</t>
        </r>
        <r>
          <rPr>
            <sz val="9"/>
            <color rgb="FF000000"/>
            <rFont val="Tahoma"/>
            <family val="2"/>
            <charset val="1"/>
          </rPr>
          <t>from Dr Amin</t>
        </r>
      </text>
    </comment>
    <comment ref="U159" authorId="0" shapeId="0" xr:uid="{00000000-0006-0000-0100-00001F000000}">
      <text>
        <r>
          <rPr>
            <sz val="11"/>
            <color rgb="FF000000"/>
            <rFont val="Arial"/>
            <family val="2"/>
            <charset val="1"/>
          </rPr>
          <t xml:space="preserve">user:
</t>
        </r>
        <r>
          <rPr>
            <sz val="9"/>
            <color rgb="FF000000"/>
            <rFont val="Tahoma"/>
            <family val="2"/>
            <charset val="1"/>
          </rPr>
          <t>from Dr Amin</t>
        </r>
      </text>
    </comment>
    <comment ref="T160" authorId="0" shapeId="0" xr:uid="{00000000-0006-0000-0100-000020000000}">
      <text>
        <r>
          <rPr>
            <sz val="11"/>
            <color rgb="FF000000"/>
            <rFont val="Arial"/>
            <family val="2"/>
            <charset val="1"/>
          </rPr>
          <t xml:space="preserve">user:
</t>
        </r>
        <r>
          <rPr>
            <sz val="9"/>
            <color rgb="FF000000"/>
            <rFont val="Tahoma"/>
            <family val="2"/>
            <charset val="1"/>
          </rPr>
          <t>MV Rider from Mumbai, India.</t>
        </r>
      </text>
    </comment>
    <comment ref="T162" authorId="0" shapeId="0" xr:uid="{00000000-0006-0000-0100-000021000000}">
      <text>
        <r>
          <rPr>
            <sz val="11"/>
            <color rgb="FF000000"/>
            <rFont val="Arial"/>
            <family val="2"/>
            <charset val="1"/>
          </rPr>
          <t xml:space="preserve">Dell:
</t>
        </r>
        <r>
          <rPr>
            <sz val="9"/>
            <color rgb="FF000000"/>
            <rFont val="Tahoma"/>
            <family val="2"/>
          </rPr>
          <t>MV Eagle Trader. Muharram vessel loaded at Mangalore.</t>
        </r>
      </text>
    </comment>
    <comment ref="T163" authorId="0" shapeId="0" xr:uid="{00000000-0006-0000-0100-000022000000}">
      <text>
        <r>
          <rPr>
            <sz val="11"/>
            <color rgb="FF000000"/>
            <rFont val="Arial"/>
            <family val="2"/>
            <charset val="1"/>
          </rPr>
          <t xml:space="preserve">Dell:
</t>
        </r>
        <r>
          <rPr>
            <sz val="9"/>
            <color rgb="FF000000"/>
            <rFont val="Tahoma"/>
            <family val="2"/>
          </rPr>
          <t>MV Donna Meray. Haleel vessel from Brazil.</t>
        </r>
      </text>
    </comment>
    <comment ref="T166" authorId="0" shapeId="0" xr:uid="{00000000-0006-0000-0100-000023000000}">
      <text>
        <r>
          <rPr>
            <sz val="11"/>
            <color rgb="FF000000"/>
            <rFont val="Arial"/>
            <family val="2"/>
            <charset val="1"/>
          </rPr>
          <t xml:space="preserve">Dell:
</t>
        </r>
        <r>
          <rPr>
            <sz val="9"/>
            <color rgb="FF000000"/>
            <rFont val="Tahoma"/>
            <family val="2"/>
          </rPr>
          <t xml:space="preserve">MV Janki from Brazil
</t>
        </r>
      </text>
    </comment>
    <comment ref="T167" authorId="0" shapeId="0" xr:uid="{00000000-0006-0000-0100-000024000000}">
      <text>
        <r>
          <rPr>
            <sz val="11"/>
            <color rgb="FF000000"/>
            <rFont val="Arial"/>
            <family val="2"/>
            <charset val="1"/>
          </rPr>
          <t xml:space="preserve">Dell:
</t>
        </r>
        <r>
          <rPr>
            <sz val="9"/>
            <color rgb="FF000000"/>
            <rFont val="Tahoma"/>
            <family val="2"/>
          </rPr>
          <t>MV MY Lama from Brazil + Dr Amin containers</t>
        </r>
      </text>
    </comment>
    <comment ref="T170" authorId="1" shapeId="0" xr:uid="{00000000-0006-0000-0100-000025000000}">
      <text>
        <r>
          <rPr>
            <b/>
            <sz val="9"/>
            <color indexed="81"/>
            <rFont val="Tahoma"/>
            <family val="2"/>
          </rPr>
          <t>Dell:</t>
        </r>
        <r>
          <rPr>
            <sz val="9"/>
            <color indexed="81"/>
            <rFont val="Tahoma"/>
            <family val="2"/>
          </rPr>
          <t xml:space="preserve">
Beluga A (24,750 tons) from Brazil. Islander (15,000 tons), Amira Sara (25,000 tons), &amp; Golden ID (5,000 tons) all from India. Plus containers
</t>
        </r>
      </text>
    </comment>
    <comment ref="T172" authorId="1" shapeId="0" xr:uid="{00000000-0006-0000-0100-000026000000}">
      <text>
        <r>
          <rPr>
            <b/>
            <sz val="9"/>
            <color indexed="81"/>
            <rFont val="Tahoma"/>
            <family val="2"/>
          </rPr>
          <t>Dell:</t>
        </r>
        <r>
          <rPr>
            <sz val="9"/>
            <color indexed="81"/>
            <rFont val="Tahoma"/>
            <family val="2"/>
          </rPr>
          <t xml:space="preserve">
Golden ID (23kMT) from India plus containers</t>
        </r>
      </text>
    </comment>
    <comment ref="T177" authorId="1" shapeId="0" xr:uid="{00000000-0006-0000-0100-000027000000}">
      <text>
        <r>
          <rPr>
            <b/>
            <sz val="9"/>
            <color indexed="81"/>
            <rFont val="Tahoma"/>
            <charset val="1"/>
          </rPr>
          <t>Dell:</t>
        </r>
        <r>
          <rPr>
            <sz val="9"/>
            <color indexed="81"/>
            <rFont val="Tahoma"/>
            <charset val="1"/>
          </rPr>
          <t xml:space="preserve">
New Levant, 25,000 tons from Brazil</t>
        </r>
      </text>
    </comment>
    <comment ref="T178" authorId="1" shapeId="0" xr:uid="{00000000-0006-0000-0100-000028000000}">
      <text>
        <r>
          <rPr>
            <b/>
            <sz val="9"/>
            <color indexed="81"/>
            <rFont val="Tahoma"/>
            <charset val="1"/>
          </rPr>
          <t>Dell:</t>
        </r>
        <r>
          <rPr>
            <sz val="9"/>
            <color indexed="81"/>
            <rFont val="Tahoma"/>
            <charset val="1"/>
          </rPr>
          <t xml:space="preserve">
Super Saka, 42,900 tons from Brazil</t>
        </r>
      </text>
    </comment>
  </commentList>
</comments>
</file>

<file path=xl/sharedStrings.xml><?xml version="1.0" encoding="utf-8"?>
<sst xmlns="http://schemas.openxmlformats.org/spreadsheetml/2006/main" count="263" uniqueCount="59">
  <si>
    <t>Somalia!</t>
  </si>
  <si>
    <t>Somalia</t>
  </si>
  <si>
    <t>Jan</t>
  </si>
  <si>
    <t>Feb</t>
  </si>
  <si>
    <t>March</t>
  </si>
  <si>
    <t>April</t>
  </si>
  <si>
    <t>May</t>
  </si>
  <si>
    <t>June</t>
  </si>
  <si>
    <t>July</t>
  </si>
  <si>
    <t>Aug</t>
  </si>
  <si>
    <t>Sep</t>
  </si>
  <si>
    <t>Oct</t>
  </si>
  <si>
    <t>Nov</t>
  </si>
  <si>
    <t>Dec</t>
  </si>
  <si>
    <t>Mar</t>
  </si>
  <si>
    <t>Apr</t>
  </si>
  <si>
    <t>Jun</t>
  </si>
  <si>
    <t>Jul</t>
  </si>
  <si>
    <t>Years</t>
  </si>
  <si>
    <t>Months</t>
  </si>
  <si>
    <t>Opening Stock</t>
  </si>
  <si>
    <t>Production</t>
  </si>
  <si>
    <t>Consumption</t>
  </si>
  <si>
    <t>Raw(bagged) Cons</t>
  </si>
  <si>
    <t>Low-Quality(white) Cons</t>
  </si>
  <si>
    <t>High-Quality(white) Cons</t>
  </si>
  <si>
    <t>Re-Exports</t>
  </si>
  <si>
    <t>Raw(bagged) Exp</t>
  </si>
  <si>
    <t>Low-Quality(white) Exp</t>
  </si>
  <si>
    <t>High-Quality(white) Exp</t>
  </si>
  <si>
    <t>Imports</t>
  </si>
  <si>
    <t>Raw Imp</t>
  </si>
  <si>
    <t>Low-Quality (white-150 ICUMSA) Imp</t>
  </si>
  <si>
    <t>High-Quality (white) Imp</t>
  </si>
  <si>
    <t>Closing Stock</t>
  </si>
  <si>
    <t>check</t>
  </si>
  <si>
    <t>Data</t>
  </si>
  <si>
    <t>Somalia's sugar consumption growth is primarily driven by population growth.</t>
  </si>
  <si>
    <t>Consumption data was estimated using the import statistics, illegal trade flows (smuggling estimates), and population growth projections.</t>
  </si>
  <si>
    <t>Country Statistics</t>
  </si>
  <si>
    <t>Average annual sugar consumption growth is 5%</t>
  </si>
  <si>
    <t>Assumptions for the forecasted Export-Import figures</t>
  </si>
  <si>
    <t xml:space="preserve"> </t>
  </si>
  <si>
    <t>Based on the past 5-year data, the country imports about 200kMT of sugar through the port of Berbera, 50kMT through Kismayo, about 220kMT through Mogadishu, and another 30kMT</t>
  </si>
  <si>
    <t xml:space="preserve">through the port of Bosaso in a normal year. </t>
  </si>
  <si>
    <t>Fun fact - Much of the sugar smuggled into Ethiopia from Somalia is done using camels</t>
  </si>
  <si>
    <t xml:space="preserve">  </t>
  </si>
  <si>
    <t>150 ICUMSA</t>
  </si>
  <si>
    <t>Crop Year</t>
  </si>
  <si>
    <t>Year</t>
  </si>
  <si>
    <t>Month</t>
  </si>
  <si>
    <t>Raw Prod</t>
  </si>
  <si>
    <t>Raw Exp Wld Mkt</t>
  </si>
  <si>
    <t>HQW exports to Ethiopia</t>
  </si>
  <si>
    <t>LQW exp to North Eastern Kenya</t>
  </si>
  <si>
    <t>LQW exp to Ethiopia</t>
  </si>
  <si>
    <t>Average population growth is 3% according to Worldometers</t>
  </si>
  <si>
    <t>The population of Somalia as of February 2023 is 17.1 million and the median age is 16.7 years &lt; Worldometers</t>
  </si>
  <si>
    <t>The calculated sugar consumption per capita in 2022 is 27kgs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</si>
</sst>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_);_(@_)"/>
    <numFmt numFmtId="165" formatCode="_-* #,##0.00_-;\-* #,##0.00_-;_-* \-??_-;_-@_-"/>
  </numFmts>
  <fonts count="28" x14ac:knownFonts="1">
    <font>
      <sz val="11"/>
      <color rgb="FF000000"/>
      <name val="Arial"/>
      <family val="2"/>
      <charset val="1"/>
    </font>
    <font>
      <sz val="10"/>
      <name val="Arial"/>
      <family val="2"/>
      <charset val="1"/>
    </font>
    <font>
      <sz val="10"/>
      <name val="MS Sans Serif"/>
      <family val="2"/>
      <charset val="1"/>
    </font>
    <font>
      <sz val="10"/>
      <color rgb="FF000000"/>
      <name val="Arial"/>
      <family val="2"/>
      <charset val="1"/>
    </font>
    <font>
      <sz val="11"/>
      <color rgb="FFB2B2B2"/>
      <name val="Calibri"/>
      <family val="2"/>
      <charset val="1"/>
    </font>
    <font>
      <b/>
      <sz val="11"/>
      <color rgb="FF000000"/>
      <name val="Calibri"/>
      <family val="2"/>
      <charset val="1"/>
    </font>
    <font>
      <sz val="11"/>
      <color rgb="FF000000"/>
      <name val="Calibri"/>
      <family val="2"/>
      <charset val="1"/>
    </font>
    <font>
      <b/>
      <sz val="11"/>
      <color rgb="FFD20A0F"/>
      <name val="Calibri"/>
      <family val="2"/>
      <charset val="1"/>
    </font>
    <font>
      <b/>
      <sz val="11"/>
      <color rgb="FF000000"/>
      <name val="Arial"/>
      <family val="2"/>
      <charset val="1"/>
    </font>
    <font>
      <b/>
      <sz val="11"/>
      <color rgb="FFD20A0F"/>
      <name val="Arial"/>
      <family val="2"/>
      <charset val="1"/>
    </font>
    <font>
      <b/>
      <sz val="10"/>
      <color rgb="FF000000"/>
      <name val="Arial"/>
      <family val="2"/>
      <charset val="1"/>
    </font>
    <font>
      <b/>
      <u/>
      <sz val="11"/>
      <color rgb="FF000000"/>
      <name val="Arial"/>
      <family val="2"/>
      <charset val="1"/>
    </font>
    <font>
      <i/>
      <sz val="11"/>
      <color rgb="FF000000"/>
      <name val="Arial"/>
      <family val="2"/>
      <charset val="1"/>
    </font>
    <font>
      <sz val="11"/>
      <color rgb="FFFFFFFF"/>
      <name val="Arial"/>
      <family val="2"/>
      <charset val="1"/>
    </font>
    <font>
      <i/>
      <sz val="11"/>
      <color rgb="FFFFFFFF"/>
      <name val="Arial"/>
      <family val="2"/>
      <charset val="1"/>
    </font>
    <font>
      <sz val="11"/>
      <color rgb="FFD20A0F"/>
      <name val="Arial"/>
      <family val="2"/>
      <charset val="1"/>
    </font>
    <font>
      <i/>
      <sz val="11"/>
      <color rgb="FFD20A0F"/>
      <name val="Arial"/>
      <family val="2"/>
      <charset val="1"/>
    </font>
    <font>
      <b/>
      <i/>
      <u/>
      <sz val="11"/>
      <color rgb="FF000000"/>
      <name val="Arial"/>
      <family val="2"/>
      <charset val="1"/>
    </font>
    <font>
      <sz val="11"/>
      <name val="Arial"/>
      <family val="2"/>
      <charset val="1"/>
    </font>
    <font>
      <sz val="9"/>
      <color rgb="FF000000"/>
      <name val="Tahoma"/>
      <family val="2"/>
      <charset val="1"/>
    </font>
    <font>
      <i/>
      <sz val="10"/>
      <color rgb="FF000000"/>
      <name val="Arial"/>
      <family val="2"/>
      <charset val="1"/>
    </font>
    <font>
      <sz val="10"/>
      <color rgb="FF0067B1"/>
      <name val="Arial"/>
      <family val="2"/>
      <charset val="1"/>
    </font>
    <font>
      <sz val="9"/>
      <color rgb="FF000000"/>
      <name val="Tahoma"/>
      <family val="2"/>
    </font>
    <font>
      <sz val="11"/>
      <color rgb="FF000000"/>
      <name val="Arial"/>
      <family val="2"/>
      <charset val="1"/>
    </font>
    <font>
      <sz val="9"/>
      <color indexed="81"/>
      <name val="Tahoma"/>
      <family val="2"/>
    </font>
    <font>
      <b/>
      <sz val="9"/>
      <color indexed="81"/>
      <name val="Tahoma"/>
      <family val="2"/>
    </font>
    <font>
      <sz val="9"/>
      <color indexed="81"/>
      <name val="Tahoma"/>
      <charset val="1"/>
    </font>
    <font>
      <b/>
      <sz val="9"/>
      <color indexed="81"/>
      <name val="Tahoma"/>
      <charset val="1"/>
    </font>
  </fonts>
  <fills count="17">
    <fill>
      <patternFill patternType="none"/>
    </fill>
    <fill>
      <patternFill patternType="gray125"/>
    </fill>
    <fill>
      <patternFill patternType="solid">
        <fgColor rgb="FFBFBFBF"/>
        <bgColor rgb="FFCCCCCC"/>
      </patternFill>
    </fill>
    <fill>
      <patternFill patternType="solid">
        <fgColor rgb="FFFF6699"/>
        <bgColor rgb="FFFF99CC"/>
      </patternFill>
    </fill>
    <fill>
      <patternFill patternType="solid">
        <fgColor rgb="FFFFFFFF"/>
        <bgColor rgb="FFF2F2F2"/>
      </patternFill>
    </fill>
    <fill>
      <patternFill patternType="solid">
        <fgColor rgb="FFFFFF00"/>
        <bgColor rgb="FFFFFF00"/>
      </patternFill>
    </fill>
    <fill>
      <patternFill patternType="solid">
        <fgColor rgb="FFCCCCCC"/>
        <bgColor rgb="FFBFBFBF"/>
      </patternFill>
    </fill>
    <fill>
      <patternFill patternType="solid">
        <fgColor rgb="FFA7C396"/>
        <bgColor rgb="FFB2B2B2"/>
      </patternFill>
    </fill>
    <fill>
      <patternFill patternType="solid">
        <fgColor rgb="FFE2EBDC"/>
        <bgColor rgb="FFE5E5E5"/>
      </patternFill>
    </fill>
    <fill>
      <patternFill patternType="solid">
        <fgColor rgb="FFF2F2F2"/>
        <bgColor rgb="FFE2EBDC"/>
      </patternFill>
    </fill>
    <fill>
      <patternFill patternType="solid">
        <fgColor rgb="FFE5E5E5"/>
        <bgColor rgb="FFE2EBDC"/>
      </patternFill>
    </fill>
    <fill>
      <patternFill patternType="solid">
        <fgColor rgb="FFFEE4CA"/>
        <bgColor rgb="FFFFF1CB"/>
      </patternFill>
    </fill>
    <fill>
      <patternFill patternType="solid">
        <fgColor rgb="FFFFF1CB"/>
        <bgColor rgb="FFFEE4CA"/>
      </patternFill>
    </fill>
    <fill>
      <patternFill patternType="solid">
        <fgColor theme="2"/>
        <bgColor rgb="FFFFFF00"/>
      </patternFill>
    </fill>
    <fill>
      <patternFill patternType="solid">
        <fgColor theme="2"/>
        <bgColor rgb="FFE2EBDC"/>
      </patternFill>
    </fill>
    <fill>
      <patternFill patternType="solid">
        <fgColor rgb="FFFFFF00"/>
        <bgColor indexed="64"/>
      </patternFill>
    </fill>
    <fill>
      <patternFill patternType="solid">
        <fgColor theme="0"/>
        <bgColor indexed="64"/>
      </patternFill>
    </fill>
  </fills>
  <borders count="23">
    <border>
      <left/>
      <right/>
      <top/>
      <bottom/>
      <diagonal/>
    </border>
    <border>
      <left style="thin">
        <color auto="1"/>
      </left>
      <right/>
      <top style="thin">
        <color auto="1"/>
      </top>
      <bottom/>
      <diagonal/>
    </border>
    <border>
      <left/>
      <right/>
      <top style="thin">
        <color auto="1"/>
      </top>
      <bottom/>
      <diagonal/>
    </border>
    <border>
      <left/>
      <right style="thin">
        <color auto="1"/>
      </right>
      <top/>
      <bottom/>
      <diagonal/>
    </border>
    <border>
      <left/>
      <right/>
      <top/>
      <bottom style="thin">
        <color auto="1"/>
      </bottom>
      <diagonal/>
    </border>
    <border>
      <left style="hair">
        <color auto="1"/>
      </left>
      <right/>
      <top/>
      <bottom/>
      <diagonal/>
    </border>
    <border>
      <left style="thin">
        <color auto="1"/>
      </left>
      <right/>
      <top/>
      <bottom/>
      <diagonal/>
    </border>
    <border>
      <left/>
      <right style="hair">
        <color auto="1"/>
      </right>
      <top/>
      <bottom/>
      <diagonal/>
    </border>
    <border>
      <left style="medium">
        <color auto="1"/>
      </left>
      <right/>
      <top style="medium">
        <color auto="1"/>
      </top>
      <bottom/>
      <diagonal/>
    </border>
    <border>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top/>
      <bottom/>
      <diagonal/>
    </border>
    <border>
      <left/>
      <right style="medium">
        <color auto="1"/>
      </right>
      <top/>
      <bottom/>
      <diagonal/>
    </border>
    <border>
      <left/>
      <right style="dashed">
        <color auto="1"/>
      </right>
      <top/>
      <bottom/>
      <diagonal/>
    </border>
    <border>
      <left/>
      <right style="dotted">
        <color auto="1"/>
      </right>
      <top/>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6">
    <xf numFmtId="0" fontId="0" fillId="0" borderId="0"/>
    <xf numFmtId="9" fontId="23" fillId="0" borderId="0" applyBorder="0" applyProtection="0"/>
    <xf numFmtId="164" fontId="23" fillId="0" borderId="0" applyBorder="0" applyProtection="0"/>
    <xf numFmtId="165" fontId="23" fillId="0" borderId="0" applyBorder="0" applyProtection="0"/>
    <xf numFmtId="0" fontId="1" fillId="0" borderId="0"/>
    <xf numFmtId="0" fontId="2" fillId="0" borderId="0"/>
  </cellStyleXfs>
  <cellXfs count="132">
    <xf numFmtId="0" fontId="0" fillId="0" borderId="0" xfId="0"/>
    <xf numFmtId="0" fontId="0" fillId="0" borderId="0" xfId="0" applyFont="1" applyAlignment="1">
      <alignment horizontal="left"/>
    </xf>
    <xf numFmtId="0" fontId="0" fillId="0" borderId="0" xfId="0" applyFont="1"/>
    <xf numFmtId="0" fontId="0" fillId="0" borderId="0" xfId="0" applyFont="1" applyBorder="1"/>
    <xf numFmtId="0" fontId="0" fillId="0" borderId="1" xfId="0" applyFont="1" applyBorder="1" applyAlignment="1">
      <alignment horizontal="center"/>
    </xf>
    <xf numFmtId="0" fontId="0" fillId="0" borderId="2" xfId="0" applyFont="1" applyBorder="1" applyAlignment="1">
      <alignment horizontal="center"/>
    </xf>
    <xf numFmtId="0" fontId="0" fillId="0" borderId="0" xfId="0" applyFont="1" applyBorder="1" applyAlignment="1">
      <alignment horizontal="center"/>
    </xf>
    <xf numFmtId="0" fontId="0" fillId="0" borderId="3" xfId="0" applyFont="1" applyBorder="1" applyAlignment="1">
      <alignment horizontal="center"/>
    </xf>
    <xf numFmtId="14" fontId="3" fillId="0" borderId="0" xfId="0" applyNumberFormat="1" applyFont="1" applyBorder="1" applyAlignment="1">
      <alignment horizontal="center"/>
    </xf>
    <xf numFmtId="14" fontId="3" fillId="0" borderId="4" xfId="0" applyNumberFormat="1" applyFont="1" applyBorder="1" applyAlignment="1">
      <alignment horizontal="center"/>
    </xf>
    <xf numFmtId="2" fontId="4" fillId="2" borderId="5" xfId="0" applyNumberFormat="1" applyFont="1" applyFill="1" applyBorder="1" applyAlignment="1">
      <alignment horizontal="left"/>
    </xf>
    <xf numFmtId="0" fontId="5" fillId="2" borderId="0" xfId="0" applyFont="1" applyFill="1"/>
    <xf numFmtId="0" fontId="6" fillId="2" borderId="6" xfId="0" applyFont="1" applyFill="1" applyBorder="1"/>
    <xf numFmtId="0" fontId="6" fillId="2" borderId="0" xfId="0" applyFont="1" applyFill="1" applyBorder="1"/>
    <xf numFmtId="0" fontId="6" fillId="2" borderId="3" xfId="0" applyFont="1" applyFill="1" applyBorder="1"/>
    <xf numFmtId="0" fontId="6" fillId="2" borderId="0" xfId="0" applyFont="1" applyFill="1" applyAlignment="1">
      <alignment horizontal="center"/>
    </xf>
    <xf numFmtId="0" fontId="6" fillId="2" borderId="7" xfId="0" applyFont="1" applyFill="1" applyBorder="1" applyAlignment="1">
      <alignment horizontal="center"/>
    </xf>
    <xf numFmtId="0" fontId="6" fillId="2" borderId="0" xfId="0" applyFont="1" applyFill="1"/>
    <xf numFmtId="0" fontId="6" fillId="3" borderId="8" xfId="0" applyFont="1" applyFill="1" applyBorder="1" applyAlignment="1">
      <alignment horizontal="left"/>
    </xf>
    <xf numFmtId="0" fontId="7" fillId="3" borderId="9" xfId="0" applyFont="1" applyFill="1" applyBorder="1"/>
    <xf numFmtId="0" fontId="6" fillId="3" borderId="0" xfId="0" applyFont="1" applyFill="1"/>
    <xf numFmtId="0" fontId="6" fillId="3" borderId="7" xfId="0" applyFont="1" applyFill="1" applyBorder="1"/>
    <xf numFmtId="0" fontId="8" fillId="0" borderId="11" xfId="0" applyFont="1" applyBorder="1" applyAlignment="1">
      <alignment horizontal="left"/>
    </xf>
    <xf numFmtId="0" fontId="9" fillId="0" borderId="12" xfId="0" applyFont="1" applyBorder="1"/>
    <xf numFmtId="0" fontId="8" fillId="0" borderId="11" xfId="0" applyFont="1" applyBorder="1"/>
    <xf numFmtId="0" fontId="8" fillId="0" borderId="12" xfId="0" applyFont="1" applyBorder="1"/>
    <xf numFmtId="0" fontId="8" fillId="0" borderId="13" xfId="0" applyFont="1" applyBorder="1"/>
    <xf numFmtId="0" fontId="10" fillId="0" borderId="0" xfId="0" applyFont="1" applyBorder="1" applyAlignment="1">
      <alignment horizontal="center"/>
    </xf>
    <xf numFmtId="0" fontId="10" fillId="0" borderId="4" xfId="0" applyFont="1" applyBorder="1" applyAlignment="1">
      <alignment horizontal="center"/>
    </xf>
    <xf numFmtId="0" fontId="8" fillId="2" borderId="11" xfId="0" applyFont="1" applyFill="1" applyBorder="1" applyAlignment="1">
      <alignment horizontal="left"/>
    </xf>
    <xf numFmtId="0" fontId="8" fillId="2" borderId="12" xfId="0" applyFont="1" applyFill="1" applyBorder="1"/>
    <xf numFmtId="3" fontId="8" fillId="2" borderId="11" xfId="0" applyNumberFormat="1" applyFont="1" applyFill="1" applyBorder="1" applyAlignment="1">
      <alignment horizontal="right"/>
    </xf>
    <xf numFmtId="3" fontId="8" fillId="2" borderId="12" xfId="0" applyNumberFormat="1" applyFont="1" applyFill="1" applyBorder="1" applyAlignment="1">
      <alignment horizontal="right"/>
    </xf>
    <xf numFmtId="3" fontId="8" fillId="2" borderId="13" xfId="0" applyNumberFormat="1" applyFont="1" applyFill="1" applyBorder="1" applyAlignment="1">
      <alignment horizontal="right"/>
    </xf>
    <xf numFmtId="3" fontId="11" fillId="2" borderId="12" xfId="0" applyNumberFormat="1" applyFont="1" applyFill="1" applyBorder="1" applyAlignment="1">
      <alignment horizontal="right"/>
    </xf>
    <xf numFmtId="3" fontId="8" fillId="2" borderId="14" xfId="0" applyNumberFormat="1" applyFont="1" applyFill="1" applyBorder="1" applyAlignment="1">
      <alignment horizontal="right"/>
    </xf>
    <xf numFmtId="0" fontId="12" fillId="0" borderId="15" xfId="0" applyFont="1" applyBorder="1" applyAlignment="1">
      <alignment horizontal="left"/>
    </xf>
    <xf numFmtId="3" fontId="0" fillId="0" borderId="15" xfId="0" applyNumberFormat="1" applyFont="1" applyBorder="1" applyAlignment="1">
      <alignment horizontal="right"/>
    </xf>
    <xf numFmtId="3" fontId="0" fillId="0" borderId="0" xfId="0" applyNumberFormat="1" applyFont="1" applyBorder="1" applyAlignment="1">
      <alignment horizontal="right"/>
    </xf>
    <xf numFmtId="3" fontId="0" fillId="4" borderId="0" xfId="0" applyNumberFormat="1" applyFont="1" applyFill="1" applyBorder="1" applyAlignment="1">
      <alignment horizontal="right"/>
    </xf>
    <xf numFmtId="3" fontId="0" fillId="0" borderId="17" xfId="0" applyNumberFormat="1" applyFont="1" applyBorder="1" applyAlignment="1">
      <alignment horizontal="right"/>
    </xf>
    <xf numFmtId="3" fontId="0" fillId="0" borderId="18" xfId="0" applyNumberFormat="1" applyFont="1" applyBorder="1" applyAlignment="1">
      <alignment horizontal="right"/>
    </xf>
    <xf numFmtId="0" fontId="12" fillId="4" borderId="15" xfId="0" applyFont="1" applyFill="1" applyBorder="1" applyAlignment="1">
      <alignment horizontal="left"/>
    </xf>
    <xf numFmtId="0" fontId="0" fillId="4" borderId="0" xfId="0" applyFont="1" applyFill="1" applyBorder="1"/>
    <xf numFmtId="3" fontId="0" fillId="4" borderId="15" xfId="0" applyNumberFormat="1" applyFont="1" applyFill="1" applyBorder="1" applyAlignment="1">
      <alignment horizontal="right"/>
    </xf>
    <xf numFmtId="3" fontId="0" fillId="4" borderId="17" xfId="0" applyNumberFormat="1" applyFont="1" applyFill="1" applyBorder="1" applyAlignment="1">
      <alignment horizontal="right"/>
    </xf>
    <xf numFmtId="3" fontId="0" fillId="4" borderId="18" xfId="0" applyNumberFormat="1" applyFont="1" applyFill="1" applyBorder="1" applyAlignment="1">
      <alignment horizontal="right"/>
    </xf>
    <xf numFmtId="0" fontId="0" fillId="4" borderId="0" xfId="0" applyFont="1" applyFill="1"/>
    <xf numFmtId="3" fontId="0" fillId="0" borderId="16" xfId="0" applyNumberFormat="1" applyFont="1" applyBorder="1" applyAlignment="1">
      <alignment horizontal="right"/>
    </xf>
    <xf numFmtId="0" fontId="8" fillId="2" borderId="19" xfId="0" applyFont="1" applyFill="1" applyBorder="1" applyAlignment="1">
      <alignment horizontal="left"/>
    </xf>
    <xf numFmtId="0" fontId="8" fillId="2" borderId="20" xfId="0" applyFont="1" applyFill="1" applyBorder="1"/>
    <xf numFmtId="3" fontId="8" fillId="2" borderId="19" xfId="0" applyNumberFormat="1" applyFont="1" applyFill="1" applyBorder="1" applyAlignment="1">
      <alignment horizontal="right"/>
    </xf>
    <xf numFmtId="3" fontId="8" fillId="2" borderId="20" xfId="0" applyNumberFormat="1" applyFont="1" applyFill="1" applyBorder="1" applyAlignment="1">
      <alignment horizontal="right"/>
    </xf>
    <xf numFmtId="3" fontId="8" fillId="2" borderId="21" xfId="0" applyNumberFormat="1" applyFont="1" applyFill="1" applyBorder="1" applyAlignment="1">
      <alignment horizontal="right"/>
    </xf>
    <xf numFmtId="0" fontId="13" fillId="0" borderId="6" xfId="0" applyFont="1" applyBorder="1" applyAlignment="1">
      <alignment horizontal="left"/>
    </xf>
    <xf numFmtId="0" fontId="13" fillId="0" borderId="0" xfId="0" applyFont="1" applyBorder="1" applyAlignment="1">
      <alignment horizontal="right"/>
    </xf>
    <xf numFmtId="3" fontId="14" fillId="0" borderId="6" xfId="0" applyNumberFormat="1" applyFont="1" applyBorder="1"/>
    <xf numFmtId="3" fontId="14" fillId="0" borderId="0" xfId="0" applyNumberFormat="1" applyFont="1" applyBorder="1"/>
    <xf numFmtId="0" fontId="13" fillId="0" borderId="0" xfId="0" applyFont="1"/>
    <xf numFmtId="0" fontId="0" fillId="0" borderId="0" xfId="0" applyFont="1" applyBorder="1" applyAlignment="1">
      <alignment horizontal="left"/>
    </xf>
    <xf numFmtId="0" fontId="15" fillId="0" borderId="0" xfId="0" applyFont="1" applyBorder="1" applyAlignment="1">
      <alignment horizontal="right"/>
    </xf>
    <xf numFmtId="9" fontId="16" fillId="0" borderId="0" xfId="1" applyFont="1" applyBorder="1" applyAlignment="1" applyProtection="1"/>
    <xf numFmtId="3" fontId="16" fillId="0" borderId="0" xfId="0" applyNumberFormat="1" applyFont="1" applyBorder="1"/>
    <xf numFmtId="0" fontId="17" fillId="0" borderId="0" xfId="0" applyFont="1" applyAlignment="1">
      <alignment vertical="center"/>
    </xf>
    <xf numFmtId="9" fontId="0" fillId="0" borderId="0" xfId="0" applyNumberFormat="1" applyFont="1"/>
    <xf numFmtId="0" fontId="0" fillId="0" borderId="0" xfId="0" applyFont="1" applyAlignment="1">
      <alignment vertical="center"/>
    </xf>
    <xf numFmtId="0" fontId="18" fillId="0" borderId="0" xfId="0" applyFont="1" applyAlignment="1">
      <alignment vertical="center"/>
    </xf>
    <xf numFmtId="0" fontId="11" fillId="0" borderId="0" xfId="0" applyFont="1"/>
    <xf numFmtId="0" fontId="3" fillId="0" borderId="0" xfId="0" applyFont="1" applyBorder="1" applyAlignment="1">
      <alignment horizontal="center"/>
    </xf>
    <xf numFmtId="38" fontId="3" fillId="0" borderId="0" xfId="0" applyNumberFormat="1" applyFont="1" applyBorder="1" applyAlignment="1">
      <alignment horizontal="center"/>
    </xf>
    <xf numFmtId="0" fontId="3" fillId="2" borderId="0" xfId="0" applyFont="1" applyFill="1" applyBorder="1" applyAlignment="1">
      <alignment horizontal="center"/>
    </xf>
    <xf numFmtId="0" fontId="3" fillId="6" borderId="0" xfId="0" applyFont="1" applyFill="1" applyBorder="1" applyAlignment="1">
      <alignment horizontal="center"/>
    </xf>
    <xf numFmtId="1" fontId="3" fillId="0" borderId="0" xfId="0" applyNumberFormat="1" applyFont="1" applyBorder="1" applyAlignment="1">
      <alignment horizontal="center"/>
    </xf>
    <xf numFmtId="38" fontId="3" fillId="7" borderId="0" xfId="0" applyNumberFormat="1" applyFont="1" applyFill="1" applyBorder="1" applyAlignment="1">
      <alignment horizontal="center"/>
    </xf>
    <xf numFmtId="38" fontId="3" fillId="8" borderId="0" xfId="0" applyNumberFormat="1" applyFont="1" applyFill="1" applyBorder="1" applyAlignment="1">
      <alignment horizontal="center"/>
    </xf>
    <xf numFmtId="38" fontId="3" fillId="9" borderId="0" xfId="0" applyNumberFormat="1" applyFont="1" applyFill="1" applyBorder="1" applyAlignment="1">
      <alignment horizontal="center"/>
    </xf>
    <xf numFmtId="0" fontId="3" fillId="8" borderId="0" xfId="0" applyFont="1" applyFill="1" applyBorder="1" applyAlignment="1">
      <alignment horizontal="center"/>
    </xf>
    <xf numFmtId="0" fontId="3" fillId="9" borderId="0" xfId="0" applyFont="1" applyFill="1" applyBorder="1" applyAlignment="1">
      <alignment horizontal="center"/>
    </xf>
    <xf numFmtId="0" fontId="3" fillId="7" borderId="0" xfId="0" applyFont="1" applyFill="1" applyBorder="1" applyAlignment="1">
      <alignment horizontal="center"/>
    </xf>
    <xf numFmtId="0" fontId="3" fillId="10" borderId="0" xfId="0" applyFont="1" applyFill="1" applyBorder="1" applyAlignment="1">
      <alignment horizontal="center"/>
    </xf>
    <xf numFmtId="1" fontId="3" fillId="10" borderId="0" xfId="0" applyNumberFormat="1" applyFont="1" applyFill="1" applyBorder="1" applyAlignment="1">
      <alignment horizontal="center"/>
    </xf>
    <xf numFmtId="0" fontId="3" fillId="0" borderId="0" xfId="0" applyFont="1" applyBorder="1"/>
    <xf numFmtId="1" fontId="10" fillId="11" borderId="22" xfId="0" applyNumberFormat="1" applyFont="1" applyFill="1" applyBorder="1" applyAlignment="1">
      <alignment horizontal="center" vertical="center"/>
    </xf>
    <xf numFmtId="0" fontId="3" fillId="0" borderId="22" xfId="0" applyFont="1" applyBorder="1" applyAlignment="1">
      <alignment horizontal="center" vertical="center" wrapText="1"/>
    </xf>
    <xf numFmtId="0" fontId="3" fillId="2" borderId="22" xfId="0" applyFont="1" applyFill="1" applyBorder="1" applyAlignment="1">
      <alignment horizontal="center" vertical="center" wrapText="1"/>
    </xf>
    <xf numFmtId="0" fontId="3" fillId="6" borderId="22" xfId="0" applyFont="1" applyFill="1" applyBorder="1" applyAlignment="1">
      <alignment horizontal="center" vertical="center" wrapText="1"/>
    </xf>
    <xf numFmtId="0" fontId="20" fillId="6" borderId="6" xfId="0" applyFont="1" applyFill="1" applyBorder="1" applyAlignment="1">
      <alignment horizontal="center" vertical="center" wrapText="1"/>
    </xf>
    <xf numFmtId="0" fontId="20" fillId="0" borderId="6" xfId="0" applyFont="1" applyBorder="1" applyAlignment="1">
      <alignment horizontal="left"/>
    </xf>
    <xf numFmtId="0" fontId="3" fillId="7" borderId="22" xfId="0" applyFont="1" applyFill="1" applyBorder="1" applyAlignment="1">
      <alignment horizontal="center" vertical="center" wrapText="1"/>
    </xf>
    <xf numFmtId="0" fontId="20" fillId="0" borderId="0" xfId="0" applyFont="1"/>
    <xf numFmtId="0" fontId="20" fillId="0" borderId="22" xfId="0" applyFont="1" applyBorder="1" applyAlignment="1">
      <alignment horizontal="center" vertical="center" wrapText="1"/>
    </xf>
    <xf numFmtId="0" fontId="3" fillId="9" borderId="22" xfId="0" applyFont="1" applyFill="1" applyBorder="1" applyAlignment="1">
      <alignment horizontal="center" vertical="center" wrapText="1"/>
    </xf>
    <xf numFmtId="38" fontId="3" fillId="12" borderId="0" xfId="0" applyNumberFormat="1" applyFont="1" applyFill="1" applyBorder="1" applyAlignment="1">
      <alignment horizontal="center"/>
    </xf>
    <xf numFmtId="38" fontId="3" fillId="2" borderId="0" xfId="0" applyNumberFormat="1" applyFont="1" applyFill="1" applyBorder="1" applyAlignment="1">
      <alignment horizontal="center"/>
    </xf>
    <xf numFmtId="3" fontId="21" fillId="0" borderId="0" xfId="0" applyNumberFormat="1" applyFont="1" applyBorder="1" applyAlignment="1">
      <alignment horizontal="center"/>
    </xf>
    <xf numFmtId="38" fontId="21" fillId="6" borderId="0" xfId="0" applyNumberFormat="1" applyFont="1" applyFill="1" applyBorder="1" applyAlignment="1">
      <alignment horizontal="center"/>
    </xf>
    <xf numFmtId="38" fontId="21" fillId="6" borderId="0" xfId="0" applyNumberFormat="1" applyFont="1" applyFill="1" applyAlignment="1">
      <alignment horizontal="center"/>
    </xf>
    <xf numFmtId="1" fontId="3" fillId="0" borderId="0" xfId="0" applyNumberFormat="1" applyFont="1" applyAlignment="1">
      <alignment horizontal="center"/>
    </xf>
    <xf numFmtId="38" fontId="3" fillId="8" borderId="0" xfId="0" applyNumberFormat="1" applyFont="1" applyFill="1" applyAlignment="1">
      <alignment horizontal="center"/>
    </xf>
    <xf numFmtId="38" fontId="21" fillId="8" borderId="0" xfId="0" applyNumberFormat="1" applyFont="1" applyFill="1" applyBorder="1" applyAlignment="1">
      <alignment horizontal="center"/>
    </xf>
    <xf numFmtId="38" fontId="21" fillId="9" borderId="0" xfId="0" applyNumberFormat="1" applyFont="1" applyFill="1" applyAlignment="1">
      <alignment horizontal="center"/>
    </xf>
    <xf numFmtId="38" fontId="3" fillId="0" borderId="0" xfId="0" applyNumberFormat="1" applyFont="1" applyAlignment="1">
      <alignment horizontal="center"/>
    </xf>
    <xf numFmtId="3" fontId="21" fillId="10" borderId="0" xfId="0" applyNumberFormat="1" applyFont="1" applyFill="1" applyAlignment="1">
      <alignment horizontal="center"/>
    </xf>
    <xf numFmtId="1" fontId="21" fillId="10" borderId="0" xfId="0" applyNumberFormat="1" applyFont="1" applyFill="1" applyAlignment="1">
      <alignment horizontal="center"/>
    </xf>
    <xf numFmtId="38" fontId="3" fillId="0" borderId="0" xfId="0" applyNumberFormat="1" applyFont="1" applyBorder="1"/>
    <xf numFmtId="0" fontId="3" fillId="0" borderId="4" xfId="0" applyFont="1" applyBorder="1" applyAlignment="1">
      <alignment horizontal="center"/>
    </xf>
    <xf numFmtId="38" fontId="3" fillId="8" borderId="4" xfId="0" applyNumberFormat="1" applyFont="1" applyFill="1" applyBorder="1" applyAlignment="1">
      <alignment horizontal="center"/>
    </xf>
    <xf numFmtId="1" fontId="21" fillId="10" borderId="4" xfId="0" applyNumberFormat="1" applyFont="1" applyFill="1" applyBorder="1" applyAlignment="1">
      <alignment horizontal="center"/>
    </xf>
    <xf numFmtId="38" fontId="3" fillId="2" borderId="4" xfId="0" applyNumberFormat="1" applyFont="1" applyFill="1" applyBorder="1" applyAlignment="1">
      <alignment horizontal="center"/>
    </xf>
    <xf numFmtId="3" fontId="21" fillId="0" borderId="4" xfId="0" applyNumberFormat="1" applyFont="1" applyBorder="1" applyAlignment="1">
      <alignment horizontal="center"/>
    </xf>
    <xf numFmtId="38" fontId="3" fillId="7" borderId="4" xfId="0" applyNumberFormat="1" applyFont="1" applyFill="1" applyBorder="1" applyAlignment="1">
      <alignment horizontal="center"/>
    </xf>
    <xf numFmtId="38" fontId="3" fillId="9" borderId="4" xfId="0" applyNumberFormat="1" applyFont="1" applyFill="1" applyBorder="1" applyAlignment="1">
      <alignment horizontal="center"/>
    </xf>
    <xf numFmtId="38" fontId="21" fillId="8" borderId="4" xfId="0" applyNumberFormat="1" applyFont="1" applyFill="1" applyBorder="1" applyAlignment="1">
      <alignment horizontal="center"/>
    </xf>
    <xf numFmtId="3" fontId="21" fillId="10" borderId="4" xfId="0" applyNumberFormat="1" applyFont="1" applyFill="1" applyBorder="1" applyAlignment="1">
      <alignment horizontal="center"/>
    </xf>
    <xf numFmtId="0" fontId="3" fillId="0" borderId="4" xfId="0" applyFont="1" applyBorder="1"/>
    <xf numFmtId="38" fontId="3" fillId="0" borderId="4" xfId="0" applyNumberFormat="1" applyFont="1" applyBorder="1"/>
    <xf numFmtId="38" fontId="3" fillId="5" borderId="0" xfId="0" applyNumberFormat="1" applyFont="1" applyFill="1" applyAlignment="1">
      <alignment horizontal="center"/>
    </xf>
    <xf numFmtId="1" fontId="21" fillId="0" borderId="0" xfId="0" applyNumberFormat="1" applyFont="1" applyBorder="1" applyAlignment="1">
      <alignment horizontal="center"/>
    </xf>
    <xf numFmtId="1" fontId="21" fillId="0" borderId="4" xfId="0" applyNumberFormat="1" applyFont="1" applyBorder="1" applyAlignment="1">
      <alignment horizontal="center"/>
    </xf>
    <xf numFmtId="38" fontId="21" fillId="9" borderId="0" xfId="0" applyNumberFormat="1" applyFont="1" applyFill="1" applyBorder="1" applyAlignment="1">
      <alignment horizontal="center"/>
    </xf>
    <xf numFmtId="3" fontId="21" fillId="10" borderId="0" xfId="0" applyNumberFormat="1" applyFont="1" applyFill="1" applyBorder="1" applyAlignment="1">
      <alignment horizontal="center"/>
    </xf>
    <xf numFmtId="1" fontId="21" fillId="10" borderId="0" xfId="0" applyNumberFormat="1" applyFont="1" applyFill="1" applyBorder="1" applyAlignment="1">
      <alignment horizontal="center"/>
    </xf>
    <xf numFmtId="3" fontId="0" fillId="0" borderId="0" xfId="0" applyNumberFormat="1" applyFont="1" applyFill="1" applyBorder="1" applyAlignment="1">
      <alignment horizontal="right"/>
    </xf>
    <xf numFmtId="3" fontId="0" fillId="0" borderId="16" xfId="0" applyNumberFormat="1" applyFont="1" applyFill="1" applyBorder="1" applyAlignment="1">
      <alignment horizontal="right"/>
    </xf>
    <xf numFmtId="38" fontId="3" fillId="0" borderId="0" xfId="0" applyNumberFormat="1" applyFont="1" applyFill="1" applyAlignment="1">
      <alignment horizontal="center"/>
    </xf>
    <xf numFmtId="3" fontId="21" fillId="13" borderId="0" xfId="0" applyNumberFormat="1" applyFont="1" applyFill="1" applyAlignment="1">
      <alignment horizontal="center"/>
    </xf>
    <xf numFmtId="1" fontId="21" fillId="13" borderId="0" xfId="0" applyNumberFormat="1" applyFont="1" applyFill="1" applyAlignment="1">
      <alignment horizontal="center"/>
    </xf>
    <xf numFmtId="3" fontId="21" fillId="14" borderId="0" xfId="0" applyNumberFormat="1" applyFont="1" applyFill="1" applyAlignment="1">
      <alignment horizontal="center"/>
    </xf>
    <xf numFmtId="3" fontId="0" fillId="15" borderId="0" xfId="0" applyNumberFormat="1" applyFont="1" applyFill="1" applyBorder="1" applyAlignment="1">
      <alignment horizontal="right"/>
    </xf>
    <xf numFmtId="3" fontId="0" fillId="16" borderId="0" xfId="0" applyNumberFormat="1" applyFont="1" applyFill="1" applyBorder="1" applyAlignment="1">
      <alignment horizontal="right"/>
    </xf>
    <xf numFmtId="0" fontId="6" fillId="3" borderId="10" xfId="0" applyFont="1" applyFill="1" applyBorder="1" applyAlignment="1">
      <alignment horizontal="center"/>
    </xf>
    <xf numFmtId="0" fontId="6" fillId="3" borderId="0" xfId="0" applyFont="1" applyFill="1" applyBorder="1" applyAlignment="1">
      <alignment horizontal="center"/>
    </xf>
  </cellXfs>
  <cellStyles count="6">
    <cellStyle name="Comma 2" xfId="2" xr:uid="{00000000-0005-0000-0000-000000000000}"/>
    <cellStyle name="Comma 3" xfId="3" xr:uid="{00000000-0005-0000-0000-000001000000}"/>
    <cellStyle name="Normal" xfId="0" builtinId="0"/>
    <cellStyle name="Normal 2" xfId="4" xr:uid="{00000000-0005-0000-0000-000003000000}"/>
    <cellStyle name="Normal 3" xfId="5" xr:uid="{00000000-0005-0000-0000-000004000000}"/>
    <cellStyle name="Percent" xfId="1" builtinId="5"/>
  </cellStyles>
  <dxfs count="23">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indexedColors>
      <rgbColor rgb="FF000000"/>
      <rgbColor rgb="FFFFFFFF"/>
      <rgbColor rgb="FFD20A0F"/>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1CB"/>
      <rgbColor rgb="FFF2F2F2"/>
      <rgbColor rgb="FF660066"/>
      <rgbColor rgb="FFFF6699"/>
      <rgbColor rgb="FF0067B1"/>
      <rgbColor rgb="FFCCCCCC"/>
      <rgbColor rgb="FF000080"/>
      <rgbColor rgb="FFFF00FF"/>
      <rgbColor rgb="FFFFFF00"/>
      <rgbColor rgb="FF00FFFF"/>
      <rgbColor rgb="FF800080"/>
      <rgbColor rgb="FF800000"/>
      <rgbColor rgb="FF008080"/>
      <rgbColor rgb="FF0000FF"/>
      <rgbColor rgb="FF00CCFF"/>
      <rgbColor rgb="FFE5E5E5"/>
      <rgbColor rgb="FFE2EBDC"/>
      <rgbColor rgb="FFFFFF99"/>
      <rgbColor rgb="FFA7C396"/>
      <rgbColor rgb="FFFF99CC"/>
      <rgbColor rgb="FFCC99FF"/>
      <rgbColor rgb="FFFEE4CA"/>
      <rgbColor rgb="FF3366FF"/>
      <rgbColor rgb="FF33CCCC"/>
      <rgbColor rgb="FF99CC00"/>
      <rgbColor rgb="FFFFCC00"/>
      <rgbColor rgb="FFFF9900"/>
      <rgbColor rgb="FFFF6600"/>
      <rgbColor rgb="FF666699"/>
      <rgbColor rgb="FFB2B2B2"/>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5"/>
  <sheetViews>
    <sheetView showGridLines="0" zoomScaleNormal="100" workbookViewId="0">
      <pane xSplit="1" topLeftCell="I1" activePane="topRight" state="frozen"/>
      <selection pane="topRight" activeCell="R19" sqref="R19"/>
    </sheetView>
  </sheetViews>
  <sheetFormatPr defaultColWidth="10.58203125" defaultRowHeight="14" outlineLevelRow="1" outlineLevelCol="1" x14ac:dyDescent="0.3"/>
  <cols>
    <col min="1" max="1" width="21.4140625" style="1" customWidth="1" outlineLevel="1"/>
    <col min="2" max="2" width="0.1640625" style="2" customWidth="1"/>
    <col min="3" max="8" width="10.58203125" style="2" outlineLevel="1"/>
    <col min="9" max="16" width="10.58203125" style="2"/>
    <col min="17" max="18" width="10.58203125" style="3"/>
    <col min="19" max="187" width="10.58203125" style="2"/>
    <col min="188" max="199" width="10.58203125" style="3"/>
    <col min="200" max="1024" width="10.58203125" style="2"/>
  </cols>
  <sheetData>
    <row r="1" spans="1:223" outlineLevel="1" x14ac:dyDescent="0.3">
      <c r="A1" s="1" t="s">
        <v>0</v>
      </c>
      <c r="C1" s="4">
        <f>COLUMN(T1)</f>
        <v>20</v>
      </c>
      <c r="D1" s="5">
        <f>COLUMN(AF1)</f>
        <v>32</v>
      </c>
      <c r="E1" s="5">
        <f>COLUMN(AR1)</f>
        <v>44</v>
      </c>
      <c r="F1" s="5">
        <f>COLUMN(BD1)</f>
        <v>56</v>
      </c>
      <c r="G1" s="5">
        <f>COLUMN(BP1)</f>
        <v>68</v>
      </c>
      <c r="H1" s="5">
        <f>COLUMN(CB1)</f>
        <v>80</v>
      </c>
      <c r="I1" s="5">
        <f>COLUMN(CN1)</f>
        <v>92</v>
      </c>
      <c r="J1" s="5">
        <f>COLUMN(CZ1)</f>
        <v>104</v>
      </c>
      <c r="K1" s="5">
        <f>COLUMN(DL1)</f>
        <v>116</v>
      </c>
      <c r="L1" s="5">
        <f>COLUMN(DX1)</f>
        <v>128</v>
      </c>
      <c r="M1" s="5">
        <f>COLUMN(EJ1)</f>
        <v>140</v>
      </c>
      <c r="N1" s="5">
        <f>COLUMN(EV1)</f>
        <v>152</v>
      </c>
      <c r="O1" s="5">
        <f>COLUMN(FH1)</f>
        <v>164</v>
      </c>
      <c r="P1" s="5">
        <f>COLUMN(FT1)</f>
        <v>176</v>
      </c>
      <c r="Q1" s="6">
        <f>COLUMN(GF1)</f>
        <v>188</v>
      </c>
      <c r="R1" s="7">
        <f>COLUMN(GR1)</f>
        <v>200</v>
      </c>
      <c r="S1" s="7">
        <f>COLUMN(HD1)</f>
        <v>212</v>
      </c>
      <c r="T1" s="8">
        <v>39814</v>
      </c>
      <c r="U1" s="8">
        <v>39845</v>
      </c>
      <c r="V1" s="8">
        <v>39873</v>
      </c>
      <c r="W1" s="8">
        <v>39904</v>
      </c>
      <c r="X1" s="8">
        <v>39934</v>
      </c>
      <c r="Y1" s="8">
        <v>39965</v>
      </c>
      <c r="Z1" s="8">
        <v>39995</v>
      </c>
      <c r="AA1" s="8">
        <v>40026</v>
      </c>
      <c r="AB1" s="8">
        <v>40057</v>
      </c>
      <c r="AC1" s="8">
        <v>40087</v>
      </c>
      <c r="AD1" s="8">
        <v>40118</v>
      </c>
      <c r="AE1" s="8">
        <v>40148</v>
      </c>
      <c r="AF1" s="8">
        <v>40179</v>
      </c>
      <c r="AG1" s="8">
        <v>40210</v>
      </c>
      <c r="AH1" s="8">
        <v>40238</v>
      </c>
      <c r="AI1" s="8">
        <v>40269</v>
      </c>
      <c r="AJ1" s="8">
        <v>40299</v>
      </c>
      <c r="AK1" s="8">
        <v>40330</v>
      </c>
      <c r="AL1" s="8">
        <v>40360</v>
      </c>
      <c r="AM1" s="8">
        <v>40391</v>
      </c>
      <c r="AN1" s="8">
        <v>40422</v>
      </c>
      <c r="AO1" s="8">
        <v>40452</v>
      </c>
      <c r="AP1" s="8">
        <v>40483</v>
      </c>
      <c r="AQ1" s="8">
        <v>40513</v>
      </c>
      <c r="AR1" s="8">
        <v>40544</v>
      </c>
      <c r="AS1" s="8">
        <v>40575</v>
      </c>
      <c r="AT1" s="8">
        <v>40603</v>
      </c>
      <c r="AU1" s="8">
        <v>40634</v>
      </c>
      <c r="AV1" s="8">
        <v>40664</v>
      </c>
      <c r="AW1" s="8">
        <v>40695</v>
      </c>
      <c r="AX1" s="8">
        <v>40725</v>
      </c>
      <c r="AY1" s="8">
        <v>40756</v>
      </c>
      <c r="AZ1" s="8">
        <v>40787</v>
      </c>
      <c r="BA1" s="8">
        <v>40817</v>
      </c>
      <c r="BB1" s="8">
        <v>40848</v>
      </c>
      <c r="BC1" s="8">
        <v>40878</v>
      </c>
      <c r="BD1" s="8">
        <v>40909</v>
      </c>
      <c r="BE1" s="8">
        <v>40940</v>
      </c>
      <c r="BF1" s="8">
        <v>40969</v>
      </c>
      <c r="BG1" s="8">
        <v>41000</v>
      </c>
      <c r="BH1" s="8">
        <v>41030</v>
      </c>
      <c r="BI1" s="8">
        <v>41061</v>
      </c>
      <c r="BJ1" s="8">
        <v>41091</v>
      </c>
      <c r="BK1" s="8">
        <v>41122</v>
      </c>
      <c r="BL1" s="8">
        <v>41153</v>
      </c>
      <c r="BM1" s="8">
        <v>41183</v>
      </c>
      <c r="BN1" s="8">
        <v>41214</v>
      </c>
      <c r="BO1" s="8">
        <v>41244</v>
      </c>
      <c r="BP1" s="8">
        <v>41275</v>
      </c>
      <c r="BQ1" s="8">
        <v>41306</v>
      </c>
      <c r="BR1" s="8">
        <v>41334</v>
      </c>
      <c r="BS1" s="8">
        <v>41365</v>
      </c>
      <c r="BT1" s="8">
        <v>41395</v>
      </c>
      <c r="BU1" s="8">
        <v>41426</v>
      </c>
      <c r="BV1" s="8">
        <v>41456</v>
      </c>
      <c r="BW1" s="8">
        <v>41487</v>
      </c>
      <c r="BX1" s="8">
        <v>41518</v>
      </c>
      <c r="BY1" s="8">
        <v>41548</v>
      </c>
      <c r="BZ1" s="8">
        <v>41579</v>
      </c>
      <c r="CA1" s="8">
        <v>41609</v>
      </c>
      <c r="CB1" s="8">
        <v>41640</v>
      </c>
      <c r="CC1" s="8">
        <v>41671</v>
      </c>
      <c r="CD1" s="8">
        <v>41699</v>
      </c>
      <c r="CE1" s="8">
        <v>41730</v>
      </c>
      <c r="CF1" s="8">
        <v>41760</v>
      </c>
      <c r="CG1" s="8">
        <v>41791</v>
      </c>
      <c r="CH1" s="8">
        <v>41821</v>
      </c>
      <c r="CI1" s="8">
        <v>41852</v>
      </c>
      <c r="CJ1" s="8">
        <v>41883</v>
      </c>
      <c r="CK1" s="8">
        <v>41913</v>
      </c>
      <c r="CL1" s="8">
        <v>41944</v>
      </c>
      <c r="CM1" s="8">
        <v>41974</v>
      </c>
      <c r="CN1" s="8">
        <v>42005</v>
      </c>
      <c r="CO1" s="8">
        <v>42036</v>
      </c>
      <c r="CP1" s="8">
        <v>42064</v>
      </c>
      <c r="CQ1" s="8">
        <v>42095</v>
      </c>
      <c r="CR1" s="8">
        <v>42125</v>
      </c>
      <c r="CS1" s="8">
        <v>42156</v>
      </c>
      <c r="CT1" s="8">
        <v>42186</v>
      </c>
      <c r="CU1" s="8">
        <v>42217</v>
      </c>
      <c r="CV1" s="8">
        <v>42248</v>
      </c>
      <c r="CW1" s="8">
        <v>42278</v>
      </c>
      <c r="CX1" s="8">
        <v>42309</v>
      </c>
      <c r="CY1" s="9">
        <v>42339</v>
      </c>
      <c r="CZ1" s="8">
        <v>42370</v>
      </c>
      <c r="DA1" s="8">
        <v>42401</v>
      </c>
      <c r="DB1" s="8">
        <v>42430</v>
      </c>
      <c r="DC1" s="8">
        <v>42461</v>
      </c>
      <c r="DD1" s="8">
        <v>42491</v>
      </c>
      <c r="DE1" s="8">
        <v>42522</v>
      </c>
      <c r="DF1" s="8">
        <v>42552</v>
      </c>
      <c r="DG1" s="8">
        <v>42583</v>
      </c>
      <c r="DH1" s="8">
        <v>42614</v>
      </c>
      <c r="DI1" s="8">
        <v>42644</v>
      </c>
      <c r="DJ1" s="8">
        <v>42675</v>
      </c>
      <c r="DK1" s="8">
        <v>42705</v>
      </c>
      <c r="DL1" s="8">
        <v>42736</v>
      </c>
      <c r="DM1" s="8">
        <v>42767</v>
      </c>
      <c r="DN1" s="8">
        <v>42795</v>
      </c>
      <c r="DO1" s="8">
        <v>42826</v>
      </c>
      <c r="DP1" s="8">
        <v>42856</v>
      </c>
      <c r="DQ1" s="8">
        <v>42887</v>
      </c>
      <c r="DR1" s="8">
        <v>42917</v>
      </c>
      <c r="DS1" s="8">
        <v>42948</v>
      </c>
      <c r="DT1" s="8">
        <v>42979</v>
      </c>
      <c r="DU1" s="8">
        <v>43009</v>
      </c>
      <c r="DV1" s="8">
        <v>43040</v>
      </c>
      <c r="DW1" s="9">
        <v>43070</v>
      </c>
      <c r="DX1" s="8">
        <v>43101</v>
      </c>
      <c r="DY1" s="8">
        <v>43132</v>
      </c>
      <c r="DZ1" s="8">
        <v>43160</v>
      </c>
      <c r="EA1" s="8">
        <v>43191</v>
      </c>
      <c r="EB1" s="8">
        <v>43221</v>
      </c>
      <c r="EC1" s="8">
        <v>43252</v>
      </c>
      <c r="ED1" s="8">
        <v>43282</v>
      </c>
      <c r="EE1" s="8">
        <v>43313</v>
      </c>
      <c r="EF1" s="8">
        <v>43344</v>
      </c>
      <c r="EG1" s="8">
        <v>43374</v>
      </c>
      <c r="EH1" s="8">
        <v>43405</v>
      </c>
      <c r="EI1" s="9">
        <v>43435</v>
      </c>
      <c r="EJ1" s="8">
        <v>43466</v>
      </c>
      <c r="EK1" s="8">
        <v>43497</v>
      </c>
      <c r="EL1" s="8">
        <v>43525</v>
      </c>
      <c r="EM1" s="8">
        <v>43556</v>
      </c>
      <c r="EN1" s="8">
        <v>43586</v>
      </c>
      <c r="EO1" s="8">
        <v>43617</v>
      </c>
      <c r="EP1" s="8">
        <v>43647</v>
      </c>
      <c r="EQ1" s="8">
        <v>43678</v>
      </c>
      <c r="ER1" s="8">
        <v>43709</v>
      </c>
      <c r="ES1" s="8">
        <v>43739</v>
      </c>
      <c r="ET1" s="8">
        <v>43770</v>
      </c>
      <c r="EU1" s="9">
        <v>43800</v>
      </c>
      <c r="EV1" s="8">
        <v>43831</v>
      </c>
      <c r="EW1" s="8">
        <v>43862</v>
      </c>
      <c r="EX1" s="8">
        <v>43891</v>
      </c>
      <c r="EY1" s="8">
        <v>43922</v>
      </c>
      <c r="EZ1" s="8">
        <v>43952</v>
      </c>
      <c r="FA1" s="8">
        <v>43983</v>
      </c>
      <c r="FB1" s="8">
        <v>44013</v>
      </c>
      <c r="FC1" s="8">
        <v>44044</v>
      </c>
      <c r="FD1" s="8">
        <v>44075</v>
      </c>
      <c r="FE1" s="8">
        <v>44105</v>
      </c>
      <c r="FF1" s="8">
        <v>44136</v>
      </c>
      <c r="FG1" s="9">
        <v>44166</v>
      </c>
      <c r="FH1" s="8">
        <v>44197</v>
      </c>
      <c r="FI1" s="8">
        <v>44228</v>
      </c>
      <c r="FJ1" s="8">
        <v>44256</v>
      </c>
      <c r="FK1" s="8">
        <v>44287</v>
      </c>
      <c r="FL1" s="8">
        <v>44317</v>
      </c>
      <c r="FM1" s="8">
        <v>44348</v>
      </c>
      <c r="FN1" s="8">
        <v>44378</v>
      </c>
      <c r="FO1" s="8">
        <v>44409</v>
      </c>
      <c r="FP1" s="8">
        <v>44440</v>
      </c>
      <c r="FQ1" s="8">
        <v>44470</v>
      </c>
      <c r="FR1" s="8">
        <v>44501</v>
      </c>
      <c r="FS1" s="9">
        <v>44531</v>
      </c>
      <c r="FT1" s="8">
        <v>44562</v>
      </c>
      <c r="FU1" s="8">
        <v>44593</v>
      </c>
      <c r="FV1" s="8">
        <v>44621</v>
      </c>
      <c r="FW1" s="8">
        <v>44652</v>
      </c>
      <c r="FX1" s="8">
        <v>44682</v>
      </c>
      <c r="FY1" s="8">
        <v>44713</v>
      </c>
      <c r="FZ1" s="8">
        <v>44743</v>
      </c>
      <c r="GA1" s="8">
        <v>44774</v>
      </c>
      <c r="GB1" s="8">
        <v>44805</v>
      </c>
      <c r="GC1" s="8">
        <v>44835</v>
      </c>
      <c r="GD1" s="8">
        <v>44866</v>
      </c>
      <c r="GE1" s="8">
        <v>44896</v>
      </c>
      <c r="GF1" s="8">
        <v>44927</v>
      </c>
      <c r="GG1" s="8">
        <v>44958</v>
      </c>
      <c r="GH1" s="8">
        <v>44986</v>
      </c>
      <c r="GI1" s="8">
        <v>45017</v>
      </c>
      <c r="GJ1" s="8">
        <v>45047</v>
      </c>
      <c r="GK1" s="8">
        <v>45078</v>
      </c>
      <c r="GL1" s="8">
        <v>45108</v>
      </c>
      <c r="GM1" s="8">
        <v>45139</v>
      </c>
      <c r="GN1" s="8">
        <v>45170</v>
      </c>
      <c r="GO1" s="8">
        <v>45200</v>
      </c>
      <c r="GP1" s="8">
        <v>45231</v>
      </c>
      <c r="GQ1" s="8">
        <v>45261</v>
      </c>
      <c r="GR1" s="8">
        <v>45292</v>
      </c>
      <c r="GS1" s="8">
        <v>45323</v>
      </c>
      <c r="GT1" s="8">
        <v>45352</v>
      </c>
      <c r="GU1" s="8">
        <v>45383</v>
      </c>
      <c r="GV1" s="8">
        <v>45413</v>
      </c>
      <c r="GW1" s="8">
        <v>45444</v>
      </c>
      <c r="GX1" s="8">
        <v>45474</v>
      </c>
      <c r="GY1" s="8">
        <v>45505</v>
      </c>
      <c r="GZ1" s="8">
        <v>45536</v>
      </c>
      <c r="HA1" s="8">
        <v>45566</v>
      </c>
      <c r="HB1" s="8">
        <v>45597</v>
      </c>
      <c r="HC1" s="8">
        <v>45627</v>
      </c>
      <c r="HD1" s="8">
        <v>45658</v>
      </c>
      <c r="HE1" s="8">
        <v>45689</v>
      </c>
      <c r="HF1" s="8">
        <v>45717</v>
      </c>
      <c r="HG1" s="8">
        <v>45748</v>
      </c>
      <c r="HH1" s="8">
        <v>45778</v>
      </c>
      <c r="HI1" s="8">
        <v>45809</v>
      </c>
      <c r="HJ1" s="8">
        <v>45839</v>
      </c>
      <c r="HK1" s="8">
        <v>45870</v>
      </c>
      <c r="HL1" s="8">
        <v>45901</v>
      </c>
      <c r="HM1" s="8">
        <v>45931</v>
      </c>
      <c r="HN1" s="8">
        <v>45962</v>
      </c>
      <c r="HO1" s="8">
        <v>45992</v>
      </c>
    </row>
    <row r="2" spans="1:223" s="17" customFormat="1" ht="14.5" x14ac:dyDescent="0.35">
      <c r="A2" s="10" t="s">
        <v>0</v>
      </c>
      <c r="B2" s="11" t="s">
        <v>1</v>
      </c>
      <c r="C2" s="12"/>
      <c r="D2" s="13"/>
      <c r="E2" s="13"/>
      <c r="F2" s="13"/>
      <c r="G2" s="13"/>
      <c r="H2" s="13"/>
      <c r="I2" s="13"/>
      <c r="J2" s="13"/>
      <c r="K2" s="13"/>
      <c r="L2" s="13"/>
      <c r="M2" s="13"/>
      <c r="N2" s="13"/>
      <c r="O2" s="13"/>
      <c r="P2" s="13"/>
      <c r="Q2" s="13"/>
      <c r="R2" s="13"/>
      <c r="S2" s="14"/>
      <c r="T2" s="15" t="s">
        <v>2</v>
      </c>
      <c r="U2" s="15" t="s">
        <v>3</v>
      </c>
      <c r="V2" s="15" t="s">
        <v>4</v>
      </c>
      <c r="W2" s="15" t="s">
        <v>5</v>
      </c>
      <c r="X2" s="15" t="s">
        <v>6</v>
      </c>
      <c r="Y2" s="15" t="s">
        <v>7</v>
      </c>
      <c r="Z2" s="15" t="s">
        <v>8</v>
      </c>
      <c r="AA2" s="15" t="s">
        <v>9</v>
      </c>
      <c r="AB2" s="15" t="s">
        <v>10</v>
      </c>
      <c r="AC2" s="15" t="s">
        <v>11</v>
      </c>
      <c r="AD2" s="15" t="s">
        <v>12</v>
      </c>
      <c r="AE2" s="15" t="s">
        <v>13</v>
      </c>
      <c r="AF2" s="15" t="s">
        <v>2</v>
      </c>
      <c r="AG2" s="15" t="s">
        <v>3</v>
      </c>
      <c r="AH2" s="15" t="s">
        <v>4</v>
      </c>
      <c r="AI2" s="15" t="s">
        <v>5</v>
      </c>
      <c r="AJ2" s="15" t="s">
        <v>6</v>
      </c>
      <c r="AK2" s="15" t="s">
        <v>7</v>
      </c>
      <c r="AL2" s="15" t="s">
        <v>8</v>
      </c>
      <c r="AM2" s="15" t="s">
        <v>9</v>
      </c>
      <c r="AN2" s="15" t="s">
        <v>10</v>
      </c>
      <c r="AO2" s="15" t="s">
        <v>11</v>
      </c>
      <c r="AP2" s="15" t="s">
        <v>12</v>
      </c>
      <c r="AQ2" s="15" t="s">
        <v>13</v>
      </c>
      <c r="AR2" s="15" t="s">
        <v>2</v>
      </c>
      <c r="AS2" s="15" t="s">
        <v>3</v>
      </c>
      <c r="AT2" s="15" t="s">
        <v>4</v>
      </c>
      <c r="AU2" s="15" t="s">
        <v>5</v>
      </c>
      <c r="AV2" s="15" t="s">
        <v>6</v>
      </c>
      <c r="AW2" s="15" t="s">
        <v>7</v>
      </c>
      <c r="AX2" s="15" t="s">
        <v>8</v>
      </c>
      <c r="AY2" s="15" t="s">
        <v>9</v>
      </c>
      <c r="AZ2" s="15" t="s">
        <v>10</v>
      </c>
      <c r="BA2" s="15" t="s">
        <v>11</v>
      </c>
      <c r="BB2" s="15" t="s">
        <v>12</v>
      </c>
      <c r="BC2" s="15" t="s">
        <v>13</v>
      </c>
      <c r="BD2" s="15" t="s">
        <v>2</v>
      </c>
      <c r="BE2" s="15" t="s">
        <v>3</v>
      </c>
      <c r="BF2" s="15" t="s">
        <v>4</v>
      </c>
      <c r="BG2" s="15" t="s">
        <v>5</v>
      </c>
      <c r="BH2" s="15" t="s">
        <v>6</v>
      </c>
      <c r="BI2" s="15" t="s">
        <v>7</v>
      </c>
      <c r="BJ2" s="15" t="s">
        <v>8</v>
      </c>
      <c r="BK2" s="15" t="s">
        <v>9</v>
      </c>
      <c r="BL2" s="15" t="s">
        <v>10</v>
      </c>
      <c r="BM2" s="15" t="s">
        <v>11</v>
      </c>
      <c r="BN2" s="15" t="s">
        <v>12</v>
      </c>
      <c r="BO2" s="15" t="s">
        <v>13</v>
      </c>
      <c r="BP2" s="15" t="s">
        <v>2</v>
      </c>
      <c r="BQ2" s="15" t="s">
        <v>3</v>
      </c>
      <c r="BR2" s="15" t="s">
        <v>4</v>
      </c>
      <c r="BS2" s="15" t="s">
        <v>5</v>
      </c>
      <c r="BT2" s="15" t="s">
        <v>6</v>
      </c>
      <c r="BU2" s="15" t="s">
        <v>7</v>
      </c>
      <c r="BV2" s="15" t="s">
        <v>8</v>
      </c>
      <c r="BW2" s="15" t="s">
        <v>9</v>
      </c>
      <c r="BX2" s="15" t="s">
        <v>10</v>
      </c>
      <c r="BY2" s="15" t="s">
        <v>11</v>
      </c>
      <c r="BZ2" s="15" t="s">
        <v>12</v>
      </c>
      <c r="CA2" s="15" t="s">
        <v>13</v>
      </c>
      <c r="CB2" s="15" t="s">
        <v>2</v>
      </c>
      <c r="CC2" s="15" t="s">
        <v>3</v>
      </c>
      <c r="CD2" s="15" t="s">
        <v>4</v>
      </c>
      <c r="CE2" s="15" t="s">
        <v>5</v>
      </c>
      <c r="CF2" s="15" t="s">
        <v>6</v>
      </c>
      <c r="CG2" s="15" t="s">
        <v>7</v>
      </c>
      <c r="CH2" s="15" t="s">
        <v>8</v>
      </c>
      <c r="CI2" s="15" t="s">
        <v>9</v>
      </c>
      <c r="CJ2" s="15" t="s">
        <v>10</v>
      </c>
      <c r="CK2" s="15" t="s">
        <v>11</v>
      </c>
      <c r="CL2" s="15" t="s">
        <v>12</v>
      </c>
      <c r="CM2" s="15" t="s">
        <v>13</v>
      </c>
      <c r="CN2" s="15" t="s">
        <v>2</v>
      </c>
      <c r="CO2" s="15" t="s">
        <v>3</v>
      </c>
      <c r="CP2" s="15" t="s">
        <v>4</v>
      </c>
      <c r="CQ2" s="15" t="s">
        <v>5</v>
      </c>
      <c r="CR2" s="15" t="s">
        <v>6</v>
      </c>
      <c r="CS2" s="15" t="s">
        <v>7</v>
      </c>
      <c r="CT2" s="15" t="s">
        <v>8</v>
      </c>
      <c r="CU2" s="15" t="s">
        <v>9</v>
      </c>
      <c r="CV2" s="15" t="s">
        <v>10</v>
      </c>
      <c r="CW2" s="15" t="s">
        <v>11</v>
      </c>
      <c r="CX2" s="15" t="s">
        <v>12</v>
      </c>
      <c r="CY2" s="15" t="s">
        <v>13</v>
      </c>
      <c r="CZ2" s="15" t="s">
        <v>2</v>
      </c>
      <c r="DA2" s="15" t="s">
        <v>3</v>
      </c>
      <c r="DB2" s="15" t="s">
        <v>4</v>
      </c>
      <c r="DC2" s="15" t="s">
        <v>5</v>
      </c>
      <c r="DD2" s="15" t="s">
        <v>6</v>
      </c>
      <c r="DE2" s="15" t="s">
        <v>7</v>
      </c>
      <c r="DF2" s="15" t="s">
        <v>8</v>
      </c>
      <c r="DG2" s="15" t="s">
        <v>9</v>
      </c>
      <c r="DH2" s="15" t="s">
        <v>10</v>
      </c>
      <c r="DI2" s="15" t="s">
        <v>11</v>
      </c>
      <c r="DJ2" s="15" t="s">
        <v>12</v>
      </c>
      <c r="DK2" s="15" t="s">
        <v>13</v>
      </c>
      <c r="DL2" s="15" t="s">
        <v>2</v>
      </c>
      <c r="DM2" s="15" t="s">
        <v>3</v>
      </c>
      <c r="DN2" s="15" t="s">
        <v>4</v>
      </c>
      <c r="DO2" s="15" t="s">
        <v>5</v>
      </c>
      <c r="DP2" s="15" t="s">
        <v>6</v>
      </c>
      <c r="DQ2" s="15" t="s">
        <v>7</v>
      </c>
      <c r="DR2" s="15" t="s">
        <v>8</v>
      </c>
      <c r="DS2" s="15" t="s">
        <v>9</v>
      </c>
      <c r="DT2" s="15" t="s">
        <v>10</v>
      </c>
      <c r="DU2" s="15" t="s">
        <v>11</v>
      </c>
      <c r="DV2" s="15" t="s">
        <v>12</v>
      </c>
      <c r="DW2" s="15" t="s">
        <v>13</v>
      </c>
      <c r="DX2" s="15" t="s">
        <v>2</v>
      </c>
      <c r="DY2" s="15" t="s">
        <v>3</v>
      </c>
      <c r="DZ2" s="15" t="s">
        <v>4</v>
      </c>
      <c r="EA2" s="15" t="s">
        <v>5</v>
      </c>
      <c r="EB2" s="15" t="s">
        <v>6</v>
      </c>
      <c r="EC2" s="15" t="s">
        <v>7</v>
      </c>
      <c r="ED2" s="15" t="s">
        <v>8</v>
      </c>
      <c r="EE2" s="15" t="s">
        <v>9</v>
      </c>
      <c r="EF2" s="15" t="s">
        <v>10</v>
      </c>
      <c r="EG2" s="15" t="s">
        <v>11</v>
      </c>
      <c r="EH2" s="15" t="s">
        <v>12</v>
      </c>
      <c r="EI2" s="15" t="s">
        <v>13</v>
      </c>
      <c r="EJ2" s="15" t="s">
        <v>2</v>
      </c>
      <c r="EK2" s="15" t="s">
        <v>3</v>
      </c>
      <c r="EL2" s="15" t="s">
        <v>4</v>
      </c>
      <c r="EM2" s="15" t="s">
        <v>5</v>
      </c>
      <c r="EN2" s="15" t="s">
        <v>6</v>
      </c>
      <c r="EO2" s="15" t="s">
        <v>7</v>
      </c>
      <c r="EP2" s="15" t="s">
        <v>8</v>
      </c>
      <c r="EQ2" s="15" t="s">
        <v>9</v>
      </c>
      <c r="ER2" s="15" t="s">
        <v>10</v>
      </c>
      <c r="ES2" s="15" t="s">
        <v>11</v>
      </c>
      <c r="ET2" s="15" t="s">
        <v>12</v>
      </c>
      <c r="EU2" s="15" t="s">
        <v>13</v>
      </c>
      <c r="EV2" s="15" t="s">
        <v>2</v>
      </c>
      <c r="EW2" s="15" t="s">
        <v>3</v>
      </c>
      <c r="EX2" s="15" t="s">
        <v>4</v>
      </c>
      <c r="EY2" s="15" t="s">
        <v>5</v>
      </c>
      <c r="EZ2" s="15" t="s">
        <v>6</v>
      </c>
      <c r="FA2" s="15" t="s">
        <v>7</v>
      </c>
      <c r="FB2" s="15" t="s">
        <v>8</v>
      </c>
      <c r="FC2" s="15" t="s">
        <v>9</v>
      </c>
      <c r="FD2" s="15" t="s">
        <v>10</v>
      </c>
      <c r="FE2" s="15" t="s">
        <v>11</v>
      </c>
      <c r="FF2" s="15" t="s">
        <v>12</v>
      </c>
      <c r="FG2" s="15" t="s">
        <v>13</v>
      </c>
      <c r="FH2" s="15" t="s">
        <v>2</v>
      </c>
      <c r="FI2" s="15" t="s">
        <v>3</v>
      </c>
      <c r="FJ2" s="15" t="s">
        <v>4</v>
      </c>
      <c r="FK2" s="15" t="s">
        <v>5</v>
      </c>
      <c r="FL2" s="15" t="s">
        <v>6</v>
      </c>
      <c r="FM2" s="15" t="s">
        <v>7</v>
      </c>
      <c r="FN2" s="15" t="s">
        <v>8</v>
      </c>
      <c r="FO2" s="15" t="s">
        <v>9</v>
      </c>
      <c r="FP2" s="15" t="s">
        <v>10</v>
      </c>
      <c r="FQ2" s="15" t="s">
        <v>11</v>
      </c>
      <c r="FR2" s="15" t="s">
        <v>12</v>
      </c>
      <c r="FS2" s="15" t="s">
        <v>13</v>
      </c>
      <c r="FT2" s="15" t="s">
        <v>2</v>
      </c>
      <c r="FU2" s="15" t="s">
        <v>3</v>
      </c>
      <c r="FV2" s="15" t="s">
        <v>4</v>
      </c>
      <c r="FW2" s="15" t="s">
        <v>5</v>
      </c>
      <c r="FX2" s="15" t="s">
        <v>6</v>
      </c>
      <c r="FY2" s="15" t="s">
        <v>7</v>
      </c>
      <c r="FZ2" s="15" t="s">
        <v>8</v>
      </c>
      <c r="GA2" s="15" t="s">
        <v>9</v>
      </c>
      <c r="GB2" s="15" t="s">
        <v>10</v>
      </c>
      <c r="GC2" s="15" t="s">
        <v>11</v>
      </c>
      <c r="GD2" s="15" t="s">
        <v>12</v>
      </c>
      <c r="GE2" s="15" t="s">
        <v>13</v>
      </c>
      <c r="GF2" s="15" t="s">
        <v>2</v>
      </c>
      <c r="GG2" s="15" t="s">
        <v>3</v>
      </c>
      <c r="GH2" s="15" t="s">
        <v>14</v>
      </c>
      <c r="GI2" s="15" t="s">
        <v>15</v>
      </c>
      <c r="GJ2" s="15" t="s">
        <v>6</v>
      </c>
      <c r="GK2" s="15" t="s">
        <v>16</v>
      </c>
      <c r="GL2" s="15" t="s">
        <v>17</v>
      </c>
      <c r="GM2" s="15" t="s">
        <v>9</v>
      </c>
      <c r="GN2" s="15" t="s">
        <v>10</v>
      </c>
      <c r="GO2" s="15" t="s">
        <v>11</v>
      </c>
      <c r="GP2" s="15" t="s">
        <v>12</v>
      </c>
      <c r="GQ2" s="16" t="s">
        <v>13</v>
      </c>
      <c r="GR2" s="15" t="s">
        <v>2</v>
      </c>
      <c r="GS2" s="15" t="s">
        <v>3</v>
      </c>
      <c r="GT2" s="15" t="s">
        <v>14</v>
      </c>
      <c r="GU2" s="15" t="s">
        <v>15</v>
      </c>
      <c r="GV2" s="15" t="s">
        <v>6</v>
      </c>
      <c r="GW2" s="15" t="s">
        <v>16</v>
      </c>
      <c r="GX2" s="15" t="s">
        <v>17</v>
      </c>
      <c r="GY2" s="15" t="s">
        <v>9</v>
      </c>
      <c r="GZ2" s="15" t="s">
        <v>10</v>
      </c>
      <c r="HA2" s="15" t="s">
        <v>11</v>
      </c>
      <c r="HB2" s="15" t="s">
        <v>12</v>
      </c>
      <c r="HC2" s="16" t="s">
        <v>13</v>
      </c>
      <c r="HD2" s="15" t="s">
        <v>2</v>
      </c>
      <c r="HE2" s="15" t="s">
        <v>3</v>
      </c>
      <c r="HF2" s="15" t="s">
        <v>14</v>
      </c>
      <c r="HG2" s="15" t="s">
        <v>15</v>
      </c>
      <c r="HH2" s="15" t="s">
        <v>6</v>
      </c>
      <c r="HI2" s="15" t="s">
        <v>16</v>
      </c>
      <c r="HJ2" s="15" t="s">
        <v>17</v>
      </c>
      <c r="HK2" s="15" t="s">
        <v>9</v>
      </c>
      <c r="HL2" s="15" t="s">
        <v>10</v>
      </c>
      <c r="HM2" s="15" t="s">
        <v>11</v>
      </c>
      <c r="HN2" s="15" t="s">
        <v>12</v>
      </c>
      <c r="HO2" s="16" t="s">
        <v>13</v>
      </c>
    </row>
    <row r="3" spans="1:223" s="20" customFormat="1" ht="14.5" x14ac:dyDescent="0.35">
      <c r="A3" s="18"/>
      <c r="B3" s="19"/>
      <c r="C3" s="130" t="s">
        <v>18</v>
      </c>
      <c r="D3" s="130"/>
      <c r="E3" s="130"/>
      <c r="F3" s="130"/>
      <c r="G3" s="130"/>
      <c r="H3" s="130"/>
      <c r="I3" s="130"/>
      <c r="J3" s="130"/>
      <c r="K3" s="130"/>
      <c r="L3" s="130"/>
      <c r="M3" s="130"/>
      <c r="N3" s="130"/>
      <c r="O3" s="130"/>
      <c r="P3" s="130"/>
      <c r="Q3" s="130"/>
      <c r="R3" s="130"/>
      <c r="S3" s="130"/>
      <c r="T3" s="131" t="s">
        <v>19</v>
      </c>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c r="BA3" s="131"/>
      <c r="BB3" s="131"/>
      <c r="BC3" s="131"/>
      <c r="BD3" s="131"/>
      <c r="BE3" s="131"/>
      <c r="BF3" s="131"/>
      <c r="BG3" s="131"/>
      <c r="BH3" s="131"/>
      <c r="BI3" s="131"/>
      <c r="BJ3" s="131"/>
      <c r="BK3" s="131"/>
      <c r="BL3" s="131"/>
      <c r="BM3" s="131"/>
      <c r="BN3" s="131"/>
      <c r="BO3" s="131"/>
      <c r="BP3" s="131"/>
      <c r="BQ3" s="131"/>
      <c r="BR3" s="131"/>
      <c r="BS3" s="131"/>
      <c r="BT3" s="131"/>
      <c r="BU3" s="131"/>
      <c r="BV3" s="131"/>
      <c r="BW3" s="131"/>
      <c r="BX3" s="131"/>
      <c r="BY3" s="131"/>
      <c r="BZ3" s="131"/>
      <c r="CA3" s="131"/>
      <c r="CB3" s="131"/>
      <c r="CC3" s="131"/>
      <c r="CD3" s="131"/>
      <c r="CE3" s="131"/>
      <c r="CF3" s="131"/>
      <c r="CG3" s="131"/>
      <c r="CH3" s="131"/>
      <c r="CI3" s="131"/>
      <c r="CJ3" s="131"/>
      <c r="CK3" s="131"/>
      <c r="CL3" s="131"/>
      <c r="CM3" s="131"/>
      <c r="CN3" s="131"/>
      <c r="CO3" s="131"/>
      <c r="CP3" s="131"/>
      <c r="CQ3" s="131"/>
      <c r="CR3" s="131"/>
      <c r="CS3" s="131"/>
      <c r="CT3" s="131"/>
      <c r="CU3" s="131"/>
      <c r="CV3" s="131"/>
      <c r="CW3" s="131"/>
      <c r="CX3" s="131"/>
      <c r="CY3" s="131"/>
      <c r="CZ3" s="131"/>
      <c r="DA3" s="131"/>
      <c r="DB3" s="131"/>
      <c r="DC3" s="131"/>
      <c r="DD3" s="131"/>
      <c r="DE3" s="131"/>
      <c r="DF3" s="131"/>
      <c r="DG3" s="131"/>
      <c r="DH3" s="131"/>
      <c r="DI3" s="131"/>
      <c r="DJ3" s="131"/>
      <c r="DK3" s="131"/>
      <c r="DL3" s="131"/>
      <c r="DM3" s="131"/>
      <c r="DN3" s="131"/>
      <c r="DO3" s="131"/>
      <c r="DP3" s="131"/>
      <c r="DQ3" s="131"/>
      <c r="DR3" s="131"/>
      <c r="DS3" s="131"/>
      <c r="DT3" s="131"/>
      <c r="DU3" s="131"/>
      <c r="DV3" s="131"/>
      <c r="DW3" s="131"/>
      <c r="DX3" s="131"/>
      <c r="DY3" s="131"/>
      <c r="DZ3" s="131"/>
      <c r="EA3" s="131"/>
      <c r="EB3" s="131"/>
      <c r="EC3" s="131"/>
      <c r="ED3" s="131"/>
      <c r="EE3" s="131"/>
      <c r="EF3" s="131"/>
      <c r="EG3" s="131"/>
      <c r="EH3" s="131"/>
      <c r="EI3" s="131"/>
      <c r="EJ3" s="131"/>
      <c r="EK3" s="131"/>
      <c r="EL3" s="131"/>
      <c r="EM3" s="131"/>
      <c r="EN3" s="131"/>
      <c r="EO3" s="131"/>
      <c r="EP3" s="131"/>
      <c r="EQ3" s="131"/>
      <c r="ER3" s="131"/>
      <c r="ES3" s="131"/>
      <c r="ET3" s="131"/>
      <c r="EU3" s="131"/>
      <c r="GQ3" s="21"/>
      <c r="HC3" s="21"/>
      <c r="HO3" s="21"/>
    </row>
    <row r="4" spans="1:223" s="25" customFormat="1" x14ac:dyDescent="0.3">
      <c r="A4" s="22"/>
      <c r="B4" s="23"/>
      <c r="C4" s="24">
        <v>2009</v>
      </c>
      <c r="D4" s="25">
        <v>2010</v>
      </c>
      <c r="E4" s="25">
        <v>2011</v>
      </c>
      <c r="F4" s="25">
        <v>2012</v>
      </c>
      <c r="G4" s="25">
        <v>2013</v>
      </c>
      <c r="H4" s="25">
        <v>2014</v>
      </c>
      <c r="I4" s="25">
        <v>2015</v>
      </c>
      <c r="J4" s="25">
        <v>2016</v>
      </c>
      <c r="K4" s="25">
        <v>2017</v>
      </c>
      <c r="L4" s="25">
        <v>2018</v>
      </c>
      <c r="M4" s="25">
        <v>2019</v>
      </c>
      <c r="N4" s="25">
        <v>2020</v>
      </c>
      <c r="O4" s="25">
        <v>2021</v>
      </c>
      <c r="P4" s="25">
        <v>2022</v>
      </c>
      <c r="Q4" s="25">
        <v>2023</v>
      </c>
      <c r="R4" s="25">
        <v>2024</v>
      </c>
      <c r="S4" s="26">
        <v>2025</v>
      </c>
      <c r="T4" s="27">
        <v>2009</v>
      </c>
      <c r="U4" s="27">
        <v>2009</v>
      </c>
      <c r="V4" s="27">
        <v>2009</v>
      </c>
      <c r="W4" s="27">
        <v>2009</v>
      </c>
      <c r="X4" s="27">
        <v>2009</v>
      </c>
      <c r="Y4" s="27">
        <v>2009</v>
      </c>
      <c r="Z4" s="27">
        <v>2009</v>
      </c>
      <c r="AA4" s="27">
        <v>2009</v>
      </c>
      <c r="AB4" s="27">
        <v>2009</v>
      </c>
      <c r="AC4" s="27">
        <v>2009</v>
      </c>
      <c r="AD4" s="27">
        <v>2009</v>
      </c>
      <c r="AE4" s="27">
        <v>2009</v>
      </c>
      <c r="AF4" s="27">
        <v>2010</v>
      </c>
      <c r="AG4" s="27">
        <v>2010</v>
      </c>
      <c r="AH4" s="27">
        <v>2010</v>
      </c>
      <c r="AI4" s="27">
        <v>2010</v>
      </c>
      <c r="AJ4" s="27">
        <v>2010</v>
      </c>
      <c r="AK4" s="27">
        <v>2010</v>
      </c>
      <c r="AL4" s="27">
        <v>2010</v>
      </c>
      <c r="AM4" s="27">
        <v>2010</v>
      </c>
      <c r="AN4" s="27">
        <v>2010</v>
      </c>
      <c r="AO4" s="27">
        <v>2010</v>
      </c>
      <c r="AP4" s="27">
        <v>2010</v>
      </c>
      <c r="AQ4" s="27">
        <v>2010</v>
      </c>
      <c r="AR4" s="27">
        <v>2011</v>
      </c>
      <c r="AS4" s="27">
        <v>2011</v>
      </c>
      <c r="AT4" s="27">
        <v>2011</v>
      </c>
      <c r="AU4" s="27">
        <v>2011</v>
      </c>
      <c r="AV4" s="27">
        <v>2011</v>
      </c>
      <c r="AW4" s="27">
        <v>2011</v>
      </c>
      <c r="AX4" s="27">
        <v>2011</v>
      </c>
      <c r="AY4" s="27">
        <v>2011</v>
      </c>
      <c r="AZ4" s="27">
        <v>2011</v>
      </c>
      <c r="BA4" s="27">
        <v>2011</v>
      </c>
      <c r="BB4" s="27">
        <v>2011</v>
      </c>
      <c r="BC4" s="27">
        <v>2011</v>
      </c>
      <c r="BD4" s="27">
        <v>2012</v>
      </c>
      <c r="BE4" s="27">
        <v>2012</v>
      </c>
      <c r="BF4" s="27">
        <v>2012</v>
      </c>
      <c r="BG4" s="27">
        <v>2012</v>
      </c>
      <c r="BH4" s="27">
        <v>2012</v>
      </c>
      <c r="BI4" s="27">
        <v>2012</v>
      </c>
      <c r="BJ4" s="27">
        <v>2012</v>
      </c>
      <c r="BK4" s="27">
        <v>2012</v>
      </c>
      <c r="BL4" s="27">
        <v>2012</v>
      </c>
      <c r="BM4" s="27">
        <v>2012</v>
      </c>
      <c r="BN4" s="27">
        <v>2012</v>
      </c>
      <c r="BO4" s="27">
        <v>2012</v>
      </c>
      <c r="BP4" s="27">
        <v>2013</v>
      </c>
      <c r="BQ4" s="27">
        <v>2013</v>
      </c>
      <c r="BR4" s="27">
        <v>2013</v>
      </c>
      <c r="BS4" s="27">
        <v>2013</v>
      </c>
      <c r="BT4" s="27">
        <v>2013</v>
      </c>
      <c r="BU4" s="27">
        <v>2013</v>
      </c>
      <c r="BV4" s="27">
        <v>2013</v>
      </c>
      <c r="BW4" s="27">
        <v>2013</v>
      </c>
      <c r="BX4" s="27">
        <v>2013</v>
      </c>
      <c r="BY4" s="27">
        <v>2013</v>
      </c>
      <c r="BZ4" s="27">
        <v>2013</v>
      </c>
      <c r="CA4" s="27">
        <v>2013</v>
      </c>
      <c r="CB4" s="27">
        <v>2014</v>
      </c>
      <c r="CC4" s="27">
        <v>2014</v>
      </c>
      <c r="CD4" s="27">
        <v>2014</v>
      </c>
      <c r="CE4" s="27">
        <v>2014</v>
      </c>
      <c r="CF4" s="27">
        <v>2014</v>
      </c>
      <c r="CG4" s="27">
        <v>2014</v>
      </c>
      <c r="CH4" s="27">
        <v>2014</v>
      </c>
      <c r="CI4" s="27">
        <v>2014</v>
      </c>
      <c r="CJ4" s="27">
        <v>2014</v>
      </c>
      <c r="CK4" s="27">
        <v>2014</v>
      </c>
      <c r="CL4" s="27">
        <v>2014</v>
      </c>
      <c r="CM4" s="27">
        <v>2014</v>
      </c>
      <c r="CN4" s="27">
        <v>2015</v>
      </c>
      <c r="CO4" s="27">
        <v>2015</v>
      </c>
      <c r="CP4" s="27">
        <v>2015</v>
      </c>
      <c r="CQ4" s="27">
        <v>2015</v>
      </c>
      <c r="CR4" s="27">
        <v>2015</v>
      </c>
      <c r="CS4" s="27">
        <v>2015</v>
      </c>
      <c r="CT4" s="27">
        <v>2015</v>
      </c>
      <c r="CU4" s="27">
        <v>2015</v>
      </c>
      <c r="CV4" s="27">
        <v>2015</v>
      </c>
      <c r="CW4" s="27">
        <v>2015</v>
      </c>
      <c r="CX4" s="27">
        <v>2015</v>
      </c>
      <c r="CY4" s="28">
        <v>2015</v>
      </c>
      <c r="CZ4" s="27">
        <v>2016</v>
      </c>
      <c r="DA4" s="27">
        <v>2016</v>
      </c>
      <c r="DB4" s="27">
        <v>2016</v>
      </c>
      <c r="DC4" s="27">
        <v>2016</v>
      </c>
      <c r="DD4" s="27">
        <v>2016</v>
      </c>
      <c r="DE4" s="27">
        <v>2016</v>
      </c>
      <c r="DF4" s="27">
        <v>2016</v>
      </c>
      <c r="DG4" s="27">
        <v>2016</v>
      </c>
      <c r="DH4" s="27">
        <v>2016</v>
      </c>
      <c r="DI4" s="27">
        <v>2016</v>
      </c>
      <c r="DJ4" s="27">
        <v>2016</v>
      </c>
      <c r="DK4" s="27">
        <v>2016</v>
      </c>
      <c r="DL4" s="27">
        <v>2017</v>
      </c>
      <c r="DM4" s="27">
        <v>2017</v>
      </c>
      <c r="DN4" s="27">
        <v>2017</v>
      </c>
      <c r="DO4" s="27">
        <v>2017</v>
      </c>
      <c r="DP4" s="27">
        <v>2017</v>
      </c>
      <c r="DQ4" s="27">
        <v>2017</v>
      </c>
      <c r="DR4" s="27">
        <v>2017</v>
      </c>
      <c r="DS4" s="27">
        <v>2017</v>
      </c>
      <c r="DT4" s="27">
        <v>2017</v>
      </c>
      <c r="DU4" s="27">
        <v>2017</v>
      </c>
      <c r="DV4" s="27">
        <v>2017</v>
      </c>
      <c r="DW4" s="28">
        <v>2017</v>
      </c>
      <c r="DX4" s="27">
        <v>2018</v>
      </c>
      <c r="DY4" s="27">
        <v>2018</v>
      </c>
      <c r="DZ4" s="27">
        <v>2018</v>
      </c>
      <c r="EA4" s="27">
        <v>2018</v>
      </c>
      <c r="EB4" s="27">
        <v>2018</v>
      </c>
      <c r="EC4" s="27">
        <v>2018</v>
      </c>
      <c r="ED4" s="27">
        <v>2018</v>
      </c>
      <c r="EE4" s="27">
        <v>2018</v>
      </c>
      <c r="EF4" s="27">
        <v>2018</v>
      </c>
      <c r="EG4" s="27">
        <v>2018</v>
      </c>
      <c r="EH4" s="27">
        <v>2018</v>
      </c>
      <c r="EI4" s="28">
        <v>2018</v>
      </c>
      <c r="EJ4" s="27">
        <v>2019</v>
      </c>
      <c r="EK4" s="27">
        <v>2019</v>
      </c>
      <c r="EL4" s="27">
        <v>2019</v>
      </c>
      <c r="EM4" s="27">
        <v>2019</v>
      </c>
      <c r="EN4" s="27">
        <v>2019</v>
      </c>
      <c r="EO4" s="27">
        <v>2019</v>
      </c>
      <c r="EP4" s="27">
        <v>2019</v>
      </c>
      <c r="EQ4" s="27">
        <v>2019</v>
      </c>
      <c r="ER4" s="27">
        <v>2019</v>
      </c>
      <c r="ES4" s="27">
        <v>2019</v>
      </c>
      <c r="ET4" s="27">
        <v>2019</v>
      </c>
      <c r="EU4" s="28">
        <v>2019</v>
      </c>
      <c r="EV4" s="27">
        <v>2020</v>
      </c>
      <c r="EW4" s="27">
        <v>2020</v>
      </c>
      <c r="EX4" s="27">
        <v>2020</v>
      </c>
      <c r="EY4" s="27">
        <v>2020</v>
      </c>
      <c r="EZ4" s="27">
        <v>2020</v>
      </c>
      <c r="FA4" s="27">
        <v>2020</v>
      </c>
      <c r="FB4" s="27">
        <v>2020</v>
      </c>
      <c r="FC4" s="27">
        <v>2020</v>
      </c>
      <c r="FD4" s="27">
        <v>2020</v>
      </c>
      <c r="FE4" s="27">
        <v>2020</v>
      </c>
      <c r="FF4" s="27">
        <v>2020</v>
      </c>
      <c r="FG4" s="28">
        <v>2020</v>
      </c>
      <c r="FH4" s="27">
        <v>2021</v>
      </c>
      <c r="FI4" s="27">
        <v>2021</v>
      </c>
      <c r="FJ4" s="27">
        <v>2021</v>
      </c>
      <c r="FK4" s="27">
        <v>2021</v>
      </c>
      <c r="FL4" s="27">
        <v>2021</v>
      </c>
      <c r="FM4" s="27">
        <v>2021</v>
      </c>
      <c r="FN4" s="27">
        <v>2021</v>
      </c>
      <c r="FO4" s="27">
        <v>2021</v>
      </c>
      <c r="FP4" s="27">
        <v>2021</v>
      </c>
      <c r="FQ4" s="27">
        <v>2021</v>
      </c>
      <c r="FR4" s="27">
        <v>2021</v>
      </c>
      <c r="FS4" s="28">
        <v>2021</v>
      </c>
      <c r="FT4" s="27">
        <v>2022</v>
      </c>
      <c r="FU4" s="27">
        <v>2022</v>
      </c>
      <c r="FV4" s="27">
        <v>2022</v>
      </c>
      <c r="FW4" s="27">
        <v>2022</v>
      </c>
      <c r="FX4" s="27">
        <v>2022</v>
      </c>
      <c r="FY4" s="27">
        <v>2022</v>
      </c>
      <c r="FZ4" s="27">
        <v>2022</v>
      </c>
      <c r="GA4" s="27">
        <v>2022</v>
      </c>
      <c r="GB4" s="27">
        <v>2022</v>
      </c>
      <c r="GC4" s="27">
        <v>2022</v>
      </c>
      <c r="GD4" s="27">
        <v>2022</v>
      </c>
      <c r="GE4" s="27">
        <v>2022</v>
      </c>
      <c r="GF4" s="27">
        <v>2023</v>
      </c>
      <c r="GG4" s="27">
        <v>2023</v>
      </c>
      <c r="GH4" s="27">
        <v>2023</v>
      </c>
      <c r="GI4" s="27">
        <v>2023</v>
      </c>
      <c r="GJ4" s="27">
        <v>2023</v>
      </c>
      <c r="GK4" s="27">
        <v>2023</v>
      </c>
      <c r="GL4" s="27">
        <v>2023</v>
      </c>
      <c r="GM4" s="27">
        <v>2023</v>
      </c>
      <c r="GN4" s="27">
        <v>2023</v>
      </c>
      <c r="GO4" s="27">
        <v>2023</v>
      </c>
      <c r="GP4" s="27">
        <v>2023</v>
      </c>
      <c r="GQ4" s="27">
        <v>2023</v>
      </c>
      <c r="GR4" s="27">
        <v>2024</v>
      </c>
      <c r="GS4" s="27">
        <v>2024</v>
      </c>
      <c r="GT4" s="27">
        <v>2024</v>
      </c>
      <c r="GU4" s="27">
        <v>2024</v>
      </c>
      <c r="GV4" s="27">
        <v>2024</v>
      </c>
      <c r="GW4" s="27">
        <v>2024</v>
      </c>
      <c r="GX4" s="27">
        <v>2024</v>
      </c>
      <c r="GY4" s="27">
        <v>2024</v>
      </c>
      <c r="GZ4" s="27">
        <v>2024</v>
      </c>
      <c r="HA4" s="27">
        <v>2024</v>
      </c>
      <c r="HB4" s="27">
        <v>2024</v>
      </c>
      <c r="HC4" s="27">
        <v>2024</v>
      </c>
      <c r="HD4" s="27">
        <v>2025</v>
      </c>
      <c r="HE4" s="27">
        <v>2025</v>
      </c>
      <c r="HF4" s="27">
        <v>2025</v>
      </c>
      <c r="HG4" s="27">
        <v>2025</v>
      </c>
      <c r="HH4" s="27">
        <v>2025</v>
      </c>
      <c r="HI4" s="27">
        <v>2025</v>
      </c>
      <c r="HJ4" s="27">
        <v>2025</v>
      </c>
      <c r="HK4" s="27">
        <v>2025</v>
      </c>
      <c r="HL4" s="27">
        <v>2025</v>
      </c>
      <c r="HM4" s="27">
        <v>2025</v>
      </c>
      <c r="HN4" s="27">
        <v>2025</v>
      </c>
      <c r="HO4" s="27">
        <v>2025</v>
      </c>
    </row>
    <row r="5" spans="1:223" s="30" customFormat="1" x14ac:dyDescent="0.3">
      <c r="A5" s="29" t="s">
        <v>20</v>
      </c>
      <c r="C5" s="31">
        <f t="shared" ref="C5:S5" ca="1" si="0">INDIRECT(ADDRESS(ROW(),C$1))</f>
        <v>92</v>
      </c>
      <c r="D5" s="32">
        <f t="shared" ca="1" si="0"/>
        <v>103.35586612330201</v>
      </c>
      <c r="E5" s="32">
        <f t="shared" ca="1" si="0"/>
        <v>116.65416245663532</v>
      </c>
      <c r="F5" s="32">
        <f t="shared" ca="1" si="0"/>
        <v>76.145797527057795</v>
      </c>
      <c r="G5" s="32">
        <f t="shared" ca="1" si="0"/>
        <v>70.268789951300207</v>
      </c>
      <c r="H5" s="32">
        <f t="shared" ca="1" si="0"/>
        <v>52.480023126738786</v>
      </c>
      <c r="I5" s="32">
        <f t="shared" ca="1" si="0"/>
        <v>53.666024920460707</v>
      </c>
      <c r="J5" s="32">
        <f t="shared" ca="1" si="0"/>
        <v>74.582691587127371</v>
      </c>
      <c r="K5" s="32">
        <f t="shared" ca="1" si="0"/>
        <v>239.16602492046036</v>
      </c>
      <c r="L5" s="32">
        <f t="shared" ca="1" si="0"/>
        <v>76.844024920460441</v>
      </c>
      <c r="M5" s="32">
        <f t="shared" ca="1" si="0"/>
        <v>58.34802492046046</v>
      </c>
      <c r="N5" s="32">
        <f t="shared" ca="1" si="0"/>
        <v>63.7540649204605</v>
      </c>
      <c r="O5" s="32">
        <f t="shared" ca="1" si="0"/>
        <v>88.77246492046055</v>
      </c>
      <c r="P5" s="32">
        <f t="shared" ca="1" si="0"/>
        <v>221.42050492046047</v>
      </c>
      <c r="Q5" s="32">
        <f t="shared" ca="1" si="0"/>
        <v>212.10690492046035</v>
      </c>
      <c r="R5" s="32">
        <f t="shared" ca="1" si="0"/>
        <v>106.89540492046031</v>
      </c>
      <c r="S5" s="33">
        <f t="shared" ca="1" si="0"/>
        <v>104.31326492046036</v>
      </c>
      <c r="T5" s="32">
        <f t="shared" ref="T5:AC19" ca="1" si="1">INDIRECT($A$1&amp;ADDRESS(MATCH(T$1,INDIRECT($A$1&amp;"C:C"),0),MATCH($A5,INDIRECT($A$1&amp;"2:2"),0)))</f>
        <v>92</v>
      </c>
      <c r="U5" s="32">
        <f t="shared" ca="1" si="1"/>
        <v>103.25006999999999</v>
      </c>
      <c r="V5" s="32">
        <f t="shared" ca="1" si="1"/>
        <v>97.500139999999988</v>
      </c>
      <c r="W5" s="32">
        <f t="shared" ca="1" si="1"/>
        <v>125.58896653082547</v>
      </c>
      <c r="X5" s="32">
        <f t="shared" ca="1" si="1"/>
        <v>173.67779306165096</v>
      </c>
      <c r="Y5" s="32">
        <f t="shared" ca="1" si="1"/>
        <v>175.92786306165098</v>
      </c>
      <c r="Z5" s="32">
        <f t="shared" ca="1" si="1"/>
        <v>195.0166895924765</v>
      </c>
      <c r="AA5" s="32">
        <f t="shared" ca="1" si="1"/>
        <v>213.10551612330201</v>
      </c>
      <c r="AB5" s="32">
        <f t="shared" ca="1" si="1"/>
        <v>209.35558612330203</v>
      </c>
      <c r="AC5" s="32">
        <f t="shared" ca="1" si="1"/>
        <v>160.60565612330203</v>
      </c>
      <c r="AD5" s="32">
        <f t="shared" ref="AD5:AM19" ca="1" si="2">INDIRECT($A$1&amp;ADDRESS(MATCH(AD$1,INDIRECT($A$1&amp;"C:C"),0),MATCH($A5,INDIRECT($A$1&amp;"2:2"),0)))</f>
        <v>129.85572612330202</v>
      </c>
      <c r="AE5" s="32">
        <f t="shared" ca="1" si="2"/>
        <v>124.10579612330201</v>
      </c>
      <c r="AF5" s="32">
        <f t="shared" ca="1" si="2"/>
        <v>103.35586612330201</v>
      </c>
      <c r="AG5" s="32">
        <f t="shared" ca="1" si="2"/>
        <v>110.68919612330201</v>
      </c>
      <c r="AH5" s="32">
        <f t="shared" ca="1" si="2"/>
        <v>96.277527123302008</v>
      </c>
      <c r="AI5" s="32">
        <f t="shared" ca="1" si="2"/>
        <v>109.835858123302</v>
      </c>
      <c r="AJ5" s="32">
        <f t="shared" ca="1" si="2"/>
        <v>133.51418812330201</v>
      </c>
      <c r="AK5" s="32">
        <f t="shared" ca="1" si="2"/>
        <v>166.67251812330201</v>
      </c>
      <c r="AL5" s="32">
        <f t="shared" ca="1" si="2"/>
        <v>175.005848123302</v>
      </c>
      <c r="AM5" s="32">
        <f t="shared" ca="1" si="2"/>
        <v>158.16417812330198</v>
      </c>
      <c r="AN5" s="32">
        <f t="shared" ref="AN5:AW19" ca="1" si="3">INDIRECT($A$1&amp;ADDRESS(MATCH(AN$1,INDIRECT($A$1&amp;"C:C"),0),MATCH($A5,INDIRECT($A$1&amp;"2:2"),0)))</f>
        <v>160.46250812330197</v>
      </c>
      <c r="AO5" s="32">
        <f t="shared" ca="1" si="3"/>
        <v>124.43083912330198</v>
      </c>
      <c r="AP5" s="32">
        <f t="shared" ca="1" si="3"/>
        <v>114.32916912330198</v>
      </c>
      <c r="AQ5" s="32">
        <f t="shared" ca="1" si="3"/>
        <v>118.48749912330199</v>
      </c>
      <c r="AR5" s="32">
        <f t="shared" ca="1" si="3"/>
        <v>116.65416245663532</v>
      </c>
      <c r="AS5" s="32">
        <f t="shared" ca="1" si="3"/>
        <v>95.820895789968645</v>
      </c>
      <c r="AT5" s="32">
        <f t="shared" ca="1" si="3"/>
        <v>90.987629123301971</v>
      </c>
      <c r="AU5" s="32">
        <f t="shared" ca="1" si="3"/>
        <v>98.404352456635308</v>
      </c>
      <c r="AV5" s="32">
        <f t="shared" ca="1" si="3"/>
        <v>132.57108578996866</v>
      </c>
      <c r="AW5" s="32">
        <f t="shared" ca="1" si="3"/>
        <v>168.407819123302</v>
      </c>
      <c r="AX5" s="32">
        <f t="shared" ref="AX5:BG19" ca="1" si="4">INDIRECT($A$1&amp;ADDRESS(MATCH(AX$1,INDIRECT($A$1&amp;"C:C"),0),MATCH($A5,INDIRECT($A$1&amp;"2:2"),0)))</f>
        <v>164.57455245663533</v>
      </c>
      <c r="AY5" s="32">
        <f t="shared" ca="1" si="4"/>
        <v>164.41128578996864</v>
      </c>
      <c r="AZ5" s="32">
        <f t="shared" ca="1" si="4"/>
        <v>178.76797217494516</v>
      </c>
      <c r="BA5" s="32">
        <f t="shared" ca="1" si="4"/>
        <v>160.91808578996859</v>
      </c>
      <c r="BB5" s="32">
        <f t="shared" ca="1" si="4"/>
        <v>111.97899752705781</v>
      </c>
      <c r="BC5" s="32">
        <f t="shared" ca="1" si="4"/>
        <v>78.145730860391126</v>
      </c>
      <c r="BD5" s="32">
        <f t="shared" ca="1" si="4"/>
        <v>76.145797527057795</v>
      </c>
      <c r="BE5" s="32">
        <f t="shared" ca="1" si="4"/>
        <v>79.482464193724468</v>
      </c>
      <c r="BF5" s="32">
        <f t="shared" ca="1" si="4"/>
        <v>90.819130860391141</v>
      </c>
      <c r="BG5" s="32">
        <f t="shared" ca="1" si="4"/>
        <v>75.155797527057814</v>
      </c>
      <c r="BH5" s="32">
        <f t="shared" ref="BH5:BQ19" ca="1" si="5">INDIRECT($A$1&amp;ADDRESS(MATCH(BH$1,INDIRECT($A$1&amp;"C:C"),0),MATCH($A5,INDIRECT($A$1&amp;"2:2"),0)))</f>
        <v>91.492464193724487</v>
      </c>
      <c r="BI5" s="32">
        <f t="shared" ca="1" si="5"/>
        <v>139.27913086039115</v>
      </c>
      <c r="BJ5" s="32">
        <f t="shared" ca="1" si="5"/>
        <v>126.61579752705782</v>
      </c>
      <c r="BK5" s="32">
        <f t="shared" ca="1" si="5"/>
        <v>101.28246419372449</v>
      </c>
      <c r="BL5" s="32">
        <f t="shared" ca="1" si="5"/>
        <v>131.55568389069418</v>
      </c>
      <c r="BM5" s="32">
        <f t="shared" ca="1" si="5"/>
        <v>124.82890358766386</v>
      </c>
      <c r="BN5" s="32">
        <f t="shared" ca="1" si="5"/>
        <v>118.10212328463354</v>
      </c>
      <c r="BO5" s="32">
        <f t="shared" ca="1" si="5"/>
        <v>106.76878995130021</v>
      </c>
      <c r="BP5" s="32">
        <f t="shared" ca="1" si="5"/>
        <v>70.268789951300207</v>
      </c>
      <c r="BQ5" s="32">
        <f t="shared" ca="1" si="5"/>
        <v>64.617795477615999</v>
      </c>
      <c r="BR5" s="32">
        <f t="shared" ref="BR5:CA19" ca="1" si="6">INDIRECT($A$1&amp;ADDRESS(MATCH(BR$1,INDIRECT($A$1&amp;"C:C"),0),MATCH($A5,INDIRECT($A$1&amp;"2:2"),0)))</f>
        <v>56.034465477615996</v>
      </c>
      <c r="BS5" s="32">
        <f t="shared" ca="1" si="6"/>
        <v>118.45113547761599</v>
      </c>
      <c r="BT5" s="32">
        <f t="shared" ca="1" si="6"/>
        <v>116.42514000393179</v>
      </c>
      <c r="BU5" s="32">
        <f t="shared" ca="1" si="6"/>
        <v>87.994539267089692</v>
      </c>
      <c r="BV5" s="32">
        <f t="shared" ca="1" si="6"/>
        <v>75.93893953024758</v>
      </c>
      <c r="BW5" s="32">
        <f t="shared" ca="1" si="6"/>
        <v>73.883339793405469</v>
      </c>
      <c r="BX5" s="32">
        <f t="shared" ca="1" si="6"/>
        <v>49.827740056563364</v>
      </c>
      <c r="BY5" s="32">
        <f t="shared" ca="1" si="6"/>
        <v>40.77214031972126</v>
      </c>
      <c r="BZ5" s="32">
        <f t="shared" ca="1" si="6"/>
        <v>49.188810319721256</v>
      </c>
      <c r="CA5" s="32">
        <f t="shared" ca="1" si="6"/>
        <v>57.613473740773856</v>
      </c>
      <c r="CB5" s="32">
        <f t="shared" ref="CB5:CK19" ca="1" si="7">INDIRECT($A$1&amp;ADDRESS(MATCH(CB$1,INDIRECT($A$1&amp;"C:C"),0),MATCH($A5,INDIRECT($A$1&amp;"2:2"),0)))</f>
        <v>52.480023126738786</v>
      </c>
      <c r="CC5" s="32">
        <f t="shared" ca="1" si="7"/>
        <v>46.497997117770211</v>
      </c>
      <c r="CD5" s="32">
        <f t="shared" ca="1" si="7"/>
        <v>46.004760346469737</v>
      </c>
      <c r="CE5" s="32">
        <f t="shared" ca="1" si="7"/>
        <v>42.511523575169264</v>
      </c>
      <c r="CF5" s="32">
        <f t="shared" ca="1" si="7"/>
        <v>43.166268866649091</v>
      </c>
      <c r="CG5" s="32">
        <f t="shared" ca="1" si="7"/>
        <v>99.083002199982417</v>
      </c>
      <c r="CH5" s="32">
        <f t="shared" ca="1" si="7"/>
        <v>157.24895825379406</v>
      </c>
      <c r="CI5" s="32">
        <f t="shared" ca="1" si="7"/>
        <v>158.16569158712738</v>
      </c>
      <c r="CJ5" s="32">
        <f t="shared" ca="1" si="7"/>
        <v>148.08242492046071</v>
      </c>
      <c r="CK5" s="32">
        <f t="shared" ca="1" si="7"/>
        <v>131.99915825379406</v>
      </c>
      <c r="CL5" s="32">
        <f t="shared" ref="CL5:CU19" ca="1" si="8">INDIRECT($A$1&amp;ADDRESS(MATCH(CL$1,INDIRECT($A$1&amp;"C:C"),0),MATCH($A5,INDIRECT($A$1&amp;"2:2"),0)))</f>
        <v>120.91589158712739</v>
      </c>
      <c r="CM5" s="32">
        <f t="shared" ca="1" si="8"/>
        <v>98.832624920460717</v>
      </c>
      <c r="CN5" s="32">
        <f t="shared" ca="1" si="8"/>
        <v>53.666024920460707</v>
      </c>
      <c r="CO5" s="32">
        <f t="shared" ca="1" si="8"/>
        <v>96.4160249204607</v>
      </c>
      <c r="CP5" s="32">
        <f t="shared" ca="1" si="8"/>
        <v>105.1660249204607</v>
      </c>
      <c r="CQ5" s="32">
        <f t="shared" ca="1" si="8"/>
        <v>95.9160249204607</v>
      </c>
      <c r="CR5" s="32">
        <f t="shared" ca="1" si="8"/>
        <v>107.6660249204607</v>
      </c>
      <c r="CS5" s="32">
        <f t="shared" ca="1" si="8"/>
        <v>97.4160249204607</v>
      </c>
      <c r="CT5" s="32">
        <f t="shared" ca="1" si="8"/>
        <v>116.1660249204607</v>
      </c>
      <c r="CU5" s="32">
        <f t="shared" ca="1" si="8"/>
        <v>158.9160249204607</v>
      </c>
      <c r="CV5" s="32">
        <f t="shared" ref="CV5:DE19" ca="1" si="9">INDIRECT($A$1&amp;ADDRESS(MATCH(CV$1,INDIRECT($A$1&amp;"C:C"),0),MATCH($A5,INDIRECT($A$1&amp;"2:2"),0)))</f>
        <v>153.6660249204607</v>
      </c>
      <c r="CW5" s="32">
        <f t="shared" ca="1" si="9"/>
        <v>159.4160249204607</v>
      </c>
      <c r="CX5" s="32">
        <f t="shared" ca="1" si="9"/>
        <v>127.1660249204607</v>
      </c>
      <c r="CY5" s="32">
        <f t="shared" ca="1" si="9"/>
        <v>114.9160249204607</v>
      </c>
      <c r="CZ5" s="32">
        <f t="shared" ca="1" si="9"/>
        <v>74.582691587127371</v>
      </c>
      <c r="DA5" s="32">
        <f t="shared" ca="1" si="9"/>
        <v>94.582691587127343</v>
      </c>
      <c r="DB5" s="32">
        <f t="shared" ca="1" si="9"/>
        <v>152.58269158712733</v>
      </c>
      <c r="DC5" s="32">
        <f t="shared" ca="1" si="9"/>
        <v>170.5826915871273</v>
      </c>
      <c r="DD5" s="32">
        <f t="shared" ca="1" si="9"/>
        <v>189.58269158712727</v>
      </c>
      <c r="DE5" s="32">
        <f t="shared" ca="1" si="9"/>
        <v>240.58269158712724</v>
      </c>
      <c r="DF5" s="32">
        <f t="shared" ref="DF5:DO19" ca="1" si="10">INDIRECT($A$1&amp;ADDRESS(MATCH(DF$1,INDIRECT($A$1&amp;"C:C"),0),MATCH($A5,INDIRECT($A$1&amp;"2:2"),0)))</f>
        <v>201.58269158712721</v>
      </c>
      <c r="DG5" s="32">
        <f t="shared" ca="1" si="10"/>
        <v>185.58269158712719</v>
      </c>
      <c r="DH5" s="32">
        <f t="shared" ca="1" si="10"/>
        <v>180.58269158712716</v>
      </c>
      <c r="DI5" s="32">
        <f t="shared" ca="1" si="10"/>
        <v>226.33269158712713</v>
      </c>
      <c r="DJ5" s="32">
        <f t="shared" ca="1" si="10"/>
        <v>232.3326915871271</v>
      </c>
      <c r="DK5" s="32">
        <f t="shared" ca="1" si="10"/>
        <v>247.33269158712707</v>
      </c>
      <c r="DL5" s="32">
        <f t="shared" ca="1" si="10"/>
        <v>239.16602492046036</v>
      </c>
      <c r="DM5" s="32">
        <f t="shared" ca="1" si="10"/>
        <v>220.91702492046036</v>
      </c>
      <c r="DN5" s="32">
        <f t="shared" ca="1" si="10"/>
        <v>248.66802492046037</v>
      </c>
      <c r="DO5" s="32">
        <f t="shared" ca="1" si="10"/>
        <v>260.4190249204604</v>
      </c>
      <c r="DP5" s="32">
        <f t="shared" ref="DP5:DY19" ca="1" si="11">INDIRECT($A$1&amp;ADDRESS(MATCH(DP$1,INDIRECT($A$1&amp;"C:C"),0),MATCH($A5,INDIRECT($A$1&amp;"2:2"),0)))</f>
        <v>243.17002492046041</v>
      </c>
      <c r="DQ5" s="32">
        <f t="shared" ca="1" si="11"/>
        <v>239.92102492046041</v>
      </c>
      <c r="DR5" s="32">
        <f t="shared" ca="1" si="11"/>
        <v>202.67202492046042</v>
      </c>
      <c r="DS5" s="32">
        <f t="shared" ca="1" si="11"/>
        <v>136.42302492046042</v>
      </c>
      <c r="DT5" s="32">
        <f t="shared" ca="1" si="11"/>
        <v>110.84002492046042</v>
      </c>
      <c r="DU5" s="32">
        <f t="shared" ca="1" si="11"/>
        <v>112.59102492046043</v>
      </c>
      <c r="DV5" s="32">
        <f t="shared" ca="1" si="11"/>
        <v>92.342024920460432</v>
      </c>
      <c r="DW5" s="32">
        <f t="shared" ca="1" si="11"/>
        <v>81.093024920460437</v>
      </c>
      <c r="DX5" s="32">
        <f t="shared" ca="1" si="11"/>
        <v>76.844024920460441</v>
      </c>
      <c r="DY5" s="32">
        <f t="shared" ca="1" si="11"/>
        <v>59.511024920460443</v>
      </c>
      <c r="DZ5" s="32">
        <f t="shared" ref="DZ5:EI19" ca="1" si="12">INDIRECT($A$1&amp;ADDRESS(MATCH(DZ$1,INDIRECT($A$1&amp;"C:C"),0),MATCH($A5,INDIRECT($A$1&amp;"2:2"),0)))</f>
        <v>103.17802492046044</v>
      </c>
      <c r="EA5" s="32">
        <f t="shared" ca="1" si="12"/>
        <v>86.095024920460446</v>
      </c>
      <c r="EB5" s="32">
        <f t="shared" ca="1" si="12"/>
        <v>126.01202492046045</v>
      </c>
      <c r="EC5" s="32">
        <f t="shared" ca="1" si="12"/>
        <v>137.92902492046045</v>
      </c>
      <c r="ED5" s="32">
        <f t="shared" ca="1" si="12"/>
        <v>75.846024920460451</v>
      </c>
      <c r="EE5" s="32">
        <f t="shared" ca="1" si="12"/>
        <v>108.76302492046045</v>
      </c>
      <c r="EF5" s="32">
        <f t="shared" ca="1" si="12"/>
        <v>98.680024920460454</v>
      </c>
      <c r="EG5" s="32">
        <f t="shared" ca="1" si="12"/>
        <v>87.597024920460456</v>
      </c>
      <c r="EH5" s="32">
        <f t="shared" ca="1" si="12"/>
        <v>72.514024920460457</v>
      </c>
      <c r="EI5" s="32">
        <f t="shared" ca="1" si="12"/>
        <v>56.431024920460459</v>
      </c>
      <c r="EJ5" s="34">
        <f t="shared" ref="EJ5:ES19" ca="1" si="13">INDIRECT($A$1&amp;ADDRESS(MATCH(EJ$1,INDIRECT($A$1&amp;"C:C"),0),MATCH($A5,INDIRECT($A$1&amp;"2:2"),0)))</f>
        <v>58.34802492046046</v>
      </c>
      <c r="EK5" s="32">
        <f t="shared" ca="1" si="13"/>
        <v>64.848494920460467</v>
      </c>
      <c r="EL5" s="32">
        <f t="shared" ca="1" si="13"/>
        <v>75.682364920460472</v>
      </c>
      <c r="EM5" s="32">
        <f t="shared" ca="1" si="13"/>
        <v>90.182834920460479</v>
      </c>
      <c r="EN5" s="32">
        <f t="shared" ca="1" si="13"/>
        <v>99.016704920460484</v>
      </c>
      <c r="EO5" s="32">
        <f t="shared" ca="1" si="13"/>
        <v>71.850574920460474</v>
      </c>
      <c r="EP5" s="32">
        <f t="shared" ca="1" si="13"/>
        <v>36.684444920460471</v>
      </c>
      <c r="EQ5" s="32">
        <f t="shared" ca="1" si="13"/>
        <v>26.384914920460478</v>
      </c>
      <c r="ER5" s="32">
        <f t="shared" ca="1" si="13"/>
        <v>34.218784920460479</v>
      </c>
      <c r="ES5" s="32">
        <f t="shared" ca="1" si="13"/>
        <v>65.919254920460489</v>
      </c>
      <c r="ET5" s="32">
        <f t="shared" ref="ET5:FC19" ca="1" si="14">INDIRECT($A$1&amp;ADDRESS(MATCH(ET$1,INDIRECT($A$1&amp;"C:C"),0),MATCH($A5,INDIRECT($A$1&amp;"2:2"),0)))</f>
        <v>83.953124920460496</v>
      </c>
      <c r="EU5" s="35">
        <f t="shared" ca="1" si="14"/>
        <v>84.2535949204605</v>
      </c>
      <c r="EV5" s="32">
        <f t="shared" ca="1" si="14"/>
        <v>63.7540649204605</v>
      </c>
      <c r="EW5" s="32">
        <f t="shared" ca="1" si="14"/>
        <v>85.467364920460483</v>
      </c>
      <c r="EX5" s="32">
        <f t="shared" ca="1" si="14"/>
        <v>110.58976492046048</v>
      </c>
      <c r="EY5" s="32">
        <f t="shared" ca="1" si="14"/>
        <v>171.78916492046051</v>
      </c>
      <c r="EZ5" s="32">
        <f t="shared" ca="1" si="14"/>
        <v>163.40956492046053</v>
      </c>
      <c r="FA5" s="32">
        <f t="shared" ca="1" si="14"/>
        <v>170.9259649204605</v>
      </c>
      <c r="FB5" s="32">
        <f t="shared" ca="1" si="14"/>
        <v>176.02736492046051</v>
      </c>
      <c r="FC5" s="32">
        <f t="shared" ca="1" si="14"/>
        <v>157.21346492046052</v>
      </c>
      <c r="FD5" s="32">
        <f t="shared" ref="FD5:FM19" ca="1" si="15">INDIRECT($A$1&amp;ADDRESS(MATCH(FD$1,INDIRECT($A$1&amp;"C:C"),0),MATCH($A5,INDIRECT($A$1&amp;"2:2"),0)))</f>
        <v>155.74986492046054</v>
      </c>
      <c r="FE5" s="32">
        <f t="shared" ca="1" si="15"/>
        <v>137.64726492046054</v>
      </c>
      <c r="FF5" s="32">
        <f t="shared" ca="1" si="15"/>
        <v>164.72466492046055</v>
      </c>
      <c r="FG5" s="35">
        <f t="shared" ca="1" si="15"/>
        <v>129.66106492046055</v>
      </c>
      <c r="FH5" s="32">
        <f t="shared" ca="1" si="15"/>
        <v>88.77246492046055</v>
      </c>
      <c r="FI5" s="32">
        <f t="shared" ca="1" si="15"/>
        <v>112.93823492046054</v>
      </c>
      <c r="FJ5" s="32">
        <f t="shared" ca="1" si="15"/>
        <v>154.38300492046056</v>
      </c>
      <c r="FK5" s="32">
        <f t="shared" ca="1" si="15"/>
        <v>197.06177492046055</v>
      </c>
      <c r="FL5" s="32">
        <f t="shared" ca="1" si="15"/>
        <v>182.13454492046054</v>
      </c>
      <c r="FM5" s="32">
        <f t="shared" ca="1" si="15"/>
        <v>168.83391492046053</v>
      </c>
      <c r="FN5" s="32">
        <f t="shared" ref="FN5:FW19" ca="1" si="16">INDIRECT($A$1&amp;ADDRESS(MATCH(FN$1,INDIRECT($A$1&amp;"C:C"),0),MATCH($A5,INDIRECT($A$1&amp;"2:2"),0)))</f>
        <v>181.0806849204605</v>
      </c>
      <c r="FO5" s="32">
        <f t="shared" ca="1" si="16"/>
        <v>187.40705492046047</v>
      </c>
      <c r="FP5" s="32">
        <f t="shared" ca="1" si="16"/>
        <v>216.43742492046047</v>
      </c>
      <c r="FQ5" s="32">
        <f t="shared" ca="1" si="16"/>
        <v>230.7311949204605</v>
      </c>
      <c r="FR5" s="32">
        <f t="shared" ca="1" si="16"/>
        <v>206.14596492046047</v>
      </c>
      <c r="FS5" s="35">
        <f t="shared" ca="1" si="16"/>
        <v>178.99173492046046</v>
      </c>
      <c r="FT5" s="32">
        <f t="shared" ca="1" si="16"/>
        <v>221.42050492046047</v>
      </c>
      <c r="FU5" s="32">
        <f t="shared" ca="1" si="16"/>
        <v>221.61720492046047</v>
      </c>
      <c r="FV5" s="32">
        <f t="shared" ca="1" si="16"/>
        <v>222.36390492046047</v>
      </c>
      <c r="FW5" s="32">
        <f t="shared" ca="1" si="16"/>
        <v>209.65460492046046</v>
      </c>
      <c r="FX5" s="32">
        <f t="shared" ref="FX5:GG19" ca="1" si="17">INDIRECT($A$1&amp;ADDRESS(MATCH(FX$1,INDIRECT($A$1&amp;"C:C"),0),MATCH($A5,INDIRECT($A$1&amp;"2:2"),0)))</f>
        <v>218.22330492046046</v>
      </c>
      <c r="FY5" s="32">
        <f t="shared" ca="1" si="17"/>
        <v>238.23900492046045</v>
      </c>
      <c r="FZ5" s="32">
        <f t="shared" ca="1" si="17"/>
        <v>242.58470492046044</v>
      </c>
      <c r="GA5" s="32">
        <f t="shared" ca="1" si="17"/>
        <v>185.66540492046045</v>
      </c>
      <c r="GB5" s="32">
        <f t="shared" ca="1" si="17"/>
        <v>191.00310492046043</v>
      </c>
      <c r="GC5" s="32">
        <f t="shared" ca="1" si="17"/>
        <v>214.54280492046041</v>
      </c>
      <c r="GD5" s="32">
        <f t="shared" ca="1" si="17"/>
        <v>185.0245049204604</v>
      </c>
      <c r="GE5" s="32">
        <f t="shared" ca="1" si="17"/>
        <v>154.42220492046039</v>
      </c>
      <c r="GF5" s="32">
        <f t="shared" ca="1" si="17"/>
        <v>212.10690492046035</v>
      </c>
      <c r="GG5" s="32">
        <f t="shared" ca="1" si="17"/>
        <v>207.49930492046033</v>
      </c>
      <c r="GH5" s="32">
        <f t="shared" ref="GH5:GQ19" ca="1" si="18">INDIRECT($A$1&amp;ADDRESS(MATCH(GH$1,INDIRECT($A$1&amp;"C:C"),0),MATCH($A5,INDIRECT($A$1&amp;"2:2"),0)))</f>
        <v>250.72400492046035</v>
      </c>
      <c r="GI5" s="32">
        <f t="shared" ca="1" si="18"/>
        <v>233.53570492046035</v>
      </c>
      <c r="GJ5" s="32">
        <f t="shared" ca="1" si="18"/>
        <v>199.71240492046033</v>
      </c>
      <c r="GK5" s="32">
        <f t="shared" ca="1" si="18"/>
        <v>147.24610492046031</v>
      </c>
      <c r="GL5" s="32">
        <f t="shared" ca="1" si="18"/>
        <v>121.63980492046031</v>
      </c>
      <c r="GM5" s="32">
        <f t="shared" ca="1" si="18"/>
        <v>95.453504920460304</v>
      </c>
      <c r="GN5" s="32">
        <f t="shared" ca="1" si="18"/>
        <v>109.3112049204603</v>
      </c>
      <c r="GO5" s="32">
        <f t="shared" ca="1" si="18"/>
        <v>50.725604920460299</v>
      </c>
      <c r="GP5" s="32">
        <f t="shared" ca="1" si="18"/>
        <v>82.643304920460309</v>
      </c>
      <c r="GQ5" s="32">
        <f t="shared" ca="1" si="18"/>
        <v>63.977704920460305</v>
      </c>
      <c r="GR5" s="32">
        <f t="shared" ref="GR5:HA19" ca="1" si="19">INDIRECT($A$1&amp;ADDRESS(MATCH(GR$1,INDIRECT($A$1&amp;"C:C"),0),MATCH($A5,INDIRECT($A$1&amp;"2:2"),0)))</f>
        <v>106.89540492046031</v>
      </c>
      <c r="GS5" s="32">
        <f t="shared" ca="1" si="19"/>
        <v>127.39550492046031</v>
      </c>
      <c r="GT5" s="32">
        <f t="shared" ca="1" si="19"/>
        <v>118.89560492046031</v>
      </c>
      <c r="GU5" s="32">
        <f t="shared" ca="1" si="19"/>
        <v>137.39570492046033</v>
      </c>
      <c r="GV5" s="32">
        <f t="shared" ca="1" si="19"/>
        <v>120.89580492046034</v>
      </c>
      <c r="GW5" s="32">
        <f t="shared" ca="1" si="19"/>
        <v>120.81256492046033</v>
      </c>
      <c r="GX5" s="32">
        <f t="shared" ca="1" si="19"/>
        <v>121.31266492046034</v>
      </c>
      <c r="GY5" s="32">
        <f t="shared" ca="1" si="19"/>
        <v>126.81276492046034</v>
      </c>
      <c r="GZ5" s="32">
        <f t="shared" ca="1" si="19"/>
        <v>105.31286492046034</v>
      </c>
      <c r="HA5" s="32">
        <f t="shared" ca="1" si="19"/>
        <v>87.812964920460345</v>
      </c>
      <c r="HB5" s="32">
        <f t="shared" ref="HB5:HO19" ca="1" si="20">INDIRECT($A$1&amp;ADDRESS(MATCH(HB$1,INDIRECT($A$1&amp;"C:C"),0),MATCH($A5,INDIRECT($A$1&amp;"2:2"),0)))</f>
        <v>101.31306492046035</v>
      </c>
      <c r="HC5" s="32">
        <f t="shared" ca="1" si="20"/>
        <v>95.813164920460352</v>
      </c>
      <c r="HD5" s="32">
        <f t="shared" ca="1" si="20"/>
        <v>104.31326492046036</v>
      </c>
      <c r="HE5" s="32">
        <f t="shared" ca="1" si="20"/>
        <v>95.230964920460366</v>
      </c>
      <c r="HF5" s="32">
        <f t="shared" ca="1" si="20"/>
        <v>111.14866492046036</v>
      </c>
      <c r="HG5" s="32">
        <f t="shared" ca="1" si="20"/>
        <v>102.06636492046036</v>
      </c>
      <c r="HH5" s="32">
        <f t="shared" ca="1" si="20"/>
        <v>120.81736492046036</v>
      </c>
      <c r="HI5" s="32">
        <f t="shared" ca="1" si="20"/>
        <v>135.56836492046037</v>
      </c>
      <c r="HJ5" s="32">
        <f t="shared" ca="1" si="20"/>
        <v>133.23606492046036</v>
      </c>
      <c r="HK5" s="32">
        <f t="shared" ca="1" si="20"/>
        <v>115.15376492046036</v>
      </c>
      <c r="HL5" s="32">
        <f t="shared" ca="1" si="20"/>
        <v>95.071464920460357</v>
      </c>
      <c r="HM5" s="32">
        <f t="shared" ca="1" si="20"/>
        <v>74.989164920460354</v>
      </c>
      <c r="HN5" s="32">
        <f t="shared" ca="1" si="20"/>
        <v>91.740164920460359</v>
      </c>
      <c r="HO5" s="32">
        <f t="shared" ca="1" si="20"/>
        <v>70.074564920460361</v>
      </c>
    </row>
    <row r="6" spans="1:223" s="30" customFormat="1" x14ac:dyDescent="0.3">
      <c r="A6" s="29" t="s">
        <v>21</v>
      </c>
      <c r="C6" s="31">
        <f t="shared" ref="C6:L18" ca="1" si="21">SUM(INDIRECT(ADDRESS(ROW(),C$1)&amp;":"&amp;ADDRESS(ROW(),C$1+11)))</f>
        <v>0</v>
      </c>
      <c r="D6" s="32">
        <f t="shared" ca="1" si="21"/>
        <v>0</v>
      </c>
      <c r="E6" s="32">
        <f t="shared" ca="1" si="21"/>
        <v>0</v>
      </c>
      <c r="F6" s="32">
        <f t="shared" ca="1" si="21"/>
        <v>0</v>
      </c>
      <c r="G6" s="32">
        <f t="shared" ca="1" si="21"/>
        <v>0</v>
      </c>
      <c r="H6" s="32">
        <f t="shared" ca="1" si="21"/>
        <v>0</v>
      </c>
      <c r="I6" s="32">
        <f t="shared" ca="1" si="21"/>
        <v>0</v>
      </c>
      <c r="J6" s="32">
        <f t="shared" ca="1" si="21"/>
        <v>0</v>
      </c>
      <c r="K6" s="32">
        <f t="shared" ca="1" si="21"/>
        <v>0</v>
      </c>
      <c r="L6" s="32">
        <f t="shared" ca="1" si="21"/>
        <v>0</v>
      </c>
      <c r="M6" s="32">
        <f t="shared" ref="M6:S18" ca="1" si="22">SUM(INDIRECT(ADDRESS(ROW(),M$1)&amp;":"&amp;ADDRESS(ROW(),M$1+11)))</f>
        <v>0</v>
      </c>
      <c r="N6" s="32">
        <f t="shared" ca="1" si="22"/>
        <v>0</v>
      </c>
      <c r="O6" s="32">
        <f t="shared" ca="1" si="22"/>
        <v>0</v>
      </c>
      <c r="P6" s="32">
        <f t="shared" ca="1" si="22"/>
        <v>0</v>
      </c>
      <c r="Q6" s="32">
        <f t="shared" ca="1" si="22"/>
        <v>0</v>
      </c>
      <c r="R6" s="32">
        <f t="shared" ca="1" si="22"/>
        <v>0</v>
      </c>
      <c r="S6" s="33">
        <f t="shared" ca="1" si="22"/>
        <v>0</v>
      </c>
      <c r="T6" s="32">
        <f t="shared" ca="1" si="1"/>
        <v>0</v>
      </c>
      <c r="U6" s="32">
        <f t="shared" ca="1" si="1"/>
        <v>0</v>
      </c>
      <c r="V6" s="32">
        <f t="shared" ca="1" si="1"/>
        <v>0</v>
      </c>
      <c r="W6" s="32">
        <f t="shared" ca="1" si="1"/>
        <v>0</v>
      </c>
      <c r="X6" s="32">
        <f t="shared" ca="1" si="1"/>
        <v>0</v>
      </c>
      <c r="Y6" s="32">
        <f t="shared" ca="1" si="1"/>
        <v>0</v>
      </c>
      <c r="Z6" s="32">
        <f t="shared" ca="1" si="1"/>
        <v>0</v>
      </c>
      <c r="AA6" s="32">
        <f t="shared" ca="1" si="1"/>
        <v>0</v>
      </c>
      <c r="AB6" s="32">
        <f t="shared" ca="1" si="1"/>
        <v>0</v>
      </c>
      <c r="AC6" s="32">
        <f t="shared" ca="1" si="1"/>
        <v>0</v>
      </c>
      <c r="AD6" s="32">
        <f t="shared" ca="1" si="2"/>
        <v>0</v>
      </c>
      <c r="AE6" s="32">
        <f t="shared" ca="1" si="2"/>
        <v>0</v>
      </c>
      <c r="AF6" s="32">
        <f t="shared" ca="1" si="2"/>
        <v>0</v>
      </c>
      <c r="AG6" s="32">
        <f t="shared" ca="1" si="2"/>
        <v>0</v>
      </c>
      <c r="AH6" s="32">
        <f t="shared" ca="1" si="2"/>
        <v>0</v>
      </c>
      <c r="AI6" s="32">
        <f t="shared" ca="1" si="2"/>
        <v>0</v>
      </c>
      <c r="AJ6" s="32">
        <f t="shared" ca="1" si="2"/>
        <v>0</v>
      </c>
      <c r="AK6" s="32">
        <f t="shared" ca="1" si="2"/>
        <v>0</v>
      </c>
      <c r="AL6" s="32">
        <f t="shared" ca="1" si="2"/>
        <v>0</v>
      </c>
      <c r="AM6" s="32">
        <f t="shared" ca="1" si="2"/>
        <v>0</v>
      </c>
      <c r="AN6" s="32">
        <f t="shared" ca="1" si="3"/>
        <v>0</v>
      </c>
      <c r="AO6" s="32">
        <f t="shared" ca="1" si="3"/>
        <v>0</v>
      </c>
      <c r="AP6" s="32">
        <f t="shared" ca="1" si="3"/>
        <v>0</v>
      </c>
      <c r="AQ6" s="32">
        <f t="shared" ca="1" si="3"/>
        <v>0</v>
      </c>
      <c r="AR6" s="32">
        <f t="shared" ca="1" si="3"/>
        <v>0</v>
      </c>
      <c r="AS6" s="32">
        <f t="shared" ca="1" si="3"/>
        <v>0</v>
      </c>
      <c r="AT6" s="32">
        <f t="shared" ca="1" si="3"/>
        <v>0</v>
      </c>
      <c r="AU6" s="32">
        <f t="shared" ca="1" si="3"/>
        <v>0</v>
      </c>
      <c r="AV6" s="32">
        <f t="shared" ca="1" si="3"/>
        <v>0</v>
      </c>
      <c r="AW6" s="32">
        <f t="shared" ca="1" si="3"/>
        <v>0</v>
      </c>
      <c r="AX6" s="32">
        <f t="shared" ca="1" si="4"/>
        <v>0</v>
      </c>
      <c r="AY6" s="32">
        <f t="shared" ca="1" si="4"/>
        <v>0</v>
      </c>
      <c r="AZ6" s="32">
        <f t="shared" ca="1" si="4"/>
        <v>0</v>
      </c>
      <c r="BA6" s="32">
        <f t="shared" ca="1" si="4"/>
        <v>0</v>
      </c>
      <c r="BB6" s="32">
        <f t="shared" ca="1" si="4"/>
        <v>0</v>
      </c>
      <c r="BC6" s="32">
        <f t="shared" ca="1" si="4"/>
        <v>0</v>
      </c>
      <c r="BD6" s="32">
        <f t="shared" ca="1" si="4"/>
        <v>0</v>
      </c>
      <c r="BE6" s="32">
        <f t="shared" ca="1" si="4"/>
        <v>0</v>
      </c>
      <c r="BF6" s="32">
        <f t="shared" ca="1" si="4"/>
        <v>0</v>
      </c>
      <c r="BG6" s="32">
        <f t="shared" ca="1" si="4"/>
        <v>0</v>
      </c>
      <c r="BH6" s="32">
        <f t="shared" ca="1" si="5"/>
        <v>0</v>
      </c>
      <c r="BI6" s="32">
        <f t="shared" ca="1" si="5"/>
        <v>0</v>
      </c>
      <c r="BJ6" s="32">
        <f t="shared" ca="1" si="5"/>
        <v>0</v>
      </c>
      <c r="BK6" s="32">
        <f t="shared" ca="1" si="5"/>
        <v>0</v>
      </c>
      <c r="BL6" s="32">
        <f t="shared" ca="1" si="5"/>
        <v>0</v>
      </c>
      <c r="BM6" s="32">
        <f t="shared" ca="1" si="5"/>
        <v>0</v>
      </c>
      <c r="BN6" s="32">
        <f t="shared" ca="1" si="5"/>
        <v>0</v>
      </c>
      <c r="BO6" s="32">
        <f t="shared" ca="1" si="5"/>
        <v>0</v>
      </c>
      <c r="BP6" s="32">
        <f t="shared" ca="1" si="5"/>
        <v>0</v>
      </c>
      <c r="BQ6" s="32">
        <f t="shared" ca="1" si="5"/>
        <v>0</v>
      </c>
      <c r="BR6" s="32">
        <f t="shared" ca="1" si="6"/>
        <v>0</v>
      </c>
      <c r="BS6" s="32">
        <f t="shared" ca="1" si="6"/>
        <v>0</v>
      </c>
      <c r="BT6" s="32">
        <f t="shared" ca="1" si="6"/>
        <v>0</v>
      </c>
      <c r="BU6" s="32">
        <f t="shared" ca="1" si="6"/>
        <v>0</v>
      </c>
      <c r="BV6" s="32">
        <f t="shared" ca="1" si="6"/>
        <v>0</v>
      </c>
      <c r="BW6" s="32">
        <f t="shared" ca="1" si="6"/>
        <v>0</v>
      </c>
      <c r="BX6" s="32">
        <f t="shared" ca="1" si="6"/>
        <v>0</v>
      </c>
      <c r="BY6" s="32">
        <f t="shared" ca="1" si="6"/>
        <v>0</v>
      </c>
      <c r="BZ6" s="32">
        <f t="shared" ca="1" si="6"/>
        <v>0</v>
      </c>
      <c r="CA6" s="32">
        <f t="shared" ca="1" si="6"/>
        <v>0</v>
      </c>
      <c r="CB6" s="32">
        <f t="shared" ca="1" si="7"/>
        <v>0</v>
      </c>
      <c r="CC6" s="32">
        <f t="shared" ca="1" si="7"/>
        <v>0</v>
      </c>
      <c r="CD6" s="32">
        <f t="shared" ca="1" si="7"/>
        <v>0</v>
      </c>
      <c r="CE6" s="32">
        <f t="shared" ca="1" si="7"/>
        <v>0</v>
      </c>
      <c r="CF6" s="32">
        <f t="shared" ca="1" si="7"/>
        <v>0</v>
      </c>
      <c r="CG6" s="32">
        <f t="shared" ca="1" si="7"/>
        <v>0</v>
      </c>
      <c r="CH6" s="32">
        <f t="shared" ca="1" si="7"/>
        <v>0</v>
      </c>
      <c r="CI6" s="32">
        <f t="shared" ca="1" si="7"/>
        <v>0</v>
      </c>
      <c r="CJ6" s="32">
        <f t="shared" ca="1" si="7"/>
        <v>0</v>
      </c>
      <c r="CK6" s="32">
        <f t="shared" ca="1" si="7"/>
        <v>0</v>
      </c>
      <c r="CL6" s="32">
        <f t="shared" ca="1" si="8"/>
        <v>0</v>
      </c>
      <c r="CM6" s="32">
        <f t="shared" ca="1" si="8"/>
        <v>0</v>
      </c>
      <c r="CN6" s="32">
        <f t="shared" ca="1" si="8"/>
        <v>0</v>
      </c>
      <c r="CO6" s="32">
        <f t="shared" ca="1" si="8"/>
        <v>0</v>
      </c>
      <c r="CP6" s="32">
        <f t="shared" ca="1" si="8"/>
        <v>0</v>
      </c>
      <c r="CQ6" s="32">
        <f t="shared" ca="1" si="8"/>
        <v>0</v>
      </c>
      <c r="CR6" s="32">
        <f t="shared" ca="1" si="8"/>
        <v>0</v>
      </c>
      <c r="CS6" s="32">
        <f t="shared" ca="1" si="8"/>
        <v>0</v>
      </c>
      <c r="CT6" s="32">
        <f t="shared" ca="1" si="8"/>
        <v>0</v>
      </c>
      <c r="CU6" s="32">
        <f t="shared" ca="1" si="8"/>
        <v>0</v>
      </c>
      <c r="CV6" s="32">
        <f t="shared" ca="1" si="9"/>
        <v>0</v>
      </c>
      <c r="CW6" s="32">
        <f t="shared" ca="1" si="9"/>
        <v>0</v>
      </c>
      <c r="CX6" s="32">
        <f t="shared" ca="1" si="9"/>
        <v>0</v>
      </c>
      <c r="CY6" s="32">
        <f t="shared" ca="1" si="9"/>
        <v>0</v>
      </c>
      <c r="CZ6" s="32">
        <f t="shared" ca="1" si="9"/>
        <v>0</v>
      </c>
      <c r="DA6" s="32">
        <f t="shared" ca="1" si="9"/>
        <v>0</v>
      </c>
      <c r="DB6" s="32">
        <f t="shared" ca="1" si="9"/>
        <v>0</v>
      </c>
      <c r="DC6" s="32">
        <f t="shared" ca="1" si="9"/>
        <v>0</v>
      </c>
      <c r="DD6" s="32">
        <f t="shared" ca="1" si="9"/>
        <v>0</v>
      </c>
      <c r="DE6" s="32">
        <f t="shared" ca="1" si="9"/>
        <v>0</v>
      </c>
      <c r="DF6" s="32">
        <f t="shared" ca="1" si="10"/>
        <v>0</v>
      </c>
      <c r="DG6" s="32">
        <f t="shared" ca="1" si="10"/>
        <v>0</v>
      </c>
      <c r="DH6" s="32">
        <f t="shared" ca="1" si="10"/>
        <v>0</v>
      </c>
      <c r="DI6" s="32">
        <f t="shared" ca="1" si="10"/>
        <v>0</v>
      </c>
      <c r="DJ6" s="32">
        <f t="shared" ca="1" si="10"/>
        <v>0</v>
      </c>
      <c r="DK6" s="32">
        <f t="shared" ca="1" si="10"/>
        <v>0</v>
      </c>
      <c r="DL6" s="32">
        <f t="shared" ca="1" si="10"/>
        <v>0</v>
      </c>
      <c r="DM6" s="32">
        <f t="shared" ca="1" si="10"/>
        <v>0</v>
      </c>
      <c r="DN6" s="32">
        <f t="shared" ca="1" si="10"/>
        <v>0</v>
      </c>
      <c r="DO6" s="32">
        <f t="shared" ca="1" si="10"/>
        <v>0</v>
      </c>
      <c r="DP6" s="32">
        <f t="shared" ca="1" si="11"/>
        <v>0</v>
      </c>
      <c r="DQ6" s="32">
        <f t="shared" ca="1" si="11"/>
        <v>0</v>
      </c>
      <c r="DR6" s="32">
        <f t="shared" ca="1" si="11"/>
        <v>0</v>
      </c>
      <c r="DS6" s="32">
        <f t="shared" ca="1" si="11"/>
        <v>0</v>
      </c>
      <c r="DT6" s="32">
        <f t="shared" ca="1" si="11"/>
        <v>0</v>
      </c>
      <c r="DU6" s="32">
        <f t="shared" ca="1" si="11"/>
        <v>0</v>
      </c>
      <c r="DV6" s="32">
        <f t="shared" ca="1" si="11"/>
        <v>0</v>
      </c>
      <c r="DW6" s="32">
        <f t="shared" ca="1" si="11"/>
        <v>0</v>
      </c>
      <c r="DX6" s="32">
        <f t="shared" ca="1" si="11"/>
        <v>0</v>
      </c>
      <c r="DY6" s="32">
        <f t="shared" ca="1" si="11"/>
        <v>0</v>
      </c>
      <c r="DZ6" s="32">
        <f t="shared" ca="1" si="12"/>
        <v>0</v>
      </c>
      <c r="EA6" s="32">
        <f t="shared" ca="1" si="12"/>
        <v>0</v>
      </c>
      <c r="EB6" s="32">
        <f t="shared" ca="1" si="12"/>
        <v>0</v>
      </c>
      <c r="EC6" s="32">
        <f t="shared" ca="1" si="12"/>
        <v>0</v>
      </c>
      <c r="ED6" s="32">
        <f t="shared" ca="1" si="12"/>
        <v>0</v>
      </c>
      <c r="EE6" s="32">
        <f t="shared" ca="1" si="12"/>
        <v>0</v>
      </c>
      <c r="EF6" s="32">
        <f t="shared" ca="1" si="12"/>
        <v>0</v>
      </c>
      <c r="EG6" s="32">
        <f t="shared" ca="1" si="12"/>
        <v>0</v>
      </c>
      <c r="EH6" s="32">
        <f t="shared" ca="1" si="12"/>
        <v>0</v>
      </c>
      <c r="EI6" s="32">
        <f t="shared" ca="1" si="12"/>
        <v>0</v>
      </c>
      <c r="EJ6" s="34">
        <f t="shared" ca="1" si="13"/>
        <v>0</v>
      </c>
      <c r="EK6" s="32">
        <f t="shared" ca="1" si="13"/>
        <v>0</v>
      </c>
      <c r="EL6" s="32">
        <f t="shared" ca="1" si="13"/>
        <v>0</v>
      </c>
      <c r="EM6" s="32">
        <f t="shared" ca="1" si="13"/>
        <v>0</v>
      </c>
      <c r="EN6" s="32">
        <f t="shared" ca="1" si="13"/>
        <v>0</v>
      </c>
      <c r="EO6" s="32">
        <f t="shared" ca="1" si="13"/>
        <v>0</v>
      </c>
      <c r="EP6" s="32">
        <f t="shared" ca="1" si="13"/>
        <v>0</v>
      </c>
      <c r="EQ6" s="32">
        <f t="shared" ca="1" si="13"/>
        <v>0</v>
      </c>
      <c r="ER6" s="32">
        <f t="shared" ca="1" si="13"/>
        <v>0</v>
      </c>
      <c r="ES6" s="32">
        <f t="shared" ca="1" si="13"/>
        <v>0</v>
      </c>
      <c r="ET6" s="32">
        <f t="shared" ca="1" si="14"/>
        <v>0</v>
      </c>
      <c r="EU6" s="35">
        <f t="shared" ca="1" si="14"/>
        <v>0</v>
      </c>
      <c r="EV6" s="32">
        <f t="shared" ca="1" si="14"/>
        <v>0</v>
      </c>
      <c r="EW6" s="32">
        <f t="shared" ca="1" si="14"/>
        <v>0</v>
      </c>
      <c r="EX6" s="32">
        <f t="shared" ca="1" si="14"/>
        <v>0</v>
      </c>
      <c r="EY6" s="32">
        <f t="shared" ca="1" si="14"/>
        <v>0</v>
      </c>
      <c r="EZ6" s="32">
        <f t="shared" ca="1" si="14"/>
        <v>0</v>
      </c>
      <c r="FA6" s="32">
        <f t="shared" ca="1" si="14"/>
        <v>0</v>
      </c>
      <c r="FB6" s="32">
        <f t="shared" ca="1" si="14"/>
        <v>0</v>
      </c>
      <c r="FC6" s="32">
        <f t="shared" ca="1" si="14"/>
        <v>0</v>
      </c>
      <c r="FD6" s="32">
        <f t="shared" ca="1" si="15"/>
        <v>0</v>
      </c>
      <c r="FE6" s="32">
        <f t="shared" ca="1" si="15"/>
        <v>0</v>
      </c>
      <c r="FF6" s="32">
        <f t="shared" ca="1" si="15"/>
        <v>0</v>
      </c>
      <c r="FG6" s="35">
        <f t="shared" ca="1" si="15"/>
        <v>0</v>
      </c>
      <c r="FH6" s="32">
        <f t="shared" ca="1" si="15"/>
        <v>0</v>
      </c>
      <c r="FI6" s="32">
        <f t="shared" ca="1" si="15"/>
        <v>0</v>
      </c>
      <c r="FJ6" s="32">
        <f t="shared" ca="1" si="15"/>
        <v>0</v>
      </c>
      <c r="FK6" s="32">
        <f t="shared" ca="1" si="15"/>
        <v>0</v>
      </c>
      <c r="FL6" s="32">
        <f t="shared" ca="1" si="15"/>
        <v>0</v>
      </c>
      <c r="FM6" s="32">
        <f t="shared" ca="1" si="15"/>
        <v>0</v>
      </c>
      <c r="FN6" s="32">
        <f t="shared" ca="1" si="16"/>
        <v>0</v>
      </c>
      <c r="FO6" s="32">
        <f t="shared" ca="1" si="16"/>
        <v>0</v>
      </c>
      <c r="FP6" s="32">
        <f t="shared" ca="1" si="16"/>
        <v>0</v>
      </c>
      <c r="FQ6" s="32">
        <f t="shared" ca="1" si="16"/>
        <v>0</v>
      </c>
      <c r="FR6" s="32">
        <f t="shared" ca="1" si="16"/>
        <v>0</v>
      </c>
      <c r="FS6" s="35">
        <f t="shared" ca="1" si="16"/>
        <v>0</v>
      </c>
      <c r="FT6" s="32">
        <f t="shared" ca="1" si="16"/>
        <v>0</v>
      </c>
      <c r="FU6" s="32">
        <f t="shared" ca="1" si="16"/>
        <v>0</v>
      </c>
      <c r="FV6" s="32">
        <f t="shared" ca="1" si="16"/>
        <v>0</v>
      </c>
      <c r="FW6" s="32">
        <f t="shared" ca="1" si="16"/>
        <v>0</v>
      </c>
      <c r="FX6" s="32">
        <f t="shared" ca="1" si="17"/>
        <v>0</v>
      </c>
      <c r="FY6" s="32">
        <f t="shared" ca="1" si="17"/>
        <v>0</v>
      </c>
      <c r="FZ6" s="32">
        <f t="shared" ca="1" si="17"/>
        <v>0</v>
      </c>
      <c r="GA6" s="32">
        <f t="shared" ca="1" si="17"/>
        <v>0</v>
      </c>
      <c r="GB6" s="32">
        <f t="shared" ca="1" si="17"/>
        <v>0</v>
      </c>
      <c r="GC6" s="32">
        <f t="shared" ca="1" si="17"/>
        <v>0</v>
      </c>
      <c r="GD6" s="32">
        <f t="shared" ca="1" si="17"/>
        <v>0</v>
      </c>
      <c r="GE6" s="32">
        <f t="shared" ca="1" si="17"/>
        <v>0</v>
      </c>
      <c r="GF6" s="32">
        <f t="shared" ca="1" si="17"/>
        <v>0</v>
      </c>
      <c r="GG6" s="32">
        <f t="shared" ca="1" si="17"/>
        <v>0</v>
      </c>
      <c r="GH6" s="32">
        <f t="shared" ca="1" si="18"/>
        <v>0</v>
      </c>
      <c r="GI6" s="32">
        <f t="shared" ca="1" si="18"/>
        <v>0</v>
      </c>
      <c r="GJ6" s="32">
        <f t="shared" ca="1" si="18"/>
        <v>0</v>
      </c>
      <c r="GK6" s="32">
        <f t="shared" ca="1" si="18"/>
        <v>0</v>
      </c>
      <c r="GL6" s="32">
        <f t="shared" ca="1" si="18"/>
        <v>0</v>
      </c>
      <c r="GM6" s="32">
        <f t="shared" ca="1" si="18"/>
        <v>0</v>
      </c>
      <c r="GN6" s="32">
        <f t="shared" ca="1" si="18"/>
        <v>0</v>
      </c>
      <c r="GO6" s="32">
        <f t="shared" ca="1" si="18"/>
        <v>0</v>
      </c>
      <c r="GP6" s="32">
        <f t="shared" ca="1" si="18"/>
        <v>0</v>
      </c>
      <c r="GQ6" s="32">
        <f t="shared" ca="1" si="18"/>
        <v>0</v>
      </c>
      <c r="GR6" s="32">
        <f t="shared" ca="1" si="19"/>
        <v>0</v>
      </c>
      <c r="GS6" s="32">
        <f t="shared" ca="1" si="19"/>
        <v>0</v>
      </c>
      <c r="GT6" s="32">
        <f t="shared" ca="1" si="19"/>
        <v>0</v>
      </c>
      <c r="GU6" s="32">
        <f t="shared" ca="1" si="19"/>
        <v>0</v>
      </c>
      <c r="GV6" s="32">
        <f t="shared" ca="1" si="19"/>
        <v>0</v>
      </c>
      <c r="GW6" s="32">
        <f t="shared" ca="1" si="19"/>
        <v>0</v>
      </c>
      <c r="GX6" s="32">
        <f t="shared" ca="1" si="19"/>
        <v>0</v>
      </c>
      <c r="GY6" s="32">
        <f t="shared" ca="1" si="19"/>
        <v>0</v>
      </c>
      <c r="GZ6" s="32">
        <f t="shared" ca="1" si="19"/>
        <v>0</v>
      </c>
      <c r="HA6" s="32">
        <f t="shared" ca="1" si="19"/>
        <v>0</v>
      </c>
      <c r="HB6" s="32">
        <f t="shared" ca="1" si="20"/>
        <v>0</v>
      </c>
      <c r="HC6" s="32">
        <f t="shared" ca="1" si="20"/>
        <v>0</v>
      </c>
      <c r="HD6" s="32">
        <f t="shared" ca="1" si="20"/>
        <v>0</v>
      </c>
      <c r="HE6" s="32">
        <f t="shared" ca="1" si="20"/>
        <v>0</v>
      </c>
      <c r="HF6" s="32">
        <f t="shared" ca="1" si="20"/>
        <v>0</v>
      </c>
      <c r="HG6" s="32">
        <f t="shared" ca="1" si="20"/>
        <v>0</v>
      </c>
      <c r="HH6" s="32">
        <f t="shared" ca="1" si="20"/>
        <v>0</v>
      </c>
      <c r="HI6" s="32">
        <f t="shared" ca="1" si="20"/>
        <v>0</v>
      </c>
      <c r="HJ6" s="32">
        <f t="shared" ca="1" si="20"/>
        <v>0</v>
      </c>
      <c r="HK6" s="32">
        <f t="shared" ca="1" si="20"/>
        <v>0</v>
      </c>
      <c r="HL6" s="32">
        <f t="shared" ca="1" si="20"/>
        <v>0</v>
      </c>
      <c r="HM6" s="32">
        <f t="shared" ca="1" si="20"/>
        <v>0</v>
      </c>
      <c r="HN6" s="32">
        <f t="shared" ca="1" si="20"/>
        <v>0</v>
      </c>
      <c r="HO6" s="32">
        <f t="shared" ca="1" si="20"/>
        <v>0</v>
      </c>
    </row>
    <row r="7" spans="1:223" s="30" customFormat="1" x14ac:dyDescent="0.3">
      <c r="A7" s="29" t="s">
        <v>22</v>
      </c>
      <c r="C7" s="31">
        <f t="shared" ca="1" si="21"/>
        <v>246.99995999999996</v>
      </c>
      <c r="D7" s="32">
        <f t="shared" ca="1" si="21"/>
        <v>251.0167036666667</v>
      </c>
      <c r="E7" s="32">
        <f t="shared" ca="1" si="21"/>
        <v>265.9162766666667</v>
      </c>
      <c r="F7" s="32">
        <f t="shared" ca="1" si="21"/>
        <v>275.71666666666653</v>
      </c>
      <c r="G7" s="32">
        <f t="shared" ca="1" si="21"/>
        <v>285.91662866666661</v>
      </c>
      <c r="H7" s="32">
        <f t="shared" ca="1" si="21"/>
        <v>294.08293333333336</v>
      </c>
      <c r="I7" s="32">
        <f t="shared" ca="1" si="21"/>
        <v>303.08333333333331</v>
      </c>
      <c r="J7" s="32">
        <f t="shared" ca="1" si="21"/>
        <v>315.16666666666703</v>
      </c>
      <c r="K7" s="32">
        <f t="shared" ca="1" si="21"/>
        <v>330.99599999999998</v>
      </c>
      <c r="L7" s="32">
        <f t="shared" ca="1" si="21"/>
        <v>348.99599999999987</v>
      </c>
      <c r="M7" s="32">
        <f t="shared" ca="1" si="22"/>
        <v>366.99515999999994</v>
      </c>
      <c r="N7" s="32">
        <f t="shared" ca="1" si="22"/>
        <v>379.99200000000002</v>
      </c>
      <c r="O7" s="32">
        <f t="shared" ca="1" si="22"/>
        <v>409.99596000000014</v>
      </c>
      <c r="P7" s="32">
        <f t="shared" ca="1" si="22"/>
        <v>429</v>
      </c>
      <c r="Q7" s="32">
        <f t="shared" ca="1" si="22"/>
        <v>460.99559999999991</v>
      </c>
      <c r="R7" s="32">
        <f t="shared" ca="1" si="22"/>
        <v>482.99880000000007</v>
      </c>
      <c r="S7" s="32">
        <f t="shared" ca="1" si="22"/>
        <v>504.99120000000011</v>
      </c>
      <c r="T7" s="32">
        <f t="shared" ca="1" si="1"/>
        <v>20.58333</v>
      </c>
      <c r="U7" s="32">
        <f t="shared" ca="1" si="1"/>
        <v>20.58333</v>
      </c>
      <c r="V7" s="32">
        <f t="shared" ca="1" si="1"/>
        <v>20.58333</v>
      </c>
      <c r="W7" s="32">
        <f t="shared" ca="1" si="1"/>
        <v>20.58333</v>
      </c>
      <c r="X7" s="32">
        <f t="shared" ca="1" si="1"/>
        <v>20.58333</v>
      </c>
      <c r="Y7" s="32">
        <f t="shared" ca="1" si="1"/>
        <v>20.58333</v>
      </c>
      <c r="Z7" s="32">
        <f t="shared" ca="1" si="1"/>
        <v>20.58333</v>
      </c>
      <c r="AA7" s="32">
        <f t="shared" ca="1" si="1"/>
        <v>20.58333</v>
      </c>
      <c r="AB7" s="32">
        <f t="shared" ca="1" si="1"/>
        <v>20.58333</v>
      </c>
      <c r="AC7" s="32">
        <f t="shared" ca="1" si="1"/>
        <v>20.58333</v>
      </c>
      <c r="AD7" s="32">
        <f t="shared" ca="1" si="2"/>
        <v>20.58333</v>
      </c>
      <c r="AE7" s="32">
        <f t="shared" ca="1" si="2"/>
        <v>20.58333</v>
      </c>
      <c r="AF7" s="32">
        <f t="shared" ca="1" si="2"/>
        <v>21.16667</v>
      </c>
      <c r="AG7" s="32">
        <f t="shared" ca="1" si="2"/>
        <v>20.116669000000002</v>
      </c>
      <c r="AH7" s="32">
        <f t="shared" ca="1" si="2"/>
        <v>21.116669000000002</v>
      </c>
      <c r="AI7" s="32">
        <f t="shared" ca="1" si="2"/>
        <v>21.16667</v>
      </c>
      <c r="AJ7" s="32">
        <f t="shared" ca="1" si="2"/>
        <v>21.16667</v>
      </c>
      <c r="AK7" s="32">
        <f t="shared" ca="1" si="2"/>
        <v>21.16667</v>
      </c>
      <c r="AL7" s="32">
        <f t="shared" ca="1" si="2"/>
        <v>21.16667</v>
      </c>
      <c r="AM7" s="32">
        <f t="shared" ca="1" si="2"/>
        <v>21.16667</v>
      </c>
      <c r="AN7" s="32">
        <f t="shared" ca="1" si="3"/>
        <v>19.116669000000002</v>
      </c>
      <c r="AO7" s="32">
        <f t="shared" ca="1" si="3"/>
        <v>21.16667</v>
      </c>
      <c r="AP7" s="32">
        <f t="shared" ca="1" si="3"/>
        <v>21.16667</v>
      </c>
      <c r="AQ7" s="32">
        <f t="shared" ca="1" si="3"/>
        <v>21.333336666666668</v>
      </c>
      <c r="AR7" s="32">
        <f t="shared" ca="1" si="3"/>
        <v>21.999966666666673</v>
      </c>
      <c r="AS7" s="32">
        <f t="shared" ca="1" si="3"/>
        <v>21.999966666666673</v>
      </c>
      <c r="AT7" s="32">
        <f t="shared" ca="1" si="3"/>
        <v>23.749976666666669</v>
      </c>
      <c r="AU7" s="32">
        <f t="shared" ca="1" si="3"/>
        <v>21.999966666666673</v>
      </c>
      <c r="AV7" s="32">
        <f t="shared" ca="1" si="3"/>
        <v>21.999966666666673</v>
      </c>
      <c r="AW7" s="32">
        <f t="shared" ca="1" si="3"/>
        <v>21.999966666666673</v>
      </c>
      <c r="AX7" s="32">
        <f t="shared" ca="1" si="4"/>
        <v>21.999966666666673</v>
      </c>
      <c r="AY7" s="32">
        <f t="shared" ca="1" si="4"/>
        <v>21.999966666666673</v>
      </c>
      <c r="AZ7" s="32">
        <f t="shared" ca="1" si="4"/>
        <v>21.999966666666673</v>
      </c>
      <c r="BA7" s="32">
        <f t="shared" ca="1" si="4"/>
        <v>21.999966666666673</v>
      </c>
      <c r="BB7" s="32">
        <f t="shared" ca="1" si="4"/>
        <v>21.999966666666673</v>
      </c>
      <c r="BC7" s="32">
        <f t="shared" ca="1" si="4"/>
        <v>22.16663333333333</v>
      </c>
      <c r="BD7" s="32">
        <f t="shared" ca="1" si="4"/>
        <v>22.833333333333329</v>
      </c>
      <c r="BE7" s="32">
        <f t="shared" ca="1" si="4"/>
        <v>22.833333333333329</v>
      </c>
      <c r="BF7" s="32">
        <f t="shared" ca="1" si="4"/>
        <v>22.833333333333329</v>
      </c>
      <c r="BG7" s="32">
        <f t="shared" ca="1" si="4"/>
        <v>22.833333333333329</v>
      </c>
      <c r="BH7" s="32">
        <f t="shared" ca="1" si="5"/>
        <v>24.383333333333329</v>
      </c>
      <c r="BI7" s="32">
        <f t="shared" ca="1" si="5"/>
        <v>22.833333333333329</v>
      </c>
      <c r="BJ7" s="32">
        <f t="shared" ca="1" si="5"/>
        <v>22.833333333333329</v>
      </c>
      <c r="BK7" s="32">
        <f t="shared" ca="1" si="5"/>
        <v>22.833333333333329</v>
      </c>
      <c r="BL7" s="32">
        <f t="shared" ca="1" si="5"/>
        <v>22.833333333333329</v>
      </c>
      <c r="BM7" s="32">
        <f t="shared" ca="1" si="5"/>
        <v>22.833333333333329</v>
      </c>
      <c r="BN7" s="32">
        <f t="shared" ca="1" si="5"/>
        <v>22.833333333333329</v>
      </c>
      <c r="BO7" s="32">
        <f t="shared" ca="1" si="5"/>
        <v>23</v>
      </c>
      <c r="BP7" s="32">
        <f t="shared" ca="1" si="5"/>
        <v>23.58333</v>
      </c>
      <c r="BQ7" s="32">
        <f t="shared" ca="1" si="5"/>
        <v>23.58333</v>
      </c>
      <c r="BR7" s="32">
        <f t="shared" ca="1" si="6"/>
        <v>23.58333</v>
      </c>
      <c r="BS7" s="32">
        <f t="shared" ca="1" si="6"/>
        <v>24.958331000000001</v>
      </c>
      <c r="BT7" s="32">
        <f t="shared" ca="1" si="6"/>
        <v>24.958331000000001</v>
      </c>
      <c r="BU7" s="32">
        <f t="shared" ca="1" si="6"/>
        <v>23.58333</v>
      </c>
      <c r="BV7" s="32">
        <f t="shared" ca="1" si="6"/>
        <v>23.58333</v>
      </c>
      <c r="BW7" s="32">
        <f t="shared" ca="1" si="6"/>
        <v>23.58333</v>
      </c>
      <c r="BX7" s="32">
        <f t="shared" ca="1" si="6"/>
        <v>23.58333</v>
      </c>
      <c r="BY7" s="32">
        <f t="shared" ca="1" si="6"/>
        <v>23.58333</v>
      </c>
      <c r="BZ7" s="32">
        <f t="shared" ca="1" si="6"/>
        <v>23.58333</v>
      </c>
      <c r="CA7" s="32">
        <f t="shared" ca="1" si="6"/>
        <v>23.749996666666668</v>
      </c>
      <c r="CB7" s="32">
        <f t="shared" ca="1" si="7"/>
        <v>24.499966666666673</v>
      </c>
      <c r="CC7" s="32">
        <f t="shared" ca="1" si="7"/>
        <v>24.499966666666673</v>
      </c>
      <c r="CD7" s="32">
        <f t="shared" ca="1" si="7"/>
        <v>24.499966666666673</v>
      </c>
      <c r="CE7" s="32">
        <f t="shared" ca="1" si="7"/>
        <v>24.499966666666673</v>
      </c>
      <c r="CF7" s="32">
        <f t="shared" ca="1" si="7"/>
        <v>24.499966666666673</v>
      </c>
      <c r="CG7" s="32">
        <f t="shared" ca="1" si="7"/>
        <v>24.499966666666673</v>
      </c>
      <c r="CH7" s="32">
        <f t="shared" ca="1" si="7"/>
        <v>24.499966666666673</v>
      </c>
      <c r="CI7" s="32">
        <f t="shared" ca="1" si="7"/>
        <v>24.499966666666673</v>
      </c>
      <c r="CJ7" s="32">
        <f t="shared" ca="1" si="7"/>
        <v>24.499966666666673</v>
      </c>
      <c r="CK7" s="32">
        <f t="shared" ca="1" si="7"/>
        <v>24.499966666666673</v>
      </c>
      <c r="CL7" s="32">
        <f t="shared" ca="1" si="8"/>
        <v>24.499966666666673</v>
      </c>
      <c r="CM7" s="32">
        <f t="shared" ca="1" si="8"/>
        <v>24.583300000000001</v>
      </c>
      <c r="CN7" s="32">
        <f t="shared" ca="1" si="8"/>
        <v>25.25</v>
      </c>
      <c r="CO7" s="32">
        <f t="shared" ca="1" si="8"/>
        <v>25.25</v>
      </c>
      <c r="CP7" s="32">
        <f t="shared" ca="1" si="8"/>
        <v>25.25</v>
      </c>
      <c r="CQ7" s="32">
        <f t="shared" ca="1" si="8"/>
        <v>25.25</v>
      </c>
      <c r="CR7" s="32">
        <f t="shared" ca="1" si="8"/>
        <v>25.25</v>
      </c>
      <c r="CS7" s="32">
        <f t="shared" ca="1" si="8"/>
        <v>25.25</v>
      </c>
      <c r="CT7" s="32">
        <f t="shared" ca="1" si="8"/>
        <v>25.25</v>
      </c>
      <c r="CU7" s="32">
        <f t="shared" ca="1" si="8"/>
        <v>25.25</v>
      </c>
      <c r="CV7" s="32">
        <f t="shared" ca="1" si="9"/>
        <v>25.25</v>
      </c>
      <c r="CW7" s="32">
        <f t="shared" ca="1" si="9"/>
        <v>25.25</v>
      </c>
      <c r="CX7" s="32">
        <f t="shared" ca="1" si="9"/>
        <v>25.25</v>
      </c>
      <c r="CY7" s="32">
        <f t="shared" ca="1" si="9"/>
        <v>25.333333333333329</v>
      </c>
      <c r="CZ7" s="32">
        <f t="shared" ca="1" si="9"/>
        <v>26.250000000000028</v>
      </c>
      <c r="DA7" s="32">
        <f t="shared" ca="1" si="9"/>
        <v>26.250000000000028</v>
      </c>
      <c r="DB7" s="32">
        <f t="shared" ca="1" si="9"/>
        <v>26.250000000000028</v>
      </c>
      <c r="DC7" s="32">
        <f t="shared" ca="1" si="9"/>
        <v>26.250000000000028</v>
      </c>
      <c r="DD7" s="32">
        <f t="shared" ca="1" si="9"/>
        <v>26.250000000000028</v>
      </c>
      <c r="DE7" s="32">
        <f t="shared" ca="1" si="9"/>
        <v>26.250000000000028</v>
      </c>
      <c r="DF7" s="32">
        <f t="shared" ca="1" si="10"/>
        <v>26.250000000000028</v>
      </c>
      <c r="DG7" s="32">
        <f t="shared" ca="1" si="10"/>
        <v>26.250000000000028</v>
      </c>
      <c r="DH7" s="32">
        <f t="shared" ca="1" si="10"/>
        <v>26.250000000000028</v>
      </c>
      <c r="DI7" s="32">
        <f t="shared" ca="1" si="10"/>
        <v>26.250000000000028</v>
      </c>
      <c r="DJ7" s="32">
        <f t="shared" ca="1" si="10"/>
        <v>26.250000000000028</v>
      </c>
      <c r="DK7" s="32">
        <f t="shared" ca="1" si="10"/>
        <v>26.4166666666667</v>
      </c>
      <c r="DL7" s="32">
        <f t="shared" ca="1" si="10"/>
        <v>27.582999999999998</v>
      </c>
      <c r="DM7" s="32">
        <f t="shared" ca="1" si="10"/>
        <v>27.582999999999998</v>
      </c>
      <c r="DN7" s="32">
        <f t="shared" ca="1" si="10"/>
        <v>27.582999999999998</v>
      </c>
      <c r="DO7" s="32">
        <f t="shared" ca="1" si="10"/>
        <v>27.582999999999998</v>
      </c>
      <c r="DP7" s="32">
        <f t="shared" ca="1" si="11"/>
        <v>27.582999999999998</v>
      </c>
      <c r="DQ7" s="32">
        <f t="shared" ca="1" si="11"/>
        <v>27.582999999999998</v>
      </c>
      <c r="DR7" s="32">
        <f t="shared" ca="1" si="11"/>
        <v>27.582999999999998</v>
      </c>
      <c r="DS7" s="32">
        <f t="shared" ca="1" si="11"/>
        <v>27.582999999999998</v>
      </c>
      <c r="DT7" s="32">
        <f t="shared" ca="1" si="11"/>
        <v>27.582999999999998</v>
      </c>
      <c r="DU7" s="32">
        <f t="shared" ca="1" si="11"/>
        <v>27.582999999999998</v>
      </c>
      <c r="DV7" s="32">
        <f t="shared" ca="1" si="11"/>
        <v>27.582999999999998</v>
      </c>
      <c r="DW7" s="32">
        <f t="shared" ca="1" si="11"/>
        <v>27.582999999999998</v>
      </c>
      <c r="DX7" s="32">
        <f t="shared" ca="1" si="11"/>
        <v>29.082999999999998</v>
      </c>
      <c r="DY7" s="32">
        <f t="shared" ca="1" si="11"/>
        <v>29.082999999999998</v>
      </c>
      <c r="DZ7" s="32">
        <f t="shared" ca="1" si="12"/>
        <v>29.082999999999998</v>
      </c>
      <c r="EA7" s="32">
        <f t="shared" ca="1" si="12"/>
        <v>29.082999999999998</v>
      </c>
      <c r="EB7" s="32">
        <f t="shared" ca="1" si="12"/>
        <v>29.082999999999998</v>
      </c>
      <c r="EC7" s="32">
        <f t="shared" ca="1" si="12"/>
        <v>29.082999999999998</v>
      </c>
      <c r="ED7" s="32">
        <f t="shared" ca="1" si="12"/>
        <v>29.082999999999998</v>
      </c>
      <c r="EE7" s="32">
        <f t="shared" ca="1" si="12"/>
        <v>29.082999999999998</v>
      </c>
      <c r="EF7" s="32">
        <f t="shared" ca="1" si="12"/>
        <v>29.082999999999998</v>
      </c>
      <c r="EG7" s="32">
        <f t="shared" ca="1" si="12"/>
        <v>29.082999999999998</v>
      </c>
      <c r="EH7" s="32">
        <f t="shared" ca="1" si="12"/>
        <v>29.082999999999998</v>
      </c>
      <c r="EI7" s="32">
        <f t="shared" ca="1" si="12"/>
        <v>29.082999999999998</v>
      </c>
      <c r="EJ7" s="34">
        <f t="shared" ca="1" si="13"/>
        <v>30.582929999999998</v>
      </c>
      <c r="EK7" s="32">
        <f t="shared" ca="1" si="13"/>
        <v>30.582929999999998</v>
      </c>
      <c r="EL7" s="32">
        <f t="shared" ca="1" si="13"/>
        <v>30.582929999999998</v>
      </c>
      <c r="EM7" s="32">
        <f t="shared" ca="1" si="13"/>
        <v>30.582929999999998</v>
      </c>
      <c r="EN7" s="32">
        <f t="shared" ca="1" si="13"/>
        <v>30.582929999999998</v>
      </c>
      <c r="EO7" s="32">
        <f t="shared" ca="1" si="13"/>
        <v>30.582929999999998</v>
      </c>
      <c r="EP7" s="32">
        <f t="shared" ca="1" si="13"/>
        <v>30.582929999999998</v>
      </c>
      <c r="EQ7" s="32">
        <f t="shared" ca="1" si="13"/>
        <v>30.582929999999998</v>
      </c>
      <c r="ER7" s="32">
        <f t="shared" ca="1" si="13"/>
        <v>30.582929999999998</v>
      </c>
      <c r="ES7" s="32">
        <f t="shared" ca="1" si="13"/>
        <v>30.582929999999998</v>
      </c>
      <c r="ET7" s="32">
        <f t="shared" ca="1" si="14"/>
        <v>30.582929999999998</v>
      </c>
      <c r="EU7" s="35">
        <f t="shared" ca="1" si="14"/>
        <v>30.582929999999998</v>
      </c>
      <c r="EV7" s="32">
        <f t="shared" ca="1" si="14"/>
        <v>31.666</v>
      </c>
      <c r="EW7" s="32">
        <f t="shared" ca="1" si="14"/>
        <v>31.666</v>
      </c>
      <c r="EX7" s="32">
        <f t="shared" ca="1" si="14"/>
        <v>31.666</v>
      </c>
      <c r="EY7" s="32">
        <f t="shared" ca="1" si="14"/>
        <v>31.666</v>
      </c>
      <c r="EZ7" s="32">
        <f t="shared" ca="1" si="14"/>
        <v>31.666</v>
      </c>
      <c r="FA7" s="32">
        <f t="shared" ca="1" si="14"/>
        <v>31.666</v>
      </c>
      <c r="FB7" s="32">
        <f t="shared" ca="1" si="14"/>
        <v>31.666</v>
      </c>
      <c r="FC7" s="32">
        <f t="shared" ca="1" si="14"/>
        <v>31.666</v>
      </c>
      <c r="FD7" s="32">
        <f t="shared" ca="1" si="15"/>
        <v>31.666</v>
      </c>
      <c r="FE7" s="32">
        <f t="shared" ca="1" si="15"/>
        <v>31.666</v>
      </c>
      <c r="FF7" s="32">
        <f t="shared" ca="1" si="15"/>
        <v>31.666</v>
      </c>
      <c r="FG7" s="35">
        <f t="shared" ca="1" si="15"/>
        <v>31.666</v>
      </c>
      <c r="FH7" s="32">
        <f t="shared" ca="1" si="15"/>
        <v>34.166330000000002</v>
      </c>
      <c r="FI7" s="32">
        <f t="shared" ca="1" si="15"/>
        <v>34.166330000000002</v>
      </c>
      <c r="FJ7" s="32">
        <f t="shared" ca="1" si="15"/>
        <v>34.166330000000002</v>
      </c>
      <c r="FK7" s="32">
        <f t="shared" ca="1" si="15"/>
        <v>34.166330000000002</v>
      </c>
      <c r="FL7" s="32">
        <f t="shared" ca="1" si="15"/>
        <v>34.166330000000002</v>
      </c>
      <c r="FM7" s="32">
        <f t="shared" ca="1" si="15"/>
        <v>34.166330000000002</v>
      </c>
      <c r="FN7" s="32">
        <f t="shared" ca="1" si="16"/>
        <v>34.166330000000002</v>
      </c>
      <c r="FO7" s="32">
        <f t="shared" ca="1" si="16"/>
        <v>34.166330000000002</v>
      </c>
      <c r="FP7" s="32">
        <f t="shared" ca="1" si="16"/>
        <v>34.166330000000002</v>
      </c>
      <c r="FQ7" s="32">
        <f t="shared" ca="1" si="16"/>
        <v>34.166330000000002</v>
      </c>
      <c r="FR7" s="32">
        <f t="shared" ca="1" si="16"/>
        <v>34.166330000000002</v>
      </c>
      <c r="FS7" s="35">
        <f t="shared" ca="1" si="16"/>
        <v>34.166330000000002</v>
      </c>
      <c r="FT7" s="32">
        <f t="shared" ca="1" si="16"/>
        <v>34.25</v>
      </c>
      <c r="FU7" s="32">
        <f t="shared" ca="1" si="16"/>
        <v>34.25</v>
      </c>
      <c r="FV7" s="32">
        <f t="shared" ca="1" si="16"/>
        <v>34.25</v>
      </c>
      <c r="FW7" s="32">
        <f t="shared" ca="1" si="16"/>
        <v>34.25</v>
      </c>
      <c r="FX7" s="32">
        <f t="shared" ca="1" si="17"/>
        <v>34.25</v>
      </c>
      <c r="FY7" s="32">
        <f t="shared" ca="1" si="17"/>
        <v>34.25</v>
      </c>
      <c r="FZ7" s="32">
        <f t="shared" ca="1" si="17"/>
        <v>34.25</v>
      </c>
      <c r="GA7" s="32">
        <f t="shared" ca="1" si="17"/>
        <v>34.25</v>
      </c>
      <c r="GB7" s="32">
        <f t="shared" ca="1" si="17"/>
        <v>38.25</v>
      </c>
      <c r="GC7" s="32">
        <f t="shared" ca="1" si="17"/>
        <v>38.25</v>
      </c>
      <c r="GD7" s="32">
        <f t="shared" ca="1" si="17"/>
        <v>38.25</v>
      </c>
      <c r="GE7" s="32">
        <f t="shared" ca="1" si="17"/>
        <v>40.25</v>
      </c>
      <c r="GF7" s="32">
        <f t="shared" ca="1" si="17"/>
        <v>38.4163</v>
      </c>
      <c r="GG7" s="32">
        <f t="shared" ca="1" si="17"/>
        <v>38.4163</v>
      </c>
      <c r="GH7" s="32">
        <f t="shared" ca="1" si="18"/>
        <v>38.4163</v>
      </c>
      <c r="GI7" s="32">
        <f t="shared" ca="1" si="18"/>
        <v>38.4163</v>
      </c>
      <c r="GJ7" s="32">
        <f t="shared" ca="1" si="18"/>
        <v>38.4163</v>
      </c>
      <c r="GK7" s="32">
        <f t="shared" ca="1" si="18"/>
        <v>38.4163</v>
      </c>
      <c r="GL7" s="32">
        <f t="shared" ca="1" si="18"/>
        <v>38.4163</v>
      </c>
      <c r="GM7" s="32">
        <f t="shared" ca="1" si="18"/>
        <v>38.4163</v>
      </c>
      <c r="GN7" s="32">
        <f t="shared" ca="1" si="18"/>
        <v>38.4163</v>
      </c>
      <c r="GO7" s="32">
        <f t="shared" ca="1" si="18"/>
        <v>38.4163</v>
      </c>
      <c r="GP7" s="32">
        <f t="shared" ca="1" si="18"/>
        <v>38.4163</v>
      </c>
      <c r="GQ7" s="32">
        <f t="shared" ca="1" si="18"/>
        <v>38.4163</v>
      </c>
      <c r="GR7" s="32">
        <f t="shared" ca="1" si="19"/>
        <v>40.249899999999997</v>
      </c>
      <c r="GS7" s="32">
        <f t="shared" ca="1" si="19"/>
        <v>40.249899999999997</v>
      </c>
      <c r="GT7" s="32">
        <f t="shared" ca="1" si="19"/>
        <v>40.249899999999997</v>
      </c>
      <c r="GU7" s="32">
        <f t="shared" ca="1" si="19"/>
        <v>40.249899999999997</v>
      </c>
      <c r="GV7" s="32">
        <f t="shared" ca="1" si="19"/>
        <v>40.249899999999997</v>
      </c>
      <c r="GW7" s="32">
        <f t="shared" ca="1" si="19"/>
        <v>40.249899999999997</v>
      </c>
      <c r="GX7" s="32">
        <f t="shared" ca="1" si="19"/>
        <v>40.249899999999997</v>
      </c>
      <c r="GY7" s="32">
        <f t="shared" ca="1" si="19"/>
        <v>40.249899999999997</v>
      </c>
      <c r="GZ7" s="32">
        <f t="shared" ca="1" si="19"/>
        <v>40.249899999999997</v>
      </c>
      <c r="HA7" s="32">
        <f t="shared" ca="1" si="19"/>
        <v>40.249899999999997</v>
      </c>
      <c r="HB7" s="32">
        <f t="shared" ca="1" si="20"/>
        <v>40.249899999999997</v>
      </c>
      <c r="HC7" s="32">
        <f t="shared" ca="1" si="20"/>
        <v>40.249899999999997</v>
      </c>
      <c r="HD7" s="32">
        <f t="shared" ca="1" si="20"/>
        <v>42.082599999999999</v>
      </c>
      <c r="HE7" s="32">
        <f t="shared" ca="1" si="20"/>
        <v>42.082599999999999</v>
      </c>
      <c r="HF7" s="32">
        <f t="shared" ca="1" si="20"/>
        <v>42.082599999999999</v>
      </c>
      <c r="HG7" s="32">
        <f t="shared" ca="1" si="20"/>
        <v>42.082599999999999</v>
      </c>
      <c r="HH7" s="32">
        <f t="shared" ca="1" si="20"/>
        <v>42.082599999999999</v>
      </c>
      <c r="HI7" s="32">
        <f t="shared" ca="1" si="20"/>
        <v>42.082599999999999</v>
      </c>
      <c r="HJ7" s="32">
        <f t="shared" ca="1" si="20"/>
        <v>42.082599999999999</v>
      </c>
      <c r="HK7" s="32">
        <f t="shared" ca="1" si="20"/>
        <v>42.082599999999999</v>
      </c>
      <c r="HL7" s="32">
        <f t="shared" ca="1" si="20"/>
        <v>42.082599999999999</v>
      </c>
      <c r="HM7" s="32">
        <f t="shared" ca="1" si="20"/>
        <v>42.082599999999999</v>
      </c>
      <c r="HN7" s="32">
        <f t="shared" ca="1" si="20"/>
        <v>42.082599999999999</v>
      </c>
      <c r="HO7" s="32">
        <f t="shared" ca="1" si="20"/>
        <v>42.082599999999999</v>
      </c>
    </row>
    <row r="8" spans="1:223" ht="14.5" x14ac:dyDescent="0.35">
      <c r="A8" s="36" t="s">
        <v>23</v>
      </c>
      <c r="B8" s="3"/>
      <c r="C8" s="37">
        <f t="shared" ca="1" si="21"/>
        <v>12</v>
      </c>
      <c r="D8" s="38">
        <f t="shared" ca="1" si="21"/>
        <v>12.16666666666667</v>
      </c>
      <c r="E8" s="38">
        <f t="shared" ca="1" si="21"/>
        <v>14.166666666666698</v>
      </c>
      <c r="F8" s="38">
        <f t="shared" ca="1" si="21"/>
        <v>16.166666666666632</v>
      </c>
      <c r="G8" s="38">
        <f t="shared" ca="1" si="21"/>
        <v>18.166666666666671</v>
      </c>
      <c r="H8" s="38">
        <f t="shared" ca="1" si="21"/>
        <v>20.083333333333371</v>
      </c>
      <c r="I8" s="38">
        <f t="shared" ca="1" si="21"/>
        <v>21.083333333333329</v>
      </c>
      <c r="J8" s="38">
        <f t="shared" ca="1" si="21"/>
        <v>22.166666666666629</v>
      </c>
      <c r="K8" s="38">
        <f t="shared" ca="1" si="21"/>
        <v>24</v>
      </c>
      <c r="L8" s="38">
        <f t="shared" ca="1" si="21"/>
        <v>30</v>
      </c>
      <c r="M8" s="39">
        <f t="shared" ca="1" si="22"/>
        <v>58.999200000000009</v>
      </c>
      <c r="N8" s="39">
        <f t="shared" ca="1" si="22"/>
        <v>48</v>
      </c>
      <c r="O8" s="38">
        <f t="shared" ca="1" si="22"/>
        <v>72.999960000000016</v>
      </c>
      <c r="P8" s="122">
        <f t="shared" ca="1" si="22"/>
        <v>102</v>
      </c>
      <c r="Q8" s="122">
        <f t="shared" ca="1" si="22"/>
        <v>129.99600000000001</v>
      </c>
      <c r="R8" s="122">
        <f t="shared" ca="1" si="22"/>
        <v>132.99959999999996</v>
      </c>
      <c r="S8" s="123">
        <f t="shared" ca="1" si="22"/>
        <v>139.99199999999999</v>
      </c>
      <c r="T8" s="38">
        <f t="shared" ca="1" si="1"/>
        <v>1</v>
      </c>
      <c r="U8" s="38">
        <f t="shared" ca="1" si="1"/>
        <v>1</v>
      </c>
      <c r="V8" s="38">
        <f t="shared" ca="1" si="1"/>
        <v>1</v>
      </c>
      <c r="W8" s="38">
        <f t="shared" ca="1" si="1"/>
        <v>1</v>
      </c>
      <c r="X8" s="38">
        <f t="shared" ca="1" si="1"/>
        <v>1</v>
      </c>
      <c r="Y8" s="38">
        <f t="shared" ca="1" si="1"/>
        <v>1</v>
      </c>
      <c r="Z8" s="38">
        <f t="shared" ca="1" si="1"/>
        <v>1</v>
      </c>
      <c r="AA8" s="38">
        <f t="shared" ca="1" si="1"/>
        <v>1</v>
      </c>
      <c r="AB8" s="38">
        <f t="shared" ca="1" si="1"/>
        <v>1</v>
      </c>
      <c r="AC8" s="38">
        <f t="shared" ca="1" si="1"/>
        <v>1</v>
      </c>
      <c r="AD8" s="38">
        <f t="shared" ca="1" si="2"/>
        <v>1</v>
      </c>
      <c r="AE8" s="40">
        <f t="shared" ca="1" si="2"/>
        <v>1</v>
      </c>
      <c r="AF8" s="38">
        <f t="shared" ca="1" si="2"/>
        <v>1</v>
      </c>
      <c r="AG8" s="38">
        <f t="shared" ca="1" si="2"/>
        <v>1</v>
      </c>
      <c r="AH8" s="38">
        <f t="shared" ca="1" si="2"/>
        <v>1</v>
      </c>
      <c r="AI8" s="38">
        <f t="shared" ca="1" si="2"/>
        <v>1</v>
      </c>
      <c r="AJ8" s="38">
        <f t="shared" ca="1" si="2"/>
        <v>1</v>
      </c>
      <c r="AK8" s="38">
        <f t="shared" ca="1" si="2"/>
        <v>1</v>
      </c>
      <c r="AL8" s="38">
        <f t="shared" ca="1" si="2"/>
        <v>1</v>
      </c>
      <c r="AM8" s="38">
        <f t="shared" ca="1" si="2"/>
        <v>1</v>
      </c>
      <c r="AN8" s="38">
        <f t="shared" ca="1" si="3"/>
        <v>1</v>
      </c>
      <c r="AO8" s="38">
        <f t="shared" ca="1" si="3"/>
        <v>1</v>
      </c>
      <c r="AP8" s="38">
        <f t="shared" ca="1" si="3"/>
        <v>1</v>
      </c>
      <c r="AQ8" s="40">
        <f t="shared" ca="1" si="3"/>
        <v>1.1666666666666701</v>
      </c>
      <c r="AR8" s="38">
        <f t="shared" ca="1" si="3"/>
        <v>1.1666666666666701</v>
      </c>
      <c r="AS8" s="38">
        <f t="shared" ca="1" si="3"/>
        <v>1.1666666666666701</v>
      </c>
      <c r="AT8" s="38">
        <f t="shared" ca="1" si="3"/>
        <v>1.1666666666666701</v>
      </c>
      <c r="AU8" s="38">
        <f t="shared" ca="1" si="3"/>
        <v>1.1666666666666701</v>
      </c>
      <c r="AV8" s="38">
        <f t="shared" ca="1" si="3"/>
        <v>1.1666666666666701</v>
      </c>
      <c r="AW8" s="38">
        <f t="shared" ca="1" si="3"/>
        <v>1.1666666666666701</v>
      </c>
      <c r="AX8" s="38">
        <f t="shared" ca="1" si="4"/>
        <v>1.1666666666666701</v>
      </c>
      <c r="AY8" s="38">
        <f t="shared" ca="1" si="4"/>
        <v>1.1666666666666701</v>
      </c>
      <c r="AZ8" s="38">
        <f t="shared" ca="1" si="4"/>
        <v>1.1666666666666701</v>
      </c>
      <c r="BA8" s="38">
        <f t="shared" ca="1" si="4"/>
        <v>1.1666666666666701</v>
      </c>
      <c r="BB8" s="38">
        <f t="shared" ca="1" si="4"/>
        <v>1.1666666666666701</v>
      </c>
      <c r="BC8" s="41">
        <f t="shared" ca="1" si="4"/>
        <v>1.3333333333333299</v>
      </c>
      <c r="BD8" s="38">
        <f t="shared" ca="1" si="4"/>
        <v>1.3333333333333299</v>
      </c>
      <c r="BE8" s="38">
        <f t="shared" ca="1" si="4"/>
        <v>1.3333333333333299</v>
      </c>
      <c r="BF8" s="38">
        <f t="shared" ca="1" si="4"/>
        <v>1.3333333333333299</v>
      </c>
      <c r="BG8" s="38">
        <f t="shared" ca="1" si="4"/>
        <v>1.3333333333333299</v>
      </c>
      <c r="BH8" s="38">
        <f t="shared" ca="1" si="5"/>
        <v>1.3333333333333299</v>
      </c>
      <c r="BI8" s="38">
        <f t="shared" ca="1" si="5"/>
        <v>1.3333333333333299</v>
      </c>
      <c r="BJ8" s="38">
        <f t="shared" ca="1" si="5"/>
        <v>1.3333333333333299</v>
      </c>
      <c r="BK8" s="38">
        <f t="shared" ca="1" si="5"/>
        <v>1.3333333333333299</v>
      </c>
      <c r="BL8" s="38">
        <f t="shared" ca="1" si="5"/>
        <v>1.3333333333333299</v>
      </c>
      <c r="BM8" s="38">
        <f t="shared" ca="1" si="5"/>
        <v>1.3333333333333299</v>
      </c>
      <c r="BN8" s="38">
        <f t="shared" ca="1" si="5"/>
        <v>1.3333333333333299</v>
      </c>
      <c r="BO8" s="41">
        <f t="shared" ca="1" si="5"/>
        <v>1.5</v>
      </c>
      <c r="BP8" s="38">
        <f t="shared" ca="1" si="5"/>
        <v>1.5</v>
      </c>
      <c r="BQ8" s="38">
        <f t="shared" ca="1" si="5"/>
        <v>1.5</v>
      </c>
      <c r="BR8" s="38">
        <f t="shared" ca="1" si="6"/>
        <v>1.5</v>
      </c>
      <c r="BS8" s="38">
        <f t="shared" ca="1" si="6"/>
        <v>1.5</v>
      </c>
      <c r="BT8" s="38">
        <f t="shared" ca="1" si="6"/>
        <v>1.5</v>
      </c>
      <c r="BU8" s="38">
        <f t="shared" ca="1" si="6"/>
        <v>1.5</v>
      </c>
      <c r="BV8" s="38">
        <f t="shared" ca="1" si="6"/>
        <v>1.5</v>
      </c>
      <c r="BW8" s="38">
        <f t="shared" ca="1" si="6"/>
        <v>1.5</v>
      </c>
      <c r="BX8" s="38">
        <f t="shared" ca="1" si="6"/>
        <v>1.5</v>
      </c>
      <c r="BY8" s="38">
        <f t="shared" ca="1" si="6"/>
        <v>1.5</v>
      </c>
      <c r="BZ8" s="38">
        <f t="shared" ca="1" si="6"/>
        <v>1.5</v>
      </c>
      <c r="CA8" s="41">
        <f t="shared" ca="1" si="6"/>
        <v>1.6666666666666701</v>
      </c>
      <c r="CB8" s="38">
        <f t="shared" ca="1" si="7"/>
        <v>1.6666666666666701</v>
      </c>
      <c r="CC8" s="38">
        <f t="shared" ca="1" si="7"/>
        <v>1.6666666666666701</v>
      </c>
      <c r="CD8" s="38">
        <f t="shared" ca="1" si="7"/>
        <v>1.6666666666666701</v>
      </c>
      <c r="CE8" s="38">
        <f t="shared" ca="1" si="7"/>
        <v>1.6666666666666701</v>
      </c>
      <c r="CF8" s="38">
        <f t="shared" ca="1" si="7"/>
        <v>1.6666666666666701</v>
      </c>
      <c r="CG8" s="38">
        <f t="shared" ca="1" si="7"/>
        <v>1.6666666666666701</v>
      </c>
      <c r="CH8" s="38">
        <f t="shared" ca="1" si="7"/>
        <v>1.6666666666666701</v>
      </c>
      <c r="CI8" s="38">
        <f t="shared" ca="1" si="7"/>
        <v>1.6666666666666701</v>
      </c>
      <c r="CJ8" s="38">
        <f t="shared" ca="1" si="7"/>
        <v>1.6666666666666701</v>
      </c>
      <c r="CK8" s="38">
        <f t="shared" ca="1" si="7"/>
        <v>1.6666666666666701</v>
      </c>
      <c r="CL8" s="38">
        <f t="shared" ca="1" si="8"/>
        <v>1.6666666666666701</v>
      </c>
      <c r="CM8" s="41">
        <f t="shared" ca="1" si="8"/>
        <v>1.75</v>
      </c>
      <c r="CN8" s="38">
        <f t="shared" ca="1" si="8"/>
        <v>1.75</v>
      </c>
      <c r="CO8" s="38">
        <f t="shared" ca="1" si="8"/>
        <v>1.75</v>
      </c>
      <c r="CP8" s="38">
        <f t="shared" ca="1" si="8"/>
        <v>1.75</v>
      </c>
      <c r="CQ8" s="38">
        <f t="shared" ca="1" si="8"/>
        <v>1.75</v>
      </c>
      <c r="CR8" s="38">
        <f t="shared" ca="1" si="8"/>
        <v>1.75</v>
      </c>
      <c r="CS8" s="38">
        <f t="shared" ca="1" si="8"/>
        <v>1.75</v>
      </c>
      <c r="CT8" s="38">
        <f t="shared" ca="1" si="8"/>
        <v>1.75</v>
      </c>
      <c r="CU8" s="38">
        <f t="shared" ca="1" si="8"/>
        <v>1.75</v>
      </c>
      <c r="CV8" s="38">
        <f t="shared" ca="1" si="9"/>
        <v>1.75</v>
      </c>
      <c r="CW8" s="38">
        <f t="shared" ca="1" si="9"/>
        <v>1.75</v>
      </c>
      <c r="CX8" s="38">
        <f t="shared" ca="1" si="9"/>
        <v>1.75</v>
      </c>
      <c r="CY8" s="41">
        <f t="shared" ca="1" si="9"/>
        <v>1.8333333333333299</v>
      </c>
      <c r="CZ8" s="38">
        <f t="shared" ca="1" si="9"/>
        <v>1.8333333333333299</v>
      </c>
      <c r="DA8" s="38">
        <f t="shared" ca="1" si="9"/>
        <v>1.8333333333333299</v>
      </c>
      <c r="DB8" s="38">
        <f t="shared" ca="1" si="9"/>
        <v>1.8333333333333299</v>
      </c>
      <c r="DC8" s="38">
        <f t="shared" ca="1" si="9"/>
        <v>1.8333333333333299</v>
      </c>
      <c r="DD8" s="38">
        <f t="shared" ca="1" si="9"/>
        <v>1.8333333333333299</v>
      </c>
      <c r="DE8" s="38">
        <f t="shared" ca="1" si="9"/>
        <v>1.8333333333333299</v>
      </c>
      <c r="DF8" s="38">
        <f t="shared" ca="1" si="10"/>
        <v>1.8333333333333299</v>
      </c>
      <c r="DG8" s="38">
        <f t="shared" ca="1" si="10"/>
        <v>1.8333333333333299</v>
      </c>
      <c r="DH8" s="38">
        <f t="shared" ca="1" si="10"/>
        <v>1.8333333333333299</v>
      </c>
      <c r="DI8" s="38">
        <f t="shared" ca="1" si="10"/>
        <v>1.8333333333333299</v>
      </c>
      <c r="DJ8" s="38">
        <f t="shared" ca="1" si="10"/>
        <v>1.8333333333333299</v>
      </c>
      <c r="DK8" s="41">
        <f t="shared" ca="1" si="10"/>
        <v>2</v>
      </c>
      <c r="DL8" s="38">
        <f t="shared" ca="1" si="10"/>
        <v>2</v>
      </c>
      <c r="DM8" s="38">
        <f t="shared" ca="1" si="10"/>
        <v>2</v>
      </c>
      <c r="DN8" s="38">
        <f t="shared" ca="1" si="10"/>
        <v>2</v>
      </c>
      <c r="DO8" s="38">
        <f t="shared" ca="1" si="10"/>
        <v>2</v>
      </c>
      <c r="DP8" s="38">
        <f t="shared" ca="1" si="11"/>
        <v>2</v>
      </c>
      <c r="DQ8" s="38">
        <f t="shared" ca="1" si="11"/>
        <v>2</v>
      </c>
      <c r="DR8" s="38">
        <f t="shared" ca="1" si="11"/>
        <v>2</v>
      </c>
      <c r="DS8" s="38">
        <f t="shared" ca="1" si="11"/>
        <v>2</v>
      </c>
      <c r="DT8" s="38">
        <f t="shared" ca="1" si="11"/>
        <v>2</v>
      </c>
      <c r="DU8" s="38">
        <f t="shared" ca="1" si="11"/>
        <v>2</v>
      </c>
      <c r="DV8" s="38">
        <f t="shared" ca="1" si="11"/>
        <v>2</v>
      </c>
      <c r="DW8" s="41">
        <f t="shared" ca="1" si="11"/>
        <v>2</v>
      </c>
      <c r="DX8" s="38">
        <f t="shared" ca="1" si="11"/>
        <v>2.5</v>
      </c>
      <c r="DY8" s="38">
        <f t="shared" ca="1" si="11"/>
        <v>2.5</v>
      </c>
      <c r="DZ8" s="38">
        <f t="shared" ca="1" si="12"/>
        <v>2.5</v>
      </c>
      <c r="EA8" s="38">
        <f t="shared" ca="1" si="12"/>
        <v>2.5</v>
      </c>
      <c r="EB8" s="38">
        <f t="shared" ca="1" si="12"/>
        <v>2.5</v>
      </c>
      <c r="EC8" s="38">
        <f t="shared" ca="1" si="12"/>
        <v>2.5</v>
      </c>
      <c r="ED8" s="38">
        <f t="shared" ca="1" si="12"/>
        <v>2.5</v>
      </c>
      <c r="EE8" s="38">
        <f t="shared" ca="1" si="12"/>
        <v>2.5</v>
      </c>
      <c r="EF8" s="38">
        <f t="shared" ca="1" si="12"/>
        <v>2.5</v>
      </c>
      <c r="EG8" s="38">
        <f t="shared" ca="1" si="12"/>
        <v>2.5</v>
      </c>
      <c r="EH8" s="38">
        <f t="shared" ca="1" si="12"/>
        <v>2.5</v>
      </c>
      <c r="EI8" s="41">
        <f t="shared" ca="1" si="12"/>
        <v>2.5</v>
      </c>
      <c r="EJ8" s="38">
        <f t="shared" ca="1" si="13"/>
        <v>4.9165999999999999</v>
      </c>
      <c r="EK8" s="38">
        <f t="shared" ca="1" si="13"/>
        <v>4.9165999999999999</v>
      </c>
      <c r="EL8" s="38">
        <f t="shared" ca="1" si="13"/>
        <v>4.9165999999999999</v>
      </c>
      <c r="EM8" s="38">
        <f t="shared" ca="1" si="13"/>
        <v>4.9165999999999999</v>
      </c>
      <c r="EN8" s="38">
        <f t="shared" ca="1" si="13"/>
        <v>4.9165999999999999</v>
      </c>
      <c r="EO8" s="38">
        <f t="shared" ca="1" si="13"/>
        <v>4.9165999999999999</v>
      </c>
      <c r="EP8" s="38">
        <f t="shared" ca="1" si="13"/>
        <v>4.9165999999999999</v>
      </c>
      <c r="EQ8" s="38">
        <f t="shared" ca="1" si="13"/>
        <v>4.9165999999999999</v>
      </c>
      <c r="ER8" s="38">
        <f t="shared" ca="1" si="13"/>
        <v>4.9165999999999999</v>
      </c>
      <c r="ES8" s="38">
        <f t="shared" ca="1" si="13"/>
        <v>4.9165999999999999</v>
      </c>
      <c r="ET8" s="38">
        <f t="shared" ca="1" si="14"/>
        <v>4.9165999999999999</v>
      </c>
      <c r="EU8" s="41">
        <f t="shared" ca="1" si="14"/>
        <v>4.9165999999999999</v>
      </c>
      <c r="EV8" s="38">
        <f t="shared" ca="1" si="14"/>
        <v>4</v>
      </c>
      <c r="EW8" s="38">
        <f t="shared" ca="1" si="14"/>
        <v>4</v>
      </c>
      <c r="EX8" s="38">
        <f t="shared" ca="1" si="14"/>
        <v>4</v>
      </c>
      <c r="EY8" s="38">
        <f t="shared" ca="1" si="14"/>
        <v>4</v>
      </c>
      <c r="EZ8" s="38">
        <f t="shared" ca="1" si="14"/>
        <v>4</v>
      </c>
      <c r="FA8" s="38">
        <f t="shared" ca="1" si="14"/>
        <v>4</v>
      </c>
      <c r="FB8" s="38">
        <f t="shared" ca="1" si="14"/>
        <v>4</v>
      </c>
      <c r="FC8" s="38">
        <f t="shared" ca="1" si="14"/>
        <v>4</v>
      </c>
      <c r="FD8" s="38">
        <f t="shared" ca="1" si="15"/>
        <v>4</v>
      </c>
      <c r="FE8" s="38">
        <f t="shared" ca="1" si="15"/>
        <v>4</v>
      </c>
      <c r="FF8" s="38">
        <f t="shared" ca="1" si="15"/>
        <v>4</v>
      </c>
      <c r="FG8" s="41">
        <f t="shared" ca="1" si="15"/>
        <v>4</v>
      </c>
      <c r="FH8" s="38">
        <f t="shared" ca="1" si="15"/>
        <v>6.0833300000000001</v>
      </c>
      <c r="FI8" s="38">
        <f t="shared" ca="1" si="15"/>
        <v>6.0833300000000001</v>
      </c>
      <c r="FJ8" s="38">
        <f t="shared" ca="1" si="15"/>
        <v>6.0833300000000001</v>
      </c>
      <c r="FK8" s="38">
        <f t="shared" ca="1" si="15"/>
        <v>6.0833300000000001</v>
      </c>
      <c r="FL8" s="38">
        <f t="shared" ca="1" si="15"/>
        <v>6.0833300000000001</v>
      </c>
      <c r="FM8" s="38">
        <f t="shared" ca="1" si="15"/>
        <v>6.0833300000000001</v>
      </c>
      <c r="FN8" s="38">
        <f t="shared" ca="1" si="16"/>
        <v>6.0833300000000001</v>
      </c>
      <c r="FO8" s="38">
        <f t="shared" ca="1" si="16"/>
        <v>6.0833300000000001</v>
      </c>
      <c r="FP8" s="38">
        <f t="shared" ca="1" si="16"/>
        <v>6.0833300000000001</v>
      </c>
      <c r="FQ8" s="38">
        <f t="shared" ca="1" si="16"/>
        <v>6.0833300000000001</v>
      </c>
      <c r="FR8" s="38">
        <f t="shared" ca="1" si="16"/>
        <v>6.0833300000000001</v>
      </c>
      <c r="FS8" s="41">
        <f t="shared" ca="1" si="16"/>
        <v>6.0833300000000001</v>
      </c>
      <c r="FT8" s="38">
        <f t="shared" ca="1" si="16"/>
        <v>8.5</v>
      </c>
      <c r="FU8" s="38">
        <f t="shared" ca="1" si="16"/>
        <v>8.5</v>
      </c>
      <c r="FV8" s="38">
        <f t="shared" ca="1" si="16"/>
        <v>8.5</v>
      </c>
      <c r="FW8" s="38">
        <f t="shared" ca="1" si="16"/>
        <v>8.5</v>
      </c>
      <c r="FX8" s="38">
        <f t="shared" ca="1" si="17"/>
        <v>8.5</v>
      </c>
      <c r="FY8" s="38">
        <f t="shared" ca="1" si="17"/>
        <v>8.5</v>
      </c>
      <c r="FZ8" s="38">
        <f t="shared" ca="1" si="17"/>
        <v>8.5</v>
      </c>
      <c r="GA8" s="38">
        <f t="shared" ca="1" si="17"/>
        <v>8.5</v>
      </c>
      <c r="GB8" s="38">
        <f t="shared" ca="1" si="17"/>
        <v>8.5</v>
      </c>
      <c r="GC8" s="38">
        <f t="shared" ca="1" si="17"/>
        <v>8.5</v>
      </c>
      <c r="GD8" s="38">
        <f t="shared" ca="1" si="17"/>
        <v>8.5</v>
      </c>
      <c r="GE8" s="41">
        <f t="shared" ca="1" si="17"/>
        <v>8.5</v>
      </c>
      <c r="GF8" s="38">
        <f t="shared" ca="1" si="17"/>
        <v>10.833</v>
      </c>
      <c r="GG8" s="38">
        <f t="shared" ca="1" si="17"/>
        <v>10.833</v>
      </c>
      <c r="GH8" s="38">
        <f t="shared" ca="1" si="18"/>
        <v>10.833</v>
      </c>
      <c r="GI8" s="38">
        <f t="shared" ca="1" si="18"/>
        <v>10.833</v>
      </c>
      <c r="GJ8" s="38">
        <f t="shared" ca="1" si="18"/>
        <v>10.833</v>
      </c>
      <c r="GK8" s="38">
        <f t="shared" ca="1" si="18"/>
        <v>10.833</v>
      </c>
      <c r="GL8" s="38">
        <f t="shared" ca="1" si="18"/>
        <v>10.833</v>
      </c>
      <c r="GM8" s="38">
        <f t="shared" ca="1" si="18"/>
        <v>10.833</v>
      </c>
      <c r="GN8" s="38">
        <f t="shared" ca="1" si="18"/>
        <v>10.833</v>
      </c>
      <c r="GO8" s="38">
        <f t="shared" ca="1" si="18"/>
        <v>10.833</v>
      </c>
      <c r="GP8" s="38">
        <f t="shared" ca="1" si="18"/>
        <v>10.833</v>
      </c>
      <c r="GQ8" s="38">
        <f t="shared" ca="1" si="18"/>
        <v>10.833</v>
      </c>
      <c r="GR8" s="38">
        <f t="shared" ca="1" si="19"/>
        <v>11.083299999999999</v>
      </c>
      <c r="GS8" s="38">
        <f t="shared" ca="1" si="19"/>
        <v>11.083299999999999</v>
      </c>
      <c r="GT8" s="38">
        <f t="shared" ca="1" si="19"/>
        <v>11.083299999999999</v>
      </c>
      <c r="GU8" s="38">
        <f t="shared" ca="1" si="19"/>
        <v>11.083299999999999</v>
      </c>
      <c r="GV8" s="38">
        <f t="shared" ca="1" si="19"/>
        <v>11.083299999999999</v>
      </c>
      <c r="GW8" s="38">
        <f t="shared" ca="1" si="19"/>
        <v>11.083299999999999</v>
      </c>
      <c r="GX8" s="38">
        <f t="shared" ca="1" si="19"/>
        <v>11.083299999999999</v>
      </c>
      <c r="GY8" s="38">
        <f t="shared" ca="1" si="19"/>
        <v>11.083299999999999</v>
      </c>
      <c r="GZ8" s="38">
        <f t="shared" ca="1" si="19"/>
        <v>11.083299999999999</v>
      </c>
      <c r="HA8" s="38">
        <f t="shared" ca="1" si="19"/>
        <v>11.083299999999999</v>
      </c>
      <c r="HB8" s="38">
        <f t="shared" ca="1" si="20"/>
        <v>11.083299999999999</v>
      </c>
      <c r="HC8" s="38">
        <f t="shared" ca="1" si="20"/>
        <v>11.083299999999999</v>
      </c>
      <c r="HD8" s="38">
        <f t="shared" ca="1" si="20"/>
        <v>11.666</v>
      </c>
      <c r="HE8" s="38">
        <f t="shared" ca="1" si="20"/>
        <v>11.666</v>
      </c>
      <c r="HF8" s="38">
        <f t="shared" ca="1" si="20"/>
        <v>11.666</v>
      </c>
      <c r="HG8" s="38">
        <f t="shared" ca="1" si="20"/>
        <v>11.666</v>
      </c>
      <c r="HH8" s="38">
        <f t="shared" ca="1" si="20"/>
        <v>11.666</v>
      </c>
      <c r="HI8" s="38">
        <f t="shared" ca="1" si="20"/>
        <v>11.666</v>
      </c>
      <c r="HJ8" s="38">
        <f t="shared" ca="1" si="20"/>
        <v>11.666</v>
      </c>
      <c r="HK8" s="38">
        <f t="shared" ca="1" si="20"/>
        <v>11.666</v>
      </c>
      <c r="HL8" s="38">
        <f t="shared" ca="1" si="20"/>
        <v>11.666</v>
      </c>
      <c r="HM8" s="38">
        <f t="shared" ca="1" si="20"/>
        <v>11.666</v>
      </c>
      <c r="HN8" s="38">
        <f t="shared" ca="1" si="20"/>
        <v>11.666</v>
      </c>
      <c r="HO8" s="38">
        <f t="shared" ca="1" si="20"/>
        <v>11.666</v>
      </c>
    </row>
    <row r="9" spans="1:223" s="47" customFormat="1" ht="14.5" x14ac:dyDescent="0.35">
      <c r="A9" s="42" t="s">
        <v>24</v>
      </c>
      <c r="B9" s="43"/>
      <c r="C9" s="44">
        <f t="shared" ca="1" si="21"/>
        <v>164.49997199999996</v>
      </c>
      <c r="D9" s="39">
        <f t="shared" ca="1" si="21"/>
        <v>169.40002799999999</v>
      </c>
      <c r="E9" s="39">
        <f t="shared" ca="1" si="21"/>
        <v>174.99972000000002</v>
      </c>
      <c r="F9" s="39">
        <f t="shared" ca="1" si="21"/>
        <v>180.60000000000002</v>
      </c>
      <c r="G9" s="39">
        <f t="shared" ca="1" si="21"/>
        <v>185.49997199999996</v>
      </c>
      <c r="H9" s="39">
        <f t="shared" ca="1" si="21"/>
        <v>191.79971999999998</v>
      </c>
      <c r="I9" s="39">
        <f t="shared" ca="1" si="21"/>
        <v>126</v>
      </c>
      <c r="J9" s="39">
        <f t="shared" ca="1" si="21"/>
        <v>123</v>
      </c>
      <c r="K9" s="39">
        <f t="shared" ca="1" si="21"/>
        <v>141.99600000000001</v>
      </c>
      <c r="L9" s="39">
        <f t="shared" ca="1" si="21"/>
        <v>243.99599999999998</v>
      </c>
      <c r="M9" s="39">
        <f t="shared" ca="1" si="22"/>
        <v>225.99599999999998</v>
      </c>
      <c r="N9" s="39">
        <f t="shared" ca="1" si="22"/>
        <v>271.99200000000002</v>
      </c>
      <c r="O9" s="38">
        <f t="shared" ca="1" si="22"/>
        <v>291.99599999999998</v>
      </c>
      <c r="P9" s="122">
        <f t="shared" ca="1" si="22"/>
        <v>285</v>
      </c>
      <c r="Q9" s="122">
        <f t="shared" ca="1" si="22"/>
        <v>270</v>
      </c>
      <c r="R9" s="122">
        <f t="shared" ca="1" si="22"/>
        <v>256.99919999999992</v>
      </c>
      <c r="S9" s="123">
        <f t="shared" ca="1" si="22"/>
        <v>274.99919999999992</v>
      </c>
      <c r="T9" s="39">
        <f t="shared" ca="1" si="1"/>
        <v>13.708330999999999</v>
      </c>
      <c r="U9" s="39">
        <f t="shared" ca="1" si="1"/>
        <v>13.708330999999999</v>
      </c>
      <c r="V9" s="39">
        <f t="shared" ca="1" si="1"/>
        <v>13.708330999999999</v>
      </c>
      <c r="W9" s="39">
        <f t="shared" ca="1" si="1"/>
        <v>13.708330999999999</v>
      </c>
      <c r="X9" s="39">
        <f t="shared" ca="1" si="1"/>
        <v>13.708330999999999</v>
      </c>
      <c r="Y9" s="39">
        <f t="shared" ca="1" si="1"/>
        <v>13.708330999999999</v>
      </c>
      <c r="Z9" s="39">
        <f t="shared" ca="1" si="1"/>
        <v>13.708330999999999</v>
      </c>
      <c r="AA9" s="39">
        <f t="shared" ca="1" si="1"/>
        <v>13.708330999999999</v>
      </c>
      <c r="AB9" s="39">
        <f t="shared" ca="1" si="1"/>
        <v>13.708330999999999</v>
      </c>
      <c r="AC9" s="39">
        <f t="shared" ca="1" si="1"/>
        <v>13.708330999999999</v>
      </c>
      <c r="AD9" s="39">
        <f t="shared" ca="1" si="2"/>
        <v>13.708330999999999</v>
      </c>
      <c r="AE9" s="45">
        <f t="shared" ca="1" si="2"/>
        <v>13.708330999999999</v>
      </c>
      <c r="AF9" s="39">
        <f t="shared" ca="1" si="2"/>
        <v>14.116669</v>
      </c>
      <c r="AG9" s="39">
        <f t="shared" ca="1" si="2"/>
        <v>14.116669</v>
      </c>
      <c r="AH9" s="39">
        <f t="shared" ca="1" si="2"/>
        <v>14.116669</v>
      </c>
      <c r="AI9" s="39">
        <f t="shared" ca="1" si="2"/>
        <v>14.116669</v>
      </c>
      <c r="AJ9" s="39">
        <f t="shared" ca="1" si="2"/>
        <v>14.116669</v>
      </c>
      <c r="AK9" s="39">
        <f t="shared" ca="1" si="2"/>
        <v>14.116669</v>
      </c>
      <c r="AL9" s="39">
        <f t="shared" ca="1" si="2"/>
        <v>14.116669</v>
      </c>
      <c r="AM9" s="39">
        <f t="shared" ca="1" si="2"/>
        <v>14.116669</v>
      </c>
      <c r="AN9" s="39">
        <f t="shared" ca="1" si="3"/>
        <v>14.116669</v>
      </c>
      <c r="AO9" s="39">
        <f t="shared" ca="1" si="3"/>
        <v>14.116669</v>
      </c>
      <c r="AP9" s="39">
        <f t="shared" ca="1" si="3"/>
        <v>14.116669</v>
      </c>
      <c r="AQ9" s="45">
        <f t="shared" ca="1" si="3"/>
        <v>14.116669</v>
      </c>
      <c r="AR9" s="39">
        <f t="shared" ca="1" si="3"/>
        <v>14.583310000000001</v>
      </c>
      <c r="AS9" s="39">
        <f t="shared" ca="1" si="3"/>
        <v>14.583310000000001</v>
      </c>
      <c r="AT9" s="39">
        <f t="shared" ca="1" si="3"/>
        <v>14.583310000000001</v>
      </c>
      <c r="AU9" s="39">
        <f t="shared" ca="1" si="3"/>
        <v>14.583310000000001</v>
      </c>
      <c r="AV9" s="39">
        <f t="shared" ca="1" si="3"/>
        <v>14.583310000000001</v>
      </c>
      <c r="AW9" s="39">
        <f t="shared" ca="1" si="3"/>
        <v>14.583310000000001</v>
      </c>
      <c r="AX9" s="39">
        <f t="shared" ca="1" si="4"/>
        <v>14.583310000000001</v>
      </c>
      <c r="AY9" s="39">
        <f t="shared" ca="1" si="4"/>
        <v>14.583310000000001</v>
      </c>
      <c r="AZ9" s="39">
        <f t="shared" ca="1" si="4"/>
        <v>14.583310000000001</v>
      </c>
      <c r="BA9" s="39">
        <f t="shared" ca="1" si="4"/>
        <v>14.583310000000001</v>
      </c>
      <c r="BB9" s="39">
        <f t="shared" ca="1" si="4"/>
        <v>14.583310000000001</v>
      </c>
      <c r="BC9" s="46">
        <f t="shared" ca="1" si="4"/>
        <v>14.583310000000001</v>
      </c>
      <c r="BD9" s="39">
        <f t="shared" ca="1" si="4"/>
        <v>15.05</v>
      </c>
      <c r="BE9" s="39">
        <f t="shared" ca="1" si="4"/>
        <v>15.05</v>
      </c>
      <c r="BF9" s="39">
        <f t="shared" ca="1" si="4"/>
        <v>15.05</v>
      </c>
      <c r="BG9" s="39">
        <f t="shared" ca="1" si="4"/>
        <v>15.05</v>
      </c>
      <c r="BH9" s="39">
        <f t="shared" ca="1" si="5"/>
        <v>15.05</v>
      </c>
      <c r="BI9" s="39">
        <f t="shared" ca="1" si="5"/>
        <v>15.05</v>
      </c>
      <c r="BJ9" s="39">
        <f t="shared" ca="1" si="5"/>
        <v>15.05</v>
      </c>
      <c r="BK9" s="39">
        <f t="shared" ca="1" si="5"/>
        <v>15.05</v>
      </c>
      <c r="BL9" s="39">
        <f t="shared" ca="1" si="5"/>
        <v>15.05</v>
      </c>
      <c r="BM9" s="39">
        <f t="shared" ca="1" si="5"/>
        <v>15.05</v>
      </c>
      <c r="BN9" s="39">
        <f t="shared" ca="1" si="5"/>
        <v>15.05</v>
      </c>
      <c r="BO9" s="46">
        <f t="shared" ca="1" si="5"/>
        <v>15.05</v>
      </c>
      <c r="BP9" s="39">
        <f t="shared" ca="1" si="5"/>
        <v>15.458330999999999</v>
      </c>
      <c r="BQ9" s="39">
        <f t="shared" ca="1" si="5"/>
        <v>15.458330999999999</v>
      </c>
      <c r="BR9" s="39">
        <f t="shared" ca="1" si="6"/>
        <v>15.458330999999999</v>
      </c>
      <c r="BS9" s="39">
        <f t="shared" ca="1" si="6"/>
        <v>15.458330999999999</v>
      </c>
      <c r="BT9" s="39">
        <f t="shared" ca="1" si="6"/>
        <v>15.458330999999999</v>
      </c>
      <c r="BU9" s="39">
        <f t="shared" ca="1" si="6"/>
        <v>15.458330999999999</v>
      </c>
      <c r="BV9" s="39">
        <f t="shared" ca="1" si="6"/>
        <v>15.458330999999999</v>
      </c>
      <c r="BW9" s="39">
        <f t="shared" ca="1" si="6"/>
        <v>15.458330999999999</v>
      </c>
      <c r="BX9" s="39">
        <f t="shared" ca="1" si="6"/>
        <v>15.458330999999999</v>
      </c>
      <c r="BY9" s="39">
        <f t="shared" ca="1" si="6"/>
        <v>15.458330999999999</v>
      </c>
      <c r="BZ9" s="39">
        <f t="shared" ca="1" si="6"/>
        <v>15.458330999999999</v>
      </c>
      <c r="CA9" s="46">
        <f t="shared" ca="1" si="6"/>
        <v>15.458330999999999</v>
      </c>
      <c r="CB9" s="39">
        <f t="shared" ca="1" si="7"/>
        <v>15.983309999999999</v>
      </c>
      <c r="CC9" s="39">
        <f t="shared" ca="1" si="7"/>
        <v>15.983309999999999</v>
      </c>
      <c r="CD9" s="39">
        <f t="shared" ca="1" si="7"/>
        <v>15.983309999999999</v>
      </c>
      <c r="CE9" s="39">
        <f t="shared" ca="1" si="7"/>
        <v>15.983309999999999</v>
      </c>
      <c r="CF9" s="39">
        <f t="shared" ca="1" si="7"/>
        <v>15.983309999999999</v>
      </c>
      <c r="CG9" s="39">
        <f t="shared" ca="1" si="7"/>
        <v>15.983309999999999</v>
      </c>
      <c r="CH9" s="39">
        <f t="shared" ca="1" si="7"/>
        <v>15.983309999999999</v>
      </c>
      <c r="CI9" s="39">
        <f t="shared" ca="1" si="7"/>
        <v>15.983309999999999</v>
      </c>
      <c r="CJ9" s="39">
        <f t="shared" ca="1" si="7"/>
        <v>15.983309999999999</v>
      </c>
      <c r="CK9" s="39">
        <f t="shared" ca="1" si="7"/>
        <v>15.983309999999999</v>
      </c>
      <c r="CL9" s="39">
        <f t="shared" ca="1" si="8"/>
        <v>15.983309999999999</v>
      </c>
      <c r="CM9" s="46">
        <f t="shared" ca="1" si="8"/>
        <v>15.983309999999999</v>
      </c>
      <c r="CN9" s="39">
        <f t="shared" ca="1" si="8"/>
        <v>10.5</v>
      </c>
      <c r="CO9" s="39">
        <f t="shared" ca="1" si="8"/>
        <v>10.5</v>
      </c>
      <c r="CP9" s="39">
        <f t="shared" ca="1" si="8"/>
        <v>10.5</v>
      </c>
      <c r="CQ9" s="39">
        <f t="shared" ca="1" si="8"/>
        <v>10.5</v>
      </c>
      <c r="CR9" s="39">
        <f t="shared" ca="1" si="8"/>
        <v>10.5</v>
      </c>
      <c r="CS9" s="39">
        <f t="shared" ca="1" si="8"/>
        <v>10.5</v>
      </c>
      <c r="CT9" s="39">
        <f t="shared" ca="1" si="8"/>
        <v>10.5</v>
      </c>
      <c r="CU9" s="39">
        <f t="shared" ca="1" si="8"/>
        <v>10.5</v>
      </c>
      <c r="CV9" s="39">
        <f t="shared" ca="1" si="9"/>
        <v>10.5</v>
      </c>
      <c r="CW9" s="39">
        <f t="shared" ca="1" si="9"/>
        <v>10.5</v>
      </c>
      <c r="CX9" s="39">
        <f t="shared" ca="1" si="9"/>
        <v>10.5</v>
      </c>
      <c r="CY9" s="46">
        <f t="shared" ca="1" si="9"/>
        <v>10.5</v>
      </c>
      <c r="CZ9" s="39">
        <f t="shared" ca="1" si="9"/>
        <v>10.25</v>
      </c>
      <c r="DA9" s="39">
        <f t="shared" ca="1" si="9"/>
        <v>10.25</v>
      </c>
      <c r="DB9" s="39">
        <f t="shared" ca="1" si="9"/>
        <v>10.25</v>
      </c>
      <c r="DC9" s="39">
        <f t="shared" ca="1" si="9"/>
        <v>10.25</v>
      </c>
      <c r="DD9" s="39">
        <f t="shared" ca="1" si="9"/>
        <v>10.25</v>
      </c>
      <c r="DE9" s="39">
        <f t="shared" ca="1" si="9"/>
        <v>10.25</v>
      </c>
      <c r="DF9" s="39">
        <f t="shared" ca="1" si="10"/>
        <v>10.25</v>
      </c>
      <c r="DG9" s="39">
        <f t="shared" ca="1" si="10"/>
        <v>10.25</v>
      </c>
      <c r="DH9" s="39">
        <f t="shared" ca="1" si="10"/>
        <v>10.25</v>
      </c>
      <c r="DI9" s="39">
        <f t="shared" ca="1" si="10"/>
        <v>10.25</v>
      </c>
      <c r="DJ9" s="39">
        <f t="shared" ca="1" si="10"/>
        <v>10.25</v>
      </c>
      <c r="DK9" s="46">
        <f t="shared" ca="1" si="10"/>
        <v>10.25</v>
      </c>
      <c r="DL9" s="39">
        <f t="shared" ca="1" si="10"/>
        <v>11.833</v>
      </c>
      <c r="DM9" s="39">
        <f t="shared" ca="1" si="10"/>
        <v>11.833</v>
      </c>
      <c r="DN9" s="39">
        <f t="shared" ca="1" si="10"/>
        <v>11.833</v>
      </c>
      <c r="DO9" s="39">
        <f t="shared" ca="1" si="10"/>
        <v>11.833</v>
      </c>
      <c r="DP9" s="39">
        <f t="shared" ca="1" si="11"/>
        <v>11.833</v>
      </c>
      <c r="DQ9" s="39">
        <f t="shared" ca="1" si="11"/>
        <v>11.833</v>
      </c>
      <c r="DR9" s="39">
        <f t="shared" ca="1" si="11"/>
        <v>11.833</v>
      </c>
      <c r="DS9" s="39">
        <f t="shared" ca="1" si="11"/>
        <v>11.833</v>
      </c>
      <c r="DT9" s="39">
        <f t="shared" ca="1" si="11"/>
        <v>11.833</v>
      </c>
      <c r="DU9" s="39">
        <f t="shared" ca="1" si="11"/>
        <v>11.833</v>
      </c>
      <c r="DV9" s="39">
        <f t="shared" ca="1" si="11"/>
        <v>11.833</v>
      </c>
      <c r="DW9" s="46">
        <f t="shared" ca="1" si="11"/>
        <v>11.833</v>
      </c>
      <c r="DX9" s="39">
        <f t="shared" ca="1" si="11"/>
        <v>20.332999999999998</v>
      </c>
      <c r="DY9" s="39">
        <f t="shared" ca="1" si="11"/>
        <v>20.332999999999998</v>
      </c>
      <c r="DZ9" s="39">
        <f t="shared" ca="1" si="12"/>
        <v>20.332999999999998</v>
      </c>
      <c r="EA9" s="39">
        <f t="shared" ca="1" si="12"/>
        <v>20.332999999999998</v>
      </c>
      <c r="EB9" s="39">
        <f t="shared" ca="1" si="12"/>
        <v>20.332999999999998</v>
      </c>
      <c r="EC9" s="39">
        <f t="shared" ca="1" si="12"/>
        <v>20.332999999999998</v>
      </c>
      <c r="ED9" s="39">
        <f t="shared" ca="1" si="12"/>
        <v>20.332999999999998</v>
      </c>
      <c r="EE9" s="39">
        <f t="shared" ca="1" si="12"/>
        <v>20.332999999999998</v>
      </c>
      <c r="EF9" s="39">
        <f t="shared" ca="1" si="12"/>
        <v>20.332999999999998</v>
      </c>
      <c r="EG9" s="39">
        <f t="shared" ca="1" si="12"/>
        <v>20.332999999999998</v>
      </c>
      <c r="EH9" s="39">
        <f t="shared" ca="1" si="12"/>
        <v>20.332999999999998</v>
      </c>
      <c r="EI9" s="46">
        <f t="shared" ca="1" si="12"/>
        <v>20.332999999999998</v>
      </c>
      <c r="EJ9" s="39">
        <f t="shared" ca="1" si="13"/>
        <v>18.832999999999998</v>
      </c>
      <c r="EK9" s="39">
        <f t="shared" ca="1" si="13"/>
        <v>18.832999999999998</v>
      </c>
      <c r="EL9" s="39">
        <f t="shared" ca="1" si="13"/>
        <v>18.832999999999998</v>
      </c>
      <c r="EM9" s="39">
        <f t="shared" ca="1" si="13"/>
        <v>18.832999999999998</v>
      </c>
      <c r="EN9" s="39">
        <f t="shared" ca="1" si="13"/>
        <v>18.832999999999998</v>
      </c>
      <c r="EO9" s="39">
        <f t="shared" ca="1" si="13"/>
        <v>18.832999999999998</v>
      </c>
      <c r="EP9" s="39">
        <f t="shared" ca="1" si="13"/>
        <v>18.832999999999998</v>
      </c>
      <c r="EQ9" s="39">
        <f t="shared" ca="1" si="13"/>
        <v>18.832999999999998</v>
      </c>
      <c r="ER9" s="39">
        <f t="shared" ca="1" si="13"/>
        <v>18.832999999999998</v>
      </c>
      <c r="ES9" s="39">
        <f t="shared" ca="1" si="13"/>
        <v>18.832999999999998</v>
      </c>
      <c r="ET9" s="39">
        <f t="shared" ca="1" si="14"/>
        <v>18.832999999999998</v>
      </c>
      <c r="EU9" s="46">
        <f t="shared" ca="1" si="14"/>
        <v>18.832999999999998</v>
      </c>
      <c r="EV9" s="39">
        <f t="shared" ca="1" si="14"/>
        <v>22.666</v>
      </c>
      <c r="EW9" s="39">
        <f t="shared" ca="1" si="14"/>
        <v>22.666</v>
      </c>
      <c r="EX9" s="39">
        <f t="shared" ca="1" si="14"/>
        <v>22.666</v>
      </c>
      <c r="EY9" s="39">
        <f t="shared" ca="1" si="14"/>
        <v>22.666</v>
      </c>
      <c r="EZ9" s="39">
        <f t="shared" ca="1" si="14"/>
        <v>22.666</v>
      </c>
      <c r="FA9" s="39">
        <f t="shared" ca="1" si="14"/>
        <v>22.666</v>
      </c>
      <c r="FB9" s="39">
        <f t="shared" ca="1" si="14"/>
        <v>22.666</v>
      </c>
      <c r="FC9" s="39">
        <f t="shared" ca="1" si="14"/>
        <v>22.666</v>
      </c>
      <c r="FD9" s="39">
        <f t="shared" ca="1" si="15"/>
        <v>22.666</v>
      </c>
      <c r="FE9" s="39">
        <f t="shared" ca="1" si="15"/>
        <v>22.666</v>
      </c>
      <c r="FF9" s="39">
        <f t="shared" ca="1" si="15"/>
        <v>22.666</v>
      </c>
      <c r="FG9" s="46">
        <f t="shared" ca="1" si="15"/>
        <v>22.666</v>
      </c>
      <c r="FH9" s="39">
        <f t="shared" ca="1" si="15"/>
        <v>24.332999999999998</v>
      </c>
      <c r="FI9" s="39">
        <f t="shared" ca="1" si="15"/>
        <v>24.332999999999998</v>
      </c>
      <c r="FJ9" s="39">
        <f t="shared" ca="1" si="15"/>
        <v>24.332999999999998</v>
      </c>
      <c r="FK9" s="39">
        <f t="shared" ca="1" si="15"/>
        <v>24.332999999999998</v>
      </c>
      <c r="FL9" s="39">
        <f t="shared" ca="1" si="15"/>
        <v>24.332999999999998</v>
      </c>
      <c r="FM9" s="39">
        <f t="shared" ca="1" si="15"/>
        <v>24.332999999999998</v>
      </c>
      <c r="FN9" s="39">
        <f t="shared" ca="1" si="16"/>
        <v>24.332999999999998</v>
      </c>
      <c r="FO9" s="39">
        <f t="shared" ca="1" si="16"/>
        <v>24.332999999999998</v>
      </c>
      <c r="FP9" s="39">
        <f t="shared" ca="1" si="16"/>
        <v>24.332999999999998</v>
      </c>
      <c r="FQ9" s="39">
        <f t="shared" ca="1" si="16"/>
        <v>24.332999999999998</v>
      </c>
      <c r="FR9" s="39">
        <f t="shared" ca="1" si="16"/>
        <v>24.332999999999998</v>
      </c>
      <c r="FS9" s="46">
        <f t="shared" ca="1" si="16"/>
        <v>24.332999999999998</v>
      </c>
      <c r="FT9" s="39">
        <f t="shared" ca="1" si="16"/>
        <v>23.75</v>
      </c>
      <c r="FU9" s="39">
        <f t="shared" ca="1" si="16"/>
        <v>23.75</v>
      </c>
      <c r="FV9" s="39">
        <f t="shared" ca="1" si="16"/>
        <v>23.75</v>
      </c>
      <c r="FW9" s="39">
        <f t="shared" ca="1" si="16"/>
        <v>23.75</v>
      </c>
      <c r="FX9" s="39">
        <f t="shared" ca="1" si="17"/>
        <v>23.75</v>
      </c>
      <c r="FY9" s="39">
        <f t="shared" ca="1" si="17"/>
        <v>23.75</v>
      </c>
      <c r="FZ9" s="39">
        <f t="shared" ca="1" si="17"/>
        <v>23.75</v>
      </c>
      <c r="GA9" s="39">
        <f t="shared" ca="1" si="17"/>
        <v>23.75</v>
      </c>
      <c r="GB9" s="39">
        <f t="shared" ca="1" si="17"/>
        <v>23.75</v>
      </c>
      <c r="GC9" s="39">
        <f t="shared" ca="1" si="17"/>
        <v>23.75</v>
      </c>
      <c r="GD9" s="39">
        <f t="shared" ca="1" si="17"/>
        <v>23.75</v>
      </c>
      <c r="GE9" s="46">
        <f t="shared" ca="1" si="17"/>
        <v>23.75</v>
      </c>
      <c r="GF9" s="39">
        <f t="shared" ca="1" si="17"/>
        <v>22.5</v>
      </c>
      <c r="GG9" s="39">
        <f t="shared" ca="1" si="17"/>
        <v>22.5</v>
      </c>
      <c r="GH9" s="39">
        <f t="shared" ca="1" si="18"/>
        <v>22.5</v>
      </c>
      <c r="GI9" s="39">
        <f t="shared" ca="1" si="18"/>
        <v>22.5</v>
      </c>
      <c r="GJ9" s="39">
        <f t="shared" ca="1" si="18"/>
        <v>22.5</v>
      </c>
      <c r="GK9" s="39">
        <f t="shared" ca="1" si="18"/>
        <v>22.5</v>
      </c>
      <c r="GL9" s="39">
        <f t="shared" ca="1" si="18"/>
        <v>22.5</v>
      </c>
      <c r="GM9" s="39">
        <f t="shared" ca="1" si="18"/>
        <v>22.5</v>
      </c>
      <c r="GN9" s="39">
        <f t="shared" ca="1" si="18"/>
        <v>22.5</v>
      </c>
      <c r="GO9" s="39">
        <f t="shared" ca="1" si="18"/>
        <v>22.5</v>
      </c>
      <c r="GP9" s="39">
        <f t="shared" ca="1" si="18"/>
        <v>22.5</v>
      </c>
      <c r="GQ9" s="39">
        <f t="shared" ca="1" si="18"/>
        <v>22.5</v>
      </c>
      <c r="GR9" s="39">
        <f t="shared" ca="1" si="19"/>
        <v>21.416599999999999</v>
      </c>
      <c r="GS9" s="39">
        <f t="shared" ca="1" si="19"/>
        <v>21.416599999999999</v>
      </c>
      <c r="GT9" s="39">
        <f t="shared" ca="1" si="19"/>
        <v>21.416599999999999</v>
      </c>
      <c r="GU9" s="39">
        <f t="shared" ca="1" si="19"/>
        <v>21.416599999999999</v>
      </c>
      <c r="GV9" s="39">
        <f t="shared" ca="1" si="19"/>
        <v>21.416599999999999</v>
      </c>
      <c r="GW9" s="39">
        <f t="shared" ca="1" si="19"/>
        <v>21.416599999999999</v>
      </c>
      <c r="GX9" s="39">
        <f t="shared" ca="1" si="19"/>
        <v>21.416599999999999</v>
      </c>
      <c r="GY9" s="39">
        <f t="shared" ca="1" si="19"/>
        <v>21.416599999999999</v>
      </c>
      <c r="GZ9" s="39">
        <f t="shared" ca="1" si="19"/>
        <v>21.416599999999999</v>
      </c>
      <c r="HA9" s="39">
        <f t="shared" ca="1" si="19"/>
        <v>21.416599999999999</v>
      </c>
      <c r="HB9" s="39">
        <f t="shared" ca="1" si="20"/>
        <v>21.416599999999999</v>
      </c>
      <c r="HC9" s="39">
        <f t="shared" ca="1" si="20"/>
        <v>21.416599999999999</v>
      </c>
      <c r="HD9" s="39">
        <f t="shared" ca="1" si="20"/>
        <v>22.916599999999999</v>
      </c>
      <c r="HE9" s="39">
        <f t="shared" ca="1" si="20"/>
        <v>22.916599999999999</v>
      </c>
      <c r="HF9" s="39">
        <f t="shared" ca="1" si="20"/>
        <v>22.916599999999999</v>
      </c>
      <c r="HG9" s="39">
        <f t="shared" ca="1" si="20"/>
        <v>22.916599999999999</v>
      </c>
      <c r="HH9" s="39">
        <f t="shared" ca="1" si="20"/>
        <v>22.916599999999999</v>
      </c>
      <c r="HI9" s="39">
        <f t="shared" ca="1" si="20"/>
        <v>22.916599999999999</v>
      </c>
      <c r="HJ9" s="39">
        <f t="shared" ca="1" si="20"/>
        <v>22.916599999999999</v>
      </c>
      <c r="HK9" s="39">
        <f t="shared" ca="1" si="20"/>
        <v>22.916599999999999</v>
      </c>
      <c r="HL9" s="39">
        <f t="shared" ca="1" si="20"/>
        <v>22.916599999999999</v>
      </c>
      <c r="HM9" s="39">
        <f t="shared" ca="1" si="20"/>
        <v>22.916599999999999</v>
      </c>
      <c r="HN9" s="39">
        <f t="shared" ca="1" si="20"/>
        <v>22.916599999999999</v>
      </c>
      <c r="HO9" s="39">
        <f t="shared" ca="1" si="20"/>
        <v>22.916599999999999</v>
      </c>
    </row>
    <row r="10" spans="1:223" s="47" customFormat="1" ht="14.5" x14ac:dyDescent="0.35">
      <c r="A10" s="42" t="s">
        <v>25</v>
      </c>
      <c r="B10" s="43"/>
      <c r="C10" s="44">
        <f t="shared" ca="1" si="21"/>
        <v>70.499988000000016</v>
      </c>
      <c r="D10" s="39">
        <f t="shared" ca="1" si="21"/>
        <v>69.450009000000009</v>
      </c>
      <c r="E10" s="39">
        <f t="shared" ca="1" si="21"/>
        <v>76.749889999999979</v>
      </c>
      <c r="F10" s="39">
        <f t="shared" ca="1" si="21"/>
        <v>78.950000000000017</v>
      </c>
      <c r="G10" s="39">
        <f t="shared" ca="1" si="21"/>
        <v>82.249990000000011</v>
      </c>
      <c r="H10" s="39">
        <f t="shared" ca="1" si="21"/>
        <v>82.199880000000007</v>
      </c>
      <c r="I10" s="39">
        <f t="shared" ca="1" si="21"/>
        <v>156</v>
      </c>
      <c r="J10" s="39">
        <f t="shared" ca="1" si="21"/>
        <v>170.0000000000004</v>
      </c>
      <c r="K10" s="39">
        <f t="shared" ca="1" si="21"/>
        <v>165</v>
      </c>
      <c r="L10" s="39">
        <f t="shared" ca="1" si="21"/>
        <v>75</v>
      </c>
      <c r="M10" s="39">
        <f t="shared" ca="1" si="22"/>
        <v>81.99996000000003</v>
      </c>
      <c r="N10" s="39">
        <f t="shared" ca="1" si="22"/>
        <v>60</v>
      </c>
      <c r="O10" s="38">
        <f t="shared" ca="1" si="22"/>
        <v>45</v>
      </c>
      <c r="P10" s="122">
        <f t="shared" ca="1" si="22"/>
        <v>42</v>
      </c>
      <c r="Q10" s="122">
        <f t="shared" ca="1" si="22"/>
        <v>60.999600000000008</v>
      </c>
      <c r="R10" s="122">
        <f t="shared" ca="1" si="22"/>
        <v>93</v>
      </c>
      <c r="S10" s="123">
        <f t="shared" ca="1" si="22"/>
        <v>90</v>
      </c>
      <c r="T10" s="39">
        <f t="shared" ca="1" si="1"/>
        <v>5.8749989999999999</v>
      </c>
      <c r="U10" s="39">
        <f t="shared" ca="1" si="1"/>
        <v>5.8749989999999999</v>
      </c>
      <c r="V10" s="39">
        <f t="shared" ca="1" si="1"/>
        <v>5.8749989999999999</v>
      </c>
      <c r="W10" s="39">
        <f t="shared" ca="1" si="1"/>
        <v>5.8749989999999999</v>
      </c>
      <c r="X10" s="39">
        <f t="shared" ca="1" si="1"/>
        <v>5.8749989999999999</v>
      </c>
      <c r="Y10" s="39">
        <f t="shared" ca="1" si="1"/>
        <v>5.8749989999999999</v>
      </c>
      <c r="Z10" s="39">
        <f t="shared" ca="1" si="1"/>
        <v>5.8749989999999999</v>
      </c>
      <c r="AA10" s="39">
        <f t="shared" ca="1" si="1"/>
        <v>5.8749989999999999</v>
      </c>
      <c r="AB10" s="39">
        <f t="shared" ca="1" si="1"/>
        <v>5.8749989999999999</v>
      </c>
      <c r="AC10" s="39">
        <f t="shared" ca="1" si="1"/>
        <v>5.8749989999999999</v>
      </c>
      <c r="AD10" s="39">
        <f t="shared" ca="1" si="2"/>
        <v>5.8749989999999999</v>
      </c>
      <c r="AE10" s="45">
        <f t="shared" ca="1" si="2"/>
        <v>5.8749989999999999</v>
      </c>
      <c r="AF10" s="39">
        <f t="shared" ca="1" si="2"/>
        <v>6.050001</v>
      </c>
      <c r="AG10" s="39">
        <f t="shared" ca="1" si="2"/>
        <v>5</v>
      </c>
      <c r="AH10" s="39">
        <f t="shared" ca="1" si="2"/>
        <v>6</v>
      </c>
      <c r="AI10" s="39">
        <f t="shared" ca="1" si="2"/>
        <v>6.050001</v>
      </c>
      <c r="AJ10" s="39">
        <f t="shared" ca="1" si="2"/>
        <v>6.050001</v>
      </c>
      <c r="AK10" s="39">
        <f t="shared" ca="1" si="2"/>
        <v>6.050001</v>
      </c>
      <c r="AL10" s="39">
        <f t="shared" ca="1" si="2"/>
        <v>6.050001</v>
      </c>
      <c r="AM10" s="39">
        <f t="shared" ca="1" si="2"/>
        <v>6.050001</v>
      </c>
      <c r="AN10" s="39">
        <f t="shared" ca="1" si="3"/>
        <v>4</v>
      </c>
      <c r="AO10" s="39">
        <f t="shared" ca="1" si="3"/>
        <v>6.050001</v>
      </c>
      <c r="AP10" s="39">
        <f t="shared" ca="1" si="3"/>
        <v>6.050001</v>
      </c>
      <c r="AQ10" s="45">
        <f t="shared" ca="1" si="3"/>
        <v>6.050001</v>
      </c>
      <c r="AR10" s="39">
        <f t="shared" ca="1" si="3"/>
        <v>6.2499900000000004</v>
      </c>
      <c r="AS10" s="39">
        <f t="shared" ca="1" si="3"/>
        <v>6.2499900000000004</v>
      </c>
      <c r="AT10" s="39">
        <f t="shared" ca="1" si="3"/>
        <v>8</v>
      </c>
      <c r="AU10" s="39">
        <f t="shared" ca="1" si="3"/>
        <v>6.2499900000000004</v>
      </c>
      <c r="AV10" s="39">
        <f t="shared" ca="1" si="3"/>
        <v>6.2499900000000004</v>
      </c>
      <c r="AW10" s="39">
        <f t="shared" ca="1" si="3"/>
        <v>6.2499900000000004</v>
      </c>
      <c r="AX10" s="39">
        <f t="shared" ca="1" si="4"/>
        <v>6.2499900000000004</v>
      </c>
      <c r="AY10" s="39">
        <f t="shared" ca="1" si="4"/>
        <v>6.2499900000000004</v>
      </c>
      <c r="AZ10" s="39">
        <f t="shared" ca="1" si="4"/>
        <v>6.2499900000000004</v>
      </c>
      <c r="BA10" s="39">
        <f t="shared" ca="1" si="4"/>
        <v>6.2499900000000004</v>
      </c>
      <c r="BB10" s="39">
        <f t="shared" ca="1" si="4"/>
        <v>6.2499900000000004</v>
      </c>
      <c r="BC10" s="46">
        <f t="shared" ca="1" si="4"/>
        <v>6.2499900000000004</v>
      </c>
      <c r="BD10" s="39">
        <f t="shared" ca="1" si="4"/>
        <v>6.45</v>
      </c>
      <c r="BE10" s="39">
        <f t="shared" ca="1" si="4"/>
        <v>6.45</v>
      </c>
      <c r="BF10" s="39">
        <f t="shared" ca="1" si="4"/>
        <v>6.45</v>
      </c>
      <c r="BG10" s="39">
        <f t="shared" ca="1" si="4"/>
        <v>6.45</v>
      </c>
      <c r="BH10" s="39">
        <f t="shared" ca="1" si="5"/>
        <v>8</v>
      </c>
      <c r="BI10" s="39">
        <f t="shared" ca="1" si="5"/>
        <v>6.45</v>
      </c>
      <c r="BJ10" s="39">
        <f t="shared" ca="1" si="5"/>
        <v>6.45</v>
      </c>
      <c r="BK10" s="39">
        <f t="shared" ca="1" si="5"/>
        <v>6.45</v>
      </c>
      <c r="BL10" s="39">
        <f t="shared" ca="1" si="5"/>
        <v>6.45</v>
      </c>
      <c r="BM10" s="39">
        <f t="shared" ca="1" si="5"/>
        <v>6.45</v>
      </c>
      <c r="BN10" s="39">
        <f t="shared" ca="1" si="5"/>
        <v>6.45</v>
      </c>
      <c r="BO10" s="46">
        <f t="shared" ca="1" si="5"/>
        <v>6.45</v>
      </c>
      <c r="BP10" s="39">
        <f t="shared" ca="1" si="5"/>
        <v>6.6249989999999999</v>
      </c>
      <c r="BQ10" s="39">
        <f t="shared" ca="1" si="5"/>
        <v>6.6249989999999999</v>
      </c>
      <c r="BR10" s="39">
        <f t="shared" ca="1" si="6"/>
        <v>6.6249989999999999</v>
      </c>
      <c r="BS10" s="39">
        <f t="shared" ca="1" si="6"/>
        <v>8</v>
      </c>
      <c r="BT10" s="39">
        <f t="shared" ca="1" si="6"/>
        <v>8</v>
      </c>
      <c r="BU10" s="39">
        <f t="shared" ca="1" si="6"/>
        <v>6.6249989999999999</v>
      </c>
      <c r="BV10" s="39">
        <f t="shared" ca="1" si="6"/>
        <v>6.6249989999999999</v>
      </c>
      <c r="BW10" s="39">
        <f t="shared" ca="1" si="6"/>
        <v>6.6249989999999999</v>
      </c>
      <c r="BX10" s="39">
        <f t="shared" ca="1" si="6"/>
        <v>6.6249989999999999</v>
      </c>
      <c r="BY10" s="39">
        <f t="shared" ca="1" si="6"/>
        <v>6.6249989999999999</v>
      </c>
      <c r="BZ10" s="39">
        <f t="shared" ca="1" si="6"/>
        <v>6.6249989999999999</v>
      </c>
      <c r="CA10" s="46">
        <f t="shared" ca="1" si="6"/>
        <v>6.6249989999999999</v>
      </c>
      <c r="CB10" s="39">
        <f t="shared" ca="1" si="7"/>
        <v>6.84999</v>
      </c>
      <c r="CC10" s="39">
        <f t="shared" ca="1" si="7"/>
        <v>6.84999</v>
      </c>
      <c r="CD10" s="39">
        <f t="shared" ca="1" si="7"/>
        <v>6.84999</v>
      </c>
      <c r="CE10" s="39">
        <f t="shared" ca="1" si="7"/>
        <v>6.84999</v>
      </c>
      <c r="CF10" s="39">
        <f t="shared" ca="1" si="7"/>
        <v>6.84999</v>
      </c>
      <c r="CG10" s="39">
        <f t="shared" ca="1" si="7"/>
        <v>6.84999</v>
      </c>
      <c r="CH10" s="39">
        <f t="shared" ca="1" si="7"/>
        <v>6.84999</v>
      </c>
      <c r="CI10" s="39">
        <f t="shared" ca="1" si="7"/>
        <v>6.84999</v>
      </c>
      <c r="CJ10" s="39">
        <f t="shared" ca="1" si="7"/>
        <v>6.84999</v>
      </c>
      <c r="CK10" s="39">
        <f t="shared" ca="1" si="7"/>
        <v>6.84999</v>
      </c>
      <c r="CL10" s="39">
        <f t="shared" ca="1" si="8"/>
        <v>6.84999</v>
      </c>
      <c r="CM10" s="46">
        <f t="shared" ca="1" si="8"/>
        <v>6.84999</v>
      </c>
      <c r="CN10" s="39">
        <f t="shared" ca="1" si="8"/>
        <v>13</v>
      </c>
      <c r="CO10" s="39">
        <f t="shared" ca="1" si="8"/>
        <v>13</v>
      </c>
      <c r="CP10" s="39">
        <f t="shared" ca="1" si="8"/>
        <v>13</v>
      </c>
      <c r="CQ10" s="39">
        <f t="shared" ca="1" si="8"/>
        <v>13</v>
      </c>
      <c r="CR10" s="39">
        <f t="shared" ca="1" si="8"/>
        <v>13</v>
      </c>
      <c r="CS10" s="39">
        <f t="shared" ca="1" si="8"/>
        <v>13</v>
      </c>
      <c r="CT10" s="39">
        <f t="shared" ca="1" si="8"/>
        <v>13</v>
      </c>
      <c r="CU10" s="39">
        <f t="shared" ca="1" si="8"/>
        <v>13</v>
      </c>
      <c r="CV10" s="39">
        <f t="shared" ca="1" si="9"/>
        <v>13</v>
      </c>
      <c r="CW10" s="39">
        <f t="shared" ca="1" si="9"/>
        <v>13</v>
      </c>
      <c r="CX10" s="39">
        <f t="shared" ca="1" si="9"/>
        <v>13</v>
      </c>
      <c r="CY10" s="46">
        <f t="shared" ca="1" si="9"/>
        <v>13</v>
      </c>
      <c r="CZ10" s="39">
        <f t="shared" ca="1" si="9"/>
        <v>14.1666666666667</v>
      </c>
      <c r="DA10" s="39">
        <f t="shared" ca="1" si="9"/>
        <v>14.1666666666667</v>
      </c>
      <c r="DB10" s="39">
        <f t="shared" ca="1" si="9"/>
        <v>14.1666666666667</v>
      </c>
      <c r="DC10" s="39">
        <f t="shared" ca="1" si="9"/>
        <v>14.1666666666667</v>
      </c>
      <c r="DD10" s="39">
        <f t="shared" ca="1" si="9"/>
        <v>14.1666666666667</v>
      </c>
      <c r="DE10" s="39">
        <f t="shared" ca="1" si="9"/>
        <v>14.1666666666667</v>
      </c>
      <c r="DF10" s="39">
        <f t="shared" ca="1" si="10"/>
        <v>14.1666666666667</v>
      </c>
      <c r="DG10" s="39">
        <f t="shared" ca="1" si="10"/>
        <v>14.1666666666667</v>
      </c>
      <c r="DH10" s="39">
        <f t="shared" ca="1" si="10"/>
        <v>14.1666666666667</v>
      </c>
      <c r="DI10" s="39">
        <f t="shared" ca="1" si="10"/>
        <v>14.1666666666667</v>
      </c>
      <c r="DJ10" s="39">
        <f t="shared" ca="1" si="10"/>
        <v>14.1666666666667</v>
      </c>
      <c r="DK10" s="46">
        <f t="shared" ca="1" si="10"/>
        <v>14.1666666666667</v>
      </c>
      <c r="DL10" s="39">
        <f t="shared" ca="1" si="10"/>
        <v>13.75</v>
      </c>
      <c r="DM10" s="39">
        <f t="shared" ca="1" si="10"/>
        <v>13.75</v>
      </c>
      <c r="DN10" s="39">
        <f t="shared" ca="1" si="10"/>
        <v>13.75</v>
      </c>
      <c r="DO10" s="39">
        <f t="shared" ca="1" si="10"/>
        <v>13.75</v>
      </c>
      <c r="DP10" s="39">
        <f t="shared" ca="1" si="11"/>
        <v>13.75</v>
      </c>
      <c r="DQ10" s="39">
        <f t="shared" ca="1" si="11"/>
        <v>13.75</v>
      </c>
      <c r="DR10" s="39">
        <f t="shared" ca="1" si="11"/>
        <v>13.75</v>
      </c>
      <c r="DS10" s="39">
        <f t="shared" ca="1" si="11"/>
        <v>13.75</v>
      </c>
      <c r="DT10" s="39">
        <f t="shared" ca="1" si="11"/>
        <v>13.75</v>
      </c>
      <c r="DU10" s="39">
        <f t="shared" ca="1" si="11"/>
        <v>13.75</v>
      </c>
      <c r="DV10" s="39">
        <f t="shared" ca="1" si="11"/>
        <v>13.75</v>
      </c>
      <c r="DW10" s="46">
        <f t="shared" ca="1" si="11"/>
        <v>13.75</v>
      </c>
      <c r="DX10" s="39">
        <f t="shared" ca="1" si="11"/>
        <v>6.25</v>
      </c>
      <c r="DY10" s="39">
        <f t="shared" ca="1" si="11"/>
        <v>6.25</v>
      </c>
      <c r="DZ10" s="39">
        <f t="shared" ca="1" si="12"/>
        <v>6.25</v>
      </c>
      <c r="EA10" s="39">
        <f t="shared" ca="1" si="12"/>
        <v>6.25</v>
      </c>
      <c r="EB10" s="39">
        <f t="shared" ca="1" si="12"/>
        <v>6.25</v>
      </c>
      <c r="EC10" s="39">
        <f t="shared" ca="1" si="12"/>
        <v>6.25</v>
      </c>
      <c r="ED10" s="39">
        <f t="shared" ca="1" si="12"/>
        <v>6.25</v>
      </c>
      <c r="EE10" s="39">
        <f t="shared" ca="1" si="12"/>
        <v>6.25</v>
      </c>
      <c r="EF10" s="39">
        <f t="shared" ca="1" si="12"/>
        <v>6.25</v>
      </c>
      <c r="EG10" s="39">
        <f t="shared" ca="1" si="12"/>
        <v>6.25</v>
      </c>
      <c r="EH10" s="39">
        <f t="shared" ca="1" si="12"/>
        <v>6.25</v>
      </c>
      <c r="EI10" s="46">
        <f t="shared" ca="1" si="12"/>
        <v>6.25</v>
      </c>
      <c r="EJ10" s="39">
        <f t="shared" ca="1" si="13"/>
        <v>6.8333300000000001</v>
      </c>
      <c r="EK10" s="39">
        <f t="shared" ca="1" si="13"/>
        <v>6.8333300000000001</v>
      </c>
      <c r="EL10" s="39">
        <f t="shared" ca="1" si="13"/>
        <v>6.8333300000000001</v>
      </c>
      <c r="EM10" s="39">
        <f t="shared" ca="1" si="13"/>
        <v>6.8333300000000001</v>
      </c>
      <c r="EN10" s="39">
        <f t="shared" ca="1" si="13"/>
        <v>6.8333300000000001</v>
      </c>
      <c r="EO10" s="39">
        <f t="shared" ca="1" si="13"/>
        <v>6.8333300000000001</v>
      </c>
      <c r="EP10" s="39">
        <f t="shared" ca="1" si="13"/>
        <v>6.8333300000000001</v>
      </c>
      <c r="EQ10" s="39">
        <f t="shared" ca="1" si="13"/>
        <v>6.8333300000000001</v>
      </c>
      <c r="ER10" s="39">
        <f t="shared" ca="1" si="13"/>
        <v>6.8333300000000001</v>
      </c>
      <c r="ES10" s="39">
        <f t="shared" ca="1" si="13"/>
        <v>6.8333300000000001</v>
      </c>
      <c r="ET10" s="39">
        <f t="shared" ca="1" si="14"/>
        <v>6.8333300000000001</v>
      </c>
      <c r="EU10" s="46">
        <f t="shared" ca="1" si="14"/>
        <v>6.8333300000000001</v>
      </c>
      <c r="EV10" s="39">
        <f t="shared" ca="1" si="14"/>
        <v>5</v>
      </c>
      <c r="EW10" s="39">
        <f t="shared" ca="1" si="14"/>
        <v>5</v>
      </c>
      <c r="EX10" s="39">
        <f t="shared" ca="1" si="14"/>
        <v>5</v>
      </c>
      <c r="EY10" s="39">
        <f t="shared" ca="1" si="14"/>
        <v>5</v>
      </c>
      <c r="EZ10" s="39">
        <f t="shared" ca="1" si="14"/>
        <v>5</v>
      </c>
      <c r="FA10" s="39">
        <f t="shared" ca="1" si="14"/>
        <v>5</v>
      </c>
      <c r="FB10" s="39">
        <f t="shared" ca="1" si="14"/>
        <v>5</v>
      </c>
      <c r="FC10" s="39">
        <f t="shared" ca="1" si="14"/>
        <v>5</v>
      </c>
      <c r="FD10" s="39">
        <f t="shared" ca="1" si="15"/>
        <v>5</v>
      </c>
      <c r="FE10" s="39">
        <f t="shared" ca="1" si="15"/>
        <v>5</v>
      </c>
      <c r="FF10" s="39">
        <f t="shared" ca="1" si="15"/>
        <v>5</v>
      </c>
      <c r="FG10" s="46">
        <f t="shared" ca="1" si="15"/>
        <v>5</v>
      </c>
      <c r="FH10" s="39">
        <f t="shared" ca="1" si="15"/>
        <v>3.75</v>
      </c>
      <c r="FI10" s="39">
        <f t="shared" ca="1" si="15"/>
        <v>3.75</v>
      </c>
      <c r="FJ10" s="39">
        <f t="shared" ca="1" si="15"/>
        <v>3.75</v>
      </c>
      <c r="FK10" s="39">
        <f t="shared" ca="1" si="15"/>
        <v>3.75</v>
      </c>
      <c r="FL10" s="39">
        <f t="shared" ca="1" si="15"/>
        <v>3.75</v>
      </c>
      <c r="FM10" s="39">
        <f t="shared" ca="1" si="15"/>
        <v>3.75</v>
      </c>
      <c r="FN10" s="39">
        <f t="shared" ca="1" si="16"/>
        <v>3.75</v>
      </c>
      <c r="FO10" s="39">
        <f t="shared" ca="1" si="16"/>
        <v>3.75</v>
      </c>
      <c r="FP10" s="39">
        <f t="shared" ca="1" si="16"/>
        <v>3.75</v>
      </c>
      <c r="FQ10" s="39">
        <f t="shared" ca="1" si="16"/>
        <v>3.75</v>
      </c>
      <c r="FR10" s="39">
        <f t="shared" ca="1" si="16"/>
        <v>3.75</v>
      </c>
      <c r="FS10" s="46">
        <f t="shared" ca="1" si="16"/>
        <v>3.75</v>
      </c>
      <c r="FT10" s="39">
        <f t="shared" ca="1" si="16"/>
        <v>2</v>
      </c>
      <c r="FU10" s="39">
        <f t="shared" ca="1" si="16"/>
        <v>2</v>
      </c>
      <c r="FV10" s="39">
        <f t="shared" ca="1" si="16"/>
        <v>2</v>
      </c>
      <c r="FW10" s="39">
        <f t="shared" ca="1" si="16"/>
        <v>2</v>
      </c>
      <c r="FX10" s="39">
        <f t="shared" ca="1" si="17"/>
        <v>2</v>
      </c>
      <c r="FY10" s="39">
        <f t="shared" ca="1" si="17"/>
        <v>2</v>
      </c>
      <c r="FZ10" s="39">
        <f t="shared" ca="1" si="17"/>
        <v>2</v>
      </c>
      <c r="GA10" s="39">
        <f t="shared" ca="1" si="17"/>
        <v>2</v>
      </c>
      <c r="GB10" s="39">
        <f t="shared" ca="1" si="17"/>
        <v>6</v>
      </c>
      <c r="GC10" s="39">
        <f t="shared" ca="1" si="17"/>
        <v>6</v>
      </c>
      <c r="GD10" s="39">
        <f t="shared" ca="1" si="17"/>
        <v>6</v>
      </c>
      <c r="GE10" s="46">
        <f t="shared" ca="1" si="17"/>
        <v>8</v>
      </c>
      <c r="GF10" s="39">
        <f t="shared" ca="1" si="17"/>
        <v>5.0833000000000004</v>
      </c>
      <c r="GG10" s="39">
        <f t="shared" ca="1" si="17"/>
        <v>5.0833000000000004</v>
      </c>
      <c r="GH10" s="39">
        <f t="shared" ca="1" si="18"/>
        <v>5.0833000000000004</v>
      </c>
      <c r="GI10" s="39">
        <f t="shared" ca="1" si="18"/>
        <v>5.0833000000000004</v>
      </c>
      <c r="GJ10" s="39">
        <f t="shared" ca="1" si="18"/>
        <v>5.0833000000000004</v>
      </c>
      <c r="GK10" s="39">
        <f t="shared" ca="1" si="18"/>
        <v>5.0833000000000004</v>
      </c>
      <c r="GL10" s="39">
        <f t="shared" ca="1" si="18"/>
        <v>5.0833000000000004</v>
      </c>
      <c r="GM10" s="39">
        <f t="shared" ca="1" si="18"/>
        <v>5.0833000000000004</v>
      </c>
      <c r="GN10" s="39">
        <f t="shared" ca="1" si="18"/>
        <v>5.0833000000000004</v>
      </c>
      <c r="GO10" s="39">
        <f t="shared" ca="1" si="18"/>
        <v>5.0833000000000004</v>
      </c>
      <c r="GP10" s="39">
        <f t="shared" ca="1" si="18"/>
        <v>5.0833000000000004</v>
      </c>
      <c r="GQ10" s="39">
        <f t="shared" ca="1" si="18"/>
        <v>5.0833000000000004</v>
      </c>
      <c r="GR10" s="39">
        <f t="shared" ca="1" si="19"/>
        <v>7.75</v>
      </c>
      <c r="GS10" s="39">
        <f t="shared" ca="1" si="19"/>
        <v>7.75</v>
      </c>
      <c r="GT10" s="39">
        <f t="shared" ca="1" si="19"/>
        <v>7.75</v>
      </c>
      <c r="GU10" s="39">
        <f t="shared" ca="1" si="19"/>
        <v>7.75</v>
      </c>
      <c r="GV10" s="39">
        <f t="shared" ca="1" si="19"/>
        <v>7.75</v>
      </c>
      <c r="GW10" s="39">
        <f t="shared" ca="1" si="19"/>
        <v>7.75</v>
      </c>
      <c r="GX10" s="39">
        <f t="shared" ca="1" si="19"/>
        <v>7.75</v>
      </c>
      <c r="GY10" s="39">
        <f t="shared" ca="1" si="19"/>
        <v>7.75</v>
      </c>
      <c r="GZ10" s="39">
        <f t="shared" ca="1" si="19"/>
        <v>7.75</v>
      </c>
      <c r="HA10" s="39">
        <f t="shared" ca="1" si="19"/>
        <v>7.75</v>
      </c>
      <c r="HB10" s="39">
        <f t="shared" ca="1" si="20"/>
        <v>7.75</v>
      </c>
      <c r="HC10" s="39">
        <f t="shared" ca="1" si="20"/>
        <v>7.75</v>
      </c>
      <c r="HD10" s="39">
        <f t="shared" ca="1" si="20"/>
        <v>7.5</v>
      </c>
      <c r="HE10" s="39">
        <f t="shared" ca="1" si="20"/>
        <v>7.5</v>
      </c>
      <c r="HF10" s="39">
        <f t="shared" ca="1" si="20"/>
        <v>7.5</v>
      </c>
      <c r="HG10" s="39">
        <f t="shared" ca="1" si="20"/>
        <v>7.5</v>
      </c>
      <c r="HH10" s="39">
        <f t="shared" ca="1" si="20"/>
        <v>7.5</v>
      </c>
      <c r="HI10" s="39">
        <f t="shared" ca="1" si="20"/>
        <v>7.5</v>
      </c>
      <c r="HJ10" s="39">
        <f t="shared" ca="1" si="20"/>
        <v>7.5</v>
      </c>
      <c r="HK10" s="39">
        <f t="shared" ca="1" si="20"/>
        <v>7.5</v>
      </c>
      <c r="HL10" s="39">
        <f t="shared" ca="1" si="20"/>
        <v>7.5</v>
      </c>
      <c r="HM10" s="39">
        <f t="shared" ca="1" si="20"/>
        <v>7.5</v>
      </c>
      <c r="HN10" s="39">
        <f t="shared" ca="1" si="20"/>
        <v>7.5</v>
      </c>
      <c r="HO10" s="39">
        <f t="shared" ca="1" si="20"/>
        <v>7.5</v>
      </c>
    </row>
    <row r="11" spans="1:223" s="30" customFormat="1" x14ac:dyDescent="0.3">
      <c r="A11" s="29" t="s">
        <v>26</v>
      </c>
      <c r="C11" s="31">
        <f t="shared" ca="1" si="21"/>
        <v>143.99919999999997</v>
      </c>
      <c r="D11" s="32">
        <f t="shared" ca="1" si="21"/>
        <v>122</v>
      </c>
      <c r="E11" s="32">
        <f t="shared" ca="1" si="21"/>
        <v>146.99960000000002</v>
      </c>
      <c r="F11" s="32">
        <f t="shared" ca="1" si="21"/>
        <v>123</v>
      </c>
      <c r="G11" s="32">
        <f t="shared" ca="1" si="21"/>
        <v>87</v>
      </c>
      <c r="H11" s="32">
        <f t="shared" ca="1" si="21"/>
        <v>136.99960000000002</v>
      </c>
      <c r="I11" s="32">
        <f t="shared" ca="1" si="21"/>
        <v>126</v>
      </c>
      <c r="J11" s="32">
        <f t="shared" ca="1" si="21"/>
        <v>342.25</v>
      </c>
      <c r="K11" s="32">
        <f t="shared" ca="1" si="21"/>
        <v>261.32599999999996</v>
      </c>
      <c r="L11" s="32">
        <f t="shared" ca="1" si="21"/>
        <v>327.5</v>
      </c>
      <c r="M11" s="32">
        <f t="shared" ca="1" si="22"/>
        <v>327.99880000000002</v>
      </c>
      <c r="N11" s="32">
        <f t="shared" ca="1" si="22"/>
        <v>403.99920000000009</v>
      </c>
      <c r="O11" s="32">
        <f t="shared" ca="1" si="22"/>
        <v>281.99900000000002</v>
      </c>
      <c r="P11" s="32">
        <f t="shared" ca="1" si="22"/>
        <v>444.99960000000004</v>
      </c>
      <c r="Q11" s="32">
        <f t="shared" ca="1" si="22"/>
        <v>444.74189999999999</v>
      </c>
      <c r="R11" s="32">
        <f t="shared" ca="1" si="22"/>
        <v>412.99920000000014</v>
      </c>
      <c r="S11" s="33">
        <f t="shared" ca="1" si="22"/>
        <v>398.82909999999993</v>
      </c>
      <c r="T11" s="32">
        <f t="shared" ca="1" si="1"/>
        <v>7.1665999999999999</v>
      </c>
      <c r="U11" s="32">
        <f t="shared" ca="1" si="1"/>
        <v>7.1665999999999999</v>
      </c>
      <c r="V11" s="32">
        <f t="shared" ca="1" si="1"/>
        <v>7.1665999999999999</v>
      </c>
      <c r="W11" s="32">
        <f t="shared" ca="1" si="1"/>
        <v>7.1665999999999999</v>
      </c>
      <c r="X11" s="32">
        <f t="shared" ca="1" si="1"/>
        <v>7.1665999999999999</v>
      </c>
      <c r="Y11" s="32">
        <f t="shared" ca="1" si="1"/>
        <v>7.1665999999999999</v>
      </c>
      <c r="Z11" s="32">
        <f t="shared" ca="1" si="1"/>
        <v>7.1665999999999999</v>
      </c>
      <c r="AA11" s="32">
        <f t="shared" ca="1" si="1"/>
        <v>7.1665999999999999</v>
      </c>
      <c r="AB11" s="32">
        <f t="shared" ca="1" si="1"/>
        <v>35.166600000000003</v>
      </c>
      <c r="AC11" s="32">
        <f t="shared" ca="1" si="1"/>
        <v>37.166600000000003</v>
      </c>
      <c r="AD11" s="32">
        <f t="shared" ca="1" si="2"/>
        <v>7.1665999999999999</v>
      </c>
      <c r="AE11" s="32">
        <f t="shared" ca="1" si="2"/>
        <v>7.1665999999999999</v>
      </c>
      <c r="AF11" s="32">
        <f t="shared" ca="1" si="2"/>
        <v>5.5</v>
      </c>
      <c r="AG11" s="32">
        <f t="shared" ca="1" si="2"/>
        <v>5.5</v>
      </c>
      <c r="AH11" s="32">
        <f t="shared" ca="1" si="2"/>
        <v>5.5</v>
      </c>
      <c r="AI11" s="32">
        <f t="shared" ca="1" si="2"/>
        <v>5.5</v>
      </c>
      <c r="AJ11" s="32">
        <f t="shared" ca="1" si="2"/>
        <v>5.5</v>
      </c>
      <c r="AK11" s="32">
        <f t="shared" ca="1" si="2"/>
        <v>5.5</v>
      </c>
      <c r="AL11" s="32">
        <f t="shared" ca="1" si="2"/>
        <v>5.5</v>
      </c>
      <c r="AM11" s="32">
        <f t="shared" ca="1" si="2"/>
        <v>10.5</v>
      </c>
      <c r="AN11" s="32">
        <f t="shared" ca="1" si="3"/>
        <v>30.5</v>
      </c>
      <c r="AO11" s="32">
        <f t="shared" ca="1" si="3"/>
        <v>31.5</v>
      </c>
      <c r="AP11" s="32">
        <f t="shared" ca="1" si="3"/>
        <v>5.5</v>
      </c>
      <c r="AQ11" s="32">
        <f t="shared" ca="1" si="3"/>
        <v>5.5</v>
      </c>
      <c r="AR11" s="32">
        <f t="shared" ca="1" si="3"/>
        <v>6.8332999999999995</v>
      </c>
      <c r="AS11" s="32">
        <f t="shared" ca="1" si="3"/>
        <v>6.8332999999999995</v>
      </c>
      <c r="AT11" s="32">
        <f t="shared" ca="1" si="3"/>
        <v>6.8332999999999995</v>
      </c>
      <c r="AU11" s="32">
        <f t="shared" ca="1" si="3"/>
        <v>6.8332999999999995</v>
      </c>
      <c r="AV11" s="32">
        <f t="shared" ca="1" si="3"/>
        <v>6.8332999999999995</v>
      </c>
      <c r="AW11" s="32">
        <f t="shared" ca="1" si="3"/>
        <v>6.8332999999999995</v>
      </c>
      <c r="AX11" s="32">
        <f t="shared" ca="1" si="4"/>
        <v>6.8332999999999995</v>
      </c>
      <c r="AY11" s="32">
        <f t="shared" ca="1" si="4"/>
        <v>6.8332999999999995</v>
      </c>
      <c r="AZ11" s="32">
        <f t="shared" ca="1" si="4"/>
        <v>6.8332999999999995</v>
      </c>
      <c r="BA11" s="32">
        <f t="shared" ca="1" si="4"/>
        <v>41.833300000000001</v>
      </c>
      <c r="BB11" s="32">
        <f t="shared" ca="1" si="4"/>
        <v>36.833300000000001</v>
      </c>
      <c r="BC11" s="32">
        <f t="shared" ca="1" si="4"/>
        <v>6.8332999999999995</v>
      </c>
      <c r="BD11" s="32">
        <f t="shared" ca="1" si="4"/>
        <v>10.5</v>
      </c>
      <c r="BE11" s="32">
        <f t="shared" ca="1" si="4"/>
        <v>10.5</v>
      </c>
      <c r="BF11" s="32">
        <f t="shared" ca="1" si="4"/>
        <v>10.5</v>
      </c>
      <c r="BG11" s="32">
        <f t="shared" ca="1" si="4"/>
        <v>2.5</v>
      </c>
      <c r="BH11" s="32">
        <f t="shared" ca="1" si="5"/>
        <v>2.5</v>
      </c>
      <c r="BI11" s="32">
        <f t="shared" ca="1" si="5"/>
        <v>2.5</v>
      </c>
      <c r="BJ11" s="32">
        <f t="shared" ca="1" si="5"/>
        <v>2.5</v>
      </c>
      <c r="BK11" s="32">
        <f t="shared" ca="1" si="5"/>
        <v>10.5</v>
      </c>
      <c r="BL11" s="32">
        <f t="shared" ca="1" si="5"/>
        <v>10.5</v>
      </c>
      <c r="BM11" s="32">
        <f t="shared" ca="1" si="5"/>
        <v>10.5</v>
      </c>
      <c r="BN11" s="32">
        <f t="shared" ca="1" si="5"/>
        <v>22.5</v>
      </c>
      <c r="BO11" s="32">
        <f t="shared" ca="1" si="5"/>
        <v>27.5</v>
      </c>
      <c r="BP11" s="32">
        <f t="shared" ca="1" si="5"/>
        <v>2</v>
      </c>
      <c r="BQ11" s="32">
        <f t="shared" ca="1" si="5"/>
        <v>2</v>
      </c>
      <c r="BR11" s="32">
        <f t="shared" ca="1" si="6"/>
        <v>2</v>
      </c>
      <c r="BS11" s="32">
        <f t="shared" ca="1" si="6"/>
        <v>2</v>
      </c>
      <c r="BT11" s="32">
        <f t="shared" ca="1" si="6"/>
        <v>42</v>
      </c>
      <c r="BU11" s="32">
        <f t="shared" ca="1" si="6"/>
        <v>25</v>
      </c>
      <c r="BV11" s="32">
        <f t="shared" ca="1" si="6"/>
        <v>2</v>
      </c>
      <c r="BW11" s="32">
        <f t="shared" ca="1" si="6"/>
        <v>2</v>
      </c>
      <c r="BX11" s="32">
        <f t="shared" ca="1" si="6"/>
        <v>2</v>
      </c>
      <c r="BY11" s="32">
        <f t="shared" ca="1" si="6"/>
        <v>2</v>
      </c>
      <c r="BZ11" s="32">
        <f t="shared" ca="1" si="6"/>
        <v>2</v>
      </c>
      <c r="CA11" s="32">
        <f t="shared" ca="1" si="6"/>
        <v>2</v>
      </c>
      <c r="CB11" s="32">
        <f t="shared" ca="1" si="7"/>
        <v>3.5832999999999999</v>
      </c>
      <c r="CC11" s="32">
        <f t="shared" ca="1" si="7"/>
        <v>3.5832999999999999</v>
      </c>
      <c r="CD11" s="32">
        <f t="shared" ca="1" si="7"/>
        <v>3.5832999999999999</v>
      </c>
      <c r="CE11" s="32">
        <f t="shared" ca="1" si="7"/>
        <v>3.5832999999999999</v>
      </c>
      <c r="CF11" s="32">
        <f t="shared" ca="1" si="7"/>
        <v>3.5832999999999999</v>
      </c>
      <c r="CG11" s="32">
        <f t="shared" ca="1" si="7"/>
        <v>3.5832999999999999</v>
      </c>
      <c r="CH11" s="32">
        <f t="shared" ca="1" si="7"/>
        <v>3.5832999999999999</v>
      </c>
      <c r="CI11" s="32">
        <f t="shared" ca="1" si="7"/>
        <v>3.5832999999999999</v>
      </c>
      <c r="CJ11" s="32">
        <f t="shared" ca="1" si="7"/>
        <v>3.5832999999999999</v>
      </c>
      <c r="CK11" s="32">
        <f t="shared" ca="1" si="7"/>
        <v>28.583300000000001</v>
      </c>
      <c r="CL11" s="32">
        <f t="shared" ca="1" si="8"/>
        <v>27.583300000000001</v>
      </c>
      <c r="CM11" s="32">
        <f t="shared" ca="1" si="8"/>
        <v>48.583300000000001</v>
      </c>
      <c r="CN11" s="32">
        <f t="shared" ca="1" si="8"/>
        <v>2</v>
      </c>
      <c r="CO11" s="32">
        <f t="shared" ca="1" si="8"/>
        <v>2</v>
      </c>
      <c r="CP11" s="32">
        <f t="shared" ca="1" si="8"/>
        <v>2</v>
      </c>
      <c r="CQ11" s="32">
        <f t="shared" ca="1" si="8"/>
        <v>2</v>
      </c>
      <c r="CR11" s="32">
        <f t="shared" ca="1" si="8"/>
        <v>2</v>
      </c>
      <c r="CS11" s="32">
        <f t="shared" ca="1" si="8"/>
        <v>2</v>
      </c>
      <c r="CT11" s="32">
        <f t="shared" ca="1" si="8"/>
        <v>2</v>
      </c>
      <c r="CU11" s="32">
        <f t="shared" ca="1" si="8"/>
        <v>2</v>
      </c>
      <c r="CV11" s="32">
        <f t="shared" ca="1" si="9"/>
        <v>2</v>
      </c>
      <c r="CW11" s="32">
        <f t="shared" ca="1" si="9"/>
        <v>22</v>
      </c>
      <c r="CX11" s="32">
        <f t="shared" ca="1" si="9"/>
        <v>22</v>
      </c>
      <c r="CY11" s="32">
        <f t="shared" ca="1" si="9"/>
        <v>64</v>
      </c>
      <c r="CZ11" s="32">
        <f t="shared" ca="1" si="9"/>
        <v>12.75</v>
      </c>
      <c r="DA11" s="32">
        <f t="shared" ca="1" si="9"/>
        <v>12.75</v>
      </c>
      <c r="DB11" s="32">
        <f t="shared" ca="1" si="9"/>
        <v>12.75</v>
      </c>
      <c r="DC11" s="32">
        <f t="shared" ca="1" si="9"/>
        <v>12.75</v>
      </c>
      <c r="DD11" s="32">
        <f t="shared" ca="1" si="9"/>
        <v>12.75</v>
      </c>
      <c r="DE11" s="32">
        <f t="shared" ca="1" si="9"/>
        <v>77.75</v>
      </c>
      <c r="DF11" s="32">
        <f t="shared" ca="1" si="10"/>
        <v>77.75</v>
      </c>
      <c r="DG11" s="32">
        <f t="shared" ca="1" si="10"/>
        <v>32.75</v>
      </c>
      <c r="DH11" s="32">
        <f t="shared" ca="1" si="10"/>
        <v>32</v>
      </c>
      <c r="DI11" s="32">
        <f t="shared" ca="1" si="10"/>
        <v>32.75</v>
      </c>
      <c r="DJ11" s="32">
        <f t="shared" ca="1" si="10"/>
        <v>12.75</v>
      </c>
      <c r="DK11" s="32">
        <f t="shared" ca="1" si="10"/>
        <v>12.75</v>
      </c>
      <c r="DL11" s="32">
        <f t="shared" ca="1" si="10"/>
        <v>13.666</v>
      </c>
      <c r="DM11" s="32">
        <f t="shared" ca="1" si="10"/>
        <v>13.666</v>
      </c>
      <c r="DN11" s="32">
        <f t="shared" ca="1" si="10"/>
        <v>13.666</v>
      </c>
      <c r="DO11" s="32">
        <f t="shared" ca="1" si="10"/>
        <v>13.666</v>
      </c>
      <c r="DP11" s="32">
        <f t="shared" ca="1" si="11"/>
        <v>13.666</v>
      </c>
      <c r="DQ11" s="32">
        <f t="shared" ca="1" si="11"/>
        <v>55.665999999999997</v>
      </c>
      <c r="DR11" s="32">
        <f t="shared" ca="1" si="11"/>
        <v>68.665999999999997</v>
      </c>
      <c r="DS11" s="32">
        <f t="shared" ca="1" si="11"/>
        <v>20</v>
      </c>
      <c r="DT11" s="32">
        <f t="shared" ca="1" si="11"/>
        <v>7.6660000000000004</v>
      </c>
      <c r="DU11" s="32">
        <f t="shared" ca="1" si="11"/>
        <v>13.666</v>
      </c>
      <c r="DV11" s="32">
        <f t="shared" ca="1" si="11"/>
        <v>13.666</v>
      </c>
      <c r="DW11" s="32">
        <f t="shared" ca="1" si="11"/>
        <v>13.666</v>
      </c>
      <c r="DX11" s="32">
        <f t="shared" ca="1" si="11"/>
        <v>11.25</v>
      </c>
      <c r="DY11" s="32">
        <f t="shared" ca="1" si="11"/>
        <v>11.25</v>
      </c>
      <c r="DZ11" s="32">
        <f t="shared" ca="1" si="12"/>
        <v>31</v>
      </c>
      <c r="EA11" s="32">
        <f t="shared" ca="1" si="12"/>
        <v>36</v>
      </c>
      <c r="EB11" s="32">
        <f t="shared" ca="1" si="12"/>
        <v>22</v>
      </c>
      <c r="EC11" s="32">
        <f t="shared" ca="1" si="12"/>
        <v>61</v>
      </c>
      <c r="ED11" s="32">
        <f t="shared" ca="1" si="12"/>
        <v>31</v>
      </c>
      <c r="EE11" s="32">
        <f t="shared" ca="1" si="12"/>
        <v>21</v>
      </c>
      <c r="EF11" s="32">
        <f t="shared" ca="1" si="12"/>
        <v>22</v>
      </c>
      <c r="EG11" s="32">
        <f t="shared" ca="1" si="12"/>
        <v>26</v>
      </c>
      <c r="EH11" s="32">
        <f t="shared" ca="1" si="12"/>
        <v>26</v>
      </c>
      <c r="EI11" s="32">
        <f t="shared" ca="1" si="12"/>
        <v>29</v>
      </c>
      <c r="EJ11" s="34">
        <f t="shared" ca="1" si="13"/>
        <v>40.916600000000003</v>
      </c>
      <c r="EK11" s="32">
        <f t="shared" ca="1" si="13"/>
        <v>11.5832</v>
      </c>
      <c r="EL11" s="32">
        <f t="shared" ca="1" si="13"/>
        <v>29.916599999999999</v>
      </c>
      <c r="EM11" s="32">
        <f t="shared" ca="1" si="13"/>
        <v>11.5832</v>
      </c>
      <c r="EN11" s="32">
        <f t="shared" ca="1" si="13"/>
        <v>46.583200000000005</v>
      </c>
      <c r="EO11" s="32">
        <f t="shared" ca="1" si="13"/>
        <v>41.583200000000005</v>
      </c>
      <c r="EP11" s="32">
        <f t="shared" ca="1" si="13"/>
        <v>20.916599999999999</v>
      </c>
      <c r="EQ11" s="32">
        <f t="shared" ca="1" si="13"/>
        <v>11.5832</v>
      </c>
      <c r="ER11" s="32">
        <f t="shared" ca="1" si="13"/>
        <v>5.9165999999999999</v>
      </c>
      <c r="ES11" s="32">
        <f t="shared" ca="1" si="13"/>
        <v>11.5832</v>
      </c>
      <c r="ET11" s="32">
        <f t="shared" ca="1" si="14"/>
        <v>38.916600000000003</v>
      </c>
      <c r="EU11" s="35">
        <f t="shared" ca="1" si="14"/>
        <v>56.916600000000003</v>
      </c>
      <c r="EV11" s="32">
        <f t="shared" ca="1" si="14"/>
        <v>28.666599999999999</v>
      </c>
      <c r="EW11" s="32">
        <f t="shared" ca="1" si="14"/>
        <v>28.666599999999999</v>
      </c>
      <c r="EX11" s="32">
        <f t="shared" ca="1" si="14"/>
        <v>28.666599999999999</v>
      </c>
      <c r="EY11" s="32">
        <f t="shared" ca="1" si="14"/>
        <v>28.666599999999999</v>
      </c>
      <c r="EZ11" s="32">
        <f t="shared" ca="1" si="14"/>
        <v>28.666599999999999</v>
      </c>
      <c r="FA11" s="32">
        <f t="shared" ca="1" si="14"/>
        <v>37.666600000000003</v>
      </c>
      <c r="FB11" s="32">
        <f t="shared" ca="1" si="14"/>
        <v>39.666600000000003</v>
      </c>
      <c r="FC11" s="32">
        <f t="shared" ca="1" si="14"/>
        <v>37.666600000000003</v>
      </c>
      <c r="FD11" s="32">
        <f t="shared" ca="1" si="15"/>
        <v>37.666600000000003</v>
      </c>
      <c r="FE11" s="32">
        <f t="shared" ca="1" si="15"/>
        <v>37.666600000000003</v>
      </c>
      <c r="FF11" s="32">
        <f t="shared" ca="1" si="15"/>
        <v>37.666600000000003</v>
      </c>
      <c r="FG11" s="35">
        <f t="shared" ca="1" si="15"/>
        <v>32.666600000000003</v>
      </c>
      <c r="FH11" s="32">
        <f t="shared" ca="1" si="15"/>
        <v>10.2499</v>
      </c>
      <c r="FI11" s="32">
        <f t="shared" ca="1" si="15"/>
        <v>20.2499</v>
      </c>
      <c r="FJ11" s="32">
        <f t="shared" ca="1" si="15"/>
        <v>25.2499</v>
      </c>
      <c r="FK11" s="32">
        <f t="shared" ca="1" si="15"/>
        <v>20.2499</v>
      </c>
      <c r="FL11" s="32">
        <f t="shared" ca="1" si="15"/>
        <v>21.583300000000001</v>
      </c>
      <c r="FM11" s="32">
        <f t="shared" ca="1" si="15"/>
        <v>27.249899999999997</v>
      </c>
      <c r="FN11" s="32">
        <f t="shared" ca="1" si="16"/>
        <v>23.583300000000001</v>
      </c>
      <c r="FO11" s="32">
        <f t="shared" ca="1" si="16"/>
        <v>18.583300000000001</v>
      </c>
      <c r="FP11" s="32">
        <f t="shared" ca="1" si="16"/>
        <v>20.2499</v>
      </c>
      <c r="FQ11" s="32">
        <f t="shared" ca="1" si="16"/>
        <v>42.249899999999997</v>
      </c>
      <c r="FR11" s="32">
        <f t="shared" ca="1" si="16"/>
        <v>32.249900000000004</v>
      </c>
      <c r="FS11" s="35">
        <f t="shared" ca="1" si="16"/>
        <v>20.2499</v>
      </c>
      <c r="FT11" s="32">
        <f t="shared" ca="1" si="16"/>
        <v>29.583300000000001</v>
      </c>
      <c r="FU11" s="32">
        <f t="shared" ca="1" si="16"/>
        <v>28.583300000000001</v>
      </c>
      <c r="FV11" s="32">
        <f t="shared" ca="1" si="16"/>
        <v>34.583300000000001</v>
      </c>
      <c r="FW11" s="32">
        <f t="shared" ca="1" si="16"/>
        <v>39.583300000000001</v>
      </c>
      <c r="FX11" s="32">
        <f t="shared" ca="1" si="17"/>
        <v>14.583300000000001</v>
      </c>
      <c r="FY11" s="32">
        <f t="shared" ca="1" si="17"/>
        <v>33.583300000000001</v>
      </c>
      <c r="FZ11" s="32">
        <f t="shared" ca="1" si="17"/>
        <v>35.583300000000001</v>
      </c>
      <c r="GA11" s="32">
        <f t="shared" ca="1" si="17"/>
        <v>31.583300000000001</v>
      </c>
      <c r="GB11" s="32">
        <f t="shared" ca="1" si="17"/>
        <v>47.583300000000001</v>
      </c>
      <c r="GC11" s="32">
        <f t="shared" ca="1" si="17"/>
        <v>31.583300000000001</v>
      </c>
      <c r="GD11" s="32">
        <f t="shared" ca="1" si="17"/>
        <v>36.583300000000001</v>
      </c>
      <c r="GE11" s="32">
        <f t="shared" ca="1" si="17"/>
        <v>81.583299999999994</v>
      </c>
      <c r="GF11" s="32">
        <f t="shared" ca="1" si="17"/>
        <v>31.249300000000002</v>
      </c>
      <c r="GG11" s="32">
        <f t="shared" ca="1" si="17"/>
        <v>30.666</v>
      </c>
      <c r="GH11" s="32">
        <f t="shared" ca="1" si="18"/>
        <v>46.665999999999997</v>
      </c>
      <c r="GI11" s="32">
        <f t="shared" ca="1" si="18"/>
        <v>22.666</v>
      </c>
      <c r="GJ11" s="32">
        <f t="shared" ca="1" si="18"/>
        <v>38.665999999999997</v>
      </c>
      <c r="GK11" s="32">
        <f t="shared" ca="1" si="18"/>
        <v>21.666</v>
      </c>
      <c r="GL11" s="32">
        <f t="shared" ca="1" si="18"/>
        <v>37.665999999999997</v>
      </c>
      <c r="GM11" s="32">
        <f t="shared" ca="1" si="18"/>
        <v>31.666</v>
      </c>
      <c r="GN11" s="32">
        <f t="shared" ca="1" si="18"/>
        <v>41.249300000000005</v>
      </c>
      <c r="GO11" s="32">
        <f t="shared" ca="1" si="18"/>
        <v>41.665999999999997</v>
      </c>
      <c r="GP11" s="32">
        <f t="shared" ca="1" si="18"/>
        <v>47.249300000000005</v>
      </c>
      <c r="GQ11" s="32">
        <f t="shared" ca="1" si="18"/>
        <v>53.665999999999997</v>
      </c>
      <c r="GR11" s="32">
        <f t="shared" ca="1" si="19"/>
        <v>34.416600000000003</v>
      </c>
      <c r="GS11" s="32">
        <f t="shared" ca="1" si="19"/>
        <v>34.416600000000003</v>
      </c>
      <c r="GT11" s="32">
        <f t="shared" ca="1" si="19"/>
        <v>34.416600000000003</v>
      </c>
      <c r="GU11" s="32">
        <f t="shared" ca="1" si="19"/>
        <v>34.416600000000003</v>
      </c>
      <c r="GV11" s="32">
        <f t="shared" ca="1" si="19"/>
        <v>34.416600000000003</v>
      </c>
      <c r="GW11" s="32">
        <f t="shared" ca="1" si="19"/>
        <v>34.416600000000003</v>
      </c>
      <c r="GX11" s="32">
        <f t="shared" ca="1" si="19"/>
        <v>34.416600000000003</v>
      </c>
      <c r="GY11" s="32">
        <f t="shared" ca="1" si="19"/>
        <v>34.416600000000003</v>
      </c>
      <c r="GZ11" s="32">
        <f t="shared" ca="1" si="19"/>
        <v>34.416600000000003</v>
      </c>
      <c r="HA11" s="32">
        <f t="shared" ca="1" si="19"/>
        <v>34.416600000000003</v>
      </c>
      <c r="HB11" s="32">
        <f t="shared" ca="1" si="20"/>
        <v>34.416600000000003</v>
      </c>
      <c r="HC11" s="32">
        <f t="shared" ca="1" si="20"/>
        <v>34.416600000000003</v>
      </c>
      <c r="HD11" s="32">
        <f t="shared" ca="1" si="20"/>
        <v>35.4163</v>
      </c>
      <c r="HE11" s="32">
        <f t="shared" ca="1" si="20"/>
        <v>35.4163</v>
      </c>
      <c r="HF11" s="32">
        <f t="shared" ca="1" si="20"/>
        <v>35.4163</v>
      </c>
      <c r="HG11" s="32">
        <f t="shared" ca="1" si="20"/>
        <v>32.582999999999998</v>
      </c>
      <c r="HH11" s="32">
        <f t="shared" ca="1" si="20"/>
        <v>29.582999999999998</v>
      </c>
      <c r="HI11" s="32">
        <f t="shared" ca="1" si="20"/>
        <v>35.4163</v>
      </c>
      <c r="HJ11" s="32">
        <f t="shared" ca="1" si="20"/>
        <v>35.4163</v>
      </c>
      <c r="HK11" s="32">
        <f t="shared" ca="1" si="20"/>
        <v>35.4163</v>
      </c>
      <c r="HL11" s="32">
        <f t="shared" ca="1" si="20"/>
        <v>35.4163</v>
      </c>
      <c r="HM11" s="32">
        <f t="shared" ca="1" si="20"/>
        <v>29.582999999999998</v>
      </c>
      <c r="HN11" s="32">
        <f t="shared" ca="1" si="20"/>
        <v>29.582999999999998</v>
      </c>
      <c r="HO11" s="32">
        <f t="shared" ca="1" si="20"/>
        <v>29.582999999999998</v>
      </c>
    </row>
    <row r="12" spans="1:223" ht="14.5" x14ac:dyDescent="0.35">
      <c r="A12" s="36" t="s">
        <v>27</v>
      </c>
      <c r="B12" s="3"/>
      <c r="C12" s="37">
        <f t="shared" ca="1" si="21"/>
        <v>58</v>
      </c>
      <c r="D12" s="38">
        <f t="shared" ca="1" si="21"/>
        <v>56</v>
      </c>
      <c r="E12" s="38">
        <f t="shared" ca="1" si="21"/>
        <v>65</v>
      </c>
      <c r="F12" s="38">
        <f t="shared" ca="1" si="21"/>
        <v>45</v>
      </c>
      <c r="G12" s="38">
        <f t="shared" ca="1" si="21"/>
        <v>30</v>
      </c>
      <c r="H12" s="38">
        <f t="shared" ca="1" si="21"/>
        <v>69</v>
      </c>
      <c r="I12" s="38">
        <f t="shared" ca="1" si="21"/>
        <v>70</v>
      </c>
      <c r="J12" s="38">
        <f t="shared" ca="1" si="21"/>
        <v>100</v>
      </c>
      <c r="K12" s="38">
        <f t="shared" ca="1" si="21"/>
        <v>60</v>
      </c>
      <c r="L12" s="38">
        <f t="shared" ca="1" si="21"/>
        <v>45</v>
      </c>
      <c r="M12" s="39">
        <f t="shared" ca="1" si="22"/>
        <v>70.999200000000016</v>
      </c>
      <c r="N12" s="39">
        <f t="shared" ca="1" si="22"/>
        <v>75</v>
      </c>
      <c r="O12" s="38">
        <f t="shared" ca="1" si="22"/>
        <v>42.999600000000008</v>
      </c>
      <c r="P12" s="38">
        <f t="shared" ca="1" si="22"/>
        <v>45</v>
      </c>
      <c r="Q12" s="122">
        <f t="shared" ca="1" si="22"/>
        <v>44.99199999999999</v>
      </c>
      <c r="R12" s="38">
        <f t="shared" ca="1" si="22"/>
        <v>40.999200000000002</v>
      </c>
      <c r="S12" s="48">
        <f t="shared" ca="1" si="22"/>
        <v>39.995999999999988</v>
      </c>
      <c r="T12" s="38">
        <f t="shared" ca="1" si="1"/>
        <v>0</v>
      </c>
      <c r="U12" s="38">
        <f t="shared" ca="1" si="1"/>
        <v>0</v>
      </c>
      <c r="V12" s="38">
        <f t="shared" ca="1" si="1"/>
        <v>0</v>
      </c>
      <c r="W12" s="38">
        <f t="shared" ca="1" si="1"/>
        <v>0</v>
      </c>
      <c r="X12" s="38">
        <f t="shared" ca="1" si="1"/>
        <v>0</v>
      </c>
      <c r="Y12" s="38">
        <f t="shared" ca="1" si="1"/>
        <v>0</v>
      </c>
      <c r="Z12" s="38">
        <f t="shared" ca="1" si="1"/>
        <v>0</v>
      </c>
      <c r="AA12" s="38">
        <f t="shared" ca="1" si="1"/>
        <v>0</v>
      </c>
      <c r="AB12" s="38">
        <f t="shared" ca="1" si="1"/>
        <v>28</v>
      </c>
      <c r="AC12" s="38">
        <f t="shared" ca="1" si="1"/>
        <v>30</v>
      </c>
      <c r="AD12" s="38">
        <f t="shared" ca="1" si="2"/>
        <v>0</v>
      </c>
      <c r="AE12" s="40">
        <f t="shared" ca="1" si="2"/>
        <v>0</v>
      </c>
      <c r="AF12" s="38">
        <f t="shared" ca="1" si="2"/>
        <v>0</v>
      </c>
      <c r="AG12" s="38">
        <f t="shared" ca="1" si="2"/>
        <v>0</v>
      </c>
      <c r="AH12" s="38">
        <f t="shared" ca="1" si="2"/>
        <v>0</v>
      </c>
      <c r="AI12" s="38">
        <f t="shared" ca="1" si="2"/>
        <v>0</v>
      </c>
      <c r="AJ12" s="38">
        <f t="shared" ca="1" si="2"/>
        <v>0</v>
      </c>
      <c r="AK12" s="38">
        <f t="shared" ca="1" si="2"/>
        <v>0</v>
      </c>
      <c r="AL12" s="38">
        <f t="shared" ca="1" si="2"/>
        <v>0</v>
      </c>
      <c r="AM12" s="38">
        <f t="shared" ca="1" si="2"/>
        <v>5</v>
      </c>
      <c r="AN12" s="38">
        <f t="shared" ca="1" si="3"/>
        <v>25</v>
      </c>
      <c r="AO12" s="38">
        <f t="shared" ca="1" si="3"/>
        <v>26</v>
      </c>
      <c r="AP12" s="38">
        <f t="shared" ca="1" si="3"/>
        <v>0</v>
      </c>
      <c r="AQ12" s="40">
        <f t="shared" ca="1" si="3"/>
        <v>0</v>
      </c>
      <c r="AR12" s="38">
        <f t="shared" ca="1" si="3"/>
        <v>0</v>
      </c>
      <c r="AS12" s="38">
        <f t="shared" ca="1" si="3"/>
        <v>0</v>
      </c>
      <c r="AT12" s="38">
        <f t="shared" ca="1" si="3"/>
        <v>0</v>
      </c>
      <c r="AU12" s="38">
        <f t="shared" ca="1" si="3"/>
        <v>0</v>
      </c>
      <c r="AV12" s="38">
        <f t="shared" ca="1" si="3"/>
        <v>0</v>
      </c>
      <c r="AW12" s="38">
        <f t="shared" ca="1" si="3"/>
        <v>0</v>
      </c>
      <c r="AX12" s="38">
        <f t="shared" ca="1" si="4"/>
        <v>0</v>
      </c>
      <c r="AY12" s="38">
        <f t="shared" ca="1" si="4"/>
        <v>0</v>
      </c>
      <c r="AZ12" s="38">
        <f t="shared" ca="1" si="4"/>
        <v>0</v>
      </c>
      <c r="BA12" s="38">
        <f t="shared" ca="1" si="4"/>
        <v>35</v>
      </c>
      <c r="BB12" s="38">
        <f t="shared" ca="1" si="4"/>
        <v>30</v>
      </c>
      <c r="BC12" s="41">
        <f t="shared" ca="1" si="4"/>
        <v>0</v>
      </c>
      <c r="BD12" s="38">
        <f t="shared" ca="1" si="4"/>
        <v>0</v>
      </c>
      <c r="BE12" s="38">
        <f t="shared" ca="1" si="4"/>
        <v>0</v>
      </c>
      <c r="BF12" s="38">
        <f t="shared" ca="1" si="4"/>
        <v>0</v>
      </c>
      <c r="BG12" s="38">
        <f t="shared" ca="1" si="4"/>
        <v>0</v>
      </c>
      <c r="BH12" s="38">
        <f t="shared" ca="1" si="5"/>
        <v>0</v>
      </c>
      <c r="BI12" s="38">
        <f t="shared" ca="1" si="5"/>
        <v>0</v>
      </c>
      <c r="BJ12" s="38">
        <f t="shared" ca="1" si="5"/>
        <v>0</v>
      </c>
      <c r="BK12" s="38">
        <f t="shared" ca="1" si="5"/>
        <v>0</v>
      </c>
      <c r="BL12" s="38">
        <f t="shared" ca="1" si="5"/>
        <v>0</v>
      </c>
      <c r="BM12" s="38">
        <f t="shared" ca="1" si="5"/>
        <v>0</v>
      </c>
      <c r="BN12" s="38">
        <f t="shared" ca="1" si="5"/>
        <v>20</v>
      </c>
      <c r="BO12" s="41">
        <f t="shared" ca="1" si="5"/>
        <v>25</v>
      </c>
      <c r="BP12" s="38">
        <f t="shared" ca="1" si="5"/>
        <v>0</v>
      </c>
      <c r="BQ12" s="38">
        <f t="shared" ca="1" si="5"/>
        <v>0</v>
      </c>
      <c r="BR12" s="38">
        <f t="shared" ca="1" si="6"/>
        <v>0</v>
      </c>
      <c r="BS12" s="38">
        <f t="shared" ca="1" si="6"/>
        <v>0</v>
      </c>
      <c r="BT12" s="38">
        <f t="shared" ca="1" si="6"/>
        <v>15</v>
      </c>
      <c r="BU12" s="38">
        <f t="shared" ca="1" si="6"/>
        <v>15</v>
      </c>
      <c r="BV12" s="38">
        <f t="shared" ca="1" si="6"/>
        <v>0</v>
      </c>
      <c r="BW12" s="38">
        <f t="shared" ca="1" si="6"/>
        <v>0</v>
      </c>
      <c r="BX12" s="38">
        <f t="shared" ca="1" si="6"/>
        <v>0</v>
      </c>
      <c r="BY12" s="38">
        <f t="shared" ca="1" si="6"/>
        <v>0</v>
      </c>
      <c r="BZ12" s="38">
        <f t="shared" ca="1" si="6"/>
        <v>0</v>
      </c>
      <c r="CA12" s="41">
        <f t="shared" ca="1" si="6"/>
        <v>0</v>
      </c>
      <c r="CB12" s="38">
        <f t="shared" ca="1" si="7"/>
        <v>0</v>
      </c>
      <c r="CC12" s="38">
        <f t="shared" ca="1" si="7"/>
        <v>0</v>
      </c>
      <c r="CD12" s="38">
        <f t="shared" ca="1" si="7"/>
        <v>0</v>
      </c>
      <c r="CE12" s="38">
        <f t="shared" ca="1" si="7"/>
        <v>0</v>
      </c>
      <c r="CF12" s="38">
        <f t="shared" ca="1" si="7"/>
        <v>0</v>
      </c>
      <c r="CG12" s="38">
        <f t="shared" ca="1" si="7"/>
        <v>0</v>
      </c>
      <c r="CH12" s="38">
        <f t="shared" ca="1" si="7"/>
        <v>0</v>
      </c>
      <c r="CI12" s="38">
        <f t="shared" ca="1" si="7"/>
        <v>0</v>
      </c>
      <c r="CJ12" s="38">
        <f t="shared" ca="1" si="7"/>
        <v>0</v>
      </c>
      <c r="CK12" s="38">
        <f t="shared" ca="1" si="7"/>
        <v>25</v>
      </c>
      <c r="CL12" s="38">
        <f t="shared" ca="1" si="8"/>
        <v>24</v>
      </c>
      <c r="CM12" s="41">
        <f t="shared" ca="1" si="8"/>
        <v>20</v>
      </c>
      <c r="CN12" s="38">
        <f t="shared" ca="1" si="8"/>
        <v>0</v>
      </c>
      <c r="CO12" s="38">
        <f t="shared" ca="1" si="8"/>
        <v>0</v>
      </c>
      <c r="CP12" s="38">
        <f t="shared" ca="1" si="8"/>
        <v>0</v>
      </c>
      <c r="CQ12" s="38">
        <f t="shared" ca="1" si="8"/>
        <v>0</v>
      </c>
      <c r="CR12" s="38">
        <f t="shared" ca="1" si="8"/>
        <v>0</v>
      </c>
      <c r="CS12" s="38">
        <f t="shared" ca="1" si="8"/>
        <v>0</v>
      </c>
      <c r="CT12" s="38">
        <f t="shared" ca="1" si="8"/>
        <v>0</v>
      </c>
      <c r="CU12" s="38">
        <f t="shared" ca="1" si="8"/>
        <v>0</v>
      </c>
      <c r="CV12" s="38">
        <f t="shared" ca="1" si="9"/>
        <v>0</v>
      </c>
      <c r="CW12" s="38">
        <f t="shared" ca="1" si="9"/>
        <v>20</v>
      </c>
      <c r="CX12" s="38">
        <f t="shared" ca="1" si="9"/>
        <v>20</v>
      </c>
      <c r="CY12" s="41">
        <f t="shared" ca="1" si="9"/>
        <v>30</v>
      </c>
      <c r="CZ12" s="38">
        <f t="shared" ca="1" si="9"/>
        <v>0</v>
      </c>
      <c r="DA12" s="38">
        <f t="shared" ca="1" si="9"/>
        <v>0</v>
      </c>
      <c r="DB12" s="38">
        <f t="shared" ca="1" si="9"/>
        <v>0</v>
      </c>
      <c r="DC12" s="38">
        <f t="shared" ca="1" si="9"/>
        <v>0</v>
      </c>
      <c r="DD12" s="38">
        <f t="shared" ca="1" si="9"/>
        <v>0</v>
      </c>
      <c r="DE12" s="38">
        <f t="shared" ca="1" si="9"/>
        <v>20</v>
      </c>
      <c r="DF12" s="38">
        <f t="shared" ca="1" si="10"/>
        <v>20</v>
      </c>
      <c r="DG12" s="38">
        <f t="shared" ca="1" si="10"/>
        <v>20</v>
      </c>
      <c r="DH12" s="38">
        <f t="shared" ca="1" si="10"/>
        <v>20</v>
      </c>
      <c r="DI12" s="38">
        <f t="shared" ca="1" si="10"/>
        <v>20</v>
      </c>
      <c r="DJ12" s="38">
        <f t="shared" ca="1" si="10"/>
        <v>0</v>
      </c>
      <c r="DK12" s="41">
        <f t="shared" ca="1" si="10"/>
        <v>0</v>
      </c>
      <c r="DL12" s="38">
        <f t="shared" ca="1" si="10"/>
        <v>0</v>
      </c>
      <c r="DM12" s="38">
        <f t="shared" ca="1" si="10"/>
        <v>0</v>
      </c>
      <c r="DN12" s="38">
        <f t="shared" ca="1" si="10"/>
        <v>0</v>
      </c>
      <c r="DO12" s="38">
        <f t="shared" ca="1" si="10"/>
        <v>0</v>
      </c>
      <c r="DP12" s="38">
        <f t="shared" ca="1" si="11"/>
        <v>0</v>
      </c>
      <c r="DQ12" s="38">
        <f t="shared" ca="1" si="11"/>
        <v>20</v>
      </c>
      <c r="DR12" s="38">
        <f t="shared" ca="1" si="11"/>
        <v>20</v>
      </c>
      <c r="DS12" s="38">
        <f t="shared" ca="1" si="11"/>
        <v>20</v>
      </c>
      <c r="DT12" s="38">
        <f t="shared" ca="1" si="11"/>
        <v>0</v>
      </c>
      <c r="DU12" s="38">
        <f t="shared" ca="1" si="11"/>
        <v>0</v>
      </c>
      <c r="DV12" s="38">
        <f t="shared" ca="1" si="11"/>
        <v>0</v>
      </c>
      <c r="DW12" s="41">
        <f t="shared" ca="1" si="11"/>
        <v>0</v>
      </c>
      <c r="DX12" s="38">
        <f t="shared" ca="1" si="11"/>
        <v>0</v>
      </c>
      <c r="DY12" s="38">
        <f t="shared" ca="1" si="11"/>
        <v>0</v>
      </c>
      <c r="DZ12" s="38">
        <f t="shared" ca="1" si="12"/>
        <v>10</v>
      </c>
      <c r="EA12" s="38">
        <f t="shared" ca="1" si="12"/>
        <v>15</v>
      </c>
      <c r="EB12" s="38">
        <f t="shared" ca="1" si="12"/>
        <v>0</v>
      </c>
      <c r="EC12" s="38">
        <f t="shared" ca="1" si="12"/>
        <v>20</v>
      </c>
      <c r="ED12" s="38">
        <f t="shared" ca="1" si="12"/>
        <v>0</v>
      </c>
      <c r="EE12" s="38">
        <f t="shared" ca="1" si="12"/>
        <v>0</v>
      </c>
      <c r="EF12" s="38">
        <f t="shared" ca="1" si="12"/>
        <v>0</v>
      </c>
      <c r="EG12" s="38">
        <f t="shared" ca="1" si="12"/>
        <v>0</v>
      </c>
      <c r="EH12" s="38">
        <f t="shared" ca="1" si="12"/>
        <v>0</v>
      </c>
      <c r="EI12" s="41">
        <f t="shared" ca="1" si="12"/>
        <v>0</v>
      </c>
      <c r="EJ12" s="38">
        <f t="shared" ca="1" si="13"/>
        <v>5.9165999999999999</v>
      </c>
      <c r="EK12" s="38">
        <f t="shared" ca="1" si="13"/>
        <v>5.9165999999999999</v>
      </c>
      <c r="EL12" s="38">
        <f t="shared" ca="1" si="13"/>
        <v>5.9165999999999999</v>
      </c>
      <c r="EM12" s="38">
        <f t="shared" ca="1" si="13"/>
        <v>5.9165999999999999</v>
      </c>
      <c r="EN12" s="38">
        <f t="shared" ca="1" si="13"/>
        <v>5.9165999999999999</v>
      </c>
      <c r="EO12" s="38">
        <f t="shared" ca="1" si="13"/>
        <v>5.9165999999999999</v>
      </c>
      <c r="EP12" s="38">
        <f t="shared" ca="1" si="13"/>
        <v>5.9165999999999999</v>
      </c>
      <c r="EQ12" s="38">
        <f t="shared" ca="1" si="13"/>
        <v>5.9165999999999999</v>
      </c>
      <c r="ER12" s="38">
        <f t="shared" ca="1" si="13"/>
        <v>5.9165999999999999</v>
      </c>
      <c r="ES12" s="38">
        <f t="shared" ca="1" si="13"/>
        <v>5.9165999999999999</v>
      </c>
      <c r="ET12" s="38">
        <f t="shared" ca="1" si="14"/>
        <v>5.9165999999999999</v>
      </c>
      <c r="EU12" s="41">
        <f t="shared" ca="1" si="14"/>
        <v>5.9165999999999999</v>
      </c>
      <c r="EV12" s="38">
        <f t="shared" ca="1" si="14"/>
        <v>6.25</v>
      </c>
      <c r="EW12" s="38">
        <f t="shared" ca="1" si="14"/>
        <v>6.25</v>
      </c>
      <c r="EX12" s="38">
        <f t="shared" ca="1" si="14"/>
        <v>6.25</v>
      </c>
      <c r="EY12" s="38">
        <f t="shared" ca="1" si="14"/>
        <v>6.25</v>
      </c>
      <c r="EZ12" s="38">
        <f t="shared" ca="1" si="14"/>
        <v>6.25</v>
      </c>
      <c r="FA12" s="38">
        <f t="shared" ca="1" si="14"/>
        <v>6.25</v>
      </c>
      <c r="FB12" s="38">
        <f t="shared" ca="1" si="14"/>
        <v>6.25</v>
      </c>
      <c r="FC12" s="38">
        <f t="shared" ca="1" si="14"/>
        <v>6.25</v>
      </c>
      <c r="FD12" s="38">
        <f t="shared" ca="1" si="15"/>
        <v>6.25</v>
      </c>
      <c r="FE12" s="38">
        <f t="shared" ca="1" si="15"/>
        <v>6.25</v>
      </c>
      <c r="FF12" s="38">
        <f t="shared" ca="1" si="15"/>
        <v>6.25</v>
      </c>
      <c r="FG12" s="41">
        <f t="shared" ca="1" si="15"/>
        <v>6.25</v>
      </c>
      <c r="FH12" s="38">
        <f t="shared" ca="1" si="15"/>
        <v>3.5832999999999999</v>
      </c>
      <c r="FI12" s="38">
        <f t="shared" ca="1" si="15"/>
        <v>3.5832999999999999</v>
      </c>
      <c r="FJ12" s="38">
        <f t="shared" ca="1" si="15"/>
        <v>3.5832999999999999</v>
      </c>
      <c r="FK12" s="38">
        <f t="shared" ca="1" si="15"/>
        <v>3.5832999999999999</v>
      </c>
      <c r="FL12" s="38">
        <f t="shared" ca="1" si="15"/>
        <v>3.5832999999999999</v>
      </c>
      <c r="FM12" s="38">
        <f t="shared" ca="1" si="15"/>
        <v>3.5832999999999999</v>
      </c>
      <c r="FN12" s="38">
        <f t="shared" ca="1" si="16"/>
        <v>3.5832999999999999</v>
      </c>
      <c r="FO12" s="38">
        <f t="shared" ca="1" si="16"/>
        <v>3.5832999999999999</v>
      </c>
      <c r="FP12" s="38">
        <f t="shared" ca="1" si="16"/>
        <v>3.5832999999999999</v>
      </c>
      <c r="FQ12" s="38">
        <f t="shared" ca="1" si="16"/>
        <v>3.5832999999999999</v>
      </c>
      <c r="FR12" s="38">
        <f t="shared" ca="1" si="16"/>
        <v>3.5832999999999999</v>
      </c>
      <c r="FS12" s="41">
        <f t="shared" ca="1" si="16"/>
        <v>3.5832999999999999</v>
      </c>
      <c r="FT12" s="38">
        <f t="shared" ca="1" si="16"/>
        <v>3.75</v>
      </c>
      <c r="FU12" s="38">
        <f t="shared" ca="1" si="16"/>
        <v>3.75</v>
      </c>
      <c r="FV12" s="38">
        <f t="shared" ca="1" si="16"/>
        <v>3.75</v>
      </c>
      <c r="FW12" s="38">
        <f t="shared" ca="1" si="16"/>
        <v>3.75</v>
      </c>
      <c r="FX12" s="38">
        <f t="shared" ca="1" si="17"/>
        <v>3.75</v>
      </c>
      <c r="FY12" s="38">
        <f t="shared" ca="1" si="17"/>
        <v>3.75</v>
      </c>
      <c r="FZ12" s="38">
        <f t="shared" ca="1" si="17"/>
        <v>3.75</v>
      </c>
      <c r="GA12" s="38">
        <f t="shared" ca="1" si="17"/>
        <v>3.75</v>
      </c>
      <c r="GB12" s="38">
        <f t="shared" ca="1" si="17"/>
        <v>3.75</v>
      </c>
      <c r="GC12" s="38">
        <f t="shared" ca="1" si="17"/>
        <v>3.75</v>
      </c>
      <c r="GD12" s="38">
        <f t="shared" ca="1" si="17"/>
        <v>3.75</v>
      </c>
      <c r="GE12" s="41">
        <f t="shared" ca="1" si="17"/>
        <v>3.75</v>
      </c>
      <c r="GF12" s="38">
        <f t="shared" ca="1" si="17"/>
        <v>3.6659999999999999</v>
      </c>
      <c r="GG12" s="38">
        <f t="shared" ca="1" si="17"/>
        <v>3.6659999999999999</v>
      </c>
      <c r="GH12" s="38">
        <f t="shared" ca="1" si="18"/>
        <v>3.6659999999999999</v>
      </c>
      <c r="GI12" s="38">
        <f t="shared" ca="1" si="18"/>
        <v>3.6659999999999999</v>
      </c>
      <c r="GJ12" s="38">
        <f t="shared" ca="1" si="18"/>
        <v>3.6659999999999999</v>
      </c>
      <c r="GK12" s="38">
        <f t="shared" ca="1" si="18"/>
        <v>3.6659999999999999</v>
      </c>
      <c r="GL12" s="38">
        <f t="shared" ca="1" si="18"/>
        <v>3.6659999999999999</v>
      </c>
      <c r="GM12" s="38">
        <f t="shared" ca="1" si="18"/>
        <v>3.6659999999999999</v>
      </c>
      <c r="GN12" s="38">
        <f t="shared" ca="1" si="18"/>
        <v>3.6659999999999999</v>
      </c>
      <c r="GO12" s="38">
        <f t="shared" ca="1" si="18"/>
        <v>3.6659999999999999</v>
      </c>
      <c r="GP12" s="38">
        <f t="shared" ca="1" si="18"/>
        <v>3.6659999999999999</v>
      </c>
      <c r="GQ12" s="38">
        <f t="shared" ca="1" si="18"/>
        <v>4.6660000000000004</v>
      </c>
      <c r="GR12" s="38">
        <f t="shared" ca="1" si="19"/>
        <v>3.4165999999999999</v>
      </c>
      <c r="GS12" s="38">
        <f t="shared" ca="1" si="19"/>
        <v>3.4165999999999999</v>
      </c>
      <c r="GT12" s="38">
        <f t="shared" ca="1" si="19"/>
        <v>3.4165999999999999</v>
      </c>
      <c r="GU12" s="38">
        <f t="shared" ca="1" si="19"/>
        <v>3.4165999999999999</v>
      </c>
      <c r="GV12" s="38">
        <f t="shared" ca="1" si="19"/>
        <v>3.4165999999999999</v>
      </c>
      <c r="GW12" s="38">
        <f t="shared" ca="1" si="19"/>
        <v>3.4165999999999999</v>
      </c>
      <c r="GX12" s="38">
        <f t="shared" ca="1" si="19"/>
        <v>3.4165999999999999</v>
      </c>
      <c r="GY12" s="38">
        <f t="shared" ca="1" si="19"/>
        <v>3.4165999999999999</v>
      </c>
      <c r="GZ12" s="38">
        <f t="shared" ca="1" si="19"/>
        <v>3.4165999999999999</v>
      </c>
      <c r="HA12" s="38">
        <f t="shared" ca="1" si="19"/>
        <v>3.4165999999999999</v>
      </c>
      <c r="HB12" s="38">
        <f t="shared" ca="1" si="20"/>
        <v>3.4165999999999999</v>
      </c>
      <c r="HC12" s="38">
        <f t="shared" ca="1" si="20"/>
        <v>3.4165999999999999</v>
      </c>
      <c r="HD12" s="38">
        <f t="shared" ca="1" si="20"/>
        <v>3.3330000000000002</v>
      </c>
      <c r="HE12" s="38">
        <f t="shared" ca="1" si="20"/>
        <v>3.3330000000000002</v>
      </c>
      <c r="HF12" s="38">
        <f t="shared" ca="1" si="20"/>
        <v>3.3330000000000002</v>
      </c>
      <c r="HG12" s="38">
        <f t="shared" ca="1" si="20"/>
        <v>3.3330000000000002</v>
      </c>
      <c r="HH12" s="38">
        <f t="shared" ca="1" si="20"/>
        <v>3.3330000000000002</v>
      </c>
      <c r="HI12" s="38">
        <f t="shared" ca="1" si="20"/>
        <v>3.3330000000000002</v>
      </c>
      <c r="HJ12" s="38">
        <f t="shared" ca="1" si="20"/>
        <v>3.3330000000000002</v>
      </c>
      <c r="HK12" s="38">
        <f t="shared" ca="1" si="20"/>
        <v>3.3330000000000002</v>
      </c>
      <c r="HL12" s="38">
        <f t="shared" ca="1" si="20"/>
        <v>3.3330000000000002</v>
      </c>
      <c r="HM12" s="38">
        <f t="shared" ca="1" si="20"/>
        <v>3.3330000000000002</v>
      </c>
      <c r="HN12" s="38">
        <f t="shared" ca="1" si="20"/>
        <v>3.3330000000000002</v>
      </c>
      <c r="HO12" s="38">
        <f t="shared" ca="1" si="20"/>
        <v>3.3330000000000002</v>
      </c>
    </row>
    <row r="13" spans="1:223" ht="14.5" x14ac:dyDescent="0.35">
      <c r="A13" s="36" t="s">
        <v>28</v>
      </c>
      <c r="B13" s="3"/>
      <c r="C13" s="37">
        <f t="shared" ca="1" si="21"/>
        <v>40.999200000000002</v>
      </c>
      <c r="D13" s="38">
        <f t="shared" ca="1" si="21"/>
        <v>21</v>
      </c>
      <c r="E13" s="38">
        <f t="shared" ca="1" si="21"/>
        <v>39.999600000000008</v>
      </c>
      <c r="F13" s="38">
        <f t="shared" ca="1" si="21"/>
        <v>30</v>
      </c>
      <c r="G13" s="38">
        <f t="shared" ca="1" si="21"/>
        <v>24</v>
      </c>
      <c r="H13" s="38">
        <f t="shared" ca="1" si="21"/>
        <v>42.999600000000008</v>
      </c>
      <c r="I13" s="38">
        <f t="shared" ca="1" si="21"/>
        <v>24</v>
      </c>
      <c r="J13" s="38">
        <f t="shared" ca="1" si="21"/>
        <v>152.25</v>
      </c>
      <c r="K13" s="38">
        <f t="shared" ca="1" si="21"/>
        <v>144.32599999999999</v>
      </c>
      <c r="L13" s="38">
        <f t="shared" ca="1" si="21"/>
        <v>234.5</v>
      </c>
      <c r="M13" s="38">
        <f t="shared" ca="1" si="22"/>
        <v>196.99960000000002</v>
      </c>
      <c r="N13" s="39">
        <f t="shared" ca="1" si="22"/>
        <v>252</v>
      </c>
      <c r="O13" s="38">
        <f t="shared" ca="1" si="22"/>
        <v>169.99939999999995</v>
      </c>
      <c r="P13" s="122">
        <f t="shared" ca="1" si="22"/>
        <v>390</v>
      </c>
      <c r="Q13" s="129">
        <f t="shared" ca="1" si="22"/>
        <v>307.74990000000003</v>
      </c>
      <c r="R13" s="122">
        <f t="shared" ca="1" si="22"/>
        <v>306</v>
      </c>
      <c r="S13" s="123">
        <f t="shared" ca="1" si="22"/>
        <v>315</v>
      </c>
      <c r="T13" s="38">
        <f t="shared" ca="1" si="1"/>
        <v>3.4165999999999999</v>
      </c>
      <c r="U13" s="38">
        <f t="shared" ca="1" si="1"/>
        <v>3.4165999999999999</v>
      </c>
      <c r="V13" s="38">
        <f t="shared" ca="1" si="1"/>
        <v>3.4165999999999999</v>
      </c>
      <c r="W13" s="38">
        <f t="shared" ca="1" si="1"/>
        <v>3.4165999999999999</v>
      </c>
      <c r="X13" s="38">
        <f t="shared" ca="1" si="1"/>
        <v>3.4165999999999999</v>
      </c>
      <c r="Y13" s="38">
        <f t="shared" ca="1" si="1"/>
        <v>3.4165999999999999</v>
      </c>
      <c r="Z13" s="38">
        <f t="shared" ca="1" si="1"/>
        <v>3.4165999999999999</v>
      </c>
      <c r="AA13" s="38">
        <f t="shared" ca="1" si="1"/>
        <v>3.4165999999999999</v>
      </c>
      <c r="AB13" s="38">
        <f t="shared" ca="1" si="1"/>
        <v>3.4165999999999999</v>
      </c>
      <c r="AC13" s="38">
        <f t="shared" ca="1" si="1"/>
        <v>3.4165999999999999</v>
      </c>
      <c r="AD13" s="38">
        <f t="shared" ca="1" si="2"/>
        <v>3.4165999999999999</v>
      </c>
      <c r="AE13" s="40">
        <f t="shared" ca="1" si="2"/>
        <v>3.4165999999999999</v>
      </c>
      <c r="AF13" s="38">
        <f t="shared" ca="1" si="2"/>
        <v>1.75</v>
      </c>
      <c r="AG13" s="38">
        <f t="shared" ca="1" si="2"/>
        <v>1.75</v>
      </c>
      <c r="AH13" s="38">
        <f t="shared" ca="1" si="2"/>
        <v>1.75</v>
      </c>
      <c r="AI13" s="38">
        <f t="shared" ca="1" si="2"/>
        <v>1.75</v>
      </c>
      <c r="AJ13" s="38">
        <f t="shared" ca="1" si="2"/>
        <v>1.75</v>
      </c>
      <c r="AK13" s="38">
        <f t="shared" ca="1" si="2"/>
        <v>1.75</v>
      </c>
      <c r="AL13" s="38">
        <f t="shared" ca="1" si="2"/>
        <v>1.75</v>
      </c>
      <c r="AM13" s="38">
        <f t="shared" ca="1" si="2"/>
        <v>1.75</v>
      </c>
      <c r="AN13" s="38">
        <f t="shared" ca="1" si="3"/>
        <v>1.75</v>
      </c>
      <c r="AO13" s="38">
        <f t="shared" ca="1" si="3"/>
        <v>1.75</v>
      </c>
      <c r="AP13" s="38">
        <f t="shared" ca="1" si="3"/>
        <v>1.75</v>
      </c>
      <c r="AQ13" s="40">
        <f t="shared" ca="1" si="3"/>
        <v>1.75</v>
      </c>
      <c r="AR13" s="38">
        <f t="shared" ca="1" si="3"/>
        <v>3.3332999999999999</v>
      </c>
      <c r="AS13" s="38">
        <f t="shared" ca="1" si="3"/>
        <v>3.3332999999999999</v>
      </c>
      <c r="AT13" s="38">
        <f t="shared" ca="1" si="3"/>
        <v>3.3332999999999999</v>
      </c>
      <c r="AU13" s="38">
        <f t="shared" ca="1" si="3"/>
        <v>3.3332999999999999</v>
      </c>
      <c r="AV13" s="38">
        <f t="shared" ca="1" si="3"/>
        <v>3.3332999999999999</v>
      </c>
      <c r="AW13" s="38">
        <f t="shared" ca="1" si="3"/>
        <v>3.3332999999999999</v>
      </c>
      <c r="AX13" s="38">
        <f t="shared" ca="1" si="4"/>
        <v>3.3332999999999999</v>
      </c>
      <c r="AY13" s="38">
        <f t="shared" ca="1" si="4"/>
        <v>3.3332999999999999</v>
      </c>
      <c r="AZ13" s="38">
        <f t="shared" ca="1" si="4"/>
        <v>3.3332999999999999</v>
      </c>
      <c r="BA13" s="38">
        <f t="shared" ca="1" si="4"/>
        <v>3.3332999999999999</v>
      </c>
      <c r="BB13" s="38">
        <f t="shared" ca="1" si="4"/>
        <v>3.3332999999999999</v>
      </c>
      <c r="BC13" s="41">
        <f t="shared" ca="1" si="4"/>
        <v>3.3332999999999999</v>
      </c>
      <c r="BD13" s="38">
        <f t="shared" ca="1" si="4"/>
        <v>2.5</v>
      </c>
      <c r="BE13" s="38">
        <f t="shared" ca="1" si="4"/>
        <v>2.5</v>
      </c>
      <c r="BF13" s="38">
        <f t="shared" ca="1" si="4"/>
        <v>2.5</v>
      </c>
      <c r="BG13" s="38">
        <f t="shared" ca="1" si="4"/>
        <v>2.5</v>
      </c>
      <c r="BH13" s="38">
        <f t="shared" ca="1" si="5"/>
        <v>2.5</v>
      </c>
      <c r="BI13" s="38">
        <f t="shared" ca="1" si="5"/>
        <v>2.5</v>
      </c>
      <c r="BJ13" s="38">
        <f t="shared" ca="1" si="5"/>
        <v>2.5</v>
      </c>
      <c r="BK13" s="38">
        <f t="shared" ca="1" si="5"/>
        <v>2.5</v>
      </c>
      <c r="BL13" s="38">
        <f t="shared" ca="1" si="5"/>
        <v>2.5</v>
      </c>
      <c r="BM13" s="38">
        <f t="shared" ca="1" si="5"/>
        <v>2.5</v>
      </c>
      <c r="BN13" s="38">
        <f t="shared" ca="1" si="5"/>
        <v>2.5</v>
      </c>
      <c r="BO13" s="41">
        <f t="shared" ca="1" si="5"/>
        <v>2.5</v>
      </c>
      <c r="BP13" s="38">
        <f t="shared" ca="1" si="5"/>
        <v>2</v>
      </c>
      <c r="BQ13" s="38">
        <f t="shared" ca="1" si="5"/>
        <v>2</v>
      </c>
      <c r="BR13" s="38">
        <f t="shared" ca="1" si="6"/>
        <v>2</v>
      </c>
      <c r="BS13" s="38">
        <f t="shared" ca="1" si="6"/>
        <v>2</v>
      </c>
      <c r="BT13" s="38">
        <f t="shared" ca="1" si="6"/>
        <v>2</v>
      </c>
      <c r="BU13" s="38">
        <f t="shared" ca="1" si="6"/>
        <v>2</v>
      </c>
      <c r="BV13" s="38">
        <f t="shared" ca="1" si="6"/>
        <v>2</v>
      </c>
      <c r="BW13" s="38">
        <f t="shared" ca="1" si="6"/>
        <v>2</v>
      </c>
      <c r="BX13" s="38">
        <f t="shared" ca="1" si="6"/>
        <v>2</v>
      </c>
      <c r="BY13" s="38">
        <f t="shared" ca="1" si="6"/>
        <v>2</v>
      </c>
      <c r="BZ13" s="38">
        <f t="shared" ca="1" si="6"/>
        <v>2</v>
      </c>
      <c r="CA13" s="41">
        <f t="shared" ca="1" si="6"/>
        <v>2</v>
      </c>
      <c r="CB13" s="38">
        <f t="shared" ca="1" si="7"/>
        <v>3.5832999999999999</v>
      </c>
      <c r="CC13" s="38">
        <f t="shared" ca="1" si="7"/>
        <v>3.5832999999999999</v>
      </c>
      <c r="CD13" s="38">
        <f t="shared" ca="1" si="7"/>
        <v>3.5832999999999999</v>
      </c>
      <c r="CE13" s="38">
        <f t="shared" ca="1" si="7"/>
        <v>3.5832999999999999</v>
      </c>
      <c r="CF13" s="38">
        <f t="shared" ca="1" si="7"/>
        <v>3.5832999999999999</v>
      </c>
      <c r="CG13" s="38">
        <f t="shared" ca="1" si="7"/>
        <v>3.5832999999999999</v>
      </c>
      <c r="CH13" s="38">
        <f t="shared" ca="1" si="7"/>
        <v>3.5832999999999999</v>
      </c>
      <c r="CI13" s="38">
        <f t="shared" ca="1" si="7"/>
        <v>3.5832999999999999</v>
      </c>
      <c r="CJ13" s="38">
        <f t="shared" ca="1" si="7"/>
        <v>3.5832999999999999</v>
      </c>
      <c r="CK13" s="38">
        <f t="shared" ca="1" si="7"/>
        <v>3.5832999999999999</v>
      </c>
      <c r="CL13" s="38">
        <f t="shared" ca="1" si="8"/>
        <v>3.5832999999999999</v>
      </c>
      <c r="CM13" s="41">
        <f t="shared" ca="1" si="8"/>
        <v>3.5832999999999999</v>
      </c>
      <c r="CN13" s="38">
        <f t="shared" ca="1" si="8"/>
        <v>2</v>
      </c>
      <c r="CO13" s="38">
        <f t="shared" ca="1" si="8"/>
        <v>2</v>
      </c>
      <c r="CP13" s="38">
        <f t="shared" ca="1" si="8"/>
        <v>2</v>
      </c>
      <c r="CQ13" s="38">
        <f t="shared" ca="1" si="8"/>
        <v>2</v>
      </c>
      <c r="CR13" s="38">
        <f t="shared" ca="1" si="8"/>
        <v>2</v>
      </c>
      <c r="CS13" s="38">
        <f t="shared" ca="1" si="8"/>
        <v>2</v>
      </c>
      <c r="CT13" s="38">
        <f t="shared" ca="1" si="8"/>
        <v>2</v>
      </c>
      <c r="CU13" s="38">
        <f t="shared" ca="1" si="8"/>
        <v>2</v>
      </c>
      <c r="CV13" s="38">
        <f t="shared" ca="1" si="9"/>
        <v>2</v>
      </c>
      <c r="CW13" s="38">
        <f t="shared" ca="1" si="9"/>
        <v>2</v>
      </c>
      <c r="CX13" s="38">
        <f t="shared" ca="1" si="9"/>
        <v>2</v>
      </c>
      <c r="CY13" s="41">
        <f t="shared" ca="1" si="9"/>
        <v>2</v>
      </c>
      <c r="CZ13" s="38">
        <f t="shared" ca="1" si="9"/>
        <v>12.75</v>
      </c>
      <c r="DA13" s="38">
        <f t="shared" ca="1" si="9"/>
        <v>12.75</v>
      </c>
      <c r="DB13" s="38">
        <f t="shared" ca="1" si="9"/>
        <v>12.75</v>
      </c>
      <c r="DC13" s="38">
        <f t="shared" ca="1" si="9"/>
        <v>12.75</v>
      </c>
      <c r="DD13" s="38">
        <f t="shared" ca="1" si="9"/>
        <v>12.75</v>
      </c>
      <c r="DE13" s="38">
        <f t="shared" ca="1" si="9"/>
        <v>12.75</v>
      </c>
      <c r="DF13" s="38">
        <f t="shared" ca="1" si="10"/>
        <v>12.75</v>
      </c>
      <c r="DG13" s="38">
        <f t="shared" ca="1" si="10"/>
        <v>12.75</v>
      </c>
      <c r="DH13" s="38">
        <f t="shared" ca="1" si="10"/>
        <v>12</v>
      </c>
      <c r="DI13" s="38">
        <f t="shared" ca="1" si="10"/>
        <v>12.75</v>
      </c>
      <c r="DJ13" s="38">
        <f t="shared" ca="1" si="10"/>
        <v>12.75</v>
      </c>
      <c r="DK13" s="41">
        <f t="shared" ca="1" si="10"/>
        <v>12.75</v>
      </c>
      <c r="DL13" s="38">
        <f t="shared" ca="1" si="10"/>
        <v>13.666</v>
      </c>
      <c r="DM13" s="38">
        <f t="shared" ca="1" si="10"/>
        <v>13.666</v>
      </c>
      <c r="DN13" s="38">
        <f t="shared" ca="1" si="10"/>
        <v>13.666</v>
      </c>
      <c r="DO13" s="38">
        <f t="shared" ca="1" si="10"/>
        <v>13.666</v>
      </c>
      <c r="DP13" s="38">
        <f t="shared" ca="1" si="11"/>
        <v>13.666</v>
      </c>
      <c r="DQ13" s="38">
        <f t="shared" ca="1" si="11"/>
        <v>13.666</v>
      </c>
      <c r="DR13" s="38">
        <f t="shared" ca="1" si="11"/>
        <v>13.666</v>
      </c>
      <c r="DS13" s="38">
        <f t="shared" ca="1" si="11"/>
        <v>0</v>
      </c>
      <c r="DT13" s="38">
        <f t="shared" ca="1" si="11"/>
        <v>7.6660000000000004</v>
      </c>
      <c r="DU13" s="38">
        <f t="shared" ca="1" si="11"/>
        <v>13.666</v>
      </c>
      <c r="DV13" s="38">
        <f t="shared" ca="1" si="11"/>
        <v>13.666</v>
      </c>
      <c r="DW13" s="41">
        <f t="shared" ca="1" si="11"/>
        <v>13.666</v>
      </c>
      <c r="DX13" s="38">
        <f t="shared" ca="1" si="11"/>
        <v>11.25</v>
      </c>
      <c r="DY13" s="38">
        <f t="shared" ca="1" si="11"/>
        <v>11.25</v>
      </c>
      <c r="DZ13" s="38">
        <f t="shared" ca="1" si="12"/>
        <v>21</v>
      </c>
      <c r="EA13" s="38">
        <f t="shared" ca="1" si="12"/>
        <v>21</v>
      </c>
      <c r="EB13" s="38">
        <f t="shared" ca="1" si="12"/>
        <v>22</v>
      </c>
      <c r="EC13" s="38">
        <f t="shared" ca="1" si="12"/>
        <v>21</v>
      </c>
      <c r="ED13" s="38">
        <f t="shared" ca="1" si="12"/>
        <v>21</v>
      </c>
      <c r="EE13" s="38">
        <f t="shared" ca="1" si="12"/>
        <v>21</v>
      </c>
      <c r="EF13" s="38">
        <f t="shared" ca="1" si="12"/>
        <v>22</v>
      </c>
      <c r="EG13" s="38">
        <f t="shared" ca="1" si="12"/>
        <v>21</v>
      </c>
      <c r="EH13" s="38">
        <f t="shared" ca="1" si="12"/>
        <v>21</v>
      </c>
      <c r="EI13" s="41">
        <f t="shared" ca="1" si="12"/>
        <v>21</v>
      </c>
      <c r="EJ13" s="38">
        <f t="shared" ca="1" si="13"/>
        <v>35</v>
      </c>
      <c r="EK13" s="38">
        <f t="shared" ca="1" si="13"/>
        <v>5.6665999999999999</v>
      </c>
      <c r="EL13" s="38">
        <f t="shared" ca="1" si="13"/>
        <v>24</v>
      </c>
      <c r="EM13" s="38">
        <f t="shared" ca="1" si="13"/>
        <v>5.6665999999999999</v>
      </c>
      <c r="EN13" s="38">
        <f t="shared" ca="1" si="13"/>
        <v>10.666600000000001</v>
      </c>
      <c r="EO13" s="38">
        <f t="shared" ca="1" si="13"/>
        <v>5.6665999999999999</v>
      </c>
      <c r="EP13" s="38">
        <f t="shared" ca="1" si="13"/>
        <v>15</v>
      </c>
      <c r="EQ13" s="38">
        <f t="shared" ca="1" si="13"/>
        <v>5.6665999999999999</v>
      </c>
      <c r="ER13" s="38">
        <f t="shared" ca="1" si="13"/>
        <v>0</v>
      </c>
      <c r="ES13" s="38">
        <f t="shared" ca="1" si="13"/>
        <v>5.6665999999999999</v>
      </c>
      <c r="ET13" s="38">
        <f t="shared" ca="1" si="14"/>
        <v>33</v>
      </c>
      <c r="EU13" s="41">
        <f t="shared" ca="1" si="14"/>
        <v>51</v>
      </c>
      <c r="EV13" s="38">
        <f t="shared" ca="1" si="14"/>
        <v>16</v>
      </c>
      <c r="EW13" s="38">
        <f t="shared" ca="1" si="14"/>
        <v>16</v>
      </c>
      <c r="EX13" s="38">
        <f t="shared" ca="1" si="14"/>
        <v>16</v>
      </c>
      <c r="EY13" s="38">
        <f t="shared" ca="1" si="14"/>
        <v>16</v>
      </c>
      <c r="EZ13" s="38">
        <f t="shared" ca="1" si="14"/>
        <v>16</v>
      </c>
      <c r="FA13" s="38">
        <f t="shared" ca="1" si="14"/>
        <v>25</v>
      </c>
      <c r="FB13" s="38">
        <f t="shared" ca="1" si="14"/>
        <v>27</v>
      </c>
      <c r="FC13" s="38">
        <f t="shared" ca="1" si="14"/>
        <v>25</v>
      </c>
      <c r="FD13" s="38">
        <f t="shared" ca="1" si="15"/>
        <v>25</v>
      </c>
      <c r="FE13" s="38">
        <f t="shared" ca="1" si="15"/>
        <v>25</v>
      </c>
      <c r="FF13" s="38">
        <f t="shared" ca="1" si="15"/>
        <v>25</v>
      </c>
      <c r="FG13" s="41">
        <f t="shared" ca="1" si="15"/>
        <v>20</v>
      </c>
      <c r="FH13" s="38">
        <f t="shared" ca="1" si="15"/>
        <v>6.6665999999999999</v>
      </c>
      <c r="FI13" s="38">
        <f t="shared" ca="1" si="15"/>
        <v>16.666599999999999</v>
      </c>
      <c r="FJ13" s="38">
        <f t="shared" ca="1" si="15"/>
        <v>6.6665999999999999</v>
      </c>
      <c r="FK13" s="38">
        <f t="shared" ca="1" si="15"/>
        <v>16.666599999999999</v>
      </c>
      <c r="FL13" s="38">
        <f t="shared" ca="1" si="15"/>
        <v>18</v>
      </c>
      <c r="FM13" s="38">
        <f t="shared" ca="1" si="15"/>
        <v>16.666599999999999</v>
      </c>
      <c r="FN13" s="38">
        <f t="shared" ca="1" si="16"/>
        <v>20</v>
      </c>
      <c r="FO13" s="38">
        <f t="shared" ca="1" si="16"/>
        <v>15</v>
      </c>
      <c r="FP13" s="38">
        <f t="shared" ca="1" si="16"/>
        <v>16.666599999999999</v>
      </c>
      <c r="FQ13" s="38">
        <f t="shared" ca="1" si="16"/>
        <v>16.666599999999999</v>
      </c>
      <c r="FR13" s="38">
        <f t="shared" ca="1" si="16"/>
        <v>13.666600000000001</v>
      </c>
      <c r="FS13" s="41">
        <f t="shared" ca="1" si="16"/>
        <v>6.6665999999999999</v>
      </c>
      <c r="FT13" s="38">
        <f t="shared" ca="1" si="16"/>
        <v>25</v>
      </c>
      <c r="FU13" s="38">
        <f t="shared" ca="1" si="16"/>
        <v>24</v>
      </c>
      <c r="FV13" s="38">
        <f t="shared" ca="1" si="16"/>
        <v>30</v>
      </c>
      <c r="FW13" s="38">
        <f t="shared" ca="1" si="16"/>
        <v>35</v>
      </c>
      <c r="FX13" s="38">
        <f t="shared" ca="1" si="17"/>
        <v>10</v>
      </c>
      <c r="FY13" s="38">
        <f t="shared" ca="1" si="17"/>
        <v>29</v>
      </c>
      <c r="FZ13" s="38">
        <f t="shared" ca="1" si="17"/>
        <v>31</v>
      </c>
      <c r="GA13" s="38">
        <f t="shared" ca="1" si="17"/>
        <v>27</v>
      </c>
      <c r="GB13" s="38">
        <f t="shared" ca="1" si="17"/>
        <v>43</v>
      </c>
      <c r="GC13" s="38">
        <f t="shared" ca="1" si="17"/>
        <v>27</v>
      </c>
      <c r="GD13" s="38">
        <f t="shared" ca="1" si="17"/>
        <v>32</v>
      </c>
      <c r="GE13" s="41">
        <f t="shared" ca="1" si="17"/>
        <v>77</v>
      </c>
      <c r="GF13" s="38">
        <f t="shared" ca="1" si="17"/>
        <v>17.583300000000001</v>
      </c>
      <c r="GG13" s="38">
        <f t="shared" ca="1" si="17"/>
        <v>22</v>
      </c>
      <c r="GH13" s="38">
        <f t="shared" ca="1" si="18"/>
        <v>38</v>
      </c>
      <c r="GI13" s="38">
        <f t="shared" ca="1" si="18"/>
        <v>17</v>
      </c>
      <c r="GJ13" s="38">
        <f t="shared" ca="1" si="18"/>
        <v>25</v>
      </c>
      <c r="GK13" s="38">
        <f t="shared" ca="1" si="18"/>
        <v>18</v>
      </c>
      <c r="GL13" s="38">
        <f t="shared" ca="1" si="18"/>
        <v>24</v>
      </c>
      <c r="GM13" s="38">
        <f t="shared" ca="1" si="18"/>
        <v>23</v>
      </c>
      <c r="GN13" s="38">
        <f t="shared" ca="1" si="18"/>
        <v>27.583300000000001</v>
      </c>
      <c r="GO13" s="38">
        <f t="shared" ca="1" si="18"/>
        <v>28</v>
      </c>
      <c r="GP13" s="38">
        <f t="shared" ca="1" si="18"/>
        <v>33.583300000000001</v>
      </c>
      <c r="GQ13" s="38">
        <f t="shared" ca="1" si="18"/>
        <v>34</v>
      </c>
      <c r="GR13" s="38">
        <f t="shared" ca="1" si="19"/>
        <v>25.5</v>
      </c>
      <c r="GS13" s="38">
        <f t="shared" ca="1" si="19"/>
        <v>25.5</v>
      </c>
      <c r="GT13" s="38">
        <f t="shared" ca="1" si="19"/>
        <v>25.5</v>
      </c>
      <c r="GU13" s="38">
        <f t="shared" ca="1" si="19"/>
        <v>25.5</v>
      </c>
      <c r="GV13" s="38">
        <f t="shared" ca="1" si="19"/>
        <v>25.5</v>
      </c>
      <c r="GW13" s="38">
        <f t="shared" ca="1" si="19"/>
        <v>25.5</v>
      </c>
      <c r="GX13" s="38">
        <f t="shared" ca="1" si="19"/>
        <v>25.5</v>
      </c>
      <c r="GY13" s="38">
        <f t="shared" ca="1" si="19"/>
        <v>25.5</v>
      </c>
      <c r="GZ13" s="38">
        <f t="shared" ca="1" si="19"/>
        <v>25.5</v>
      </c>
      <c r="HA13" s="38">
        <f t="shared" ca="1" si="19"/>
        <v>25.5</v>
      </c>
      <c r="HB13" s="38">
        <f t="shared" ca="1" si="20"/>
        <v>25.5</v>
      </c>
      <c r="HC13" s="38">
        <f t="shared" ca="1" si="20"/>
        <v>25.5</v>
      </c>
      <c r="HD13" s="38">
        <f t="shared" ca="1" si="20"/>
        <v>26.25</v>
      </c>
      <c r="HE13" s="38">
        <f t="shared" ca="1" si="20"/>
        <v>26.25</v>
      </c>
      <c r="HF13" s="38">
        <f t="shared" ca="1" si="20"/>
        <v>26.25</v>
      </c>
      <c r="HG13" s="38">
        <f t="shared" ca="1" si="20"/>
        <v>26.25</v>
      </c>
      <c r="HH13" s="38">
        <f t="shared" ca="1" si="20"/>
        <v>26.25</v>
      </c>
      <c r="HI13" s="38">
        <f t="shared" ca="1" si="20"/>
        <v>26.25</v>
      </c>
      <c r="HJ13" s="38">
        <f t="shared" ca="1" si="20"/>
        <v>26.25</v>
      </c>
      <c r="HK13" s="38">
        <f t="shared" ca="1" si="20"/>
        <v>26.25</v>
      </c>
      <c r="HL13" s="38">
        <f t="shared" ca="1" si="20"/>
        <v>26.25</v>
      </c>
      <c r="HM13" s="38">
        <f t="shared" ca="1" si="20"/>
        <v>26.25</v>
      </c>
      <c r="HN13" s="38">
        <f t="shared" ca="1" si="20"/>
        <v>26.25</v>
      </c>
      <c r="HO13" s="38">
        <f t="shared" ca="1" si="20"/>
        <v>26.25</v>
      </c>
    </row>
    <row r="14" spans="1:223" ht="14.5" x14ac:dyDescent="0.35">
      <c r="A14" s="36" t="s">
        <v>29</v>
      </c>
      <c r="B14" s="3"/>
      <c r="C14" s="37">
        <f t="shared" ca="1" si="21"/>
        <v>45</v>
      </c>
      <c r="D14" s="38">
        <f t="shared" ca="1" si="21"/>
        <v>45</v>
      </c>
      <c r="E14" s="38">
        <f t="shared" ca="1" si="21"/>
        <v>42</v>
      </c>
      <c r="F14" s="38">
        <f t="shared" ca="1" si="21"/>
        <v>48</v>
      </c>
      <c r="G14" s="38">
        <f t="shared" ca="1" si="21"/>
        <v>33</v>
      </c>
      <c r="H14" s="38">
        <f t="shared" ca="1" si="21"/>
        <v>25</v>
      </c>
      <c r="I14" s="38">
        <f t="shared" ca="1" si="21"/>
        <v>32</v>
      </c>
      <c r="J14" s="38">
        <f t="shared" ca="1" si="21"/>
        <v>90</v>
      </c>
      <c r="K14" s="38">
        <f t="shared" ca="1" si="21"/>
        <v>57</v>
      </c>
      <c r="L14" s="38">
        <f t="shared" ca="1" si="21"/>
        <v>48</v>
      </c>
      <c r="M14" s="38">
        <f t="shared" ca="1" si="22"/>
        <v>60</v>
      </c>
      <c r="N14" s="39">
        <f t="shared" ca="1" si="22"/>
        <v>76.999200000000016</v>
      </c>
      <c r="O14" s="38">
        <f t="shared" ca="1" si="22"/>
        <v>69</v>
      </c>
      <c r="P14" s="38">
        <f t="shared" ca="1" si="22"/>
        <v>9.9996000000000009</v>
      </c>
      <c r="Q14" s="129">
        <f t="shared" ca="1" si="22"/>
        <v>92</v>
      </c>
      <c r="R14" s="38">
        <f t="shared" ca="1" si="22"/>
        <v>66</v>
      </c>
      <c r="S14" s="48">
        <f t="shared" ca="1" si="22"/>
        <v>43.833100000000002</v>
      </c>
      <c r="T14" s="38">
        <f t="shared" ca="1" si="1"/>
        <v>3.75</v>
      </c>
      <c r="U14" s="38">
        <f t="shared" ca="1" si="1"/>
        <v>3.75</v>
      </c>
      <c r="V14" s="38">
        <f t="shared" ca="1" si="1"/>
        <v>3.75</v>
      </c>
      <c r="W14" s="38">
        <f t="shared" ca="1" si="1"/>
        <v>3.75</v>
      </c>
      <c r="X14" s="38">
        <f t="shared" ca="1" si="1"/>
        <v>3.75</v>
      </c>
      <c r="Y14" s="38">
        <f t="shared" ca="1" si="1"/>
        <v>3.75</v>
      </c>
      <c r="Z14" s="38">
        <f t="shared" ca="1" si="1"/>
        <v>3.75</v>
      </c>
      <c r="AA14" s="38">
        <f t="shared" ca="1" si="1"/>
        <v>3.75</v>
      </c>
      <c r="AB14" s="38">
        <f t="shared" ca="1" si="1"/>
        <v>3.75</v>
      </c>
      <c r="AC14" s="38">
        <f t="shared" ca="1" si="1"/>
        <v>3.75</v>
      </c>
      <c r="AD14" s="38">
        <f t="shared" ca="1" si="2"/>
        <v>3.75</v>
      </c>
      <c r="AE14" s="40">
        <f t="shared" ca="1" si="2"/>
        <v>3.75</v>
      </c>
      <c r="AF14" s="38">
        <f t="shared" ca="1" si="2"/>
        <v>3.75</v>
      </c>
      <c r="AG14" s="38">
        <f t="shared" ca="1" si="2"/>
        <v>3.75</v>
      </c>
      <c r="AH14" s="38">
        <f t="shared" ca="1" si="2"/>
        <v>3.75</v>
      </c>
      <c r="AI14" s="38">
        <f t="shared" ca="1" si="2"/>
        <v>3.75</v>
      </c>
      <c r="AJ14" s="38">
        <f t="shared" ca="1" si="2"/>
        <v>3.75</v>
      </c>
      <c r="AK14" s="38">
        <f t="shared" ca="1" si="2"/>
        <v>3.75</v>
      </c>
      <c r="AL14" s="38">
        <f t="shared" ca="1" si="2"/>
        <v>3.75</v>
      </c>
      <c r="AM14" s="38">
        <f t="shared" ca="1" si="2"/>
        <v>3.75</v>
      </c>
      <c r="AN14" s="38">
        <f t="shared" ca="1" si="3"/>
        <v>3.75</v>
      </c>
      <c r="AO14" s="38">
        <f t="shared" ca="1" si="3"/>
        <v>3.75</v>
      </c>
      <c r="AP14" s="38">
        <f t="shared" ca="1" si="3"/>
        <v>3.75</v>
      </c>
      <c r="AQ14" s="40">
        <f t="shared" ca="1" si="3"/>
        <v>3.75</v>
      </c>
      <c r="AR14" s="38">
        <f t="shared" ca="1" si="3"/>
        <v>3.5</v>
      </c>
      <c r="AS14" s="38">
        <f t="shared" ca="1" si="3"/>
        <v>3.5</v>
      </c>
      <c r="AT14" s="38">
        <f t="shared" ca="1" si="3"/>
        <v>3.5</v>
      </c>
      <c r="AU14" s="38">
        <f t="shared" ca="1" si="3"/>
        <v>3.5</v>
      </c>
      <c r="AV14" s="38">
        <f t="shared" ca="1" si="3"/>
        <v>3.5</v>
      </c>
      <c r="AW14" s="38">
        <f t="shared" ca="1" si="3"/>
        <v>3.5</v>
      </c>
      <c r="AX14" s="38">
        <f t="shared" ca="1" si="4"/>
        <v>3.5</v>
      </c>
      <c r="AY14" s="38">
        <f t="shared" ca="1" si="4"/>
        <v>3.5</v>
      </c>
      <c r="AZ14" s="38">
        <f t="shared" ca="1" si="4"/>
        <v>3.5</v>
      </c>
      <c r="BA14" s="38">
        <f t="shared" ca="1" si="4"/>
        <v>3.5</v>
      </c>
      <c r="BB14" s="38">
        <f t="shared" ca="1" si="4"/>
        <v>3.5</v>
      </c>
      <c r="BC14" s="41">
        <f t="shared" ca="1" si="4"/>
        <v>3.5</v>
      </c>
      <c r="BD14" s="38">
        <f t="shared" ca="1" si="4"/>
        <v>8</v>
      </c>
      <c r="BE14" s="38">
        <f t="shared" ca="1" si="4"/>
        <v>8</v>
      </c>
      <c r="BF14" s="38">
        <f t="shared" ca="1" si="4"/>
        <v>8</v>
      </c>
      <c r="BG14" s="38">
        <f t="shared" ca="1" si="4"/>
        <v>0</v>
      </c>
      <c r="BH14" s="38">
        <f t="shared" ca="1" si="5"/>
        <v>0</v>
      </c>
      <c r="BI14" s="38">
        <f t="shared" ca="1" si="5"/>
        <v>0</v>
      </c>
      <c r="BJ14" s="38">
        <f t="shared" ca="1" si="5"/>
        <v>0</v>
      </c>
      <c r="BK14" s="38">
        <f t="shared" ca="1" si="5"/>
        <v>8</v>
      </c>
      <c r="BL14" s="38">
        <f t="shared" ca="1" si="5"/>
        <v>8</v>
      </c>
      <c r="BM14" s="38">
        <f t="shared" ca="1" si="5"/>
        <v>8</v>
      </c>
      <c r="BN14" s="38">
        <f t="shared" ca="1" si="5"/>
        <v>0</v>
      </c>
      <c r="BO14" s="41">
        <f t="shared" ca="1" si="5"/>
        <v>0</v>
      </c>
      <c r="BP14" s="38">
        <f t="shared" ca="1" si="5"/>
        <v>0</v>
      </c>
      <c r="BQ14" s="38">
        <f t="shared" ca="1" si="5"/>
        <v>0</v>
      </c>
      <c r="BR14" s="38">
        <f t="shared" ca="1" si="6"/>
        <v>0</v>
      </c>
      <c r="BS14" s="38">
        <f t="shared" ca="1" si="6"/>
        <v>0</v>
      </c>
      <c r="BT14" s="38">
        <f t="shared" ca="1" si="6"/>
        <v>25</v>
      </c>
      <c r="BU14" s="38">
        <f t="shared" ca="1" si="6"/>
        <v>8</v>
      </c>
      <c r="BV14" s="38">
        <f t="shared" ca="1" si="6"/>
        <v>0</v>
      </c>
      <c r="BW14" s="38">
        <f t="shared" ca="1" si="6"/>
        <v>0</v>
      </c>
      <c r="BX14" s="38">
        <f t="shared" ca="1" si="6"/>
        <v>0</v>
      </c>
      <c r="BY14" s="38">
        <f t="shared" ca="1" si="6"/>
        <v>0</v>
      </c>
      <c r="BZ14" s="38">
        <f t="shared" ca="1" si="6"/>
        <v>0</v>
      </c>
      <c r="CA14" s="41">
        <f t="shared" ca="1" si="6"/>
        <v>0</v>
      </c>
      <c r="CB14" s="38">
        <f t="shared" ca="1" si="7"/>
        <v>0</v>
      </c>
      <c r="CC14" s="38">
        <f t="shared" ca="1" si="7"/>
        <v>0</v>
      </c>
      <c r="CD14" s="38">
        <f t="shared" ca="1" si="7"/>
        <v>0</v>
      </c>
      <c r="CE14" s="38">
        <f t="shared" ca="1" si="7"/>
        <v>0</v>
      </c>
      <c r="CF14" s="38">
        <f t="shared" ca="1" si="7"/>
        <v>0</v>
      </c>
      <c r="CG14" s="38">
        <f t="shared" ca="1" si="7"/>
        <v>0</v>
      </c>
      <c r="CH14" s="38">
        <f t="shared" ca="1" si="7"/>
        <v>0</v>
      </c>
      <c r="CI14" s="38">
        <f t="shared" ca="1" si="7"/>
        <v>0</v>
      </c>
      <c r="CJ14" s="38">
        <f t="shared" ca="1" si="7"/>
        <v>0</v>
      </c>
      <c r="CK14" s="38">
        <f t="shared" ca="1" si="7"/>
        <v>0</v>
      </c>
      <c r="CL14" s="38">
        <f t="shared" ca="1" si="8"/>
        <v>0</v>
      </c>
      <c r="CM14" s="41">
        <f t="shared" ca="1" si="8"/>
        <v>25</v>
      </c>
      <c r="CN14" s="38">
        <f t="shared" ca="1" si="8"/>
        <v>0</v>
      </c>
      <c r="CO14" s="38">
        <f t="shared" ca="1" si="8"/>
        <v>0</v>
      </c>
      <c r="CP14" s="38">
        <f t="shared" ca="1" si="8"/>
        <v>0</v>
      </c>
      <c r="CQ14" s="38">
        <f t="shared" ca="1" si="8"/>
        <v>0</v>
      </c>
      <c r="CR14" s="38">
        <f t="shared" ca="1" si="8"/>
        <v>0</v>
      </c>
      <c r="CS14" s="38">
        <f t="shared" ca="1" si="8"/>
        <v>0</v>
      </c>
      <c r="CT14" s="38">
        <f t="shared" ca="1" si="8"/>
        <v>0</v>
      </c>
      <c r="CU14" s="38">
        <f t="shared" ca="1" si="8"/>
        <v>0</v>
      </c>
      <c r="CV14" s="38">
        <f t="shared" ca="1" si="9"/>
        <v>0</v>
      </c>
      <c r="CW14" s="38">
        <f t="shared" ca="1" si="9"/>
        <v>0</v>
      </c>
      <c r="CX14" s="38">
        <f t="shared" ca="1" si="9"/>
        <v>0</v>
      </c>
      <c r="CY14" s="41">
        <f t="shared" ca="1" si="9"/>
        <v>32</v>
      </c>
      <c r="CZ14" s="38">
        <f t="shared" ca="1" si="9"/>
        <v>0</v>
      </c>
      <c r="DA14" s="38">
        <f t="shared" ca="1" si="9"/>
        <v>0</v>
      </c>
      <c r="DB14" s="38">
        <f t="shared" ca="1" si="9"/>
        <v>0</v>
      </c>
      <c r="DC14" s="38">
        <f t="shared" ca="1" si="9"/>
        <v>0</v>
      </c>
      <c r="DD14" s="38">
        <f t="shared" ca="1" si="9"/>
        <v>0</v>
      </c>
      <c r="DE14" s="38">
        <f t="shared" ca="1" si="9"/>
        <v>45</v>
      </c>
      <c r="DF14" s="38">
        <f t="shared" ca="1" si="10"/>
        <v>45</v>
      </c>
      <c r="DG14" s="38">
        <f t="shared" ca="1" si="10"/>
        <v>0</v>
      </c>
      <c r="DH14" s="38">
        <f t="shared" ca="1" si="10"/>
        <v>0</v>
      </c>
      <c r="DI14" s="38">
        <f t="shared" ca="1" si="10"/>
        <v>0</v>
      </c>
      <c r="DJ14" s="38">
        <f t="shared" ca="1" si="10"/>
        <v>0</v>
      </c>
      <c r="DK14" s="41">
        <f t="shared" ca="1" si="10"/>
        <v>0</v>
      </c>
      <c r="DL14" s="38">
        <f t="shared" ca="1" si="10"/>
        <v>0</v>
      </c>
      <c r="DM14" s="38">
        <f t="shared" ca="1" si="10"/>
        <v>0</v>
      </c>
      <c r="DN14" s="38">
        <f t="shared" ca="1" si="10"/>
        <v>0</v>
      </c>
      <c r="DO14" s="38">
        <f t="shared" ca="1" si="10"/>
        <v>0</v>
      </c>
      <c r="DP14" s="38">
        <f t="shared" ca="1" si="11"/>
        <v>0</v>
      </c>
      <c r="DQ14" s="38">
        <f t="shared" ca="1" si="11"/>
        <v>22</v>
      </c>
      <c r="DR14" s="38">
        <f t="shared" ca="1" si="11"/>
        <v>35</v>
      </c>
      <c r="DS14" s="38">
        <f t="shared" ca="1" si="11"/>
        <v>0</v>
      </c>
      <c r="DT14" s="38">
        <f t="shared" ca="1" si="11"/>
        <v>0</v>
      </c>
      <c r="DU14" s="38">
        <f t="shared" ca="1" si="11"/>
        <v>0</v>
      </c>
      <c r="DV14" s="38">
        <f t="shared" ca="1" si="11"/>
        <v>0</v>
      </c>
      <c r="DW14" s="41">
        <f t="shared" ca="1" si="11"/>
        <v>0</v>
      </c>
      <c r="DX14" s="38">
        <f t="shared" ca="1" si="11"/>
        <v>0</v>
      </c>
      <c r="DY14" s="38">
        <f t="shared" ca="1" si="11"/>
        <v>0</v>
      </c>
      <c r="DZ14" s="38">
        <f t="shared" ca="1" si="12"/>
        <v>0</v>
      </c>
      <c r="EA14" s="38">
        <f t="shared" ca="1" si="12"/>
        <v>0</v>
      </c>
      <c r="EB14" s="38">
        <f t="shared" ca="1" si="12"/>
        <v>0</v>
      </c>
      <c r="EC14" s="38">
        <f t="shared" ca="1" si="12"/>
        <v>20</v>
      </c>
      <c r="ED14" s="38">
        <f t="shared" ca="1" si="12"/>
        <v>10</v>
      </c>
      <c r="EE14" s="38">
        <f t="shared" ca="1" si="12"/>
        <v>0</v>
      </c>
      <c r="EF14" s="38">
        <f t="shared" ca="1" si="12"/>
        <v>0</v>
      </c>
      <c r="EG14" s="38">
        <f t="shared" ca="1" si="12"/>
        <v>5</v>
      </c>
      <c r="EH14" s="38">
        <f t="shared" ca="1" si="12"/>
        <v>5</v>
      </c>
      <c r="EI14" s="41">
        <f t="shared" ca="1" si="12"/>
        <v>8</v>
      </c>
      <c r="EJ14" s="38">
        <f t="shared" ca="1" si="13"/>
        <v>0</v>
      </c>
      <c r="EK14" s="38">
        <f t="shared" ca="1" si="13"/>
        <v>0</v>
      </c>
      <c r="EL14" s="38">
        <f t="shared" ca="1" si="13"/>
        <v>0</v>
      </c>
      <c r="EM14" s="38">
        <f t="shared" ca="1" si="13"/>
        <v>0</v>
      </c>
      <c r="EN14" s="38">
        <f t="shared" ca="1" si="13"/>
        <v>30</v>
      </c>
      <c r="EO14" s="38">
        <f t="shared" ca="1" si="13"/>
        <v>30</v>
      </c>
      <c r="EP14" s="38">
        <f t="shared" ca="1" si="13"/>
        <v>0</v>
      </c>
      <c r="EQ14" s="38">
        <f t="shared" ca="1" si="13"/>
        <v>0</v>
      </c>
      <c r="ER14" s="38">
        <f t="shared" ca="1" si="13"/>
        <v>0</v>
      </c>
      <c r="ES14" s="38">
        <f t="shared" ca="1" si="13"/>
        <v>0</v>
      </c>
      <c r="ET14" s="38">
        <f t="shared" ca="1" si="14"/>
        <v>0</v>
      </c>
      <c r="EU14" s="41">
        <f t="shared" ca="1" si="14"/>
        <v>0</v>
      </c>
      <c r="EV14" s="38">
        <f t="shared" ca="1" si="14"/>
        <v>6.4165999999999999</v>
      </c>
      <c r="EW14" s="38">
        <f t="shared" ca="1" si="14"/>
        <v>6.4165999999999999</v>
      </c>
      <c r="EX14" s="38">
        <f t="shared" ca="1" si="14"/>
        <v>6.4165999999999999</v>
      </c>
      <c r="EY14" s="38">
        <f t="shared" ca="1" si="14"/>
        <v>6.4165999999999999</v>
      </c>
      <c r="EZ14" s="38">
        <f t="shared" ca="1" si="14"/>
        <v>6.4165999999999999</v>
      </c>
      <c r="FA14" s="38">
        <f t="shared" ca="1" si="14"/>
        <v>6.4165999999999999</v>
      </c>
      <c r="FB14" s="38">
        <f t="shared" ca="1" si="14"/>
        <v>6.4165999999999999</v>
      </c>
      <c r="FC14" s="38">
        <f t="shared" ca="1" si="14"/>
        <v>6.4165999999999999</v>
      </c>
      <c r="FD14" s="38">
        <f t="shared" ca="1" si="15"/>
        <v>6.4165999999999999</v>
      </c>
      <c r="FE14" s="38">
        <f t="shared" ca="1" si="15"/>
        <v>6.4165999999999999</v>
      </c>
      <c r="FF14" s="38">
        <f t="shared" ca="1" si="15"/>
        <v>6.4165999999999999</v>
      </c>
      <c r="FG14" s="41">
        <f t="shared" ca="1" si="15"/>
        <v>6.4165999999999999</v>
      </c>
      <c r="FH14" s="38">
        <f t="shared" ca="1" si="15"/>
        <v>0</v>
      </c>
      <c r="FI14" s="38">
        <f t="shared" ca="1" si="15"/>
        <v>0</v>
      </c>
      <c r="FJ14" s="38">
        <f t="shared" ca="1" si="15"/>
        <v>15</v>
      </c>
      <c r="FK14" s="38">
        <f t="shared" ca="1" si="15"/>
        <v>0</v>
      </c>
      <c r="FL14" s="38">
        <f t="shared" ca="1" si="15"/>
        <v>0</v>
      </c>
      <c r="FM14" s="38">
        <f t="shared" ca="1" si="15"/>
        <v>7</v>
      </c>
      <c r="FN14" s="38">
        <f t="shared" ca="1" si="16"/>
        <v>0</v>
      </c>
      <c r="FO14" s="38">
        <f t="shared" ca="1" si="16"/>
        <v>0</v>
      </c>
      <c r="FP14" s="38">
        <f t="shared" ca="1" si="16"/>
        <v>0</v>
      </c>
      <c r="FQ14" s="38">
        <f t="shared" ca="1" si="16"/>
        <v>22</v>
      </c>
      <c r="FR14" s="38">
        <f t="shared" ca="1" si="16"/>
        <v>15</v>
      </c>
      <c r="FS14" s="41">
        <f t="shared" ca="1" si="16"/>
        <v>10</v>
      </c>
      <c r="FT14" s="38">
        <f t="shared" ca="1" si="16"/>
        <v>0.83330000000000004</v>
      </c>
      <c r="FU14" s="38">
        <f t="shared" ca="1" si="16"/>
        <v>0.83330000000000004</v>
      </c>
      <c r="FV14" s="38">
        <f t="shared" ca="1" si="16"/>
        <v>0.83330000000000004</v>
      </c>
      <c r="FW14" s="38">
        <f t="shared" ca="1" si="16"/>
        <v>0.83330000000000004</v>
      </c>
      <c r="FX14" s="38">
        <f t="shared" ca="1" si="17"/>
        <v>0.83330000000000004</v>
      </c>
      <c r="FY14" s="38">
        <f t="shared" ca="1" si="17"/>
        <v>0.83330000000000004</v>
      </c>
      <c r="FZ14" s="38">
        <f t="shared" ca="1" si="17"/>
        <v>0.83330000000000004</v>
      </c>
      <c r="GA14" s="38">
        <f t="shared" ca="1" si="17"/>
        <v>0.83330000000000004</v>
      </c>
      <c r="GB14" s="38">
        <f t="shared" ca="1" si="17"/>
        <v>0.83330000000000004</v>
      </c>
      <c r="GC14" s="38">
        <f t="shared" ca="1" si="17"/>
        <v>0.83330000000000004</v>
      </c>
      <c r="GD14" s="38">
        <f t="shared" ca="1" si="17"/>
        <v>0.83330000000000004</v>
      </c>
      <c r="GE14" s="41">
        <f t="shared" ca="1" si="17"/>
        <v>0.83330000000000004</v>
      </c>
      <c r="GF14" s="38">
        <f t="shared" ca="1" si="17"/>
        <v>10</v>
      </c>
      <c r="GG14" s="38">
        <f t="shared" ca="1" si="17"/>
        <v>5</v>
      </c>
      <c r="GH14" s="38">
        <f t="shared" ca="1" si="18"/>
        <v>5</v>
      </c>
      <c r="GI14" s="38">
        <f t="shared" ca="1" si="18"/>
        <v>2</v>
      </c>
      <c r="GJ14" s="38">
        <f t="shared" ca="1" si="18"/>
        <v>10</v>
      </c>
      <c r="GK14" s="38">
        <f t="shared" ca="1" si="18"/>
        <v>0</v>
      </c>
      <c r="GL14" s="38">
        <f t="shared" ca="1" si="18"/>
        <v>10</v>
      </c>
      <c r="GM14" s="38">
        <f t="shared" ca="1" si="18"/>
        <v>5</v>
      </c>
      <c r="GN14" s="38">
        <f t="shared" ca="1" si="18"/>
        <v>10</v>
      </c>
      <c r="GO14" s="38">
        <f t="shared" ca="1" si="18"/>
        <v>10</v>
      </c>
      <c r="GP14" s="38">
        <f t="shared" ca="1" si="18"/>
        <v>10</v>
      </c>
      <c r="GQ14" s="38">
        <f t="shared" ca="1" si="18"/>
        <v>15</v>
      </c>
      <c r="GR14" s="38">
        <f t="shared" ca="1" si="19"/>
        <v>5.5</v>
      </c>
      <c r="GS14" s="38">
        <f t="shared" ca="1" si="19"/>
        <v>5.5</v>
      </c>
      <c r="GT14" s="38">
        <f t="shared" ca="1" si="19"/>
        <v>5.5</v>
      </c>
      <c r="GU14" s="38">
        <f t="shared" ca="1" si="19"/>
        <v>5.5</v>
      </c>
      <c r="GV14" s="38">
        <f t="shared" ca="1" si="19"/>
        <v>5.5</v>
      </c>
      <c r="GW14" s="38">
        <f t="shared" ca="1" si="19"/>
        <v>5.5</v>
      </c>
      <c r="GX14" s="38">
        <f t="shared" ca="1" si="19"/>
        <v>5.5</v>
      </c>
      <c r="GY14" s="38">
        <f t="shared" ca="1" si="19"/>
        <v>5.5</v>
      </c>
      <c r="GZ14" s="38">
        <f t="shared" ca="1" si="19"/>
        <v>5.5</v>
      </c>
      <c r="HA14" s="38">
        <f t="shared" ca="1" si="19"/>
        <v>5.5</v>
      </c>
      <c r="HB14" s="38">
        <f t="shared" ca="1" si="20"/>
        <v>5.5</v>
      </c>
      <c r="HC14" s="38">
        <f t="shared" ca="1" si="20"/>
        <v>5.5</v>
      </c>
      <c r="HD14" s="38">
        <f t="shared" ca="1" si="20"/>
        <v>5.8333000000000004</v>
      </c>
      <c r="HE14" s="38">
        <f t="shared" ca="1" si="20"/>
        <v>5.8333000000000004</v>
      </c>
      <c r="HF14" s="38">
        <f t="shared" ca="1" si="20"/>
        <v>5.8333000000000004</v>
      </c>
      <c r="HG14" s="38">
        <f t="shared" ca="1" si="20"/>
        <v>3</v>
      </c>
      <c r="HH14" s="38">
        <f t="shared" ca="1" si="20"/>
        <v>0</v>
      </c>
      <c r="HI14" s="38">
        <f t="shared" ca="1" si="20"/>
        <v>5.8333000000000004</v>
      </c>
      <c r="HJ14" s="38">
        <f t="shared" ca="1" si="20"/>
        <v>5.8333000000000004</v>
      </c>
      <c r="HK14" s="38">
        <f t="shared" ca="1" si="20"/>
        <v>5.8333000000000004</v>
      </c>
      <c r="HL14" s="38">
        <f t="shared" ca="1" si="20"/>
        <v>5.8333000000000004</v>
      </c>
      <c r="HM14" s="38">
        <f t="shared" ca="1" si="20"/>
        <v>0</v>
      </c>
      <c r="HN14" s="38">
        <f t="shared" ca="1" si="20"/>
        <v>0</v>
      </c>
      <c r="HO14" s="38">
        <f t="shared" ca="1" si="20"/>
        <v>0</v>
      </c>
    </row>
    <row r="15" spans="1:223" s="30" customFormat="1" x14ac:dyDescent="0.3">
      <c r="A15" s="29" t="s">
        <v>30</v>
      </c>
      <c r="C15" s="31">
        <f t="shared" ca="1" si="21"/>
        <v>402.35502612330197</v>
      </c>
      <c r="D15" s="32">
        <f t="shared" ca="1" si="21"/>
        <v>386.315</v>
      </c>
      <c r="E15" s="32">
        <f t="shared" ca="1" si="21"/>
        <v>372.40751173708924</v>
      </c>
      <c r="F15" s="32">
        <f t="shared" ca="1" si="21"/>
        <v>392.83965909090904</v>
      </c>
      <c r="G15" s="32">
        <f t="shared" ca="1" si="21"/>
        <v>355.12786184210529</v>
      </c>
      <c r="H15" s="32">
        <f t="shared" ca="1" si="21"/>
        <v>432.26853512705532</v>
      </c>
      <c r="I15" s="32">
        <f t="shared" ca="1" si="21"/>
        <v>450</v>
      </c>
      <c r="J15" s="32">
        <f t="shared" ca="1" si="21"/>
        <v>822</v>
      </c>
      <c r="K15" s="32">
        <f t="shared" ca="1" si="21"/>
        <v>430</v>
      </c>
      <c r="L15" s="32">
        <f t="shared" ca="1" si="21"/>
        <v>658</v>
      </c>
      <c r="M15" s="32">
        <f t="shared" ca="1" si="22"/>
        <v>700.4</v>
      </c>
      <c r="N15" s="32">
        <f t="shared" ca="1" si="22"/>
        <v>809.00959999999998</v>
      </c>
      <c r="O15" s="32">
        <f t="shared" ca="1" si="22"/>
        <v>824.64300000000003</v>
      </c>
      <c r="P15" s="32">
        <f t="shared" ca="1" si="22"/>
        <v>864.68599999999992</v>
      </c>
      <c r="Q15" s="32">
        <f t="shared" ca="1" si="22"/>
        <v>800.52600000000007</v>
      </c>
      <c r="R15" s="32">
        <f t="shared" ca="1" si="22"/>
        <v>893.41586000000007</v>
      </c>
      <c r="S15" s="33">
        <f t="shared" ca="1" si="22"/>
        <v>896.91600000000005</v>
      </c>
      <c r="T15" s="32">
        <f t="shared" ca="1" si="1"/>
        <v>39</v>
      </c>
      <c r="U15" s="32">
        <f t="shared" ca="1" si="1"/>
        <v>22</v>
      </c>
      <c r="V15" s="32">
        <f t="shared" ca="1" si="1"/>
        <v>55.838756530825499</v>
      </c>
      <c r="W15" s="32">
        <f t="shared" ca="1" si="1"/>
        <v>75.838756530825492</v>
      </c>
      <c r="X15" s="32">
        <f t="shared" ca="1" si="1"/>
        <v>30</v>
      </c>
      <c r="Y15" s="32">
        <f t="shared" ca="1" si="1"/>
        <v>46.838756530825499</v>
      </c>
      <c r="Z15" s="32">
        <f t="shared" ca="1" si="1"/>
        <v>45.838756530825499</v>
      </c>
      <c r="AA15" s="32">
        <f t="shared" ca="1" si="1"/>
        <v>24</v>
      </c>
      <c r="AB15" s="32">
        <f t="shared" ca="1" si="1"/>
        <v>7</v>
      </c>
      <c r="AC15" s="32">
        <f t="shared" ca="1" si="1"/>
        <v>27</v>
      </c>
      <c r="AD15" s="32">
        <f t="shared" ca="1" si="2"/>
        <v>22</v>
      </c>
      <c r="AE15" s="32">
        <f t="shared" ca="1" si="2"/>
        <v>7</v>
      </c>
      <c r="AF15" s="32">
        <f t="shared" ca="1" si="2"/>
        <v>34</v>
      </c>
      <c r="AG15" s="32">
        <f t="shared" ca="1" si="2"/>
        <v>11.205</v>
      </c>
      <c r="AH15" s="32">
        <f t="shared" ca="1" si="2"/>
        <v>40.174999999999997</v>
      </c>
      <c r="AI15" s="32">
        <f t="shared" ca="1" si="2"/>
        <v>50.344999999999999</v>
      </c>
      <c r="AJ15" s="32">
        <f t="shared" ca="1" si="2"/>
        <v>59.825000000000003</v>
      </c>
      <c r="AK15" s="32">
        <f t="shared" ca="1" si="2"/>
        <v>35</v>
      </c>
      <c r="AL15" s="32">
        <f t="shared" ca="1" si="2"/>
        <v>9.8249999999999993</v>
      </c>
      <c r="AM15" s="32">
        <f t="shared" ca="1" si="2"/>
        <v>33.965000000000003</v>
      </c>
      <c r="AN15" s="32">
        <f t="shared" ca="1" si="3"/>
        <v>13.585000000000001</v>
      </c>
      <c r="AO15" s="32">
        <f t="shared" ca="1" si="3"/>
        <v>42.564999999999998</v>
      </c>
      <c r="AP15" s="32">
        <f t="shared" ca="1" si="3"/>
        <v>30.824999999999999</v>
      </c>
      <c r="AQ15" s="32">
        <f t="shared" ca="1" si="3"/>
        <v>25</v>
      </c>
      <c r="AR15" s="32">
        <f t="shared" ca="1" si="3"/>
        <v>8</v>
      </c>
      <c r="AS15" s="32">
        <f t="shared" ca="1" si="3"/>
        <v>24</v>
      </c>
      <c r="AT15" s="32">
        <f t="shared" ca="1" si="3"/>
        <v>38</v>
      </c>
      <c r="AU15" s="32">
        <f t="shared" ca="1" si="3"/>
        <v>63</v>
      </c>
      <c r="AV15" s="32">
        <f t="shared" ca="1" si="3"/>
        <v>64.67</v>
      </c>
      <c r="AW15" s="32">
        <f t="shared" ca="1" si="3"/>
        <v>25</v>
      </c>
      <c r="AX15" s="32">
        <f t="shared" ca="1" si="4"/>
        <v>28.67</v>
      </c>
      <c r="AY15" s="32">
        <f t="shared" ca="1" si="4"/>
        <v>43.189953051643187</v>
      </c>
      <c r="AZ15" s="32">
        <f t="shared" ca="1" si="4"/>
        <v>10.983380281690099</v>
      </c>
      <c r="BA15" s="32">
        <f t="shared" ca="1" si="4"/>
        <v>14.8941784037559</v>
      </c>
      <c r="BB15" s="32">
        <f t="shared" ca="1" si="4"/>
        <v>25</v>
      </c>
      <c r="BC15" s="32">
        <f t="shared" ca="1" si="4"/>
        <v>27</v>
      </c>
      <c r="BD15" s="32">
        <f t="shared" ca="1" si="4"/>
        <v>36.67</v>
      </c>
      <c r="BE15" s="32">
        <f t="shared" ca="1" si="4"/>
        <v>44.67</v>
      </c>
      <c r="BF15" s="32">
        <f t="shared" ca="1" si="4"/>
        <v>17.670000000000002</v>
      </c>
      <c r="BG15" s="32">
        <f t="shared" ca="1" si="4"/>
        <v>41.67</v>
      </c>
      <c r="BH15" s="32">
        <f t="shared" ca="1" si="5"/>
        <v>74.67</v>
      </c>
      <c r="BI15" s="32">
        <f t="shared" ca="1" si="5"/>
        <v>12.67</v>
      </c>
      <c r="BJ15" s="32">
        <f t="shared" ca="1" si="5"/>
        <v>0</v>
      </c>
      <c r="BK15" s="32">
        <f t="shared" ca="1" si="5"/>
        <v>63.606553030303004</v>
      </c>
      <c r="BL15" s="32">
        <f t="shared" ca="1" si="5"/>
        <v>26.606553030303001</v>
      </c>
      <c r="BM15" s="32">
        <f t="shared" ca="1" si="5"/>
        <v>26.606553030303001</v>
      </c>
      <c r="BN15" s="32">
        <f t="shared" ca="1" si="5"/>
        <v>34</v>
      </c>
      <c r="BO15" s="32">
        <f t="shared" ca="1" si="5"/>
        <v>14</v>
      </c>
      <c r="BP15" s="32">
        <f t="shared" ca="1" si="5"/>
        <v>19.9323355263158</v>
      </c>
      <c r="BQ15" s="32">
        <f t="shared" ca="1" si="5"/>
        <v>17</v>
      </c>
      <c r="BR15" s="32">
        <f t="shared" ca="1" si="6"/>
        <v>88</v>
      </c>
      <c r="BS15" s="32">
        <f t="shared" ca="1" si="6"/>
        <v>24.9323355263158</v>
      </c>
      <c r="BT15" s="32">
        <f t="shared" ca="1" si="6"/>
        <v>38.527730263157899</v>
      </c>
      <c r="BU15" s="32">
        <f t="shared" ca="1" si="6"/>
        <v>36.527730263157899</v>
      </c>
      <c r="BV15" s="32">
        <f t="shared" ca="1" si="6"/>
        <v>23.527730263157899</v>
      </c>
      <c r="BW15" s="32">
        <f t="shared" ca="1" si="6"/>
        <v>1.5277302631578999</v>
      </c>
      <c r="BX15" s="32">
        <f t="shared" ca="1" si="6"/>
        <v>16.527730263157899</v>
      </c>
      <c r="BY15" s="32">
        <f t="shared" ca="1" si="6"/>
        <v>34</v>
      </c>
      <c r="BZ15" s="32">
        <f t="shared" ca="1" si="6"/>
        <v>34.007993421052603</v>
      </c>
      <c r="CA15" s="32">
        <f t="shared" ca="1" si="6"/>
        <v>20.616546052631598</v>
      </c>
      <c r="CB15" s="32">
        <f t="shared" ca="1" si="7"/>
        <v>22.101240657698099</v>
      </c>
      <c r="CC15" s="32">
        <f t="shared" ca="1" si="7"/>
        <v>27.5900298953662</v>
      </c>
      <c r="CD15" s="32">
        <f t="shared" ca="1" si="7"/>
        <v>24.5900298953662</v>
      </c>
      <c r="CE15" s="32">
        <f t="shared" ca="1" si="7"/>
        <v>28.738011958146501</v>
      </c>
      <c r="CF15" s="32">
        <f t="shared" ca="1" si="7"/>
        <v>84</v>
      </c>
      <c r="CG15" s="32">
        <f t="shared" ca="1" si="7"/>
        <v>86.249222720478301</v>
      </c>
      <c r="CH15" s="32">
        <f t="shared" ca="1" si="7"/>
        <v>29</v>
      </c>
      <c r="CI15" s="32">
        <f t="shared" ca="1" si="7"/>
        <v>18</v>
      </c>
      <c r="CJ15" s="32">
        <f t="shared" ca="1" si="7"/>
        <v>12</v>
      </c>
      <c r="CK15" s="32">
        <f t="shared" ca="1" si="7"/>
        <v>42</v>
      </c>
      <c r="CL15" s="32">
        <f t="shared" ca="1" si="8"/>
        <v>30</v>
      </c>
      <c r="CM15" s="32">
        <f t="shared" ca="1" si="8"/>
        <v>28</v>
      </c>
      <c r="CN15" s="32">
        <f t="shared" ca="1" si="8"/>
        <v>70</v>
      </c>
      <c r="CO15" s="32">
        <f t="shared" ca="1" si="8"/>
        <v>36</v>
      </c>
      <c r="CP15" s="32">
        <f t="shared" ca="1" si="8"/>
        <v>18</v>
      </c>
      <c r="CQ15" s="32">
        <f t="shared" ca="1" si="8"/>
        <v>39</v>
      </c>
      <c r="CR15" s="32">
        <f t="shared" ca="1" si="8"/>
        <v>17</v>
      </c>
      <c r="CS15" s="32">
        <f t="shared" ca="1" si="8"/>
        <v>46</v>
      </c>
      <c r="CT15" s="32">
        <f t="shared" ca="1" si="8"/>
        <v>70</v>
      </c>
      <c r="CU15" s="32">
        <f t="shared" ca="1" si="8"/>
        <v>22</v>
      </c>
      <c r="CV15" s="32">
        <f t="shared" ca="1" si="9"/>
        <v>33</v>
      </c>
      <c r="CW15" s="32">
        <f t="shared" ca="1" si="9"/>
        <v>15</v>
      </c>
      <c r="CX15" s="32">
        <f t="shared" ca="1" si="9"/>
        <v>35</v>
      </c>
      <c r="CY15" s="32">
        <f t="shared" ca="1" si="9"/>
        <v>49</v>
      </c>
      <c r="CZ15" s="32">
        <f t="shared" ca="1" si="9"/>
        <v>59</v>
      </c>
      <c r="DA15" s="32">
        <f t="shared" ca="1" si="9"/>
        <v>97</v>
      </c>
      <c r="DB15" s="32">
        <f t="shared" ca="1" si="9"/>
        <v>57</v>
      </c>
      <c r="DC15" s="32">
        <f t="shared" ca="1" si="9"/>
        <v>58</v>
      </c>
      <c r="DD15" s="32">
        <f t="shared" ca="1" si="9"/>
        <v>90</v>
      </c>
      <c r="DE15" s="32">
        <f t="shared" ca="1" si="9"/>
        <v>65</v>
      </c>
      <c r="DF15" s="32">
        <f t="shared" ca="1" si="10"/>
        <v>88</v>
      </c>
      <c r="DG15" s="32">
        <f t="shared" ca="1" si="10"/>
        <v>54</v>
      </c>
      <c r="DH15" s="32">
        <f t="shared" ca="1" si="10"/>
        <v>104</v>
      </c>
      <c r="DI15" s="32">
        <f t="shared" ca="1" si="10"/>
        <v>65</v>
      </c>
      <c r="DJ15" s="32">
        <f t="shared" ca="1" si="10"/>
        <v>54</v>
      </c>
      <c r="DK15" s="32">
        <f t="shared" ca="1" si="10"/>
        <v>31</v>
      </c>
      <c r="DL15" s="32">
        <f t="shared" ca="1" si="10"/>
        <v>23</v>
      </c>
      <c r="DM15" s="32">
        <f t="shared" ca="1" si="10"/>
        <v>69</v>
      </c>
      <c r="DN15" s="32">
        <f t="shared" ca="1" si="10"/>
        <v>53</v>
      </c>
      <c r="DO15" s="32">
        <f t="shared" ca="1" si="10"/>
        <v>24</v>
      </c>
      <c r="DP15" s="32">
        <f t="shared" ca="1" si="11"/>
        <v>38</v>
      </c>
      <c r="DQ15" s="32">
        <f t="shared" ca="1" si="11"/>
        <v>46</v>
      </c>
      <c r="DR15" s="32">
        <f t="shared" ca="1" si="11"/>
        <v>30</v>
      </c>
      <c r="DS15" s="32">
        <f t="shared" ca="1" si="11"/>
        <v>22</v>
      </c>
      <c r="DT15" s="32">
        <f t="shared" ca="1" si="11"/>
        <v>37</v>
      </c>
      <c r="DU15" s="32">
        <f t="shared" ca="1" si="11"/>
        <v>21</v>
      </c>
      <c r="DV15" s="32">
        <f t="shared" ca="1" si="11"/>
        <v>30</v>
      </c>
      <c r="DW15" s="32">
        <f t="shared" ca="1" si="11"/>
        <v>37</v>
      </c>
      <c r="DX15" s="32">
        <f t="shared" ca="1" si="11"/>
        <v>23</v>
      </c>
      <c r="DY15" s="32">
        <f t="shared" ca="1" si="11"/>
        <v>84</v>
      </c>
      <c r="DZ15" s="32">
        <f t="shared" ca="1" si="12"/>
        <v>43</v>
      </c>
      <c r="EA15" s="32">
        <f t="shared" ca="1" si="12"/>
        <v>105</v>
      </c>
      <c r="EB15" s="32">
        <f t="shared" ca="1" si="12"/>
        <v>63</v>
      </c>
      <c r="EC15" s="32">
        <f t="shared" ca="1" si="12"/>
        <v>28</v>
      </c>
      <c r="ED15" s="32">
        <f t="shared" ca="1" si="12"/>
        <v>93</v>
      </c>
      <c r="EE15" s="32">
        <f t="shared" ca="1" si="12"/>
        <v>40</v>
      </c>
      <c r="EF15" s="32">
        <f t="shared" ca="1" si="12"/>
        <v>40</v>
      </c>
      <c r="EG15" s="32">
        <f t="shared" ca="1" si="12"/>
        <v>40</v>
      </c>
      <c r="EH15" s="32">
        <f t="shared" ca="1" si="12"/>
        <v>39</v>
      </c>
      <c r="EI15" s="32">
        <f t="shared" ca="1" si="12"/>
        <v>60</v>
      </c>
      <c r="EJ15" s="34">
        <f t="shared" ca="1" si="13"/>
        <v>78</v>
      </c>
      <c r="EK15" s="32">
        <f t="shared" ca="1" si="13"/>
        <v>53</v>
      </c>
      <c r="EL15" s="32">
        <f t="shared" ca="1" si="13"/>
        <v>75</v>
      </c>
      <c r="EM15" s="32">
        <f t="shared" ca="1" si="13"/>
        <v>51</v>
      </c>
      <c r="EN15" s="32">
        <f t="shared" ca="1" si="13"/>
        <v>50</v>
      </c>
      <c r="EO15" s="32">
        <f t="shared" ca="1" si="13"/>
        <v>37</v>
      </c>
      <c r="EP15" s="32">
        <f t="shared" ca="1" si="13"/>
        <v>41.2</v>
      </c>
      <c r="EQ15" s="32">
        <f t="shared" ca="1" si="13"/>
        <v>50</v>
      </c>
      <c r="ER15" s="32">
        <f t="shared" ca="1" si="13"/>
        <v>68.2</v>
      </c>
      <c r="ES15" s="32">
        <f t="shared" ca="1" si="13"/>
        <v>60.2</v>
      </c>
      <c r="ET15" s="32">
        <f t="shared" ca="1" si="14"/>
        <v>69.8</v>
      </c>
      <c r="EU15" s="35">
        <f t="shared" ca="1" si="14"/>
        <v>67</v>
      </c>
      <c r="EV15" s="32">
        <f t="shared" ca="1" si="14"/>
        <v>82.045899999999989</v>
      </c>
      <c r="EW15" s="32">
        <f t="shared" ca="1" si="14"/>
        <v>85.454999999999998</v>
      </c>
      <c r="EX15" s="32">
        <f t="shared" ca="1" si="14"/>
        <v>121.53200000000001</v>
      </c>
      <c r="EY15" s="32">
        <f t="shared" ca="1" si="14"/>
        <v>51.953000000000003</v>
      </c>
      <c r="EZ15" s="32">
        <f t="shared" ca="1" si="14"/>
        <v>67.84899999999999</v>
      </c>
      <c r="FA15" s="32">
        <f t="shared" ca="1" si="14"/>
        <v>74.433999999999997</v>
      </c>
      <c r="FB15" s="32">
        <f t="shared" ca="1" si="14"/>
        <v>52.518700000000003</v>
      </c>
      <c r="FC15" s="32">
        <f t="shared" ca="1" si="14"/>
        <v>67.869</v>
      </c>
      <c r="FD15" s="32">
        <f t="shared" ca="1" si="15"/>
        <v>51.230000000000004</v>
      </c>
      <c r="FE15" s="32">
        <f t="shared" ca="1" si="15"/>
        <v>96.41</v>
      </c>
      <c r="FF15" s="32">
        <f t="shared" ca="1" si="15"/>
        <v>34.268999999999998</v>
      </c>
      <c r="FG15" s="35">
        <f t="shared" ca="1" si="15"/>
        <v>23.443999999999999</v>
      </c>
      <c r="FH15" s="32">
        <f t="shared" ca="1" si="15"/>
        <v>68.581999999999994</v>
      </c>
      <c r="FI15" s="32">
        <f t="shared" ca="1" si="15"/>
        <v>95.861000000000004</v>
      </c>
      <c r="FJ15" s="32">
        <f t="shared" ca="1" si="15"/>
        <v>102.095</v>
      </c>
      <c r="FK15" s="32">
        <f t="shared" ca="1" si="15"/>
        <v>39.488999999999997</v>
      </c>
      <c r="FL15" s="32">
        <f t="shared" ca="1" si="15"/>
        <v>42.448999999999998</v>
      </c>
      <c r="FM15" s="32">
        <f t="shared" ca="1" si="15"/>
        <v>73.662999999999997</v>
      </c>
      <c r="FN15" s="32">
        <f t="shared" ca="1" si="16"/>
        <v>64.075999999999993</v>
      </c>
      <c r="FO15" s="32">
        <f t="shared" ca="1" si="16"/>
        <v>81.78</v>
      </c>
      <c r="FP15" s="32">
        <f t="shared" ca="1" si="16"/>
        <v>68.710000000000008</v>
      </c>
      <c r="FQ15" s="32">
        <f t="shared" ca="1" si="16"/>
        <v>51.831000000000003</v>
      </c>
      <c r="FR15" s="32">
        <f t="shared" ca="1" si="16"/>
        <v>39.262</v>
      </c>
      <c r="FS15" s="35">
        <f t="shared" ca="1" si="16"/>
        <v>96.844999999999999</v>
      </c>
      <c r="FT15" s="32">
        <f t="shared" ca="1" si="16"/>
        <v>64.03</v>
      </c>
      <c r="FU15" s="32">
        <f t="shared" ca="1" si="16"/>
        <v>63.58</v>
      </c>
      <c r="FV15" s="32">
        <f t="shared" ca="1" si="16"/>
        <v>56.124000000000002</v>
      </c>
      <c r="FW15" s="32">
        <f t="shared" ca="1" si="16"/>
        <v>82.402000000000001</v>
      </c>
      <c r="FX15" s="32">
        <f t="shared" ca="1" si="17"/>
        <v>68.84899999999999</v>
      </c>
      <c r="FY15" s="32">
        <f t="shared" ca="1" si="17"/>
        <v>72.179000000000002</v>
      </c>
      <c r="FZ15" s="32">
        <f t="shared" ca="1" si="17"/>
        <v>12.914000000000001</v>
      </c>
      <c r="GA15" s="32">
        <f t="shared" ca="1" si="17"/>
        <v>71.170999999999992</v>
      </c>
      <c r="GB15" s="32">
        <f t="shared" ca="1" si="17"/>
        <v>109.37299999999999</v>
      </c>
      <c r="GC15" s="32">
        <f t="shared" ca="1" si="17"/>
        <v>40.314999999999998</v>
      </c>
      <c r="GD15" s="32">
        <f t="shared" ca="1" si="17"/>
        <v>44.231000000000002</v>
      </c>
      <c r="GE15" s="32">
        <f t="shared" ca="1" si="17"/>
        <v>179.51799999999997</v>
      </c>
      <c r="GF15" s="32">
        <f t="shared" ca="1" si="17"/>
        <v>65.057999999999993</v>
      </c>
      <c r="GG15" s="32">
        <f t="shared" ca="1" si="17"/>
        <v>112.307</v>
      </c>
      <c r="GH15" s="32">
        <f t="shared" ca="1" si="18"/>
        <v>67.894000000000005</v>
      </c>
      <c r="GI15" s="32">
        <f t="shared" ca="1" si="18"/>
        <v>27.258999999999997</v>
      </c>
      <c r="GJ15" s="32">
        <f t="shared" ca="1" si="18"/>
        <v>24.616</v>
      </c>
      <c r="GK15" s="32">
        <f t="shared" ca="1" si="18"/>
        <v>34.475999999999999</v>
      </c>
      <c r="GL15" s="32">
        <f t="shared" ca="1" si="18"/>
        <v>49.896000000000001</v>
      </c>
      <c r="GM15" s="32">
        <f t="shared" ca="1" si="18"/>
        <v>83.94</v>
      </c>
      <c r="GN15" s="32">
        <f t="shared" ca="1" si="18"/>
        <v>21.08</v>
      </c>
      <c r="GO15" s="32">
        <f t="shared" ca="1" si="18"/>
        <v>112</v>
      </c>
      <c r="GP15" s="32">
        <f t="shared" ca="1" si="18"/>
        <v>67</v>
      </c>
      <c r="GQ15" s="32">
        <f t="shared" ca="1" si="18"/>
        <v>135</v>
      </c>
      <c r="GR15" s="32">
        <f t="shared" ca="1" si="19"/>
        <v>95.166600000000003</v>
      </c>
      <c r="GS15" s="32">
        <f t="shared" ca="1" si="19"/>
        <v>66.166600000000003</v>
      </c>
      <c r="GT15" s="32">
        <f t="shared" ca="1" si="19"/>
        <v>93.166600000000003</v>
      </c>
      <c r="GU15" s="32">
        <f t="shared" ca="1" si="19"/>
        <v>58.166600000000003</v>
      </c>
      <c r="GV15" s="32">
        <f t="shared" ca="1" si="19"/>
        <v>74.583259999999996</v>
      </c>
      <c r="GW15" s="32">
        <f t="shared" ca="1" si="19"/>
        <v>75.166600000000003</v>
      </c>
      <c r="GX15" s="32">
        <f t="shared" ca="1" si="19"/>
        <v>80.166600000000003</v>
      </c>
      <c r="GY15" s="32">
        <f t="shared" ca="1" si="19"/>
        <v>53.166600000000003</v>
      </c>
      <c r="GZ15" s="32">
        <f t="shared" ca="1" si="19"/>
        <v>57.166600000000003</v>
      </c>
      <c r="HA15" s="32">
        <f t="shared" ca="1" si="19"/>
        <v>88.166600000000003</v>
      </c>
      <c r="HB15" s="32">
        <f t="shared" ca="1" si="20"/>
        <v>69.166600000000003</v>
      </c>
      <c r="HC15" s="32">
        <f t="shared" ca="1" si="20"/>
        <v>83.166600000000003</v>
      </c>
      <c r="HD15" s="32">
        <f t="shared" ca="1" si="20"/>
        <v>68.416600000000003</v>
      </c>
      <c r="HE15" s="32">
        <f t="shared" ca="1" si="20"/>
        <v>93.416600000000003</v>
      </c>
      <c r="HF15" s="32">
        <f t="shared" ca="1" si="20"/>
        <v>68.416600000000003</v>
      </c>
      <c r="HG15" s="32">
        <f t="shared" ca="1" si="20"/>
        <v>93.416600000000003</v>
      </c>
      <c r="HH15" s="32">
        <f t="shared" ca="1" si="20"/>
        <v>86.416600000000003</v>
      </c>
      <c r="HI15" s="32">
        <f t="shared" ca="1" si="20"/>
        <v>75.166600000000003</v>
      </c>
      <c r="HJ15" s="32">
        <f t="shared" ca="1" si="20"/>
        <v>59.416600000000003</v>
      </c>
      <c r="HK15" s="32">
        <f t="shared" ca="1" si="20"/>
        <v>57.416600000000003</v>
      </c>
      <c r="HL15" s="32">
        <f t="shared" ca="1" si="20"/>
        <v>57.416600000000003</v>
      </c>
      <c r="HM15" s="32">
        <f t="shared" ca="1" si="20"/>
        <v>88.416600000000003</v>
      </c>
      <c r="HN15" s="32">
        <f t="shared" ca="1" si="20"/>
        <v>50</v>
      </c>
      <c r="HO15" s="32">
        <f t="shared" ca="1" si="20"/>
        <v>99</v>
      </c>
    </row>
    <row r="16" spans="1:223" ht="14.5" x14ac:dyDescent="0.35">
      <c r="A16" s="36" t="s">
        <v>31</v>
      </c>
      <c r="B16" s="3"/>
      <c r="C16" s="37">
        <f t="shared" ca="1" si="21"/>
        <v>75</v>
      </c>
      <c r="D16" s="38">
        <f t="shared" ca="1" si="21"/>
        <v>70</v>
      </c>
      <c r="E16" s="38">
        <f t="shared" ca="1" si="21"/>
        <v>80</v>
      </c>
      <c r="F16" s="38">
        <f t="shared" ca="1" si="21"/>
        <v>60</v>
      </c>
      <c r="G16" s="38">
        <f t="shared" ca="1" si="21"/>
        <v>50</v>
      </c>
      <c r="H16" s="38">
        <f t="shared" ca="1" si="21"/>
        <v>90</v>
      </c>
      <c r="I16" s="38">
        <f t="shared" ca="1" si="21"/>
        <v>101</v>
      </c>
      <c r="J16" s="38">
        <f t="shared" ca="1" si="21"/>
        <v>186</v>
      </c>
      <c r="K16" s="38">
        <f t="shared" ca="1" si="21"/>
        <v>60</v>
      </c>
      <c r="L16" s="38">
        <f t="shared" ca="1" si="21"/>
        <v>75</v>
      </c>
      <c r="M16" s="38">
        <f t="shared" ca="1" si="22"/>
        <v>129</v>
      </c>
      <c r="N16" s="38">
        <f t="shared" ca="1" si="22"/>
        <v>130.2099</v>
      </c>
      <c r="O16" s="38">
        <f t="shared" ca="1" si="22"/>
        <v>167.64699999999999</v>
      </c>
      <c r="P16" s="122">
        <f t="shared" ca="1" si="22"/>
        <v>206.524</v>
      </c>
      <c r="Q16" s="128">
        <f t="shared" ca="1" si="22"/>
        <v>173.72</v>
      </c>
      <c r="R16" s="122">
        <f t="shared" ca="1" si="22"/>
        <v>170</v>
      </c>
      <c r="S16" s="123">
        <f t="shared" ca="1" si="22"/>
        <v>185</v>
      </c>
      <c r="T16" s="38">
        <f t="shared" ca="1" si="1"/>
        <v>0</v>
      </c>
      <c r="U16" s="38">
        <f t="shared" ca="1" si="1"/>
        <v>0</v>
      </c>
      <c r="V16" s="38">
        <f t="shared" ca="1" si="1"/>
        <v>35</v>
      </c>
      <c r="W16" s="38">
        <f t="shared" ca="1" si="1"/>
        <v>40</v>
      </c>
      <c r="X16" s="38">
        <f t="shared" ca="1" si="1"/>
        <v>0</v>
      </c>
      <c r="Y16" s="38">
        <f t="shared" ca="1" si="1"/>
        <v>0</v>
      </c>
      <c r="Z16" s="38">
        <f t="shared" ca="1" si="1"/>
        <v>0</v>
      </c>
      <c r="AA16" s="38">
        <f t="shared" ca="1" si="1"/>
        <v>0</v>
      </c>
      <c r="AB16" s="38">
        <f t="shared" ca="1" si="1"/>
        <v>0</v>
      </c>
      <c r="AC16" s="38">
        <f t="shared" ca="1" si="1"/>
        <v>0</v>
      </c>
      <c r="AD16" s="38">
        <f t="shared" ca="1" si="2"/>
        <v>0</v>
      </c>
      <c r="AE16" s="40">
        <f t="shared" ca="1" si="2"/>
        <v>0</v>
      </c>
      <c r="AF16" s="38">
        <f t="shared" ca="1" si="2"/>
        <v>0</v>
      </c>
      <c r="AG16" s="38">
        <f t="shared" ca="1" si="2"/>
        <v>0</v>
      </c>
      <c r="AH16" s="38">
        <f t="shared" ca="1" si="2"/>
        <v>20</v>
      </c>
      <c r="AI16" s="38">
        <f t="shared" ca="1" si="2"/>
        <v>20</v>
      </c>
      <c r="AJ16" s="38">
        <f t="shared" ca="1" si="2"/>
        <v>20</v>
      </c>
      <c r="AK16" s="38">
        <f t="shared" ca="1" si="2"/>
        <v>10</v>
      </c>
      <c r="AL16" s="38">
        <f t="shared" ca="1" si="2"/>
        <v>0</v>
      </c>
      <c r="AM16" s="38">
        <f t="shared" ca="1" si="2"/>
        <v>0</v>
      </c>
      <c r="AN16" s="38">
        <f t="shared" ca="1" si="3"/>
        <v>0</v>
      </c>
      <c r="AO16" s="38">
        <f t="shared" ca="1" si="3"/>
        <v>0</v>
      </c>
      <c r="AP16" s="38">
        <f t="shared" ca="1" si="3"/>
        <v>0</v>
      </c>
      <c r="AQ16" s="40">
        <f t="shared" ca="1" si="3"/>
        <v>0</v>
      </c>
      <c r="AR16" s="38">
        <f t="shared" ca="1" si="3"/>
        <v>0</v>
      </c>
      <c r="AS16" s="38">
        <f t="shared" ca="1" si="3"/>
        <v>0</v>
      </c>
      <c r="AT16" s="38">
        <f t="shared" ca="1" si="3"/>
        <v>0</v>
      </c>
      <c r="AU16" s="38">
        <f t="shared" ca="1" si="3"/>
        <v>40</v>
      </c>
      <c r="AV16" s="38">
        <f t="shared" ca="1" si="3"/>
        <v>40</v>
      </c>
      <c r="AW16" s="38">
        <f t="shared" ca="1" si="3"/>
        <v>0</v>
      </c>
      <c r="AX16" s="38">
        <f t="shared" ca="1" si="4"/>
        <v>0</v>
      </c>
      <c r="AY16" s="38">
        <f t="shared" ca="1" si="4"/>
        <v>0</v>
      </c>
      <c r="AZ16" s="38">
        <f t="shared" ca="1" si="4"/>
        <v>0</v>
      </c>
      <c r="BA16" s="38">
        <f t="shared" ca="1" si="4"/>
        <v>0</v>
      </c>
      <c r="BB16" s="38">
        <f t="shared" ca="1" si="4"/>
        <v>0</v>
      </c>
      <c r="BC16" s="41">
        <f t="shared" ca="1" si="4"/>
        <v>0</v>
      </c>
      <c r="BD16" s="38">
        <f t="shared" ca="1" si="4"/>
        <v>0</v>
      </c>
      <c r="BE16" s="38">
        <f t="shared" ca="1" si="4"/>
        <v>0</v>
      </c>
      <c r="BF16" s="38">
        <f t="shared" ca="1" si="4"/>
        <v>0</v>
      </c>
      <c r="BG16" s="38">
        <f t="shared" ca="1" si="4"/>
        <v>30</v>
      </c>
      <c r="BH16" s="38">
        <f t="shared" ca="1" si="5"/>
        <v>30</v>
      </c>
      <c r="BI16" s="38">
        <f t="shared" ca="1" si="5"/>
        <v>0</v>
      </c>
      <c r="BJ16" s="38">
        <f t="shared" ca="1" si="5"/>
        <v>0</v>
      </c>
      <c r="BK16" s="38">
        <f t="shared" ca="1" si="5"/>
        <v>0</v>
      </c>
      <c r="BL16" s="38">
        <f t="shared" ca="1" si="5"/>
        <v>0</v>
      </c>
      <c r="BM16" s="38">
        <f t="shared" ca="1" si="5"/>
        <v>0</v>
      </c>
      <c r="BN16" s="38">
        <f t="shared" ca="1" si="5"/>
        <v>0</v>
      </c>
      <c r="BO16" s="41">
        <f t="shared" ca="1" si="5"/>
        <v>0</v>
      </c>
      <c r="BP16" s="38">
        <f t="shared" ca="1" si="5"/>
        <v>0</v>
      </c>
      <c r="BQ16" s="38">
        <f t="shared" ca="1" si="5"/>
        <v>0</v>
      </c>
      <c r="BR16" s="38">
        <f t="shared" ca="1" si="6"/>
        <v>25</v>
      </c>
      <c r="BS16" s="38">
        <f t="shared" ca="1" si="6"/>
        <v>5</v>
      </c>
      <c r="BT16" s="38">
        <f t="shared" ca="1" si="6"/>
        <v>0</v>
      </c>
      <c r="BU16" s="38">
        <f t="shared" ca="1" si="6"/>
        <v>0</v>
      </c>
      <c r="BV16" s="38">
        <f t="shared" ca="1" si="6"/>
        <v>0</v>
      </c>
      <c r="BW16" s="38">
        <f t="shared" ca="1" si="6"/>
        <v>0</v>
      </c>
      <c r="BX16" s="38">
        <f t="shared" ca="1" si="6"/>
        <v>0</v>
      </c>
      <c r="BY16" s="38">
        <f t="shared" ca="1" si="6"/>
        <v>0</v>
      </c>
      <c r="BZ16" s="38">
        <f t="shared" ca="1" si="6"/>
        <v>10</v>
      </c>
      <c r="CA16" s="41">
        <f t="shared" ca="1" si="6"/>
        <v>10</v>
      </c>
      <c r="CB16" s="38">
        <f t="shared" ca="1" si="7"/>
        <v>0</v>
      </c>
      <c r="CC16" s="38">
        <f t="shared" ca="1" si="7"/>
        <v>0</v>
      </c>
      <c r="CD16" s="38">
        <f t="shared" ca="1" si="7"/>
        <v>0</v>
      </c>
      <c r="CE16" s="38">
        <f t="shared" ca="1" si="7"/>
        <v>0</v>
      </c>
      <c r="CF16" s="38">
        <f t="shared" ca="1" si="7"/>
        <v>45</v>
      </c>
      <c r="CG16" s="38">
        <f t="shared" ca="1" si="7"/>
        <v>45</v>
      </c>
      <c r="CH16" s="38">
        <f t="shared" ca="1" si="7"/>
        <v>0</v>
      </c>
      <c r="CI16" s="38">
        <f t="shared" ca="1" si="7"/>
        <v>0</v>
      </c>
      <c r="CJ16" s="38">
        <f t="shared" ca="1" si="7"/>
        <v>0</v>
      </c>
      <c r="CK16" s="38">
        <f t="shared" ca="1" si="7"/>
        <v>0</v>
      </c>
      <c r="CL16" s="38">
        <f t="shared" ca="1" si="8"/>
        <v>0</v>
      </c>
      <c r="CM16" s="41">
        <f t="shared" ca="1" si="8"/>
        <v>0</v>
      </c>
      <c r="CN16" s="38">
        <f t="shared" ca="1" si="8"/>
        <v>50</v>
      </c>
      <c r="CO16" s="38">
        <f t="shared" ca="1" si="8"/>
        <v>30</v>
      </c>
      <c r="CP16" s="38">
        <f t="shared" ca="1" si="8"/>
        <v>0</v>
      </c>
      <c r="CQ16" s="38">
        <f t="shared" ca="1" si="8"/>
        <v>0</v>
      </c>
      <c r="CR16" s="38">
        <f t="shared" ca="1" si="8"/>
        <v>0</v>
      </c>
      <c r="CS16" s="38">
        <f t="shared" ca="1" si="8"/>
        <v>0</v>
      </c>
      <c r="CT16" s="38">
        <f t="shared" ca="1" si="8"/>
        <v>21</v>
      </c>
      <c r="CU16" s="38">
        <f t="shared" ca="1" si="8"/>
        <v>0</v>
      </c>
      <c r="CV16" s="38">
        <f t="shared" ca="1" si="9"/>
        <v>0</v>
      </c>
      <c r="CW16" s="38">
        <f t="shared" ca="1" si="9"/>
        <v>0</v>
      </c>
      <c r="CX16" s="38">
        <f t="shared" ca="1" si="9"/>
        <v>0</v>
      </c>
      <c r="CY16" s="41">
        <f t="shared" ca="1" si="9"/>
        <v>0</v>
      </c>
      <c r="CZ16" s="38">
        <f t="shared" ca="1" si="9"/>
        <v>0</v>
      </c>
      <c r="DA16" s="38">
        <f t="shared" ca="1" si="9"/>
        <v>0</v>
      </c>
      <c r="DB16" s="38">
        <f t="shared" ca="1" si="9"/>
        <v>20</v>
      </c>
      <c r="DC16" s="38">
        <f t="shared" ca="1" si="9"/>
        <v>20</v>
      </c>
      <c r="DD16" s="38">
        <f t="shared" ca="1" si="9"/>
        <v>20</v>
      </c>
      <c r="DE16" s="38">
        <f t="shared" ca="1" si="9"/>
        <v>26</v>
      </c>
      <c r="DF16" s="38">
        <f t="shared" ca="1" si="10"/>
        <v>40</v>
      </c>
      <c r="DG16" s="38">
        <f t="shared" ca="1" si="10"/>
        <v>20</v>
      </c>
      <c r="DH16" s="38">
        <f t="shared" ca="1" si="10"/>
        <v>40</v>
      </c>
      <c r="DI16" s="38">
        <f t="shared" ca="1" si="10"/>
        <v>0</v>
      </c>
      <c r="DJ16" s="38">
        <f t="shared" ca="1" si="10"/>
        <v>0</v>
      </c>
      <c r="DK16" s="41">
        <f t="shared" ca="1" si="10"/>
        <v>0</v>
      </c>
      <c r="DL16" s="38">
        <f t="shared" ca="1" si="10"/>
        <v>0</v>
      </c>
      <c r="DM16" s="38">
        <f t="shared" ca="1" si="10"/>
        <v>40</v>
      </c>
      <c r="DN16" s="38">
        <f t="shared" ca="1" si="10"/>
        <v>20</v>
      </c>
      <c r="DO16" s="38">
        <f t="shared" ca="1" si="10"/>
        <v>0</v>
      </c>
      <c r="DP16" s="38">
        <f t="shared" ca="1" si="11"/>
        <v>0</v>
      </c>
      <c r="DQ16" s="38">
        <f t="shared" ca="1" si="11"/>
        <v>0</v>
      </c>
      <c r="DR16" s="38">
        <f t="shared" ca="1" si="11"/>
        <v>0</v>
      </c>
      <c r="DS16" s="38">
        <f t="shared" ca="1" si="11"/>
        <v>0</v>
      </c>
      <c r="DT16" s="38">
        <f t="shared" ca="1" si="11"/>
        <v>0</v>
      </c>
      <c r="DU16" s="38">
        <f t="shared" ca="1" si="11"/>
        <v>0</v>
      </c>
      <c r="DV16" s="38">
        <f t="shared" ca="1" si="11"/>
        <v>0</v>
      </c>
      <c r="DW16" s="41">
        <f t="shared" ca="1" si="11"/>
        <v>0</v>
      </c>
      <c r="DX16" s="38">
        <f t="shared" ca="1" si="11"/>
        <v>0</v>
      </c>
      <c r="DY16" s="38">
        <f t="shared" ca="1" si="11"/>
        <v>0</v>
      </c>
      <c r="DZ16" s="38">
        <f t="shared" ca="1" si="12"/>
        <v>10</v>
      </c>
      <c r="EA16" s="38">
        <f t="shared" ca="1" si="12"/>
        <v>40</v>
      </c>
      <c r="EB16" s="38">
        <f t="shared" ca="1" si="12"/>
        <v>0</v>
      </c>
      <c r="EC16" s="38">
        <f t="shared" ca="1" si="12"/>
        <v>0</v>
      </c>
      <c r="ED16" s="38">
        <f t="shared" ca="1" si="12"/>
        <v>25</v>
      </c>
      <c r="EE16" s="38">
        <f t="shared" ca="1" si="12"/>
        <v>0</v>
      </c>
      <c r="EF16" s="38">
        <f t="shared" ca="1" si="12"/>
        <v>0</v>
      </c>
      <c r="EG16" s="38">
        <f t="shared" ca="1" si="12"/>
        <v>0</v>
      </c>
      <c r="EH16" s="38">
        <f t="shared" ca="1" si="12"/>
        <v>0</v>
      </c>
      <c r="EI16" s="41">
        <f t="shared" ca="1" si="12"/>
        <v>0</v>
      </c>
      <c r="EJ16" s="38">
        <f t="shared" ca="1" si="13"/>
        <v>30</v>
      </c>
      <c r="EK16" s="38">
        <f t="shared" ca="1" si="13"/>
        <v>20</v>
      </c>
      <c r="EL16" s="38">
        <f t="shared" ca="1" si="13"/>
        <v>35</v>
      </c>
      <c r="EM16" s="38">
        <f t="shared" ca="1" si="13"/>
        <v>11</v>
      </c>
      <c r="EN16" s="38">
        <f t="shared" ca="1" si="13"/>
        <v>10</v>
      </c>
      <c r="EO16" s="38">
        <f t="shared" ca="1" si="13"/>
        <v>0</v>
      </c>
      <c r="EP16" s="38">
        <f t="shared" ca="1" si="13"/>
        <v>0</v>
      </c>
      <c r="EQ16" s="38">
        <f t="shared" ca="1" si="13"/>
        <v>0</v>
      </c>
      <c r="ER16" s="38">
        <f t="shared" ca="1" si="13"/>
        <v>23</v>
      </c>
      <c r="ES16" s="38">
        <f t="shared" ca="1" si="13"/>
        <v>0</v>
      </c>
      <c r="ET16" s="38">
        <f t="shared" ca="1" si="14"/>
        <v>0</v>
      </c>
      <c r="EU16" s="41">
        <f t="shared" ca="1" si="14"/>
        <v>0</v>
      </c>
      <c r="EV16" s="38">
        <f t="shared" ca="1" si="14"/>
        <v>27.111899999999999</v>
      </c>
      <c r="EW16" s="38">
        <f t="shared" ca="1" si="14"/>
        <v>11.172000000000001</v>
      </c>
      <c r="EX16" s="38">
        <f t="shared" ca="1" si="14"/>
        <v>23.326000000000001</v>
      </c>
      <c r="EY16" s="38">
        <f t="shared" ca="1" si="14"/>
        <v>0</v>
      </c>
      <c r="EZ16" s="38">
        <f t="shared" ca="1" si="14"/>
        <v>0</v>
      </c>
      <c r="FA16" s="38">
        <f t="shared" ca="1" si="14"/>
        <v>22.2</v>
      </c>
      <c r="FB16" s="38">
        <f t="shared" ca="1" si="14"/>
        <v>0</v>
      </c>
      <c r="FC16" s="38">
        <f t="shared" ca="1" si="14"/>
        <v>24</v>
      </c>
      <c r="FD16" s="38">
        <f t="shared" ca="1" si="15"/>
        <v>0</v>
      </c>
      <c r="FE16" s="38">
        <f t="shared" ca="1" si="15"/>
        <v>22.4</v>
      </c>
      <c r="FF16" s="38">
        <f t="shared" ca="1" si="15"/>
        <v>0</v>
      </c>
      <c r="FG16" s="41">
        <f t="shared" ca="1" si="15"/>
        <v>0</v>
      </c>
      <c r="FH16" s="38">
        <f t="shared" ca="1" si="15"/>
        <v>23</v>
      </c>
      <c r="FI16" s="38">
        <f t="shared" ca="1" si="15"/>
        <v>2.97</v>
      </c>
      <c r="FJ16" s="38">
        <f t="shared" ca="1" si="15"/>
        <v>26.599</v>
      </c>
      <c r="FK16" s="38">
        <f t="shared" ca="1" si="15"/>
        <v>0</v>
      </c>
      <c r="FL16" s="38">
        <f t="shared" ca="1" si="15"/>
        <v>1</v>
      </c>
      <c r="FM16" s="38">
        <f t="shared" ca="1" si="15"/>
        <v>0.52</v>
      </c>
      <c r="FN16" s="38">
        <f t="shared" ca="1" si="16"/>
        <v>27</v>
      </c>
      <c r="FO16" s="38">
        <f t="shared" ca="1" si="16"/>
        <v>24.858000000000001</v>
      </c>
      <c r="FP16" s="38">
        <f t="shared" ca="1" si="16"/>
        <v>23.5</v>
      </c>
      <c r="FQ16" s="38">
        <f t="shared" ca="1" si="16"/>
        <v>0</v>
      </c>
      <c r="FR16" s="38">
        <f t="shared" ca="1" si="16"/>
        <v>0</v>
      </c>
      <c r="FS16" s="41">
        <f t="shared" ca="1" si="16"/>
        <v>38.200000000000003</v>
      </c>
      <c r="FT16" s="38">
        <f t="shared" ca="1" si="16"/>
        <v>0</v>
      </c>
      <c r="FU16" s="38">
        <f t="shared" ca="1" si="16"/>
        <v>8.5</v>
      </c>
      <c r="FV16" s="38">
        <f t="shared" ca="1" si="16"/>
        <v>0</v>
      </c>
      <c r="FW16" s="38">
        <f t="shared" ca="1" si="16"/>
        <v>25</v>
      </c>
      <c r="FX16" s="38">
        <f t="shared" ca="1" si="17"/>
        <v>26</v>
      </c>
      <c r="FY16" s="38">
        <f t="shared" ca="1" si="17"/>
        <v>0.58399999999999996</v>
      </c>
      <c r="FZ16" s="38">
        <f t="shared" ca="1" si="17"/>
        <v>0</v>
      </c>
      <c r="GA16" s="38">
        <f t="shared" ca="1" si="17"/>
        <v>26.251999999999999</v>
      </c>
      <c r="GB16" s="38">
        <f t="shared" ca="1" si="17"/>
        <v>36.747999999999998</v>
      </c>
      <c r="GC16" s="38">
        <f t="shared" ca="1" si="17"/>
        <v>8.1029999999999998</v>
      </c>
      <c r="GD16" s="38">
        <f t="shared" ca="1" si="17"/>
        <v>2.16</v>
      </c>
      <c r="GE16" s="41">
        <f t="shared" ca="1" si="17"/>
        <v>73.176999999999992</v>
      </c>
      <c r="GF16" s="38">
        <f t="shared" ca="1" si="17"/>
        <v>6.3470000000000004</v>
      </c>
      <c r="GG16" s="38">
        <f t="shared" ca="1" si="17"/>
        <v>33.985999999999997</v>
      </c>
      <c r="GH16" s="38">
        <f t="shared" ca="1" si="18"/>
        <v>3.9820000000000002</v>
      </c>
      <c r="GI16" s="38">
        <f t="shared" ca="1" si="18"/>
        <v>1.0049999999999999</v>
      </c>
      <c r="GJ16" s="38">
        <f t="shared" ca="1" si="18"/>
        <v>1.56</v>
      </c>
      <c r="GK16" s="38">
        <f t="shared" ca="1" si="18"/>
        <v>0</v>
      </c>
      <c r="GL16" s="38">
        <f t="shared" ca="1" si="18"/>
        <v>25</v>
      </c>
      <c r="GM16" s="38">
        <f t="shared" ca="1" si="18"/>
        <v>47.839999999999996</v>
      </c>
      <c r="GN16" s="38">
        <f t="shared" ca="1" si="18"/>
        <v>0</v>
      </c>
      <c r="GO16" s="38">
        <f t="shared" ca="1" si="18"/>
        <v>29</v>
      </c>
      <c r="GP16" s="38">
        <f t="shared" ca="1" si="18"/>
        <v>0</v>
      </c>
      <c r="GQ16" s="38">
        <f t="shared" ca="1" si="18"/>
        <v>25</v>
      </c>
      <c r="GR16" s="38">
        <f t="shared" ca="1" si="19"/>
        <v>25</v>
      </c>
      <c r="GS16" s="38">
        <f t="shared" ca="1" si="19"/>
        <v>0</v>
      </c>
      <c r="GT16" s="38">
        <f t="shared" ca="1" si="19"/>
        <v>25</v>
      </c>
      <c r="GU16" s="38">
        <f t="shared" ca="1" si="19"/>
        <v>0</v>
      </c>
      <c r="GV16" s="38">
        <f t="shared" ca="1" si="19"/>
        <v>25</v>
      </c>
      <c r="GW16" s="38">
        <f t="shared" ca="1" si="19"/>
        <v>20</v>
      </c>
      <c r="GX16" s="38">
        <f t="shared" ca="1" si="19"/>
        <v>25</v>
      </c>
      <c r="GY16" s="38">
        <f t="shared" ca="1" si="19"/>
        <v>0</v>
      </c>
      <c r="GZ16" s="38">
        <f t="shared" ca="1" si="19"/>
        <v>4</v>
      </c>
      <c r="HA16" s="38">
        <f t="shared" ca="1" si="19"/>
        <v>20</v>
      </c>
      <c r="HB16" s="38">
        <f t="shared" ca="1" si="20"/>
        <v>1</v>
      </c>
      <c r="HC16" s="38">
        <f t="shared" ca="1" si="20"/>
        <v>25</v>
      </c>
      <c r="HD16" s="38">
        <f t="shared" ca="1" si="20"/>
        <v>0</v>
      </c>
      <c r="HE16" s="38">
        <f t="shared" ca="1" si="20"/>
        <v>25</v>
      </c>
      <c r="HF16" s="38">
        <f t="shared" ca="1" si="20"/>
        <v>0</v>
      </c>
      <c r="HG16" s="38">
        <f t="shared" ca="1" si="20"/>
        <v>25</v>
      </c>
      <c r="HH16" s="38">
        <f t="shared" ca="1" si="20"/>
        <v>23</v>
      </c>
      <c r="HI16" s="38">
        <f t="shared" ca="1" si="20"/>
        <v>25</v>
      </c>
      <c r="HJ16" s="38">
        <f t="shared" ca="1" si="20"/>
        <v>4</v>
      </c>
      <c r="HK16" s="38">
        <f t="shared" ca="1" si="20"/>
        <v>4</v>
      </c>
      <c r="HL16" s="38">
        <f t="shared" ca="1" si="20"/>
        <v>4</v>
      </c>
      <c r="HM16" s="38">
        <f t="shared" ca="1" si="20"/>
        <v>25</v>
      </c>
      <c r="HN16" s="38">
        <f t="shared" ca="1" si="20"/>
        <v>0</v>
      </c>
      <c r="HO16" s="38">
        <f t="shared" ca="1" si="20"/>
        <v>50</v>
      </c>
    </row>
    <row r="17" spans="1:223" ht="14.5" x14ac:dyDescent="0.35">
      <c r="A17" s="36" t="s">
        <v>32</v>
      </c>
      <c r="B17" s="3"/>
      <c r="C17" s="37">
        <f t="shared" ca="1" si="21"/>
        <v>209.35502612330197</v>
      </c>
      <c r="D17" s="38">
        <f t="shared" ca="1" si="21"/>
        <v>202.315</v>
      </c>
      <c r="E17" s="38">
        <f t="shared" ca="1" si="21"/>
        <v>179.40751173708918</v>
      </c>
      <c r="F17" s="38">
        <f t="shared" ca="1" si="21"/>
        <v>206.83965909090898</v>
      </c>
      <c r="G17" s="38">
        <f t="shared" ca="1" si="21"/>
        <v>190.12786184210532</v>
      </c>
      <c r="H17" s="38">
        <f t="shared" ca="1" si="21"/>
        <v>235.26853512705532</v>
      </c>
      <c r="I17" s="38">
        <f t="shared" ca="1" si="21"/>
        <v>157</v>
      </c>
      <c r="J17" s="38">
        <f t="shared" ca="1" si="21"/>
        <v>375</v>
      </c>
      <c r="K17" s="38">
        <f t="shared" ca="1" si="21"/>
        <v>163</v>
      </c>
      <c r="L17" s="38">
        <f t="shared" ca="1" si="21"/>
        <v>460</v>
      </c>
      <c r="M17" s="38">
        <f t="shared" ca="1" si="22"/>
        <v>429.4</v>
      </c>
      <c r="N17" s="38">
        <f t="shared" ca="1" si="22"/>
        <v>541.58169999999996</v>
      </c>
      <c r="O17" s="38">
        <f t="shared" ca="1" si="22"/>
        <v>546.27900000000011</v>
      </c>
      <c r="P17" s="122">
        <f t="shared" ca="1" si="22"/>
        <v>583.31299999999999</v>
      </c>
      <c r="Q17" s="129">
        <f t="shared" ca="1" si="22"/>
        <v>510.41099999999994</v>
      </c>
      <c r="R17" s="122">
        <f t="shared" ca="1" si="22"/>
        <v>565.41665999999998</v>
      </c>
      <c r="S17" s="123">
        <f t="shared" ca="1" si="22"/>
        <v>576.75</v>
      </c>
      <c r="T17" s="38">
        <f t="shared" ca="1" si="1"/>
        <v>36</v>
      </c>
      <c r="U17" s="38">
        <f t="shared" ca="1" si="1"/>
        <v>22</v>
      </c>
      <c r="V17" s="38">
        <f t="shared" ca="1" si="1"/>
        <v>20.838756530825499</v>
      </c>
      <c r="W17" s="38">
        <f t="shared" ca="1" si="1"/>
        <v>20.838756530825499</v>
      </c>
      <c r="X17" s="38">
        <f t="shared" ca="1" si="1"/>
        <v>0</v>
      </c>
      <c r="Y17" s="38">
        <f t="shared" ca="1" si="1"/>
        <v>20.838756530825499</v>
      </c>
      <c r="Z17" s="38">
        <f t="shared" ca="1" si="1"/>
        <v>20.838756530825499</v>
      </c>
      <c r="AA17" s="38">
        <f t="shared" ca="1" si="1"/>
        <v>24</v>
      </c>
      <c r="AB17" s="38">
        <f t="shared" ca="1" si="1"/>
        <v>7</v>
      </c>
      <c r="AC17" s="38">
        <f t="shared" ca="1" si="1"/>
        <v>8</v>
      </c>
      <c r="AD17" s="38">
        <f t="shared" ca="1" si="2"/>
        <v>22</v>
      </c>
      <c r="AE17" s="40">
        <f t="shared" ca="1" si="2"/>
        <v>7</v>
      </c>
      <c r="AF17" s="38">
        <f t="shared" ca="1" si="2"/>
        <v>34</v>
      </c>
      <c r="AG17" s="38">
        <f t="shared" ca="1" si="2"/>
        <v>11.205</v>
      </c>
      <c r="AH17" s="38">
        <f t="shared" ca="1" si="2"/>
        <v>20.175000000000001</v>
      </c>
      <c r="AI17" s="38">
        <f t="shared" ca="1" si="2"/>
        <v>15.345000000000001</v>
      </c>
      <c r="AJ17" s="38">
        <f t="shared" ca="1" si="2"/>
        <v>9.8249999999999993</v>
      </c>
      <c r="AK17" s="38">
        <f t="shared" ca="1" si="2"/>
        <v>0</v>
      </c>
      <c r="AL17" s="38">
        <f t="shared" ca="1" si="2"/>
        <v>9.8249999999999993</v>
      </c>
      <c r="AM17" s="38">
        <f t="shared" ca="1" si="2"/>
        <v>33.965000000000003</v>
      </c>
      <c r="AN17" s="38">
        <f t="shared" ca="1" si="3"/>
        <v>13.585000000000001</v>
      </c>
      <c r="AO17" s="38">
        <f t="shared" ca="1" si="3"/>
        <v>23.565000000000001</v>
      </c>
      <c r="AP17" s="38">
        <f t="shared" ca="1" si="3"/>
        <v>30.824999999999999</v>
      </c>
      <c r="AQ17" s="40">
        <f t="shared" ca="1" si="3"/>
        <v>0</v>
      </c>
      <c r="AR17" s="38">
        <f t="shared" ca="1" si="3"/>
        <v>8</v>
      </c>
      <c r="AS17" s="38">
        <f t="shared" ca="1" si="3"/>
        <v>24</v>
      </c>
      <c r="AT17" s="38">
        <f t="shared" ca="1" si="3"/>
        <v>38</v>
      </c>
      <c r="AU17" s="38">
        <f t="shared" ca="1" si="3"/>
        <v>23</v>
      </c>
      <c r="AV17" s="38">
        <f t="shared" ca="1" si="3"/>
        <v>24.67</v>
      </c>
      <c r="AW17" s="38">
        <f t="shared" ca="1" si="3"/>
        <v>0</v>
      </c>
      <c r="AX17" s="38">
        <f t="shared" ca="1" si="4"/>
        <v>8.67</v>
      </c>
      <c r="AY17" s="38">
        <f t="shared" ca="1" si="4"/>
        <v>8.1899530516431902</v>
      </c>
      <c r="AZ17" s="38">
        <f t="shared" ca="1" si="4"/>
        <v>10.983380281690099</v>
      </c>
      <c r="BA17" s="38">
        <f t="shared" ca="1" si="4"/>
        <v>14.8941784037559</v>
      </c>
      <c r="BB17" s="38">
        <f t="shared" ca="1" si="4"/>
        <v>0</v>
      </c>
      <c r="BC17" s="41">
        <f t="shared" ca="1" si="4"/>
        <v>19</v>
      </c>
      <c r="BD17" s="38">
        <f t="shared" ca="1" si="4"/>
        <v>36.67</v>
      </c>
      <c r="BE17" s="38">
        <f t="shared" ca="1" si="4"/>
        <v>14.67</v>
      </c>
      <c r="BF17" s="38">
        <f t="shared" ca="1" si="4"/>
        <v>17.670000000000002</v>
      </c>
      <c r="BG17" s="38">
        <f t="shared" ca="1" si="4"/>
        <v>11.67</v>
      </c>
      <c r="BH17" s="38">
        <f t="shared" ca="1" si="5"/>
        <v>12.67</v>
      </c>
      <c r="BI17" s="38">
        <f t="shared" ca="1" si="5"/>
        <v>12.67</v>
      </c>
      <c r="BJ17" s="38">
        <f t="shared" ca="1" si="5"/>
        <v>0</v>
      </c>
      <c r="BK17" s="38">
        <f t="shared" ca="1" si="5"/>
        <v>26.606553030303001</v>
      </c>
      <c r="BL17" s="38">
        <f t="shared" ca="1" si="5"/>
        <v>26.606553030303001</v>
      </c>
      <c r="BM17" s="38">
        <f t="shared" ca="1" si="5"/>
        <v>26.606553030303001</v>
      </c>
      <c r="BN17" s="38">
        <f t="shared" ca="1" si="5"/>
        <v>7</v>
      </c>
      <c r="BO17" s="41">
        <f t="shared" ca="1" si="5"/>
        <v>14</v>
      </c>
      <c r="BP17" s="38">
        <f t="shared" ca="1" si="5"/>
        <v>19.9323355263158</v>
      </c>
      <c r="BQ17" s="38">
        <f t="shared" ca="1" si="5"/>
        <v>17</v>
      </c>
      <c r="BR17" s="38">
        <f t="shared" ca="1" si="6"/>
        <v>8</v>
      </c>
      <c r="BS17" s="38">
        <f t="shared" ca="1" si="6"/>
        <v>19.9323355263158</v>
      </c>
      <c r="BT17" s="38">
        <f t="shared" ca="1" si="6"/>
        <v>13.527730263157901</v>
      </c>
      <c r="BU17" s="38">
        <f t="shared" ca="1" si="6"/>
        <v>23.527730263157899</v>
      </c>
      <c r="BV17" s="38">
        <f t="shared" ca="1" si="6"/>
        <v>23.527730263157899</v>
      </c>
      <c r="BW17" s="38">
        <f t="shared" ca="1" si="6"/>
        <v>1.5277302631578999</v>
      </c>
      <c r="BX17" s="38">
        <f t="shared" ca="1" si="6"/>
        <v>16.527730263157899</v>
      </c>
      <c r="BY17" s="38">
        <f t="shared" ca="1" si="6"/>
        <v>12</v>
      </c>
      <c r="BZ17" s="38">
        <f t="shared" ca="1" si="6"/>
        <v>24.0079934210526</v>
      </c>
      <c r="CA17" s="41">
        <f t="shared" ca="1" si="6"/>
        <v>10.6165460526316</v>
      </c>
      <c r="CB17" s="38">
        <f t="shared" ca="1" si="7"/>
        <v>22.101240657698099</v>
      </c>
      <c r="CC17" s="38">
        <f t="shared" ca="1" si="7"/>
        <v>27.5900298953662</v>
      </c>
      <c r="CD17" s="38">
        <f t="shared" ca="1" si="7"/>
        <v>24.5900298953662</v>
      </c>
      <c r="CE17" s="38">
        <f t="shared" ca="1" si="7"/>
        <v>28.738011958146501</v>
      </c>
      <c r="CF17" s="38">
        <f t="shared" ca="1" si="7"/>
        <v>24</v>
      </c>
      <c r="CG17" s="38">
        <f t="shared" ca="1" si="7"/>
        <v>25.249222720478301</v>
      </c>
      <c r="CH17" s="38">
        <f t="shared" ca="1" si="7"/>
        <v>10</v>
      </c>
      <c r="CI17" s="38">
        <f t="shared" ca="1" si="7"/>
        <v>8</v>
      </c>
      <c r="CJ17" s="38">
        <f t="shared" ca="1" si="7"/>
        <v>5</v>
      </c>
      <c r="CK17" s="38">
        <f t="shared" ca="1" si="7"/>
        <v>10</v>
      </c>
      <c r="CL17" s="38">
        <f t="shared" ca="1" si="8"/>
        <v>30</v>
      </c>
      <c r="CM17" s="41">
        <f t="shared" ca="1" si="8"/>
        <v>20</v>
      </c>
      <c r="CN17" s="38">
        <f t="shared" ca="1" si="8"/>
        <v>20</v>
      </c>
      <c r="CO17" s="38">
        <f t="shared" ca="1" si="8"/>
        <v>6</v>
      </c>
      <c r="CP17" s="38">
        <f t="shared" ca="1" si="8"/>
        <v>18</v>
      </c>
      <c r="CQ17" s="38">
        <f t="shared" ca="1" si="8"/>
        <v>9</v>
      </c>
      <c r="CR17" s="38">
        <f t="shared" ca="1" si="8"/>
        <v>17</v>
      </c>
      <c r="CS17" s="38">
        <f t="shared" ca="1" si="8"/>
        <v>6</v>
      </c>
      <c r="CT17" s="38">
        <f t="shared" ca="1" si="8"/>
        <v>7</v>
      </c>
      <c r="CU17" s="38">
        <f t="shared" ca="1" si="8"/>
        <v>22</v>
      </c>
      <c r="CV17" s="38">
        <f t="shared" ca="1" si="9"/>
        <v>3</v>
      </c>
      <c r="CW17" s="38">
        <f t="shared" ca="1" si="9"/>
        <v>15</v>
      </c>
      <c r="CX17" s="38">
        <f t="shared" ca="1" si="9"/>
        <v>15</v>
      </c>
      <c r="CY17" s="41">
        <f t="shared" ca="1" si="9"/>
        <v>19</v>
      </c>
      <c r="CZ17" s="38">
        <f t="shared" ca="1" si="9"/>
        <v>35</v>
      </c>
      <c r="DA17" s="38">
        <f t="shared" ca="1" si="9"/>
        <v>80</v>
      </c>
      <c r="DB17" s="38">
        <f t="shared" ca="1" si="9"/>
        <v>37</v>
      </c>
      <c r="DC17" s="38">
        <f t="shared" ca="1" si="9"/>
        <v>12</v>
      </c>
      <c r="DD17" s="38">
        <f t="shared" ca="1" si="9"/>
        <v>41</v>
      </c>
      <c r="DE17" s="38">
        <f t="shared" ca="1" si="9"/>
        <v>30</v>
      </c>
      <c r="DF17" s="38">
        <f t="shared" ca="1" si="10"/>
        <v>31</v>
      </c>
      <c r="DG17" s="38">
        <f t="shared" ca="1" si="10"/>
        <v>19</v>
      </c>
      <c r="DH17" s="38">
        <f t="shared" ca="1" si="10"/>
        <v>24</v>
      </c>
      <c r="DI17" s="38">
        <f t="shared" ca="1" si="10"/>
        <v>33</v>
      </c>
      <c r="DJ17" s="38">
        <f t="shared" ca="1" si="10"/>
        <v>27</v>
      </c>
      <c r="DK17" s="41">
        <f t="shared" ca="1" si="10"/>
        <v>6</v>
      </c>
      <c r="DL17" s="38">
        <f t="shared" ca="1" si="10"/>
        <v>8</v>
      </c>
      <c r="DM17" s="38">
        <f t="shared" ca="1" si="10"/>
        <v>18</v>
      </c>
      <c r="DN17" s="38">
        <f t="shared" ca="1" si="10"/>
        <v>15</v>
      </c>
      <c r="DO17" s="38">
        <f t="shared" ca="1" si="10"/>
        <v>4</v>
      </c>
      <c r="DP17" s="38">
        <f t="shared" ca="1" si="11"/>
        <v>13</v>
      </c>
      <c r="DQ17" s="38">
        <f t="shared" ca="1" si="11"/>
        <v>30</v>
      </c>
      <c r="DR17" s="38">
        <f t="shared" ca="1" si="11"/>
        <v>9</v>
      </c>
      <c r="DS17" s="38">
        <f t="shared" ca="1" si="11"/>
        <v>11</v>
      </c>
      <c r="DT17" s="38">
        <f t="shared" ca="1" si="11"/>
        <v>14</v>
      </c>
      <c r="DU17" s="38">
        <f t="shared" ca="1" si="11"/>
        <v>9</v>
      </c>
      <c r="DV17" s="38">
        <f t="shared" ca="1" si="11"/>
        <v>14</v>
      </c>
      <c r="DW17" s="41">
        <f t="shared" ca="1" si="11"/>
        <v>18</v>
      </c>
      <c r="DX17" s="38">
        <f t="shared" ca="1" si="11"/>
        <v>12</v>
      </c>
      <c r="DY17" s="38">
        <f t="shared" ca="1" si="11"/>
        <v>51</v>
      </c>
      <c r="DZ17" s="38">
        <f t="shared" ca="1" si="12"/>
        <v>25</v>
      </c>
      <c r="EA17" s="38">
        <f t="shared" ca="1" si="12"/>
        <v>60</v>
      </c>
      <c r="EB17" s="38">
        <f t="shared" ca="1" si="12"/>
        <v>59</v>
      </c>
      <c r="EC17" s="38">
        <f t="shared" ca="1" si="12"/>
        <v>22</v>
      </c>
      <c r="ED17" s="38">
        <f t="shared" ca="1" si="12"/>
        <v>61</v>
      </c>
      <c r="EE17" s="38">
        <f t="shared" ca="1" si="12"/>
        <v>30</v>
      </c>
      <c r="EF17" s="38">
        <f t="shared" ca="1" si="12"/>
        <v>30</v>
      </c>
      <c r="EG17" s="38">
        <f t="shared" ca="1" si="12"/>
        <v>40</v>
      </c>
      <c r="EH17" s="38">
        <f t="shared" ca="1" si="12"/>
        <v>30</v>
      </c>
      <c r="EI17" s="41">
        <f t="shared" ca="1" si="12"/>
        <v>40</v>
      </c>
      <c r="EJ17" s="38">
        <f t="shared" ca="1" si="13"/>
        <v>35</v>
      </c>
      <c r="EK17" s="38">
        <f t="shared" ca="1" si="13"/>
        <v>16</v>
      </c>
      <c r="EL17" s="38">
        <f t="shared" ca="1" si="13"/>
        <v>40</v>
      </c>
      <c r="EM17" s="38">
        <f t="shared" ca="1" si="13"/>
        <v>40</v>
      </c>
      <c r="EN17" s="38">
        <f t="shared" ca="1" si="13"/>
        <v>40</v>
      </c>
      <c r="EO17" s="38">
        <f t="shared" ca="1" si="13"/>
        <v>37</v>
      </c>
      <c r="EP17" s="38">
        <f t="shared" ca="1" si="13"/>
        <v>41.2</v>
      </c>
      <c r="EQ17" s="38">
        <f t="shared" ca="1" si="13"/>
        <v>50</v>
      </c>
      <c r="ER17" s="38">
        <f t="shared" ca="1" si="13"/>
        <v>27</v>
      </c>
      <c r="ES17" s="38">
        <f t="shared" ca="1" si="13"/>
        <v>33.200000000000003</v>
      </c>
      <c r="ET17" s="38">
        <f t="shared" ca="1" si="14"/>
        <v>30</v>
      </c>
      <c r="EU17" s="41">
        <f t="shared" ca="1" si="14"/>
        <v>40</v>
      </c>
      <c r="EV17" s="38">
        <f t="shared" ca="1" si="14"/>
        <v>54.933999999999997</v>
      </c>
      <c r="EW17" s="38">
        <f t="shared" ca="1" si="14"/>
        <v>63.783000000000001</v>
      </c>
      <c r="EX17" s="38">
        <f t="shared" ca="1" si="14"/>
        <v>95.206000000000003</v>
      </c>
      <c r="EY17" s="38">
        <f t="shared" ca="1" si="14"/>
        <v>30.973000000000003</v>
      </c>
      <c r="EZ17" s="38">
        <f t="shared" ca="1" si="14"/>
        <v>57.998999999999995</v>
      </c>
      <c r="FA17" s="38">
        <f t="shared" ca="1" si="14"/>
        <v>46.834000000000003</v>
      </c>
      <c r="FB17" s="38">
        <f t="shared" ca="1" si="14"/>
        <v>42.930700000000002</v>
      </c>
      <c r="FC17" s="38">
        <f t="shared" ca="1" si="14"/>
        <v>35.369</v>
      </c>
      <c r="FD17" s="38">
        <f t="shared" ca="1" si="15"/>
        <v>27.03</v>
      </c>
      <c r="FE17" s="38">
        <f t="shared" ca="1" si="15"/>
        <v>51.010000000000005</v>
      </c>
      <c r="FF17" s="38">
        <f t="shared" ca="1" si="15"/>
        <v>28.469000000000001</v>
      </c>
      <c r="FG17" s="41">
        <f t="shared" ca="1" si="15"/>
        <v>7.0440000000000005</v>
      </c>
      <c r="FH17" s="38">
        <f t="shared" ca="1" si="15"/>
        <v>39.582000000000001</v>
      </c>
      <c r="FI17" s="38">
        <f t="shared" ca="1" si="15"/>
        <v>92.891000000000005</v>
      </c>
      <c r="FJ17" s="38">
        <f t="shared" ca="1" si="15"/>
        <v>74.225999999999999</v>
      </c>
      <c r="FK17" s="38">
        <f t="shared" ca="1" si="15"/>
        <v>36.619</v>
      </c>
      <c r="FL17" s="38">
        <f t="shared" ca="1" si="15"/>
        <v>29.831</v>
      </c>
      <c r="FM17" s="38">
        <f t="shared" ca="1" si="15"/>
        <v>60.133000000000003</v>
      </c>
      <c r="FN17" s="38">
        <f t="shared" ca="1" si="16"/>
        <v>32.635999999999996</v>
      </c>
      <c r="FO17" s="38">
        <f t="shared" ca="1" si="16"/>
        <v>31.562000000000001</v>
      </c>
      <c r="FP17" s="38">
        <f t="shared" ca="1" si="16"/>
        <v>25.36</v>
      </c>
      <c r="FQ17" s="38">
        <f t="shared" ca="1" si="16"/>
        <v>41.530999999999999</v>
      </c>
      <c r="FR17" s="38">
        <f t="shared" ca="1" si="16"/>
        <v>31.088000000000001</v>
      </c>
      <c r="FS17" s="41">
        <f t="shared" ca="1" si="16"/>
        <v>50.82</v>
      </c>
      <c r="FT17" s="38">
        <f t="shared" ca="1" si="16"/>
        <v>53.38</v>
      </c>
      <c r="FU17" s="38">
        <f t="shared" ca="1" si="16"/>
        <v>55.08</v>
      </c>
      <c r="FV17" s="38">
        <f t="shared" ca="1" si="16"/>
        <v>56.124000000000002</v>
      </c>
      <c r="FW17" s="38">
        <f t="shared" ca="1" si="16"/>
        <v>54.201999999999998</v>
      </c>
      <c r="FX17" s="38">
        <f t="shared" ca="1" si="17"/>
        <v>42.848999999999997</v>
      </c>
      <c r="FY17" s="38">
        <f t="shared" ca="1" si="17"/>
        <v>71.594999999999999</v>
      </c>
      <c r="FZ17" s="38">
        <f t="shared" ca="1" si="17"/>
        <v>7.9140000000000006</v>
      </c>
      <c r="GA17" s="38">
        <f t="shared" ca="1" si="17"/>
        <v>37.250999999999998</v>
      </c>
      <c r="GB17" s="38">
        <f t="shared" ca="1" si="17"/>
        <v>59.103999999999999</v>
      </c>
      <c r="GC17" s="38">
        <f t="shared" ca="1" si="17"/>
        <v>22.402000000000001</v>
      </c>
      <c r="GD17" s="38">
        <f t="shared" ca="1" si="17"/>
        <v>17.071000000000002</v>
      </c>
      <c r="GE17" s="41">
        <f t="shared" ca="1" si="17"/>
        <v>106.34099999999999</v>
      </c>
      <c r="GF17" s="38">
        <f t="shared" ca="1" si="17"/>
        <v>52.905999999999999</v>
      </c>
      <c r="GG17" s="38">
        <f t="shared" ca="1" si="17"/>
        <v>74.971000000000004</v>
      </c>
      <c r="GH17" s="38">
        <f t="shared" ca="1" si="18"/>
        <v>60.402000000000001</v>
      </c>
      <c r="GI17" s="38">
        <f t="shared" ca="1" si="18"/>
        <v>26.175999999999998</v>
      </c>
      <c r="GJ17" s="38">
        <f t="shared" ca="1" si="18"/>
        <v>21.706</v>
      </c>
      <c r="GK17" s="38">
        <f t="shared" ca="1" si="18"/>
        <v>32.124000000000002</v>
      </c>
      <c r="GL17" s="38">
        <f t="shared" ca="1" si="18"/>
        <v>20.126000000000001</v>
      </c>
      <c r="GM17" s="38">
        <f t="shared" ca="1" si="18"/>
        <v>20</v>
      </c>
      <c r="GN17" s="38">
        <f t="shared" ca="1" si="18"/>
        <v>20</v>
      </c>
      <c r="GO17" s="38">
        <f t="shared" ca="1" si="18"/>
        <v>65</v>
      </c>
      <c r="GP17" s="38">
        <f t="shared" ca="1" si="18"/>
        <v>52</v>
      </c>
      <c r="GQ17" s="38">
        <f t="shared" ca="1" si="18"/>
        <v>65</v>
      </c>
      <c r="GR17" s="38">
        <f t="shared" ca="1" si="19"/>
        <v>57</v>
      </c>
      <c r="GS17" s="38">
        <f t="shared" ca="1" si="19"/>
        <v>53</v>
      </c>
      <c r="GT17" s="38">
        <f t="shared" ca="1" si="19"/>
        <v>55</v>
      </c>
      <c r="GU17" s="38">
        <f t="shared" ca="1" si="19"/>
        <v>45</v>
      </c>
      <c r="GV17" s="38">
        <f t="shared" ca="1" si="19"/>
        <v>36.41666</v>
      </c>
      <c r="GW17" s="38">
        <f t="shared" ca="1" si="19"/>
        <v>42</v>
      </c>
      <c r="GX17" s="38">
        <f t="shared" ca="1" si="19"/>
        <v>42</v>
      </c>
      <c r="GY17" s="38">
        <f t="shared" ca="1" si="19"/>
        <v>40</v>
      </c>
      <c r="GZ17" s="38">
        <f t="shared" ca="1" si="19"/>
        <v>40</v>
      </c>
      <c r="HA17" s="38">
        <f t="shared" ca="1" si="19"/>
        <v>55</v>
      </c>
      <c r="HB17" s="38">
        <f t="shared" ca="1" si="20"/>
        <v>55</v>
      </c>
      <c r="HC17" s="38">
        <f t="shared" ca="1" si="20"/>
        <v>45</v>
      </c>
      <c r="HD17" s="38">
        <f t="shared" ca="1" si="20"/>
        <v>55</v>
      </c>
      <c r="HE17" s="38">
        <f t="shared" ca="1" si="20"/>
        <v>55</v>
      </c>
      <c r="HF17" s="38">
        <f t="shared" ca="1" si="20"/>
        <v>55</v>
      </c>
      <c r="HG17" s="38">
        <f t="shared" ca="1" si="20"/>
        <v>55</v>
      </c>
      <c r="HH17" s="38">
        <f t="shared" ca="1" si="20"/>
        <v>50</v>
      </c>
      <c r="HI17" s="38">
        <f t="shared" ca="1" si="20"/>
        <v>36.75</v>
      </c>
      <c r="HJ17" s="38">
        <f t="shared" ca="1" si="20"/>
        <v>42</v>
      </c>
      <c r="HK17" s="38">
        <f t="shared" ca="1" si="20"/>
        <v>40</v>
      </c>
      <c r="HL17" s="38">
        <f t="shared" ca="1" si="20"/>
        <v>40</v>
      </c>
      <c r="HM17" s="38">
        <f t="shared" ca="1" si="20"/>
        <v>50</v>
      </c>
      <c r="HN17" s="38">
        <f t="shared" ca="1" si="20"/>
        <v>50</v>
      </c>
      <c r="HO17" s="38">
        <f t="shared" ca="1" si="20"/>
        <v>48</v>
      </c>
    </row>
    <row r="18" spans="1:223" ht="14.5" x14ac:dyDescent="0.35">
      <c r="A18" s="36" t="s">
        <v>33</v>
      </c>
      <c r="B18" s="3"/>
      <c r="C18" s="37">
        <f t="shared" ca="1" si="21"/>
        <v>118</v>
      </c>
      <c r="D18" s="38">
        <f t="shared" ca="1" si="21"/>
        <v>114</v>
      </c>
      <c r="E18" s="38">
        <f t="shared" ca="1" si="21"/>
        <v>113</v>
      </c>
      <c r="F18" s="38">
        <f t="shared" ca="1" si="21"/>
        <v>126</v>
      </c>
      <c r="G18" s="38">
        <f t="shared" ca="1" si="21"/>
        <v>115</v>
      </c>
      <c r="H18" s="38">
        <f t="shared" ca="1" si="21"/>
        <v>107</v>
      </c>
      <c r="I18" s="38">
        <f t="shared" ca="1" si="21"/>
        <v>192</v>
      </c>
      <c r="J18" s="38">
        <f t="shared" ca="1" si="21"/>
        <v>261</v>
      </c>
      <c r="K18" s="38">
        <f t="shared" ca="1" si="21"/>
        <v>207</v>
      </c>
      <c r="L18" s="38">
        <f t="shared" ca="1" si="21"/>
        <v>123</v>
      </c>
      <c r="M18" s="38">
        <f t="shared" ca="1" si="22"/>
        <v>142</v>
      </c>
      <c r="N18" s="38">
        <f t="shared" ca="1" si="22"/>
        <v>137.21800000000002</v>
      </c>
      <c r="O18" s="38">
        <f t="shared" ca="1" si="22"/>
        <v>110.717</v>
      </c>
      <c r="P18" s="122">
        <f t="shared" ca="1" si="22"/>
        <v>74.849000000000004</v>
      </c>
      <c r="Q18" s="128">
        <f t="shared" ca="1" si="22"/>
        <v>116.395</v>
      </c>
      <c r="R18" s="122">
        <f ca="1">SUM(INDIRECT(ADDRESS(ROW(),R$1)&amp;":"&amp;ADDRESS(ROW(),R$1+11)))</f>
        <v>157.99919999999997</v>
      </c>
      <c r="S18" s="123">
        <f t="shared" ca="1" si="22"/>
        <v>135.166</v>
      </c>
      <c r="T18" s="38">
        <f t="shared" ca="1" si="1"/>
        <v>3</v>
      </c>
      <c r="U18" s="38">
        <f t="shared" ca="1" si="1"/>
        <v>0</v>
      </c>
      <c r="V18" s="38">
        <f t="shared" ca="1" si="1"/>
        <v>0</v>
      </c>
      <c r="W18" s="38">
        <f t="shared" ca="1" si="1"/>
        <v>15</v>
      </c>
      <c r="X18" s="38">
        <f t="shared" ca="1" si="1"/>
        <v>30</v>
      </c>
      <c r="Y18" s="38">
        <f t="shared" ca="1" si="1"/>
        <v>26</v>
      </c>
      <c r="Z18" s="38">
        <f t="shared" ca="1" si="1"/>
        <v>25</v>
      </c>
      <c r="AA18" s="38">
        <f t="shared" ca="1" si="1"/>
        <v>0</v>
      </c>
      <c r="AB18" s="38">
        <f t="shared" ca="1" si="1"/>
        <v>0</v>
      </c>
      <c r="AC18" s="38">
        <f t="shared" ca="1" si="1"/>
        <v>19</v>
      </c>
      <c r="AD18" s="38">
        <f t="shared" ca="1" si="2"/>
        <v>0</v>
      </c>
      <c r="AE18" s="40">
        <f t="shared" ca="1" si="2"/>
        <v>0</v>
      </c>
      <c r="AF18" s="38">
        <f t="shared" ca="1" si="2"/>
        <v>0</v>
      </c>
      <c r="AG18" s="38">
        <f t="shared" ca="1" si="2"/>
        <v>0</v>
      </c>
      <c r="AH18" s="38">
        <f t="shared" ca="1" si="2"/>
        <v>0</v>
      </c>
      <c r="AI18" s="38">
        <f t="shared" ca="1" si="2"/>
        <v>15</v>
      </c>
      <c r="AJ18" s="38">
        <f t="shared" ca="1" si="2"/>
        <v>30</v>
      </c>
      <c r="AK18" s="38">
        <f t="shared" ca="1" si="2"/>
        <v>25</v>
      </c>
      <c r="AL18" s="38">
        <f t="shared" ca="1" si="2"/>
        <v>0</v>
      </c>
      <c r="AM18" s="38">
        <f t="shared" ca="1" si="2"/>
        <v>0</v>
      </c>
      <c r="AN18" s="38">
        <f t="shared" ca="1" si="3"/>
        <v>0</v>
      </c>
      <c r="AO18" s="38">
        <f t="shared" ca="1" si="3"/>
        <v>19</v>
      </c>
      <c r="AP18" s="38">
        <f t="shared" ca="1" si="3"/>
        <v>0</v>
      </c>
      <c r="AQ18" s="40">
        <f t="shared" ca="1" si="3"/>
        <v>25</v>
      </c>
      <c r="AR18" s="38">
        <f t="shared" ca="1" si="3"/>
        <v>0</v>
      </c>
      <c r="AS18" s="38">
        <f t="shared" ca="1" si="3"/>
        <v>0</v>
      </c>
      <c r="AT18" s="38">
        <f t="shared" ca="1" si="3"/>
        <v>0</v>
      </c>
      <c r="AU18" s="38">
        <f t="shared" ca="1" si="3"/>
        <v>0</v>
      </c>
      <c r="AV18" s="38">
        <f t="shared" ca="1" si="3"/>
        <v>0</v>
      </c>
      <c r="AW18" s="38">
        <f t="shared" ca="1" si="3"/>
        <v>25</v>
      </c>
      <c r="AX18" s="38">
        <f t="shared" ca="1" si="4"/>
        <v>20</v>
      </c>
      <c r="AY18" s="38">
        <f t="shared" ca="1" si="4"/>
        <v>35</v>
      </c>
      <c r="AZ18" s="38">
        <f t="shared" ca="1" si="4"/>
        <v>0</v>
      </c>
      <c r="BA18" s="38">
        <f t="shared" ca="1" si="4"/>
        <v>0</v>
      </c>
      <c r="BB18" s="38">
        <f t="shared" ca="1" si="4"/>
        <v>25</v>
      </c>
      <c r="BC18" s="41">
        <f t="shared" ca="1" si="4"/>
        <v>8</v>
      </c>
      <c r="BD18" s="38">
        <f t="shared" ca="1" si="4"/>
        <v>0</v>
      </c>
      <c r="BE18" s="38">
        <f t="shared" ca="1" si="4"/>
        <v>30</v>
      </c>
      <c r="BF18" s="38">
        <f t="shared" ca="1" si="4"/>
        <v>0</v>
      </c>
      <c r="BG18" s="38">
        <f t="shared" ca="1" si="4"/>
        <v>0</v>
      </c>
      <c r="BH18" s="38">
        <f t="shared" ca="1" si="5"/>
        <v>32</v>
      </c>
      <c r="BI18" s="38">
        <f t="shared" ca="1" si="5"/>
        <v>0</v>
      </c>
      <c r="BJ18" s="38">
        <f t="shared" ca="1" si="5"/>
        <v>0</v>
      </c>
      <c r="BK18" s="38">
        <f t="shared" ca="1" si="5"/>
        <v>37</v>
      </c>
      <c r="BL18" s="38">
        <f t="shared" ca="1" si="5"/>
        <v>0</v>
      </c>
      <c r="BM18" s="38">
        <f t="shared" ca="1" si="5"/>
        <v>0</v>
      </c>
      <c r="BN18" s="38">
        <f t="shared" ca="1" si="5"/>
        <v>27</v>
      </c>
      <c r="BO18" s="41">
        <f t="shared" ca="1" si="5"/>
        <v>0</v>
      </c>
      <c r="BP18" s="38">
        <f t="shared" ca="1" si="5"/>
        <v>0</v>
      </c>
      <c r="BQ18" s="38">
        <f t="shared" ca="1" si="5"/>
        <v>0</v>
      </c>
      <c r="BR18" s="38">
        <f t="shared" ca="1" si="6"/>
        <v>55</v>
      </c>
      <c r="BS18" s="38">
        <f t="shared" ca="1" si="6"/>
        <v>0</v>
      </c>
      <c r="BT18" s="38">
        <f t="shared" ca="1" si="6"/>
        <v>25</v>
      </c>
      <c r="BU18" s="38">
        <f t="shared" ca="1" si="6"/>
        <v>13</v>
      </c>
      <c r="BV18" s="38">
        <f t="shared" ca="1" si="6"/>
        <v>0</v>
      </c>
      <c r="BW18" s="38">
        <f t="shared" ca="1" si="6"/>
        <v>0</v>
      </c>
      <c r="BX18" s="38">
        <f t="shared" ca="1" si="6"/>
        <v>0</v>
      </c>
      <c r="BY18" s="38">
        <f t="shared" ca="1" si="6"/>
        <v>22</v>
      </c>
      <c r="BZ18" s="38">
        <f t="shared" ca="1" si="6"/>
        <v>0</v>
      </c>
      <c r="CA18" s="41">
        <f t="shared" ca="1" si="6"/>
        <v>0</v>
      </c>
      <c r="CB18" s="38">
        <f t="shared" ca="1" si="7"/>
        <v>0</v>
      </c>
      <c r="CC18" s="38">
        <f t="shared" ca="1" si="7"/>
        <v>0</v>
      </c>
      <c r="CD18" s="38">
        <f t="shared" ca="1" si="7"/>
        <v>0</v>
      </c>
      <c r="CE18" s="38">
        <f t="shared" ca="1" si="7"/>
        <v>0</v>
      </c>
      <c r="CF18" s="38">
        <f t="shared" ca="1" si="7"/>
        <v>15</v>
      </c>
      <c r="CG18" s="38">
        <f t="shared" ca="1" si="7"/>
        <v>16</v>
      </c>
      <c r="CH18" s="38">
        <f t="shared" ca="1" si="7"/>
        <v>19</v>
      </c>
      <c r="CI18" s="38">
        <f t="shared" ca="1" si="7"/>
        <v>10</v>
      </c>
      <c r="CJ18" s="38">
        <f t="shared" ca="1" si="7"/>
        <v>7</v>
      </c>
      <c r="CK18" s="38">
        <f t="shared" ca="1" si="7"/>
        <v>32</v>
      </c>
      <c r="CL18" s="38">
        <f t="shared" ca="1" si="8"/>
        <v>0</v>
      </c>
      <c r="CM18" s="41">
        <f t="shared" ca="1" si="8"/>
        <v>8</v>
      </c>
      <c r="CN18" s="38">
        <f t="shared" ca="1" si="8"/>
        <v>0</v>
      </c>
      <c r="CO18" s="38">
        <f t="shared" ca="1" si="8"/>
        <v>0</v>
      </c>
      <c r="CP18" s="38">
        <f t="shared" ca="1" si="8"/>
        <v>0</v>
      </c>
      <c r="CQ18" s="38">
        <f t="shared" ca="1" si="8"/>
        <v>30</v>
      </c>
      <c r="CR18" s="38">
        <f t="shared" ca="1" si="8"/>
        <v>0</v>
      </c>
      <c r="CS18" s="38">
        <f t="shared" ca="1" si="8"/>
        <v>40</v>
      </c>
      <c r="CT18" s="38">
        <f t="shared" ca="1" si="8"/>
        <v>42</v>
      </c>
      <c r="CU18" s="38">
        <f t="shared" ca="1" si="8"/>
        <v>0</v>
      </c>
      <c r="CV18" s="38">
        <f t="shared" ca="1" si="9"/>
        <v>30</v>
      </c>
      <c r="CW18" s="38">
        <f t="shared" ca="1" si="9"/>
        <v>0</v>
      </c>
      <c r="CX18" s="38">
        <f t="shared" ca="1" si="9"/>
        <v>20</v>
      </c>
      <c r="CY18" s="41">
        <f t="shared" ca="1" si="9"/>
        <v>30</v>
      </c>
      <c r="CZ18" s="38">
        <f t="shared" ca="1" si="9"/>
        <v>24</v>
      </c>
      <c r="DA18" s="38">
        <f t="shared" ca="1" si="9"/>
        <v>17</v>
      </c>
      <c r="DB18" s="38">
        <f t="shared" ca="1" si="9"/>
        <v>0</v>
      </c>
      <c r="DC18" s="38">
        <f t="shared" ca="1" si="9"/>
        <v>26</v>
      </c>
      <c r="DD18" s="38">
        <f t="shared" ca="1" si="9"/>
        <v>29</v>
      </c>
      <c r="DE18" s="38">
        <f t="shared" ca="1" si="9"/>
        <v>9</v>
      </c>
      <c r="DF18" s="38">
        <f t="shared" ca="1" si="10"/>
        <v>17</v>
      </c>
      <c r="DG18" s="38">
        <f t="shared" ca="1" si="10"/>
        <v>15</v>
      </c>
      <c r="DH18" s="38">
        <f t="shared" ca="1" si="10"/>
        <v>40</v>
      </c>
      <c r="DI18" s="38">
        <f t="shared" ca="1" si="10"/>
        <v>32</v>
      </c>
      <c r="DJ18" s="38">
        <f t="shared" ca="1" si="10"/>
        <v>27</v>
      </c>
      <c r="DK18" s="41">
        <f t="shared" ca="1" si="10"/>
        <v>25</v>
      </c>
      <c r="DL18" s="38">
        <f t="shared" ca="1" si="10"/>
        <v>15</v>
      </c>
      <c r="DM18" s="38">
        <f t="shared" ca="1" si="10"/>
        <v>11</v>
      </c>
      <c r="DN18" s="38">
        <f t="shared" ca="1" si="10"/>
        <v>18</v>
      </c>
      <c r="DO18" s="38">
        <f t="shared" ca="1" si="10"/>
        <v>20</v>
      </c>
      <c r="DP18" s="38">
        <f t="shared" ca="1" si="11"/>
        <v>25</v>
      </c>
      <c r="DQ18" s="38">
        <f t="shared" ca="1" si="11"/>
        <v>16</v>
      </c>
      <c r="DR18" s="38">
        <f t="shared" ca="1" si="11"/>
        <v>21</v>
      </c>
      <c r="DS18" s="38">
        <f t="shared" ca="1" si="11"/>
        <v>11</v>
      </c>
      <c r="DT18" s="38">
        <f t="shared" ca="1" si="11"/>
        <v>23</v>
      </c>
      <c r="DU18" s="38">
        <f t="shared" ca="1" si="11"/>
        <v>12</v>
      </c>
      <c r="DV18" s="38">
        <f t="shared" ca="1" si="11"/>
        <v>16</v>
      </c>
      <c r="DW18" s="41">
        <f t="shared" ca="1" si="11"/>
        <v>19</v>
      </c>
      <c r="DX18" s="38">
        <f t="shared" ca="1" si="11"/>
        <v>11</v>
      </c>
      <c r="DY18" s="38">
        <f t="shared" ca="1" si="11"/>
        <v>33</v>
      </c>
      <c r="DZ18" s="38">
        <f t="shared" ca="1" si="12"/>
        <v>8</v>
      </c>
      <c r="EA18" s="38">
        <f t="shared" ca="1" si="12"/>
        <v>5</v>
      </c>
      <c r="EB18" s="38">
        <f t="shared" ca="1" si="12"/>
        <v>4</v>
      </c>
      <c r="EC18" s="38">
        <f t="shared" ca="1" si="12"/>
        <v>6</v>
      </c>
      <c r="ED18" s="38">
        <f t="shared" ca="1" si="12"/>
        <v>7</v>
      </c>
      <c r="EE18" s="38">
        <f t="shared" ca="1" si="12"/>
        <v>10</v>
      </c>
      <c r="EF18" s="38">
        <f t="shared" ca="1" si="12"/>
        <v>10</v>
      </c>
      <c r="EG18" s="38">
        <f t="shared" ca="1" si="12"/>
        <v>0</v>
      </c>
      <c r="EH18" s="38">
        <f t="shared" ca="1" si="12"/>
        <v>9</v>
      </c>
      <c r="EI18" s="41">
        <f t="shared" ca="1" si="12"/>
        <v>20</v>
      </c>
      <c r="EJ18" s="38">
        <f t="shared" ca="1" si="13"/>
        <v>13</v>
      </c>
      <c r="EK18" s="38">
        <f t="shared" ca="1" si="13"/>
        <v>17</v>
      </c>
      <c r="EL18" s="38">
        <f t="shared" ca="1" si="13"/>
        <v>0</v>
      </c>
      <c r="EM18" s="38">
        <f t="shared" ca="1" si="13"/>
        <v>0</v>
      </c>
      <c r="EN18" s="38">
        <f t="shared" ca="1" si="13"/>
        <v>0</v>
      </c>
      <c r="EO18" s="38">
        <f t="shared" ca="1" si="13"/>
        <v>0</v>
      </c>
      <c r="EP18" s="38">
        <f t="shared" ca="1" si="13"/>
        <v>0</v>
      </c>
      <c r="EQ18" s="38">
        <f t="shared" ca="1" si="13"/>
        <v>0</v>
      </c>
      <c r="ER18" s="38">
        <f t="shared" ca="1" si="13"/>
        <v>18.2</v>
      </c>
      <c r="ES18" s="38">
        <f t="shared" ca="1" si="13"/>
        <v>27</v>
      </c>
      <c r="ET18" s="38">
        <f t="shared" ca="1" si="14"/>
        <v>39.799999999999997</v>
      </c>
      <c r="EU18" s="41">
        <f t="shared" ca="1" si="14"/>
        <v>27</v>
      </c>
      <c r="EV18" s="38">
        <f t="shared" ca="1" si="14"/>
        <v>0</v>
      </c>
      <c r="EW18" s="38">
        <f t="shared" ca="1" si="14"/>
        <v>10.5</v>
      </c>
      <c r="EX18" s="38">
        <f t="shared" ca="1" si="14"/>
        <v>3</v>
      </c>
      <c r="EY18" s="38">
        <f t="shared" ca="1" si="14"/>
        <v>20.98</v>
      </c>
      <c r="EZ18" s="38">
        <f t="shared" ca="1" si="14"/>
        <v>9.85</v>
      </c>
      <c r="FA18" s="38">
        <f t="shared" ca="1" si="14"/>
        <v>5.4</v>
      </c>
      <c r="FB18" s="38">
        <f t="shared" ca="1" si="14"/>
        <v>9.5879999999999992</v>
      </c>
      <c r="FC18" s="38">
        <f t="shared" ca="1" si="14"/>
        <v>8.5</v>
      </c>
      <c r="FD18" s="38">
        <f t="shared" ca="1" si="15"/>
        <v>24.2</v>
      </c>
      <c r="FE18" s="38">
        <f t="shared" ca="1" si="15"/>
        <v>23</v>
      </c>
      <c r="FF18" s="38">
        <f t="shared" ca="1" si="15"/>
        <v>5.8</v>
      </c>
      <c r="FG18" s="41">
        <f t="shared" ca="1" si="15"/>
        <v>16.399999999999999</v>
      </c>
      <c r="FH18" s="38">
        <f t="shared" ca="1" si="15"/>
        <v>6</v>
      </c>
      <c r="FI18" s="38">
        <f t="shared" ca="1" si="15"/>
        <v>0</v>
      </c>
      <c r="FJ18" s="38">
        <f t="shared" ca="1" si="15"/>
        <v>1.27</v>
      </c>
      <c r="FK18" s="38">
        <f t="shared" ca="1" si="15"/>
        <v>2.87</v>
      </c>
      <c r="FL18" s="38">
        <f t="shared" ca="1" si="15"/>
        <v>11.618</v>
      </c>
      <c r="FM18" s="38">
        <f t="shared" ca="1" si="15"/>
        <v>13.01</v>
      </c>
      <c r="FN18" s="38">
        <f t="shared" ca="1" si="16"/>
        <v>4.4400000000000004</v>
      </c>
      <c r="FO18" s="38">
        <f t="shared" ca="1" si="16"/>
        <v>25.36</v>
      </c>
      <c r="FP18" s="38">
        <f t="shared" ca="1" si="16"/>
        <v>19.850000000000001</v>
      </c>
      <c r="FQ18" s="38">
        <f t="shared" ca="1" si="16"/>
        <v>10.3</v>
      </c>
      <c r="FR18" s="38">
        <f t="shared" ca="1" si="16"/>
        <v>8.1739999999999995</v>
      </c>
      <c r="FS18" s="41">
        <f t="shared" ca="1" si="16"/>
        <v>7.8250000000000002</v>
      </c>
      <c r="FT18" s="38">
        <f t="shared" ca="1" si="16"/>
        <v>10.65</v>
      </c>
      <c r="FU18" s="38">
        <f t="shared" ca="1" si="16"/>
        <v>0</v>
      </c>
      <c r="FV18" s="38">
        <f t="shared" ca="1" si="16"/>
        <v>0</v>
      </c>
      <c r="FW18" s="38">
        <f t="shared" ca="1" si="16"/>
        <v>3.2</v>
      </c>
      <c r="FX18" s="38">
        <f t="shared" ca="1" si="17"/>
        <v>0</v>
      </c>
      <c r="FY18" s="38">
        <f t="shared" ca="1" si="17"/>
        <v>0</v>
      </c>
      <c r="FZ18" s="38">
        <f t="shared" ca="1" si="17"/>
        <v>5</v>
      </c>
      <c r="GA18" s="38">
        <f t="shared" ca="1" si="17"/>
        <v>7.6680000000000001</v>
      </c>
      <c r="GB18" s="38">
        <f t="shared" ca="1" si="17"/>
        <v>13.521000000000001</v>
      </c>
      <c r="GC18" s="38">
        <f t="shared" ca="1" si="17"/>
        <v>9.81</v>
      </c>
      <c r="GD18" s="38">
        <f t="shared" ca="1" si="17"/>
        <v>25</v>
      </c>
      <c r="GE18" s="41">
        <f t="shared" ca="1" si="17"/>
        <v>0</v>
      </c>
      <c r="GF18" s="38">
        <f t="shared" ca="1" si="17"/>
        <v>5.8049999999999997</v>
      </c>
      <c r="GG18" s="38">
        <f t="shared" ca="1" si="17"/>
        <v>3.35</v>
      </c>
      <c r="GH18" s="38">
        <f t="shared" ca="1" si="18"/>
        <v>3.51</v>
      </c>
      <c r="GI18" s="38">
        <f t="shared" ca="1" si="18"/>
        <v>7.8E-2</v>
      </c>
      <c r="GJ18" s="38">
        <f t="shared" ca="1" si="18"/>
        <v>1.35</v>
      </c>
      <c r="GK18" s="38">
        <f t="shared" ca="1" si="18"/>
        <v>2.3519999999999999</v>
      </c>
      <c r="GL18" s="38">
        <f t="shared" ca="1" si="18"/>
        <v>4.7699999999999996</v>
      </c>
      <c r="GM18" s="38">
        <f t="shared" ca="1" si="18"/>
        <v>16.100000000000001</v>
      </c>
      <c r="GN18" s="38">
        <f t="shared" ca="1" si="18"/>
        <v>1.08</v>
      </c>
      <c r="GO18" s="38">
        <f t="shared" ca="1" si="18"/>
        <v>18</v>
      </c>
      <c r="GP18" s="38">
        <f t="shared" ca="1" si="18"/>
        <v>15</v>
      </c>
      <c r="GQ18" s="38">
        <f t="shared" ca="1" si="18"/>
        <v>45</v>
      </c>
      <c r="GR18" s="38">
        <f t="shared" ca="1" si="19"/>
        <v>13.166600000000001</v>
      </c>
      <c r="GS18" s="38">
        <f t="shared" ca="1" si="19"/>
        <v>13.166600000000001</v>
      </c>
      <c r="GT18" s="38">
        <f t="shared" ca="1" si="19"/>
        <v>13.166600000000001</v>
      </c>
      <c r="GU18" s="38">
        <f t="shared" ca="1" si="19"/>
        <v>13.166600000000001</v>
      </c>
      <c r="GV18" s="38">
        <f t="shared" ca="1" si="19"/>
        <v>13.166600000000001</v>
      </c>
      <c r="GW18" s="38">
        <f t="shared" ca="1" si="19"/>
        <v>13.166600000000001</v>
      </c>
      <c r="GX18" s="38">
        <f t="shared" ca="1" si="19"/>
        <v>13.166600000000001</v>
      </c>
      <c r="GY18" s="38">
        <f t="shared" ca="1" si="19"/>
        <v>13.166600000000001</v>
      </c>
      <c r="GZ18" s="38">
        <f t="shared" ca="1" si="19"/>
        <v>13.166600000000001</v>
      </c>
      <c r="HA18" s="38">
        <f t="shared" ca="1" si="19"/>
        <v>13.166600000000001</v>
      </c>
      <c r="HB18" s="38">
        <f t="shared" ca="1" si="20"/>
        <v>13.166600000000001</v>
      </c>
      <c r="HC18" s="38">
        <f t="shared" ca="1" si="20"/>
        <v>13.166600000000001</v>
      </c>
      <c r="HD18" s="38">
        <f t="shared" ca="1" si="20"/>
        <v>13.416600000000001</v>
      </c>
      <c r="HE18" s="38">
        <f t="shared" ca="1" si="20"/>
        <v>13.416600000000001</v>
      </c>
      <c r="HF18" s="38">
        <f t="shared" ca="1" si="20"/>
        <v>13.416600000000001</v>
      </c>
      <c r="HG18" s="38">
        <f t="shared" ca="1" si="20"/>
        <v>13.416600000000001</v>
      </c>
      <c r="HH18" s="38">
        <f t="shared" ca="1" si="20"/>
        <v>13.416600000000001</v>
      </c>
      <c r="HI18" s="38">
        <f t="shared" ca="1" si="20"/>
        <v>13.416600000000001</v>
      </c>
      <c r="HJ18" s="38">
        <f t="shared" ca="1" si="20"/>
        <v>13.416600000000001</v>
      </c>
      <c r="HK18" s="38">
        <f t="shared" ca="1" si="20"/>
        <v>13.416600000000001</v>
      </c>
      <c r="HL18" s="38">
        <f t="shared" ca="1" si="20"/>
        <v>13.416600000000001</v>
      </c>
      <c r="HM18" s="38">
        <f t="shared" ca="1" si="20"/>
        <v>13.416600000000001</v>
      </c>
      <c r="HN18" s="38">
        <f t="shared" ca="1" si="20"/>
        <v>0</v>
      </c>
      <c r="HO18" s="38">
        <f t="shared" ca="1" si="20"/>
        <v>1</v>
      </c>
    </row>
    <row r="19" spans="1:223" s="30" customFormat="1" x14ac:dyDescent="0.3">
      <c r="A19" s="49" t="s">
        <v>34</v>
      </c>
      <c r="B19" s="50"/>
      <c r="C19" s="51">
        <f t="shared" ref="C19:R19" ca="1" si="23">INDIRECT(ADDRESS(ROW(),D$1-1))</f>
        <v>103.35586612330201</v>
      </c>
      <c r="D19" s="52">
        <f t="shared" ca="1" si="23"/>
        <v>116.65416245663532</v>
      </c>
      <c r="E19" s="52">
        <f t="shared" ca="1" si="23"/>
        <v>76.145797527057795</v>
      </c>
      <c r="F19" s="52">
        <f t="shared" ca="1" si="23"/>
        <v>70.268789951300207</v>
      </c>
      <c r="G19" s="52">
        <f t="shared" ca="1" si="23"/>
        <v>52.480023126738786</v>
      </c>
      <c r="H19" s="52">
        <f t="shared" ca="1" si="23"/>
        <v>53.666024920460707</v>
      </c>
      <c r="I19" s="52">
        <f t="shared" ca="1" si="23"/>
        <v>74.582691587127371</v>
      </c>
      <c r="J19" s="52">
        <f t="shared" ca="1" si="23"/>
        <v>239.16602492046036</v>
      </c>
      <c r="K19" s="52">
        <f t="shared" ca="1" si="23"/>
        <v>76.844024920460441</v>
      </c>
      <c r="L19" s="52">
        <f t="shared" ca="1" si="23"/>
        <v>58.34802492046046</v>
      </c>
      <c r="M19" s="52">
        <f t="shared" ca="1" si="23"/>
        <v>63.7540649204605</v>
      </c>
      <c r="N19" s="52">
        <f t="shared" ca="1" si="23"/>
        <v>88.77246492046055</v>
      </c>
      <c r="O19" s="52">
        <f t="shared" ca="1" si="23"/>
        <v>221.42050492046047</v>
      </c>
      <c r="P19" s="52">
        <f t="shared" ca="1" si="23"/>
        <v>212.10690492046035</v>
      </c>
      <c r="Q19" s="52">
        <f t="shared" ca="1" si="23"/>
        <v>106.89540492046031</v>
      </c>
      <c r="R19" s="52">
        <f t="shared" ca="1" si="23"/>
        <v>104.31326492046036</v>
      </c>
      <c r="S19" s="53">
        <f ca="1">HO19</f>
        <v>97.408964920460363</v>
      </c>
      <c r="T19" s="32">
        <f t="shared" ca="1" si="1"/>
        <v>103.25006999999999</v>
      </c>
      <c r="U19" s="32">
        <f t="shared" ca="1" si="1"/>
        <v>97.500139999999988</v>
      </c>
      <c r="V19" s="32">
        <f t="shared" ca="1" si="1"/>
        <v>125.58896653082547</v>
      </c>
      <c r="W19" s="32">
        <f t="shared" ca="1" si="1"/>
        <v>173.67779306165096</v>
      </c>
      <c r="X19" s="32">
        <f t="shared" ca="1" si="1"/>
        <v>175.92786306165098</v>
      </c>
      <c r="Y19" s="32">
        <f t="shared" ca="1" si="1"/>
        <v>195.0166895924765</v>
      </c>
      <c r="Z19" s="32">
        <f t="shared" ca="1" si="1"/>
        <v>213.10551612330201</v>
      </c>
      <c r="AA19" s="32">
        <f t="shared" ca="1" si="1"/>
        <v>209.35558612330203</v>
      </c>
      <c r="AB19" s="32">
        <f t="shared" ca="1" si="1"/>
        <v>160.60565612330203</v>
      </c>
      <c r="AC19" s="32">
        <f t="shared" ca="1" si="1"/>
        <v>129.85572612330202</v>
      </c>
      <c r="AD19" s="32">
        <f t="shared" ca="1" si="2"/>
        <v>124.10579612330201</v>
      </c>
      <c r="AE19" s="32">
        <f t="shared" ca="1" si="2"/>
        <v>103.35586612330201</v>
      </c>
      <c r="AF19" s="32">
        <f t="shared" ca="1" si="2"/>
        <v>110.68919612330201</v>
      </c>
      <c r="AG19" s="32">
        <f t="shared" ca="1" si="2"/>
        <v>96.277527123302008</v>
      </c>
      <c r="AH19" s="32">
        <f t="shared" ca="1" si="2"/>
        <v>109.835858123302</v>
      </c>
      <c r="AI19" s="32">
        <f t="shared" ca="1" si="2"/>
        <v>133.51418812330201</v>
      </c>
      <c r="AJ19" s="32">
        <f t="shared" ca="1" si="2"/>
        <v>166.67251812330201</v>
      </c>
      <c r="AK19" s="32">
        <f t="shared" ca="1" si="2"/>
        <v>175.005848123302</v>
      </c>
      <c r="AL19" s="32">
        <f t="shared" ca="1" si="2"/>
        <v>158.16417812330198</v>
      </c>
      <c r="AM19" s="32">
        <f t="shared" ca="1" si="2"/>
        <v>160.46250812330197</v>
      </c>
      <c r="AN19" s="32">
        <f t="shared" ca="1" si="3"/>
        <v>124.43083912330198</v>
      </c>
      <c r="AO19" s="32">
        <f t="shared" ca="1" si="3"/>
        <v>114.32916912330198</v>
      </c>
      <c r="AP19" s="32">
        <f t="shared" ca="1" si="3"/>
        <v>118.48749912330199</v>
      </c>
      <c r="AQ19" s="32">
        <f t="shared" ca="1" si="3"/>
        <v>116.65416245663532</v>
      </c>
      <c r="AR19" s="32">
        <f t="shared" ca="1" si="3"/>
        <v>95.820895789968645</v>
      </c>
      <c r="AS19" s="32">
        <f t="shared" ca="1" si="3"/>
        <v>90.987629123301971</v>
      </c>
      <c r="AT19" s="32">
        <f t="shared" ca="1" si="3"/>
        <v>98.404352456635308</v>
      </c>
      <c r="AU19" s="32">
        <f t="shared" ca="1" si="3"/>
        <v>132.57108578996866</v>
      </c>
      <c r="AV19" s="32">
        <f t="shared" ca="1" si="3"/>
        <v>168.407819123302</v>
      </c>
      <c r="AW19" s="32">
        <f t="shared" ca="1" si="3"/>
        <v>164.57455245663533</v>
      </c>
      <c r="AX19" s="32">
        <f t="shared" ca="1" si="4"/>
        <v>164.41128578996864</v>
      </c>
      <c r="AY19" s="32">
        <f t="shared" ca="1" si="4"/>
        <v>178.76797217494516</v>
      </c>
      <c r="AZ19" s="32">
        <f t="shared" ca="1" si="4"/>
        <v>160.91808578996859</v>
      </c>
      <c r="BA19" s="32">
        <f t="shared" ca="1" si="4"/>
        <v>111.97899752705781</v>
      </c>
      <c r="BB19" s="32">
        <f t="shared" ca="1" si="4"/>
        <v>78.145730860391126</v>
      </c>
      <c r="BC19" s="32">
        <f t="shared" ca="1" si="4"/>
        <v>76.145797527057795</v>
      </c>
      <c r="BD19" s="32">
        <f t="shared" ca="1" si="4"/>
        <v>79.482464193724468</v>
      </c>
      <c r="BE19" s="32">
        <f t="shared" ca="1" si="4"/>
        <v>90.819130860391141</v>
      </c>
      <c r="BF19" s="32">
        <f t="shared" ca="1" si="4"/>
        <v>75.155797527057814</v>
      </c>
      <c r="BG19" s="32">
        <f t="shared" ca="1" si="4"/>
        <v>91.492464193724487</v>
      </c>
      <c r="BH19" s="32">
        <f t="shared" ca="1" si="5"/>
        <v>139.27913086039115</v>
      </c>
      <c r="BI19" s="32">
        <f t="shared" ca="1" si="5"/>
        <v>126.61579752705782</v>
      </c>
      <c r="BJ19" s="32">
        <f t="shared" ca="1" si="5"/>
        <v>101.28246419372449</v>
      </c>
      <c r="BK19" s="32">
        <f t="shared" ca="1" si="5"/>
        <v>131.55568389069418</v>
      </c>
      <c r="BL19" s="32">
        <f t="shared" ca="1" si="5"/>
        <v>124.82890358766386</v>
      </c>
      <c r="BM19" s="32">
        <f t="shared" ca="1" si="5"/>
        <v>118.10212328463354</v>
      </c>
      <c r="BN19" s="32">
        <f t="shared" ca="1" si="5"/>
        <v>106.76878995130021</v>
      </c>
      <c r="BO19" s="32">
        <f t="shared" ca="1" si="5"/>
        <v>70.268789951300207</v>
      </c>
      <c r="BP19" s="32">
        <f t="shared" ca="1" si="5"/>
        <v>64.617795477615999</v>
      </c>
      <c r="BQ19" s="32">
        <f t="shared" ca="1" si="5"/>
        <v>56.034465477615996</v>
      </c>
      <c r="BR19" s="32">
        <f t="shared" ca="1" si="6"/>
        <v>118.45113547761599</v>
      </c>
      <c r="BS19" s="32">
        <f t="shared" ca="1" si="6"/>
        <v>116.42514000393179</v>
      </c>
      <c r="BT19" s="32">
        <f t="shared" ca="1" si="6"/>
        <v>87.994539267089692</v>
      </c>
      <c r="BU19" s="32">
        <f t="shared" ca="1" si="6"/>
        <v>75.93893953024758</v>
      </c>
      <c r="BV19" s="32">
        <f t="shared" ca="1" si="6"/>
        <v>73.883339793405469</v>
      </c>
      <c r="BW19" s="32">
        <f t="shared" ca="1" si="6"/>
        <v>49.827740056563364</v>
      </c>
      <c r="BX19" s="32">
        <f t="shared" ca="1" si="6"/>
        <v>40.77214031972126</v>
      </c>
      <c r="BY19" s="32">
        <f t="shared" ca="1" si="6"/>
        <v>49.188810319721256</v>
      </c>
      <c r="BZ19" s="32">
        <f t="shared" ca="1" si="6"/>
        <v>57.613473740773856</v>
      </c>
      <c r="CA19" s="32">
        <f t="shared" ca="1" si="6"/>
        <v>52.480023126738786</v>
      </c>
      <c r="CB19" s="32">
        <f t="shared" ca="1" si="7"/>
        <v>46.497997117770211</v>
      </c>
      <c r="CC19" s="32">
        <f t="shared" ca="1" si="7"/>
        <v>46.004760346469737</v>
      </c>
      <c r="CD19" s="32">
        <f t="shared" ca="1" si="7"/>
        <v>42.511523575169264</v>
      </c>
      <c r="CE19" s="32">
        <f t="shared" ca="1" si="7"/>
        <v>43.166268866649091</v>
      </c>
      <c r="CF19" s="32">
        <f t="shared" ca="1" si="7"/>
        <v>99.083002199982417</v>
      </c>
      <c r="CG19" s="32">
        <f t="shared" ca="1" si="7"/>
        <v>157.24895825379406</v>
      </c>
      <c r="CH19" s="32">
        <f t="shared" ca="1" si="7"/>
        <v>158.16569158712738</v>
      </c>
      <c r="CI19" s="32">
        <f t="shared" ca="1" si="7"/>
        <v>148.08242492046071</v>
      </c>
      <c r="CJ19" s="32">
        <f t="shared" ca="1" si="7"/>
        <v>131.99915825379406</v>
      </c>
      <c r="CK19" s="32">
        <f t="shared" ca="1" si="7"/>
        <v>120.91589158712739</v>
      </c>
      <c r="CL19" s="32">
        <f t="shared" ca="1" si="8"/>
        <v>98.832624920460717</v>
      </c>
      <c r="CM19" s="32">
        <f t="shared" ca="1" si="8"/>
        <v>53.666024920460707</v>
      </c>
      <c r="CN19" s="32">
        <f t="shared" ca="1" si="8"/>
        <v>96.4160249204607</v>
      </c>
      <c r="CO19" s="32">
        <f t="shared" ca="1" si="8"/>
        <v>105.1660249204607</v>
      </c>
      <c r="CP19" s="32">
        <f t="shared" ca="1" si="8"/>
        <v>95.9160249204607</v>
      </c>
      <c r="CQ19" s="32">
        <f t="shared" ca="1" si="8"/>
        <v>107.6660249204607</v>
      </c>
      <c r="CR19" s="32">
        <f t="shared" ca="1" si="8"/>
        <v>97.4160249204607</v>
      </c>
      <c r="CS19" s="32">
        <f t="shared" ca="1" si="8"/>
        <v>116.1660249204607</v>
      </c>
      <c r="CT19" s="32">
        <f t="shared" ca="1" si="8"/>
        <v>158.9160249204607</v>
      </c>
      <c r="CU19" s="32">
        <f t="shared" ca="1" si="8"/>
        <v>153.6660249204607</v>
      </c>
      <c r="CV19" s="32">
        <f t="shared" ca="1" si="9"/>
        <v>159.4160249204607</v>
      </c>
      <c r="CW19" s="32">
        <f t="shared" ca="1" si="9"/>
        <v>127.1660249204607</v>
      </c>
      <c r="CX19" s="32">
        <f t="shared" ca="1" si="9"/>
        <v>114.9160249204607</v>
      </c>
      <c r="CY19" s="32">
        <f t="shared" ca="1" si="9"/>
        <v>74.582691587127371</v>
      </c>
      <c r="CZ19" s="32">
        <f t="shared" ca="1" si="9"/>
        <v>94.582691587127343</v>
      </c>
      <c r="DA19" s="32">
        <f t="shared" ca="1" si="9"/>
        <v>152.58269158712733</v>
      </c>
      <c r="DB19" s="32">
        <f t="shared" ca="1" si="9"/>
        <v>170.5826915871273</v>
      </c>
      <c r="DC19" s="32">
        <f t="shared" ca="1" si="9"/>
        <v>189.58269158712727</v>
      </c>
      <c r="DD19" s="32">
        <f t="shared" ca="1" si="9"/>
        <v>240.58269158712724</v>
      </c>
      <c r="DE19" s="32">
        <f t="shared" ca="1" si="9"/>
        <v>201.58269158712721</v>
      </c>
      <c r="DF19" s="32">
        <f t="shared" ca="1" si="10"/>
        <v>185.58269158712719</v>
      </c>
      <c r="DG19" s="32">
        <f t="shared" ca="1" si="10"/>
        <v>180.58269158712716</v>
      </c>
      <c r="DH19" s="32">
        <f t="shared" ca="1" si="10"/>
        <v>226.33269158712713</v>
      </c>
      <c r="DI19" s="32">
        <f t="shared" ca="1" si="10"/>
        <v>232.3326915871271</v>
      </c>
      <c r="DJ19" s="32">
        <f t="shared" ca="1" si="10"/>
        <v>247.33269158712707</v>
      </c>
      <c r="DK19" s="32">
        <f t="shared" ca="1" si="10"/>
        <v>239.16602492046036</v>
      </c>
      <c r="DL19" s="32">
        <f t="shared" ca="1" si="10"/>
        <v>220.91702492046036</v>
      </c>
      <c r="DM19" s="32">
        <f t="shared" ca="1" si="10"/>
        <v>248.66802492046037</v>
      </c>
      <c r="DN19" s="32">
        <f t="shared" ca="1" si="10"/>
        <v>260.4190249204604</v>
      </c>
      <c r="DO19" s="32">
        <f t="shared" ca="1" si="10"/>
        <v>243.17002492046041</v>
      </c>
      <c r="DP19" s="32">
        <f t="shared" ca="1" si="11"/>
        <v>239.92102492046041</v>
      </c>
      <c r="DQ19" s="32">
        <f t="shared" ca="1" si="11"/>
        <v>202.67202492046042</v>
      </c>
      <c r="DR19" s="32">
        <f t="shared" ca="1" si="11"/>
        <v>136.42302492046042</v>
      </c>
      <c r="DS19" s="32">
        <f t="shared" ca="1" si="11"/>
        <v>110.84002492046042</v>
      </c>
      <c r="DT19" s="32">
        <f t="shared" ca="1" si="11"/>
        <v>112.59102492046043</v>
      </c>
      <c r="DU19" s="32">
        <f t="shared" ca="1" si="11"/>
        <v>92.342024920460432</v>
      </c>
      <c r="DV19" s="32">
        <f t="shared" ca="1" si="11"/>
        <v>81.093024920460437</v>
      </c>
      <c r="DW19" s="32">
        <f t="shared" ca="1" si="11"/>
        <v>76.844024920460441</v>
      </c>
      <c r="DX19" s="32">
        <f t="shared" ca="1" si="11"/>
        <v>59.511024920460443</v>
      </c>
      <c r="DY19" s="32">
        <f t="shared" ca="1" si="11"/>
        <v>103.17802492046044</v>
      </c>
      <c r="DZ19" s="32">
        <f t="shared" ca="1" si="12"/>
        <v>86.095024920460446</v>
      </c>
      <c r="EA19" s="32">
        <f t="shared" ca="1" si="12"/>
        <v>126.01202492046045</v>
      </c>
      <c r="EB19" s="32">
        <f t="shared" ca="1" si="12"/>
        <v>137.92902492046045</v>
      </c>
      <c r="EC19" s="32">
        <f t="shared" ca="1" si="12"/>
        <v>75.846024920460451</v>
      </c>
      <c r="ED19" s="32">
        <f t="shared" ca="1" si="12"/>
        <v>108.76302492046045</v>
      </c>
      <c r="EE19" s="32">
        <f t="shared" ca="1" si="12"/>
        <v>98.680024920460454</v>
      </c>
      <c r="EF19" s="32">
        <f t="shared" ca="1" si="12"/>
        <v>87.597024920460456</v>
      </c>
      <c r="EG19" s="32">
        <f t="shared" ca="1" si="12"/>
        <v>72.514024920460457</v>
      </c>
      <c r="EH19" s="32">
        <f t="shared" ca="1" si="12"/>
        <v>56.431024920460459</v>
      </c>
      <c r="EI19" s="32">
        <f t="shared" ca="1" si="12"/>
        <v>58.34802492046046</v>
      </c>
      <c r="EJ19" s="34">
        <f t="shared" ca="1" si="13"/>
        <v>64.848494920460467</v>
      </c>
      <c r="EK19" s="32">
        <f t="shared" ca="1" si="13"/>
        <v>75.682364920460472</v>
      </c>
      <c r="EL19" s="32">
        <f t="shared" ca="1" si="13"/>
        <v>90.182834920460479</v>
      </c>
      <c r="EM19" s="32">
        <f t="shared" ca="1" si="13"/>
        <v>99.016704920460484</v>
      </c>
      <c r="EN19" s="32">
        <f t="shared" ca="1" si="13"/>
        <v>71.850574920460474</v>
      </c>
      <c r="EO19" s="32">
        <f t="shared" ca="1" si="13"/>
        <v>36.684444920460471</v>
      </c>
      <c r="EP19" s="32">
        <f t="shared" ca="1" si="13"/>
        <v>26.384914920460478</v>
      </c>
      <c r="EQ19" s="32">
        <f t="shared" ca="1" si="13"/>
        <v>34.218784920460479</v>
      </c>
      <c r="ER19" s="32">
        <f t="shared" ca="1" si="13"/>
        <v>65.919254920460489</v>
      </c>
      <c r="ES19" s="32">
        <f t="shared" ca="1" si="13"/>
        <v>83.953124920460496</v>
      </c>
      <c r="ET19" s="32">
        <f t="shared" ca="1" si="14"/>
        <v>84.2535949204605</v>
      </c>
      <c r="EU19" s="35">
        <f t="shared" ca="1" si="14"/>
        <v>63.7540649204605</v>
      </c>
      <c r="EV19" s="32">
        <f t="shared" ca="1" si="14"/>
        <v>85.467364920460483</v>
      </c>
      <c r="EW19" s="32">
        <f t="shared" ca="1" si="14"/>
        <v>110.58976492046048</v>
      </c>
      <c r="EX19" s="32">
        <f t="shared" ca="1" si="14"/>
        <v>171.78916492046051</v>
      </c>
      <c r="EY19" s="32">
        <f t="shared" ca="1" si="14"/>
        <v>163.40956492046053</v>
      </c>
      <c r="EZ19" s="32">
        <f t="shared" ca="1" si="14"/>
        <v>170.9259649204605</v>
      </c>
      <c r="FA19" s="32">
        <f t="shared" ca="1" si="14"/>
        <v>176.02736492046051</v>
      </c>
      <c r="FB19" s="32">
        <f t="shared" ca="1" si="14"/>
        <v>157.21346492046052</v>
      </c>
      <c r="FC19" s="32">
        <f t="shared" ca="1" si="14"/>
        <v>155.74986492046054</v>
      </c>
      <c r="FD19" s="32">
        <f t="shared" ca="1" si="15"/>
        <v>137.64726492046054</v>
      </c>
      <c r="FE19" s="32">
        <f t="shared" ca="1" si="15"/>
        <v>164.72466492046055</v>
      </c>
      <c r="FF19" s="32">
        <f t="shared" ca="1" si="15"/>
        <v>129.66106492046055</v>
      </c>
      <c r="FG19" s="35">
        <f t="shared" ca="1" si="15"/>
        <v>88.77246492046055</v>
      </c>
      <c r="FH19" s="32">
        <f t="shared" ca="1" si="15"/>
        <v>112.93823492046054</v>
      </c>
      <c r="FI19" s="32">
        <f t="shared" ca="1" si="15"/>
        <v>154.38300492046056</v>
      </c>
      <c r="FJ19" s="32">
        <f t="shared" ca="1" si="15"/>
        <v>197.06177492046055</v>
      </c>
      <c r="FK19" s="32">
        <f t="shared" ca="1" si="15"/>
        <v>182.13454492046054</v>
      </c>
      <c r="FL19" s="32">
        <f t="shared" ca="1" si="15"/>
        <v>168.83391492046053</v>
      </c>
      <c r="FM19" s="32">
        <f t="shared" ca="1" si="15"/>
        <v>181.0806849204605</v>
      </c>
      <c r="FN19" s="32">
        <f t="shared" ca="1" si="16"/>
        <v>187.40705492046047</v>
      </c>
      <c r="FO19" s="32">
        <f t="shared" ca="1" si="16"/>
        <v>216.43742492046047</v>
      </c>
      <c r="FP19" s="32">
        <f t="shared" ca="1" si="16"/>
        <v>230.7311949204605</v>
      </c>
      <c r="FQ19" s="32">
        <f t="shared" ca="1" si="16"/>
        <v>206.14596492046047</v>
      </c>
      <c r="FR19" s="32">
        <f t="shared" ca="1" si="16"/>
        <v>178.99173492046046</v>
      </c>
      <c r="FS19" s="35">
        <f t="shared" ca="1" si="16"/>
        <v>221.42050492046047</v>
      </c>
      <c r="FT19" s="32">
        <f t="shared" ca="1" si="16"/>
        <v>221.61720492046047</v>
      </c>
      <c r="FU19" s="32">
        <f t="shared" ca="1" si="16"/>
        <v>222.36390492046047</v>
      </c>
      <c r="FV19" s="32">
        <f t="shared" ca="1" si="16"/>
        <v>209.65460492046046</v>
      </c>
      <c r="FW19" s="32">
        <f t="shared" ca="1" si="16"/>
        <v>218.22330492046046</v>
      </c>
      <c r="FX19" s="32">
        <f t="shared" ca="1" si="17"/>
        <v>238.23900492046045</v>
      </c>
      <c r="FY19" s="32">
        <f t="shared" ca="1" si="17"/>
        <v>242.58470492046044</v>
      </c>
      <c r="FZ19" s="32">
        <f t="shared" ca="1" si="17"/>
        <v>185.66540492046045</v>
      </c>
      <c r="GA19" s="32">
        <f t="shared" ca="1" si="17"/>
        <v>191.00310492046043</v>
      </c>
      <c r="GB19" s="32">
        <f t="shared" ca="1" si="17"/>
        <v>214.54280492046041</v>
      </c>
      <c r="GC19" s="32">
        <f t="shared" ca="1" si="17"/>
        <v>185.0245049204604</v>
      </c>
      <c r="GD19" s="32">
        <f t="shared" ca="1" si="17"/>
        <v>154.42220492046039</v>
      </c>
      <c r="GE19" s="32">
        <f t="shared" ca="1" si="17"/>
        <v>212.10690492046035</v>
      </c>
      <c r="GF19" s="32">
        <f t="shared" ca="1" si="17"/>
        <v>207.49930492046033</v>
      </c>
      <c r="GG19" s="32">
        <f t="shared" ca="1" si="17"/>
        <v>250.72400492046035</v>
      </c>
      <c r="GH19" s="32">
        <f t="shared" ca="1" si="18"/>
        <v>233.53570492046035</v>
      </c>
      <c r="GI19" s="32">
        <f t="shared" ca="1" si="18"/>
        <v>199.71240492046033</v>
      </c>
      <c r="GJ19" s="32">
        <f t="shared" ca="1" si="18"/>
        <v>147.24610492046031</v>
      </c>
      <c r="GK19" s="32">
        <f t="shared" ca="1" si="18"/>
        <v>121.63980492046031</v>
      </c>
      <c r="GL19" s="32">
        <f t="shared" ca="1" si="18"/>
        <v>95.453504920460304</v>
      </c>
      <c r="GM19" s="32">
        <f t="shared" ca="1" si="18"/>
        <v>109.3112049204603</v>
      </c>
      <c r="GN19" s="32">
        <f t="shared" ca="1" si="18"/>
        <v>50.725604920460299</v>
      </c>
      <c r="GO19" s="32">
        <f t="shared" ca="1" si="18"/>
        <v>82.643304920460309</v>
      </c>
      <c r="GP19" s="32">
        <f t="shared" ca="1" si="18"/>
        <v>63.977704920460305</v>
      </c>
      <c r="GQ19" s="32">
        <f t="shared" ca="1" si="18"/>
        <v>106.89540492046031</v>
      </c>
      <c r="GR19" s="32">
        <f t="shared" ca="1" si="19"/>
        <v>127.39550492046031</v>
      </c>
      <c r="GS19" s="32">
        <f t="shared" ca="1" si="19"/>
        <v>118.89560492046031</v>
      </c>
      <c r="GT19" s="32">
        <f t="shared" ca="1" si="19"/>
        <v>137.39570492046033</v>
      </c>
      <c r="GU19" s="32">
        <f t="shared" ca="1" si="19"/>
        <v>120.89580492046034</v>
      </c>
      <c r="GV19" s="32">
        <f t="shared" ca="1" si="19"/>
        <v>120.81256492046033</v>
      </c>
      <c r="GW19" s="32">
        <f t="shared" ca="1" si="19"/>
        <v>121.31266492046034</v>
      </c>
      <c r="GX19" s="32">
        <f t="shared" ca="1" si="19"/>
        <v>126.81276492046034</v>
      </c>
      <c r="GY19" s="32">
        <f t="shared" ca="1" si="19"/>
        <v>105.31286492046034</v>
      </c>
      <c r="GZ19" s="32">
        <f t="shared" ca="1" si="19"/>
        <v>87.812964920460345</v>
      </c>
      <c r="HA19" s="32">
        <f t="shared" ca="1" si="19"/>
        <v>101.31306492046035</v>
      </c>
      <c r="HB19" s="32">
        <f t="shared" ca="1" si="20"/>
        <v>95.813164920460352</v>
      </c>
      <c r="HC19" s="32">
        <f t="shared" ca="1" si="20"/>
        <v>104.31326492046036</v>
      </c>
      <c r="HD19" s="32">
        <f t="shared" ca="1" si="20"/>
        <v>95.230964920460366</v>
      </c>
      <c r="HE19" s="32">
        <f t="shared" ca="1" si="20"/>
        <v>111.14866492046036</v>
      </c>
      <c r="HF19" s="32">
        <f t="shared" ca="1" si="20"/>
        <v>102.06636492046036</v>
      </c>
      <c r="HG19" s="32">
        <f t="shared" ca="1" si="20"/>
        <v>120.81736492046036</v>
      </c>
      <c r="HH19" s="32">
        <f t="shared" ca="1" si="20"/>
        <v>135.56836492046037</v>
      </c>
      <c r="HI19" s="32">
        <f t="shared" ca="1" si="20"/>
        <v>133.23606492046036</v>
      </c>
      <c r="HJ19" s="32">
        <f t="shared" ca="1" si="20"/>
        <v>115.15376492046036</v>
      </c>
      <c r="HK19" s="32">
        <f t="shared" ca="1" si="20"/>
        <v>95.071464920460357</v>
      </c>
      <c r="HL19" s="32">
        <f t="shared" ca="1" si="20"/>
        <v>74.989164920460354</v>
      </c>
      <c r="HM19" s="32">
        <f t="shared" ca="1" si="20"/>
        <v>91.740164920460359</v>
      </c>
      <c r="HN19" s="32">
        <f t="shared" ca="1" si="20"/>
        <v>70.074564920460361</v>
      </c>
      <c r="HO19" s="32">
        <f t="shared" ca="1" si="20"/>
        <v>97.408964920460363</v>
      </c>
    </row>
    <row r="20" spans="1:223" s="58" customFormat="1" ht="14.5" x14ac:dyDescent="0.35">
      <c r="A20" s="54"/>
      <c r="B20" s="55" t="s">
        <v>35</v>
      </c>
      <c r="C20" s="56">
        <f t="shared" ref="C20:BN20" ca="1" si="24">C5+C6-C7-C11+C15-C19</f>
        <v>0</v>
      </c>
      <c r="D20" s="57">
        <f t="shared" ca="1" si="24"/>
        <v>0</v>
      </c>
      <c r="E20" s="57">
        <f t="shared" ca="1" si="24"/>
        <v>0</v>
      </c>
      <c r="F20" s="57">
        <f t="shared" ca="1" si="24"/>
        <v>1.2789769243681803E-13</v>
      </c>
      <c r="G20" s="57">
        <f t="shared" ca="1" si="24"/>
        <v>1.1368683772161603E-13</v>
      </c>
      <c r="H20" s="57">
        <f t="shared" ca="1" si="24"/>
        <v>0</v>
      </c>
      <c r="I20" s="57">
        <f t="shared" ca="1" si="24"/>
        <v>0</v>
      </c>
      <c r="J20" s="57">
        <f t="shared" ca="1" si="24"/>
        <v>0</v>
      </c>
      <c r="K20" s="57">
        <f t="shared" ca="1" si="24"/>
        <v>0</v>
      </c>
      <c r="L20" s="57">
        <f t="shared" ca="1" si="24"/>
        <v>1.4210854715202004E-13</v>
      </c>
      <c r="M20" s="57">
        <f t="shared" ca="1" si="24"/>
        <v>6.3948846218409017E-14</v>
      </c>
      <c r="N20" s="57">
        <f t="shared" ca="1" si="24"/>
        <v>-1.7053025658242404E-13</v>
      </c>
      <c r="O20" s="57">
        <f t="shared" ca="1" si="24"/>
        <v>0</v>
      </c>
      <c r="P20" s="57">
        <f t="shared" ca="1" si="24"/>
        <v>0</v>
      </c>
      <c r="Q20" s="57">
        <f t="shared" ca="1" si="24"/>
        <v>2.7000623958883807E-13</v>
      </c>
      <c r="R20" s="57">
        <f t="shared" ca="1" si="24"/>
        <v>-2.1316282072803006E-13</v>
      </c>
      <c r="S20" s="57">
        <f t="shared" ca="1" si="24"/>
        <v>0</v>
      </c>
      <c r="T20" s="57">
        <f t="shared" ca="1" si="24"/>
        <v>0</v>
      </c>
      <c r="U20" s="57">
        <f t="shared" ca="1" si="24"/>
        <v>0</v>
      </c>
      <c r="V20" s="57">
        <f t="shared" ca="1" si="24"/>
        <v>0</v>
      </c>
      <c r="W20" s="57">
        <f t="shared" ca="1" si="24"/>
        <v>0</v>
      </c>
      <c r="X20" s="57">
        <f t="shared" ca="1" si="24"/>
        <v>0</v>
      </c>
      <c r="Y20" s="57">
        <f t="shared" ca="1" si="24"/>
        <v>0</v>
      </c>
      <c r="Z20" s="57">
        <f t="shared" ca="1" si="24"/>
        <v>0</v>
      </c>
      <c r="AA20" s="57">
        <f t="shared" ca="1" si="24"/>
        <v>0</v>
      </c>
      <c r="AB20" s="57">
        <f t="shared" ca="1" si="24"/>
        <v>0</v>
      </c>
      <c r="AC20" s="57">
        <f t="shared" ca="1" si="24"/>
        <v>0</v>
      </c>
      <c r="AD20" s="57">
        <f t="shared" ca="1" si="24"/>
        <v>0</v>
      </c>
      <c r="AE20" s="57">
        <f t="shared" ca="1" si="24"/>
        <v>0</v>
      </c>
      <c r="AF20" s="57">
        <f t="shared" ca="1" si="24"/>
        <v>0</v>
      </c>
      <c r="AG20" s="57">
        <f t="shared" ca="1" si="24"/>
        <v>0</v>
      </c>
      <c r="AH20" s="57">
        <f t="shared" ca="1" si="24"/>
        <v>0</v>
      </c>
      <c r="AI20" s="57">
        <f t="shared" ca="1" si="24"/>
        <v>0</v>
      </c>
      <c r="AJ20" s="57">
        <f t="shared" ca="1" si="24"/>
        <v>0</v>
      </c>
      <c r="AK20" s="57">
        <f t="shared" ca="1" si="24"/>
        <v>0</v>
      </c>
      <c r="AL20" s="57">
        <f t="shared" ca="1" si="24"/>
        <v>0</v>
      </c>
      <c r="AM20" s="57">
        <f t="shared" ca="1" si="24"/>
        <v>0</v>
      </c>
      <c r="AN20" s="57">
        <f t="shared" ca="1" si="24"/>
        <v>0</v>
      </c>
      <c r="AO20" s="57">
        <f t="shared" ca="1" si="24"/>
        <v>0</v>
      </c>
      <c r="AP20" s="57">
        <f t="shared" ca="1" si="24"/>
        <v>0</v>
      </c>
      <c r="AQ20" s="57">
        <f t="shared" ca="1" si="24"/>
        <v>0</v>
      </c>
      <c r="AR20" s="57">
        <f t="shared" ca="1" si="24"/>
        <v>0</v>
      </c>
      <c r="AS20" s="57">
        <f t="shared" ca="1" si="24"/>
        <v>0</v>
      </c>
      <c r="AT20" s="57">
        <f t="shared" ca="1" si="24"/>
        <v>0</v>
      </c>
      <c r="AU20" s="57">
        <f t="shared" ca="1" si="24"/>
        <v>0</v>
      </c>
      <c r="AV20" s="57">
        <f t="shared" ca="1" si="24"/>
        <v>0</v>
      </c>
      <c r="AW20" s="57">
        <f t="shared" ca="1" si="24"/>
        <v>0</v>
      </c>
      <c r="AX20" s="57">
        <f t="shared" ca="1" si="24"/>
        <v>0</v>
      </c>
      <c r="AY20" s="57">
        <f t="shared" ca="1" si="24"/>
        <v>0</v>
      </c>
      <c r="AZ20" s="57">
        <f t="shared" ca="1" si="24"/>
        <v>0</v>
      </c>
      <c r="BA20" s="57">
        <f t="shared" ca="1" si="24"/>
        <v>0</v>
      </c>
      <c r="BB20" s="57">
        <f t="shared" ca="1" si="24"/>
        <v>0</v>
      </c>
      <c r="BC20" s="57">
        <f t="shared" ca="1" si="24"/>
        <v>0</v>
      </c>
      <c r="BD20" s="57">
        <f t="shared" ca="1" si="24"/>
        <v>0</v>
      </c>
      <c r="BE20" s="57">
        <f t="shared" ca="1" si="24"/>
        <v>0</v>
      </c>
      <c r="BF20" s="57">
        <f t="shared" ca="1" si="24"/>
        <v>0</v>
      </c>
      <c r="BG20" s="57">
        <f t="shared" ca="1" si="24"/>
        <v>0</v>
      </c>
      <c r="BH20" s="57">
        <f t="shared" ca="1" si="24"/>
        <v>0</v>
      </c>
      <c r="BI20" s="57">
        <f t="shared" ca="1" si="24"/>
        <v>0</v>
      </c>
      <c r="BJ20" s="57">
        <f t="shared" ca="1" si="24"/>
        <v>0</v>
      </c>
      <c r="BK20" s="57">
        <f t="shared" ca="1" si="24"/>
        <v>0</v>
      </c>
      <c r="BL20" s="57">
        <f t="shared" ca="1" si="24"/>
        <v>0</v>
      </c>
      <c r="BM20" s="57">
        <f t="shared" ca="1" si="24"/>
        <v>0</v>
      </c>
      <c r="BN20" s="57">
        <f t="shared" ca="1" si="24"/>
        <v>0</v>
      </c>
      <c r="BO20" s="57">
        <f t="shared" ref="BO20:DZ20" ca="1" si="25">BO5+BO6-BO7-BO11+BO15-BO19</f>
        <v>0</v>
      </c>
      <c r="BP20" s="57">
        <f t="shared" ca="1" si="25"/>
        <v>0</v>
      </c>
      <c r="BQ20" s="57">
        <f t="shared" ca="1" si="25"/>
        <v>0</v>
      </c>
      <c r="BR20" s="57">
        <f t="shared" ca="1" si="25"/>
        <v>0</v>
      </c>
      <c r="BS20" s="57">
        <f t="shared" ca="1" si="25"/>
        <v>0</v>
      </c>
      <c r="BT20" s="57">
        <f t="shared" ca="1" si="25"/>
        <v>0</v>
      </c>
      <c r="BU20" s="57">
        <f t="shared" ca="1" si="25"/>
        <v>0</v>
      </c>
      <c r="BV20" s="57">
        <f t="shared" ca="1" si="25"/>
        <v>0</v>
      </c>
      <c r="BW20" s="57">
        <f t="shared" ca="1" si="25"/>
        <v>0</v>
      </c>
      <c r="BX20" s="57">
        <f t="shared" ca="1" si="25"/>
        <v>0</v>
      </c>
      <c r="BY20" s="57">
        <f t="shared" ca="1" si="25"/>
        <v>0</v>
      </c>
      <c r="BZ20" s="57">
        <f t="shared" ca="1" si="25"/>
        <v>0</v>
      </c>
      <c r="CA20" s="57">
        <f t="shared" ca="1" si="25"/>
        <v>0</v>
      </c>
      <c r="CB20" s="57">
        <f t="shared" ca="1" si="25"/>
        <v>0</v>
      </c>
      <c r="CC20" s="57">
        <f t="shared" ca="1" si="25"/>
        <v>0</v>
      </c>
      <c r="CD20" s="57">
        <f t="shared" ca="1" si="25"/>
        <v>0</v>
      </c>
      <c r="CE20" s="57">
        <f t="shared" ca="1" si="25"/>
        <v>0</v>
      </c>
      <c r="CF20" s="57">
        <f t="shared" ca="1" si="25"/>
        <v>0</v>
      </c>
      <c r="CG20" s="57">
        <f t="shared" ca="1" si="25"/>
        <v>0</v>
      </c>
      <c r="CH20" s="57">
        <f t="shared" ca="1" si="25"/>
        <v>0</v>
      </c>
      <c r="CI20" s="57">
        <f t="shared" ca="1" si="25"/>
        <v>0</v>
      </c>
      <c r="CJ20" s="57">
        <f t="shared" ca="1" si="25"/>
        <v>0</v>
      </c>
      <c r="CK20" s="57">
        <f t="shared" ca="1" si="25"/>
        <v>0</v>
      </c>
      <c r="CL20" s="57">
        <f t="shared" ca="1" si="25"/>
        <v>0</v>
      </c>
      <c r="CM20" s="57">
        <f t="shared" ca="1" si="25"/>
        <v>0</v>
      </c>
      <c r="CN20" s="57">
        <f t="shared" ca="1" si="25"/>
        <v>0</v>
      </c>
      <c r="CO20" s="57">
        <f t="shared" ca="1" si="25"/>
        <v>0</v>
      </c>
      <c r="CP20" s="57">
        <f t="shared" ca="1" si="25"/>
        <v>0</v>
      </c>
      <c r="CQ20" s="57">
        <f t="shared" ca="1" si="25"/>
        <v>0</v>
      </c>
      <c r="CR20" s="57">
        <f t="shared" ca="1" si="25"/>
        <v>0</v>
      </c>
      <c r="CS20" s="57">
        <f t="shared" ca="1" si="25"/>
        <v>0</v>
      </c>
      <c r="CT20" s="57">
        <f t="shared" ca="1" si="25"/>
        <v>0</v>
      </c>
      <c r="CU20" s="57">
        <f t="shared" ca="1" si="25"/>
        <v>0</v>
      </c>
      <c r="CV20" s="57">
        <f t="shared" ca="1" si="25"/>
        <v>0</v>
      </c>
      <c r="CW20" s="57">
        <f t="shared" ca="1" si="25"/>
        <v>0</v>
      </c>
      <c r="CX20" s="57">
        <f t="shared" ca="1" si="25"/>
        <v>0</v>
      </c>
      <c r="CY20" s="57">
        <f t="shared" ca="1" si="25"/>
        <v>0</v>
      </c>
      <c r="CZ20" s="57">
        <f t="shared" ca="1" si="25"/>
        <v>0</v>
      </c>
      <c r="DA20" s="57">
        <f t="shared" ca="1" si="25"/>
        <v>0</v>
      </c>
      <c r="DB20" s="57">
        <f t="shared" ca="1" si="25"/>
        <v>0</v>
      </c>
      <c r="DC20" s="57">
        <f t="shared" ca="1" si="25"/>
        <v>0</v>
      </c>
      <c r="DD20" s="57">
        <f t="shared" ca="1" si="25"/>
        <v>0</v>
      </c>
      <c r="DE20" s="57">
        <f t="shared" ca="1" si="25"/>
        <v>0</v>
      </c>
      <c r="DF20" s="57">
        <f t="shared" ca="1" si="25"/>
        <v>0</v>
      </c>
      <c r="DG20" s="57">
        <f t="shared" ca="1" si="25"/>
        <v>0</v>
      </c>
      <c r="DH20" s="57">
        <f t="shared" ca="1" si="25"/>
        <v>0</v>
      </c>
      <c r="DI20" s="57">
        <f t="shared" ca="1" si="25"/>
        <v>0</v>
      </c>
      <c r="DJ20" s="57">
        <f t="shared" ca="1" si="25"/>
        <v>0</v>
      </c>
      <c r="DK20" s="57">
        <f t="shared" ca="1" si="25"/>
        <v>0</v>
      </c>
      <c r="DL20" s="57">
        <f t="shared" ca="1" si="25"/>
        <v>0</v>
      </c>
      <c r="DM20" s="57">
        <f t="shared" ca="1" si="25"/>
        <v>0</v>
      </c>
      <c r="DN20" s="57">
        <f t="shared" ca="1" si="25"/>
        <v>0</v>
      </c>
      <c r="DO20" s="57">
        <f t="shared" ca="1" si="25"/>
        <v>0</v>
      </c>
      <c r="DP20" s="57">
        <f t="shared" ca="1" si="25"/>
        <v>0</v>
      </c>
      <c r="DQ20" s="57">
        <f t="shared" ca="1" si="25"/>
        <v>0</v>
      </c>
      <c r="DR20" s="57">
        <f t="shared" ca="1" si="25"/>
        <v>0</v>
      </c>
      <c r="DS20" s="57">
        <f t="shared" ca="1" si="25"/>
        <v>0</v>
      </c>
      <c r="DT20" s="57">
        <f t="shared" ca="1" si="25"/>
        <v>0</v>
      </c>
      <c r="DU20" s="57">
        <f t="shared" ca="1" si="25"/>
        <v>0</v>
      </c>
      <c r="DV20" s="57">
        <f t="shared" ca="1" si="25"/>
        <v>0</v>
      </c>
      <c r="DW20" s="57">
        <f t="shared" ca="1" si="25"/>
        <v>0</v>
      </c>
      <c r="DX20" s="57">
        <f t="shared" ca="1" si="25"/>
        <v>0</v>
      </c>
      <c r="DY20" s="57">
        <f t="shared" ca="1" si="25"/>
        <v>0</v>
      </c>
      <c r="DZ20" s="57">
        <f t="shared" ca="1" si="25"/>
        <v>0</v>
      </c>
      <c r="EA20" s="57">
        <f t="shared" ref="EA20:GL20" ca="1" si="26">EA5+EA6-EA7-EA11+EA15-EA19</f>
        <v>0</v>
      </c>
      <c r="EB20" s="57">
        <f t="shared" ca="1" si="26"/>
        <v>0</v>
      </c>
      <c r="EC20" s="57">
        <f t="shared" ca="1" si="26"/>
        <v>0</v>
      </c>
      <c r="ED20" s="57">
        <f t="shared" ca="1" si="26"/>
        <v>0</v>
      </c>
      <c r="EE20" s="57">
        <f t="shared" ca="1" si="26"/>
        <v>0</v>
      </c>
      <c r="EF20" s="57">
        <f t="shared" ca="1" si="26"/>
        <v>0</v>
      </c>
      <c r="EG20" s="57">
        <f t="shared" ca="1" si="26"/>
        <v>0</v>
      </c>
      <c r="EH20" s="57">
        <f t="shared" ca="1" si="26"/>
        <v>0</v>
      </c>
      <c r="EI20" s="57">
        <f t="shared" ca="1" si="26"/>
        <v>0</v>
      </c>
      <c r="EJ20" s="57">
        <f t="shared" ca="1" si="26"/>
        <v>0</v>
      </c>
      <c r="EK20" s="57">
        <f t="shared" ca="1" si="26"/>
        <v>0</v>
      </c>
      <c r="EL20" s="57">
        <f t="shared" ca="1" si="26"/>
        <v>0</v>
      </c>
      <c r="EM20" s="57">
        <f t="shared" ca="1" si="26"/>
        <v>0</v>
      </c>
      <c r="EN20" s="57">
        <f t="shared" ca="1" si="26"/>
        <v>0</v>
      </c>
      <c r="EO20" s="57">
        <f t="shared" ca="1" si="26"/>
        <v>0</v>
      </c>
      <c r="EP20" s="57">
        <f t="shared" ca="1" si="26"/>
        <v>0</v>
      </c>
      <c r="EQ20" s="57">
        <f t="shared" ca="1" si="26"/>
        <v>0</v>
      </c>
      <c r="ER20" s="57">
        <f t="shared" ca="1" si="26"/>
        <v>0</v>
      </c>
      <c r="ES20" s="57">
        <f t="shared" ca="1" si="26"/>
        <v>0</v>
      </c>
      <c r="ET20" s="57">
        <f t="shared" ca="1" si="26"/>
        <v>0</v>
      </c>
      <c r="EU20" s="57">
        <f t="shared" ca="1" si="26"/>
        <v>0</v>
      </c>
      <c r="EV20" s="57">
        <f t="shared" ca="1" si="26"/>
        <v>0</v>
      </c>
      <c r="EW20" s="57">
        <f t="shared" ca="1" si="26"/>
        <v>0</v>
      </c>
      <c r="EX20" s="57">
        <f t="shared" ca="1" si="26"/>
        <v>0</v>
      </c>
      <c r="EY20" s="57">
        <f t="shared" ca="1" si="26"/>
        <v>0</v>
      </c>
      <c r="EZ20" s="57">
        <f t="shared" ca="1" si="26"/>
        <v>0</v>
      </c>
      <c r="FA20" s="57">
        <f t="shared" ca="1" si="26"/>
        <v>0</v>
      </c>
      <c r="FB20" s="57">
        <f t="shared" ca="1" si="26"/>
        <v>0</v>
      </c>
      <c r="FC20" s="57">
        <f t="shared" ca="1" si="26"/>
        <v>0</v>
      </c>
      <c r="FD20" s="57">
        <f t="shared" ca="1" si="26"/>
        <v>0</v>
      </c>
      <c r="FE20" s="57">
        <f t="shared" ca="1" si="26"/>
        <v>0</v>
      </c>
      <c r="FF20" s="57">
        <f t="shared" ca="1" si="26"/>
        <v>0</v>
      </c>
      <c r="FG20" s="57">
        <f t="shared" ca="1" si="26"/>
        <v>0</v>
      </c>
      <c r="FH20" s="57">
        <f t="shared" ca="1" si="26"/>
        <v>0</v>
      </c>
      <c r="FI20" s="57">
        <f t="shared" ca="1" si="26"/>
        <v>0</v>
      </c>
      <c r="FJ20" s="57">
        <f t="shared" ca="1" si="26"/>
        <v>0</v>
      </c>
      <c r="FK20" s="57">
        <f t="shared" ca="1" si="26"/>
        <v>0</v>
      </c>
      <c r="FL20" s="57">
        <f t="shared" ca="1" si="26"/>
        <v>0</v>
      </c>
      <c r="FM20" s="57">
        <f t="shared" ca="1" si="26"/>
        <v>0</v>
      </c>
      <c r="FN20" s="57">
        <f t="shared" ca="1" si="26"/>
        <v>0</v>
      </c>
      <c r="FO20" s="57">
        <f t="shared" ca="1" si="26"/>
        <v>0</v>
      </c>
      <c r="FP20" s="57">
        <f t="shared" ca="1" si="26"/>
        <v>0</v>
      </c>
      <c r="FQ20" s="57">
        <f t="shared" ca="1" si="26"/>
        <v>0</v>
      </c>
      <c r="FR20" s="57">
        <f t="shared" ca="1" si="26"/>
        <v>0</v>
      </c>
      <c r="FS20" s="57">
        <f t="shared" ca="1" si="26"/>
        <v>0</v>
      </c>
      <c r="FT20" s="57">
        <f t="shared" ca="1" si="26"/>
        <v>0</v>
      </c>
      <c r="FU20" s="57">
        <f t="shared" ca="1" si="26"/>
        <v>0</v>
      </c>
      <c r="FV20" s="57">
        <f t="shared" ca="1" si="26"/>
        <v>0</v>
      </c>
      <c r="FW20" s="57">
        <f t="shared" ca="1" si="26"/>
        <v>0</v>
      </c>
      <c r="FX20" s="57">
        <f t="shared" ca="1" si="26"/>
        <v>0</v>
      </c>
      <c r="FY20" s="57">
        <f t="shared" ca="1" si="26"/>
        <v>0</v>
      </c>
      <c r="FZ20" s="57">
        <f t="shared" ca="1" si="26"/>
        <v>0</v>
      </c>
      <c r="GA20" s="57">
        <f t="shared" ca="1" si="26"/>
        <v>0</v>
      </c>
      <c r="GB20" s="57">
        <f t="shared" ca="1" si="26"/>
        <v>0</v>
      </c>
      <c r="GC20" s="57">
        <f t="shared" ca="1" si="26"/>
        <v>0</v>
      </c>
      <c r="GD20" s="57">
        <f t="shared" ca="1" si="26"/>
        <v>0</v>
      </c>
      <c r="GE20" s="57">
        <f t="shared" ca="1" si="26"/>
        <v>0</v>
      </c>
      <c r="GF20" s="57">
        <f t="shared" ca="1" si="26"/>
        <v>0</v>
      </c>
      <c r="GG20" s="57">
        <f t="shared" ca="1" si="26"/>
        <v>0</v>
      </c>
      <c r="GH20" s="57">
        <f t="shared" ca="1" si="26"/>
        <v>0</v>
      </c>
      <c r="GI20" s="57">
        <f t="shared" ca="1" si="26"/>
        <v>0</v>
      </c>
      <c r="GJ20" s="57">
        <f t="shared" ca="1" si="26"/>
        <v>0</v>
      </c>
      <c r="GK20" s="57">
        <f t="shared" ca="1" si="26"/>
        <v>0</v>
      </c>
      <c r="GL20" s="57">
        <f t="shared" ca="1" si="26"/>
        <v>0</v>
      </c>
      <c r="GM20" s="57">
        <f t="shared" ref="GM20:HO20" ca="1" si="27">GM5+GM6-GM7-GM11+GM15-GM19</f>
        <v>0</v>
      </c>
      <c r="GN20" s="57">
        <f t="shared" ca="1" si="27"/>
        <v>0</v>
      </c>
      <c r="GO20" s="57">
        <f t="shared" ca="1" si="27"/>
        <v>0</v>
      </c>
      <c r="GP20" s="57">
        <f t="shared" ca="1" si="27"/>
        <v>0</v>
      </c>
      <c r="GQ20" s="57">
        <f t="shared" ca="1" si="27"/>
        <v>0</v>
      </c>
      <c r="GR20" s="57">
        <f t="shared" ca="1" si="27"/>
        <v>0</v>
      </c>
      <c r="GS20" s="57">
        <f t="shared" ca="1" si="27"/>
        <v>0</v>
      </c>
      <c r="GT20" s="57">
        <f t="shared" ca="1" si="27"/>
        <v>0</v>
      </c>
      <c r="GU20" s="57">
        <f t="shared" ca="1" si="27"/>
        <v>0</v>
      </c>
      <c r="GV20" s="57">
        <f t="shared" ca="1" si="27"/>
        <v>0</v>
      </c>
      <c r="GW20" s="57">
        <f t="shared" ca="1" si="27"/>
        <v>0</v>
      </c>
      <c r="GX20" s="57">
        <f t="shared" ca="1" si="27"/>
        <v>0</v>
      </c>
      <c r="GY20" s="57">
        <f t="shared" ca="1" si="27"/>
        <v>0</v>
      </c>
      <c r="GZ20" s="57">
        <f t="shared" ca="1" si="27"/>
        <v>0</v>
      </c>
      <c r="HA20" s="57">
        <f t="shared" ca="1" si="27"/>
        <v>0</v>
      </c>
      <c r="HB20" s="57">
        <f t="shared" ca="1" si="27"/>
        <v>0</v>
      </c>
      <c r="HC20" s="57">
        <f t="shared" ca="1" si="27"/>
        <v>0</v>
      </c>
      <c r="HD20" s="57">
        <f t="shared" ca="1" si="27"/>
        <v>0</v>
      </c>
      <c r="HE20" s="57">
        <f t="shared" ca="1" si="27"/>
        <v>0</v>
      </c>
      <c r="HF20" s="57">
        <f t="shared" ca="1" si="27"/>
        <v>0</v>
      </c>
      <c r="HG20" s="57">
        <f t="shared" ca="1" si="27"/>
        <v>0</v>
      </c>
      <c r="HH20" s="57">
        <f t="shared" ca="1" si="27"/>
        <v>0</v>
      </c>
      <c r="HI20" s="57">
        <f t="shared" ca="1" si="27"/>
        <v>0</v>
      </c>
      <c r="HJ20" s="57">
        <f t="shared" ca="1" si="27"/>
        <v>0</v>
      </c>
      <c r="HK20" s="57">
        <f t="shared" ca="1" si="27"/>
        <v>0</v>
      </c>
      <c r="HL20" s="57">
        <f t="shared" ca="1" si="27"/>
        <v>0</v>
      </c>
      <c r="HM20" s="57">
        <f t="shared" ca="1" si="27"/>
        <v>0</v>
      </c>
      <c r="HN20" s="57">
        <f t="shared" ca="1" si="27"/>
        <v>0</v>
      </c>
      <c r="HO20" s="57">
        <f t="shared" ca="1" si="27"/>
        <v>0</v>
      </c>
    </row>
    <row r="21" spans="1:223" ht="14.5" x14ac:dyDescent="0.35">
      <c r="A21" s="59"/>
      <c r="B21" s="60"/>
      <c r="C21" s="61"/>
      <c r="D21" s="61">
        <f t="shared" ref="D21:S21" ca="1" si="28">(D7/C7)-1</f>
        <v>1.6262122741504736E-2</v>
      </c>
      <c r="E21" s="61">
        <f t="shared" ca="1" si="28"/>
        <v>5.9356898494634214E-2</v>
      </c>
      <c r="F21" s="61">
        <f t="shared" ca="1" si="28"/>
        <v>3.6855171570730372E-2</v>
      </c>
      <c r="G21" s="61">
        <f t="shared" ca="1" si="28"/>
        <v>3.6994361361301076E-2</v>
      </c>
      <c r="H21" s="61">
        <f t="shared" ca="1" si="28"/>
        <v>2.8561838829553876E-2</v>
      </c>
      <c r="I21" s="61">
        <f t="shared" ca="1" si="28"/>
        <v>3.0604972202852299E-2</v>
      </c>
      <c r="J21" s="61">
        <f t="shared" ca="1" si="28"/>
        <v>3.9868023095959382E-2</v>
      </c>
      <c r="K21" s="61">
        <f t="shared" ca="1" si="28"/>
        <v>5.0225277630881804E-2</v>
      </c>
      <c r="L21" s="61">
        <f t="shared" ca="1" si="28"/>
        <v>5.4381321828662177E-2</v>
      </c>
      <c r="M21" s="61">
        <f t="shared" ca="1" si="28"/>
        <v>5.1574115462641679E-2</v>
      </c>
      <c r="N21" s="61">
        <f t="shared" ca="1" si="28"/>
        <v>3.5414200012883201E-2</v>
      </c>
      <c r="O21" s="61">
        <f t="shared" ca="1" si="28"/>
        <v>7.8959451777932399E-2</v>
      </c>
      <c r="P21" s="61">
        <f t="shared" ca="1" si="28"/>
        <v>4.6351773807722152E-2</v>
      </c>
      <c r="Q21" s="61">
        <f t="shared" ca="1" si="28"/>
        <v>7.4581818181818083E-2</v>
      </c>
      <c r="R21" s="61">
        <f t="shared" ca="1" si="28"/>
        <v>4.7729739719858832E-2</v>
      </c>
      <c r="S21" s="61">
        <f t="shared" ca="1" si="28"/>
        <v>4.5533032380204785E-2</v>
      </c>
      <c r="T21" s="62"/>
      <c r="U21" s="62"/>
      <c r="V21" s="62"/>
      <c r="W21" s="62"/>
      <c r="X21" s="62"/>
      <c r="Y21" s="62"/>
      <c r="Z21" s="62"/>
      <c r="AA21" s="62"/>
      <c r="AB21" s="62"/>
      <c r="AC21" s="62"/>
      <c r="AD21" s="62"/>
      <c r="AE21" s="62"/>
      <c r="AF21" s="62"/>
      <c r="AG21" s="62"/>
      <c r="AH21" s="62"/>
      <c r="AI21" s="62"/>
      <c r="AJ21" s="62"/>
      <c r="AK21" s="62"/>
      <c r="AL21" s="62"/>
      <c r="AM21" s="62"/>
      <c r="AN21" s="62"/>
      <c r="AO21" s="62"/>
      <c r="AP21" s="62"/>
      <c r="AQ21" s="62"/>
      <c r="AR21" s="62"/>
      <c r="AS21" s="62"/>
      <c r="AT21" s="62"/>
      <c r="AU21" s="62"/>
      <c r="AV21" s="62"/>
      <c r="AW21" s="62"/>
      <c r="AX21" s="62"/>
      <c r="AY21" s="62"/>
      <c r="AZ21" s="62"/>
      <c r="BA21" s="62"/>
      <c r="BB21" s="62"/>
      <c r="BC21" s="62"/>
      <c r="BD21" s="62"/>
      <c r="BE21" s="62"/>
      <c r="BF21" s="62"/>
      <c r="BG21" s="62"/>
      <c r="BH21" s="62"/>
      <c r="BI21" s="62"/>
      <c r="BJ21" s="62"/>
      <c r="BK21" s="62"/>
      <c r="BL21" s="62"/>
      <c r="BM21" s="62"/>
      <c r="BN21" s="62"/>
      <c r="BO21" s="62"/>
      <c r="BP21" s="62"/>
      <c r="BQ21" s="62"/>
      <c r="BR21" s="62"/>
      <c r="BS21" s="62"/>
      <c r="BT21" s="62"/>
      <c r="BU21" s="62"/>
      <c r="BV21" s="62"/>
      <c r="BW21" s="62"/>
      <c r="BX21" s="62"/>
      <c r="BY21" s="62"/>
      <c r="BZ21" s="62"/>
      <c r="CA21" s="62"/>
      <c r="CB21" s="62"/>
      <c r="CC21" s="62"/>
      <c r="CD21" s="62"/>
      <c r="CE21" s="62"/>
      <c r="CF21" s="62"/>
      <c r="CG21" s="62"/>
      <c r="CH21" s="62"/>
      <c r="CI21" s="62"/>
      <c r="CJ21" s="62"/>
      <c r="CK21" s="62"/>
      <c r="CL21" s="62"/>
      <c r="CM21" s="62"/>
      <c r="CN21" s="62"/>
      <c r="CO21" s="62"/>
      <c r="CP21" s="62"/>
      <c r="CQ21" s="62"/>
      <c r="CR21" s="62"/>
      <c r="CS21" s="62"/>
      <c r="CT21" s="62"/>
      <c r="CU21" s="62"/>
      <c r="CV21" s="62"/>
      <c r="CW21" s="62"/>
      <c r="CX21" s="62"/>
      <c r="CY21" s="62"/>
      <c r="CZ21" s="62"/>
      <c r="DA21" s="62"/>
      <c r="DB21" s="62"/>
      <c r="DC21" s="62"/>
      <c r="DD21" s="62"/>
      <c r="DE21" s="62"/>
      <c r="DF21" s="62"/>
      <c r="DG21" s="62"/>
      <c r="DH21" s="62"/>
      <c r="DI21" s="62"/>
      <c r="DJ21" s="62"/>
      <c r="DK21" s="62"/>
      <c r="DL21" s="62"/>
      <c r="DM21" s="62"/>
      <c r="DN21" s="62"/>
      <c r="DO21" s="62"/>
      <c r="DP21" s="62"/>
      <c r="DQ21" s="62"/>
      <c r="DR21" s="62"/>
      <c r="DS21" s="62"/>
      <c r="DT21" s="62"/>
      <c r="DU21" s="62"/>
      <c r="DV21" s="62"/>
      <c r="DW21" s="62"/>
      <c r="DX21" s="62"/>
      <c r="DY21" s="62"/>
      <c r="DZ21" s="62"/>
      <c r="EA21" s="62"/>
      <c r="EB21" s="62"/>
      <c r="EC21" s="62"/>
      <c r="ED21" s="62"/>
      <c r="EE21" s="62"/>
      <c r="EF21" s="62"/>
      <c r="EG21" s="62"/>
      <c r="EH21" s="62"/>
      <c r="EI21" s="62"/>
      <c r="EJ21" s="62"/>
      <c r="EK21" s="62"/>
      <c r="EL21" s="62"/>
      <c r="EM21" s="62"/>
      <c r="EN21" s="62"/>
      <c r="EO21" s="62"/>
      <c r="EP21" s="62"/>
      <c r="EQ21" s="62"/>
      <c r="ER21" s="62"/>
      <c r="ES21" s="62"/>
      <c r="ET21" s="62"/>
      <c r="EU21" s="62"/>
      <c r="EV21" s="62"/>
      <c r="EW21" s="62"/>
      <c r="EX21" s="62"/>
      <c r="EY21" s="62"/>
      <c r="EZ21" s="62"/>
      <c r="FA21" s="62"/>
      <c r="FB21" s="62"/>
      <c r="FC21" s="62"/>
      <c r="FD21" s="62"/>
      <c r="FE21" s="62"/>
      <c r="FF21" s="62"/>
      <c r="FG21" s="62"/>
      <c r="FH21" s="62"/>
      <c r="FI21" s="62"/>
      <c r="FJ21" s="62"/>
      <c r="FK21" s="62"/>
      <c r="FL21" s="62"/>
      <c r="FM21" s="62"/>
      <c r="FN21" s="62"/>
      <c r="FO21" s="62"/>
      <c r="FP21" s="62"/>
      <c r="FQ21" s="62"/>
      <c r="FR21" s="62"/>
      <c r="FS21" s="62"/>
      <c r="FT21" s="62"/>
      <c r="FU21" s="62"/>
      <c r="FV21" s="62"/>
      <c r="FW21" s="62"/>
      <c r="FX21" s="62"/>
      <c r="FY21" s="62"/>
      <c r="FZ21" s="62"/>
      <c r="GA21" s="62"/>
      <c r="GB21" s="62"/>
      <c r="GC21" s="62"/>
      <c r="GD21" s="62"/>
      <c r="GE21" s="62"/>
      <c r="GF21" s="62"/>
      <c r="GG21" s="62"/>
      <c r="GH21" s="62"/>
      <c r="GI21" s="62"/>
      <c r="GJ21" s="62"/>
      <c r="GK21" s="62"/>
      <c r="GL21" s="62"/>
      <c r="GM21" s="62"/>
      <c r="GN21" s="62"/>
      <c r="GO21" s="62"/>
      <c r="GP21" s="62"/>
      <c r="GQ21" s="62"/>
    </row>
    <row r="22" spans="1:223" x14ac:dyDescent="0.3">
      <c r="C22" s="63" t="s">
        <v>36</v>
      </c>
      <c r="N22" s="64"/>
    </row>
    <row r="23" spans="1:223" x14ac:dyDescent="0.3">
      <c r="C23" s="65" t="s">
        <v>37</v>
      </c>
    </row>
    <row r="24" spans="1:223" x14ac:dyDescent="0.3">
      <c r="C24" s="65" t="s">
        <v>38</v>
      </c>
    </row>
    <row r="25" spans="1:223" x14ac:dyDescent="0.3">
      <c r="C25" s="63" t="s">
        <v>39</v>
      </c>
    </row>
    <row r="26" spans="1:223" x14ac:dyDescent="0.3">
      <c r="C26" s="65" t="s">
        <v>57</v>
      </c>
    </row>
    <row r="27" spans="1:223" x14ac:dyDescent="0.3">
      <c r="C27" s="65" t="s">
        <v>58</v>
      </c>
    </row>
    <row r="28" spans="1:223" x14ac:dyDescent="0.3">
      <c r="C28" s="65" t="s">
        <v>40</v>
      </c>
    </row>
    <row r="29" spans="1:223" x14ac:dyDescent="0.3">
      <c r="C29" s="66" t="s">
        <v>56</v>
      </c>
    </row>
    <row r="30" spans="1:223" x14ac:dyDescent="0.3">
      <c r="C30" s="67" t="s">
        <v>41</v>
      </c>
    </row>
    <row r="31" spans="1:223" x14ac:dyDescent="0.3">
      <c r="B31" s="1"/>
      <c r="C31" s="1"/>
      <c r="D31" s="1"/>
      <c r="E31" s="1"/>
      <c r="F31" s="1"/>
      <c r="G31" s="1"/>
      <c r="H31" s="1"/>
      <c r="I31" s="1"/>
      <c r="J31" s="1"/>
      <c r="K31" s="1"/>
      <c r="L31" s="1"/>
      <c r="M31" s="1"/>
      <c r="N31" s="1"/>
      <c r="O31" s="1"/>
      <c r="P31" s="1" t="s">
        <v>42</v>
      </c>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row>
    <row r="32" spans="1:223" x14ac:dyDescent="0.3">
      <c r="C32" s="2" t="s">
        <v>43</v>
      </c>
    </row>
    <row r="33" spans="3:10" x14ac:dyDescent="0.3">
      <c r="C33" s="65" t="s">
        <v>44</v>
      </c>
    </row>
    <row r="34" spans="3:10" x14ac:dyDescent="0.3">
      <c r="C34" s="65" t="s">
        <v>45</v>
      </c>
      <c r="J34" s="2" t="s">
        <v>46</v>
      </c>
    </row>
    <row r="35" spans="3:10" x14ac:dyDescent="0.3">
      <c r="C35" s="65"/>
    </row>
  </sheetData>
  <mergeCells count="2">
    <mergeCell ref="C3:S3"/>
    <mergeCell ref="T3:EU3"/>
  </mergeCells>
  <conditionalFormatting sqref="C8:EI10">
    <cfRule type="cellIs" dxfId="22" priority="2" operator="lessThan">
      <formula>0</formula>
    </cfRule>
  </conditionalFormatting>
  <conditionalFormatting sqref="EJ8:HO10">
    <cfRule type="cellIs" dxfId="21" priority="3" operator="lessThan">
      <formula>0</formula>
    </cfRule>
  </conditionalFormatting>
  <conditionalFormatting sqref="C6:HO6">
    <cfRule type="cellIs" dxfId="20" priority="4" operator="lessThan">
      <formula>0</formula>
    </cfRule>
  </conditionalFormatting>
  <conditionalFormatting sqref="C5:HO5">
    <cfRule type="cellIs" dxfId="19" priority="5" operator="lessThan">
      <formula>0</formula>
    </cfRule>
  </conditionalFormatting>
  <conditionalFormatting sqref="C19:HO19">
    <cfRule type="cellIs" dxfId="18" priority="6" operator="lessThan">
      <formula>0</formula>
    </cfRule>
  </conditionalFormatting>
  <conditionalFormatting sqref="C7:HO7">
    <cfRule type="cellIs" dxfId="17" priority="7" operator="lessThan">
      <formula>0</formula>
    </cfRule>
  </conditionalFormatting>
  <conditionalFormatting sqref="C11:HO11">
    <cfRule type="cellIs" dxfId="16" priority="8" operator="lessThan">
      <formula>0</formula>
    </cfRule>
  </conditionalFormatting>
  <conditionalFormatting sqref="C12:EI12">
    <cfRule type="cellIs" dxfId="15" priority="9" operator="lessThan">
      <formula>0</formula>
    </cfRule>
  </conditionalFormatting>
  <conditionalFormatting sqref="EJ12:HO12">
    <cfRule type="cellIs" dxfId="14" priority="10" operator="lessThan">
      <formula>0</formula>
    </cfRule>
  </conditionalFormatting>
  <conditionalFormatting sqref="C13:EI13">
    <cfRule type="cellIs" dxfId="13" priority="11" operator="lessThan">
      <formula>0</formula>
    </cfRule>
  </conditionalFormatting>
  <conditionalFormatting sqref="EJ13:HO13">
    <cfRule type="cellIs" dxfId="12" priority="12" operator="lessThan">
      <formula>0</formula>
    </cfRule>
  </conditionalFormatting>
  <conditionalFormatting sqref="C14:EI14">
    <cfRule type="cellIs" dxfId="11" priority="13" operator="lessThan">
      <formula>0</formula>
    </cfRule>
  </conditionalFormatting>
  <conditionalFormatting sqref="EJ14:HO14">
    <cfRule type="cellIs" dxfId="10" priority="14" operator="lessThan">
      <formula>0</formula>
    </cfRule>
  </conditionalFormatting>
  <conditionalFormatting sqref="C16:EI16">
    <cfRule type="cellIs" dxfId="9" priority="15" operator="lessThan">
      <formula>0</formula>
    </cfRule>
  </conditionalFormatting>
  <conditionalFormatting sqref="EJ16:HO16">
    <cfRule type="cellIs" dxfId="8" priority="16" operator="lessThan">
      <formula>0</formula>
    </cfRule>
  </conditionalFormatting>
  <conditionalFormatting sqref="C17:EI17">
    <cfRule type="cellIs" dxfId="7" priority="17" operator="lessThan">
      <formula>0</formula>
    </cfRule>
  </conditionalFormatting>
  <conditionalFormatting sqref="EJ17:HO17">
    <cfRule type="cellIs" dxfId="6" priority="18" operator="lessThan">
      <formula>0</formula>
    </cfRule>
  </conditionalFormatting>
  <conditionalFormatting sqref="C18:EI18">
    <cfRule type="cellIs" dxfId="5" priority="19" operator="lessThan">
      <formula>0</formula>
    </cfRule>
  </conditionalFormatting>
  <conditionalFormatting sqref="EJ18:HO18">
    <cfRule type="cellIs" dxfId="4" priority="20" operator="lessThan">
      <formula>0</formula>
    </cfRule>
  </conditionalFormatting>
  <conditionalFormatting sqref="C15:HO15">
    <cfRule type="cellIs" dxfId="3" priority="21" operator="lessThan">
      <formula>0</formula>
    </cfRule>
  </conditionalFormatting>
  <pageMargins left="0.7" right="0.7" top="0.75" bottom="0.75" header="0.511811023622047" footer="0.511811023622047"/>
  <pageSetup paperSize="9" scale="49" orientation="portrait" horizontalDpi="300" verticalDpi="300"/>
  <colBreaks count="1" manualBreakCount="1">
    <brk id="19" max="1048575" man="1"/>
  </colBreaks>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06"/>
  <sheetViews>
    <sheetView showGridLines="0" tabSelected="1" zoomScale="98" zoomScaleNormal="98" workbookViewId="0">
      <pane xSplit="3" ySplit="2" topLeftCell="D140" activePane="bottomRight" state="frozen"/>
      <selection pane="topRight" activeCell="S1" sqref="S1"/>
      <selection pane="bottomLeft" activeCell="A154" sqref="A154"/>
      <selection pane="bottomRight" activeCell="T184" sqref="T184"/>
    </sheetView>
  </sheetViews>
  <sheetFormatPr defaultColWidth="15.58203125" defaultRowHeight="14" x14ac:dyDescent="0.3"/>
  <cols>
    <col min="1" max="3" width="15.58203125" style="68"/>
    <col min="4" max="4" width="15.58203125" style="69"/>
    <col min="5" max="5" width="15.58203125" style="70"/>
    <col min="6" max="6" width="15.58203125" style="68"/>
    <col min="7" max="8" width="15.58203125" style="71"/>
    <col min="9" max="10" width="15.58203125" style="72"/>
    <col min="11" max="11" width="15.58203125" style="73"/>
    <col min="12" max="12" width="15.58203125" style="74"/>
    <col min="13" max="13" width="15.58203125" style="75"/>
    <col min="14" max="14" width="15.58203125" style="76"/>
    <col min="15" max="15" width="15.58203125" style="77"/>
    <col min="16" max="16" width="15.58203125" style="76"/>
    <col min="17" max="18" width="15.58203125" style="77"/>
    <col min="19" max="19" width="15.58203125" style="78"/>
    <col min="20" max="20" width="15.58203125" style="68"/>
    <col min="21" max="21" width="15.58203125" style="79"/>
    <col min="22" max="22" width="15.58203125" style="80"/>
    <col min="23" max="23" width="15.58203125" style="69"/>
    <col min="24" max="1024" width="15.58203125" style="81"/>
  </cols>
  <sheetData>
    <row r="1" spans="1:25" x14ac:dyDescent="0.3">
      <c r="C1" s="68">
        <v>1</v>
      </c>
      <c r="D1" s="69">
        <v>2</v>
      </c>
      <c r="E1" s="70">
        <v>3</v>
      </c>
      <c r="F1" s="68">
        <v>4</v>
      </c>
      <c r="G1" s="71">
        <v>5</v>
      </c>
      <c r="I1" s="72">
        <v>6</v>
      </c>
      <c r="J1" s="72">
        <v>7</v>
      </c>
      <c r="K1" s="73">
        <v>8</v>
      </c>
      <c r="L1" s="74">
        <v>9</v>
      </c>
      <c r="M1" s="75">
        <v>10</v>
      </c>
      <c r="N1" s="76">
        <v>11</v>
      </c>
      <c r="O1" s="77">
        <v>12</v>
      </c>
      <c r="P1" s="76">
        <v>13</v>
      </c>
      <c r="Q1" s="77">
        <v>14</v>
      </c>
      <c r="R1" s="77">
        <v>15</v>
      </c>
      <c r="S1" s="78">
        <v>16</v>
      </c>
      <c r="V1" s="82" t="s">
        <v>47</v>
      </c>
    </row>
    <row r="2" spans="1:25" s="83" customFormat="1" ht="25" x14ac:dyDescent="0.3">
      <c r="A2" s="83" t="s">
        <v>48</v>
      </c>
      <c r="B2" s="83" t="s">
        <v>49</v>
      </c>
      <c r="C2" s="83" t="s">
        <v>50</v>
      </c>
      <c r="D2" s="83" t="s">
        <v>20</v>
      </c>
      <c r="E2" s="84" t="s">
        <v>21</v>
      </c>
      <c r="F2" s="83" t="s">
        <v>51</v>
      </c>
      <c r="G2" s="85" t="s">
        <v>22</v>
      </c>
      <c r="H2" s="86" t="s">
        <v>23</v>
      </c>
      <c r="I2" s="87" t="s">
        <v>24</v>
      </c>
      <c r="J2" s="87" t="s">
        <v>25</v>
      </c>
      <c r="K2" s="88" t="s">
        <v>26</v>
      </c>
      <c r="L2" s="89" t="s">
        <v>27</v>
      </c>
      <c r="M2" s="90" t="s">
        <v>52</v>
      </c>
      <c r="N2" s="87" t="s">
        <v>29</v>
      </c>
      <c r="O2" s="91" t="s">
        <v>53</v>
      </c>
      <c r="P2" s="87" t="s">
        <v>28</v>
      </c>
      <c r="Q2" s="91" t="s">
        <v>54</v>
      </c>
      <c r="R2" s="91" t="s">
        <v>55</v>
      </c>
      <c r="S2" s="88" t="s">
        <v>30</v>
      </c>
      <c r="T2" s="89" t="s">
        <v>31</v>
      </c>
      <c r="U2" s="87" t="s">
        <v>33</v>
      </c>
      <c r="V2" s="87" t="s">
        <v>32</v>
      </c>
      <c r="W2" s="83" t="s">
        <v>34</v>
      </c>
    </row>
    <row r="3" spans="1:25" x14ac:dyDescent="0.3">
      <c r="A3" s="68">
        <v>2009</v>
      </c>
      <c r="B3" s="68">
        <v>2009</v>
      </c>
      <c r="C3" s="8">
        <v>39814</v>
      </c>
      <c r="D3" s="92">
        <v>92</v>
      </c>
      <c r="E3" s="93">
        <f t="shared" ref="E3:E66" si="0">F3</f>
        <v>0</v>
      </c>
      <c r="F3" s="94">
        <v>0</v>
      </c>
      <c r="G3" s="95">
        <f t="shared" ref="G3:G66" si="1">H3+I3+J3</f>
        <v>20.58333</v>
      </c>
      <c r="H3" s="96">
        <v>1</v>
      </c>
      <c r="I3" s="97">
        <v>13.708330999999999</v>
      </c>
      <c r="J3" s="97">
        <v>5.8749989999999999</v>
      </c>
      <c r="K3" s="73">
        <f t="shared" ref="K3:K66" si="2">L3+N3+P3</f>
        <v>7.1665999999999999</v>
      </c>
      <c r="L3" s="98">
        <f>M3</f>
        <v>0</v>
      </c>
      <c r="N3" s="99">
        <f t="shared" ref="N3:N66" si="3">O3</f>
        <v>3.75</v>
      </c>
      <c r="O3" s="100">
        <v>3.75</v>
      </c>
      <c r="P3" s="99">
        <f t="shared" ref="P3:P66" si="4">SUM(Q3:R3)</f>
        <v>3.4165999999999999</v>
      </c>
      <c r="Q3" s="100">
        <v>0</v>
      </c>
      <c r="R3" s="100">
        <v>3.4165999999999999</v>
      </c>
      <c r="S3" s="73">
        <f t="shared" ref="S3:S66" si="5">T3+U3+V3</f>
        <v>39</v>
      </c>
      <c r="T3" s="101">
        <v>0</v>
      </c>
      <c r="U3" s="102">
        <v>3</v>
      </c>
      <c r="V3" s="103">
        <v>36</v>
      </c>
      <c r="W3" s="69">
        <f t="shared" ref="W3:W66" si="6">D3+E3-G3-K3+S3</f>
        <v>103.25006999999999</v>
      </c>
      <c r="Y3" s="104"/>
    </row>
    <row r="4" spans="1:25" x14ac:dyDescent="0.3">
      <c r="A4" s="68">
        <v>2009</v>
      </c>
      <c r="B4" s="68">
        <v>2009</v>
      </c>
      <c r="C4" s="8">
        <v>39845</v>
      </c>
      <c r="D4" s="69">
        <f t="shared" ref="D4:D67" si="7">W3</f>
        <v>103.25006999999999</v>
      </c>
      <c r="E4" s="93">
        <f t="shared" si="0"/>
        <v>0</v>
      </c>
      <c r="F4" s="94">
        <v>0</v>
      </c>
      <c r="G4" s="95">
        <f t="shared" si="1"/>
        <v>20.58333</v>
      </c>
      <c r="H4" s="96">
        <v>1</v>
      </c>
      <c r="I4" s="97">
        <v>13.708330999999999</v>
      </c>
      <c r="J4" s="97">
        <v>5.8749989999999999</v>
      </c>
      <c r="K4" s="73">
        <f t="shared" si="2"/>
        <v>7.1665999999999999</v>
      </c>
      <c r="L4" s="98">
        <v>0</v>
      </c>
      <c r="N4" s="99">
        <f t="shared" si="3"/>
        <v>3.75</v>
      </c>
      <c r="O4" s="100">
        <v>3.75</v>
      </c>
      <c r="P4" s="99">
        <f t="shared" si="4"/>
        <v>3.4165999999999999</v>
      </c>
      <c r="Q4" s="100">
        <v>0</v>
      </c>
      <c r="R4" s="100">
        <v>3.4165999999999999</v>
      </c>
      <c r="S4" s="73">
        <f t="shared" si="5"/>
        <v>22</v>
      </c>
      <c r="T4" s="101">
        <v>0</v>
      </c>
      <c r="U4" s="102">
        <v>0</v>
      </c>
      <c r="V4" s="103">
        <v>22</v>
      </c>
      <c r="W4" s="69">
        <f t="shared" si="6"/>
        <v>97.500139999999988</v>
      </c>
      <c r="Y4" s="104"/>
    </row>
    <row r="5" spans="1:25" x14ac:dyDescent="0.3">
      <c r="A5" s="68">
        <v>2009</v>
      </c>
      <c r="B5" s="68">
        <v>2009</v>
      </c>
      <c r="C5" s="8">
        <v>39873</v>
      </c>
      <c r="D5" s="69">
        <f t="shared" si="7"/>
        <v>97.500139999999988</v>
      </c>
      <c r="E5" s="93">
        <f t="shared" si="0"/>
        <v>0</v>
      </c>
      <c r="F5" s="94">
        <v>0</v>
      </c>
      <c r="G5" s="95">
        <f t="shared" si="1"/>
        <v>20.58333</v>
      </c>
      <c r="H5" s="96">
        <v>1</v>
      </c>
      <c r="I5" s="97">
        <v>13.708330999999999</v>
      </c>
      <c r="J5" s="97">
        <v>5.8749989999999999</v>
      </c>
      <c r="K5" s="73">
        <f t="shared" si="2"/>
        <v>7.1665999999999999</v>
      </c>
      <c r="L5" s="98">
        <v>0</v>
      </c>
      <c r="N5" s="99">
        <f t="shared" si="3"/>
        <v>3.75</v>
      </c>
      <c r="O5" s="100">
        <v>3.75</v>
      </c>
      <c r="P5" s="99">
        <f t="shared" si="4"/>
        <v>3.4165999999999999</v>
      </c>
      <c r="Q5" s="100">
        <v>0</v>
      </c>
      <c r="R5" s="100">
        <v>3.4165999999999999</v>
      </c>
      <c r="S5" s="73">
        <f t="shared" si="5"/>
        <v>55.838756530825499</v>
      </c>
      <c r="T5" s="101">
        <v>35</v>
      </c>
      <c r="U5" s="102">
        <v>0</v>
      </c>
      <c r="V5" s="103">
        <v>20.838756530825499</v>
      </c>
      <c r="W5" s="69">
        <f t="shared" si="6"/>
        <v>125.58896653082547</v>
      </c>
      <c r="Y5" s="104"/>
    </row>
    <row r="6" spans="1:25" x14ac:dyDescent="0.3">
      <c r="A6" s="68">
        <v>2009</v>
      </c>
      <c r="B6" s="68">
        <v>2009</v>
      </c>
      <c r="C6" s="8">
        <v>39904</v>
      </c>
      <c r="D6" s="69">
        <f t="shared" si="7"/>
        <v>125.58896653082547</v>
      </c>
      <c r="E6" s="93">
        <f t="shared" si="0"/>
        <v>0</v>
      </c>
      <c r="F6" s="94">
        <v>0</v>
      </c>
      <c r="G6" s="95">
        <f t="shared" si="1"/>
        <v>20.58333</v>
      </c>
      <c r="H6" s="96">
        <v>1</v>
      </c>
      <c r="I6" s="97">
        <v>13.708330999999999</v>
      </c>
      <c r="J6" s="97">
        <v>5.8749989999999999</v>
      </c>
      <c r="K6" s="73">
        <f t="shared" si="2"/>
        <v>7.1665999999999999</v>
      </c>
      <c r="L6" s="98">
        <f>M6</f>
        <v>0</v>
      </c>
      <c r="N6" s="99">
        <f t="shared" si="3"/>
        <v>3.75</v>
      </c>
      <c r="O6" s="100">
        <v>3.75</v>
      </c>
      <c r="P6" s="99">
        <f t="shared" si="4"/>
        <v>3.4165999999999999</v>
      </c>
      <c r="Q6" s="100">
        <v>0</v>
      </c>
      <c r="R6" s="100">
        <v>3.4165999999999999</v>
      </c>
      <c r="S6" s="73">
        <f t="shared" si="5"/>
        <v>75.838756530825492</v>
      </c>
      <c r="T6" s="101">
        <v>40</v>
      </c>
      <c r="U6" s="102">
        <v>15</v>
      </c>
      <c r="V6" s="103">
        <v>20.838756530825499</v>
      </c>
      <c r="W6" s="69">
        <f t="shared" si="6"/>
        <v>173.67779306165096</v>
      </c>
      <c r="Y6" s="104"/>
    </row>
    <row r="7" spans="1:25" x14ac:dyDescent="0.3">
      <c r="A7" s="68">
        <v>2009</v>
      </c>
      <c r="B7" s="68">
        <v>2009</v>
      </c>
      <c r="C7" s="8">
        <v>39934</v>
      </c>
      <c r="D7" s="69">
        <f t="shared" si="7"/>
        <v>173.67779306165096</v>
      </c>
      <c r="E7" s="93">
        <f t="shared" si="0"/>
        <v>0</v>
      </c>
      <c r="F7" s="94">
        <v>0</v>
      </c>
      <c r="G7" s="95">
        <f t="shared" si="1"/>
        <v>20.58333</v>
      </c>
      <c r="H7" s="96">
        <v>1</v>
      </c>
      <c r="I7" s="97">
        <v>13.708330999999999</v>
      </c>
      <c r="J7" s="97">
        <v>5.8749989999999999</v>
      </c>
      <c r="K7" s="73">
        <f t="shared" si="2"/>
        <v>7.1665999999999999</v>
      </c>
      <c r="L7" s="98">
        <f>M7</f>
        <v>0</v>
      </c>
      <c r="N7" s="99">
        <f t="shared" si="3"/>
        <v>3.75</v>
      </c>
      <c r="O7" s="100">
        <v>3.75</v>
      </c>
      <c r="P7" s="99">
        <f t="shared" si="4"/>
        <v>3.4165999999999999</v>
      </c>
      <c r="Q7" s="100">
        <v>0</v>
      </c>
      <c r="R7" s="100">
        <v>3.4165999999999999</v>
      </c>
      <c r="S7" s="73">
        <f t="shared" si="5"/>
        <v>30</v>
      </c>
      <c r="T7" s="101">
        <v>0</v>
      </c>
      <c r="U7" s="102">
        <v>30</v>
      </c>
      <c r="V7" s="103">
        <v>0</v>
      </c>
      <c r="W7" s="69">
        <f t="shared" si="6"/>
        <v>175.92786306165098</v>
      </c>
      <c r="Y7" s="104"/>
    </row>
    <row r="8" spans="1:25" x14ac:dyDescent="0.3">
      <c r="A8" s="68">
        <v>2009</v>
      </c>
      <c r="B8" s="68">
        <v>2009</v>
      </c>
      <c r="C8" s="8">
        <v>39965</v>
      </c>
      <c r="D8" s="69">
        <f t="shared" si="7"/>
        <v>175.92786306165098</v>
      </c>
      <c r="E8" s="93">
        <f t="shared" si="0"/>
        <v>0</v>
      </c>
      <c r="F8" s="94">
        <v>0</v>
      </c>
      <c r="G8" s="95">
        <f t="shared" si="1"/>
        <v>20.58333</v>
      </c>
      <c r="H8" s="96">
        <v>1</v>
      </c>
      <c r="I8" s="97">
        <v>13.708330999999999</v>
      </c>
      <c r="J8" s="97">
        <v>5.8749989999999999</v>
      </c>
      <c r="K8" s="73">
        <f t="shared" si="2"/>
        <v>7.1665999999999999</v>
      </c>
      <c r="L8" s="98">
        <f>M8</f>
        <v>0</v>
      </c>
      <c r="N8" s="99">
        <f t="shared" si="3"/>
        <v>3.75</v>
      </c>
      <c r="O8" s="100">
        <v>3.75</v>
      </c>
      <c r="P8" s="99">
        <f t="shared" si="4"/>
        <v>3.4165999999999999</v>
      </c>
      <c r="Q8" s="100">
        <v>0</v>
      </c>
      <c r="R8" s="100">
        <v>3.4165999999999999</v>
      </c>
      <c r="S8" s="73">
        <f t="shared" si="5"/>
        <v>46.838756530825499</v>
      </c>
      <c r="T8" s="101">
        <v>0</v>
      </c>
      <c r="U8" s="102">
        <v>26</v>
      </c>
      <c r="V8" s="103">
        <v>20.838756530825499</v>
      </c>
      <c r="W8" s="69">
        <f t="shared" si="6"/>
        <v>195.0166895924765</v>
      </c>
      <c r="Y8" s="104"/>
    </row>
    <row r="9" spans="1:25" x14ac:dyDescent="0.3">
      <c r="A9" s="68">
        <v>2009</v>
      </c>
      <c r="B9" s="68">
        <v>2009</v>
      </c>
      <c r="C9" s="8">
        <v>39995</v>
      </c>
      <c r="D9" s="69">
        <f t="shared" si="7"/>
        <v>195.0166895924765</v>
      </c>
      <c r="E9" s="93">
        <f t="shared" si="0"/>
        <v>0</v>
      </c>
      <c r="F9" s="94">
        <v>0</v>
      </c>
      <c r="G9" s="95">
        <f t="shared" si="1"/>
        <v>20.58333</v>
      </c>
      <c r="H9" s="96">
        <v>1</v>
      </c>
      <c r="I9" s="97">
        <v>13.708330999999999</v>
      </c>
      <c r="J9" s="97">
        <v>5.8749989999999999</v>
      </c>
      <c r="K9" s="73">
        <f t="shared" si="2"/>
        <v>7.1665999999999999</v>
      </c>
      <c r="L9" s="98">
        <f>M9</f>
        <v>0</v>
      </c>
      <c r="N9" s="99">
        <f t="shared" si="3"/>
        <v>3.75</v>
      </c>
      <c r="O9" s="100">
        <v>3.75</v>
      </c>
      <c r="P9" s="99">
        <f t="shared" si="4"/>
        <v>3.4165999999999999</v>
      </c>
      <c r="Q9" s="100">
        <v>0</v>
      </c>
      <c r="R9" s="100">
        <v>3.4165999999999999</v>
      </c>
      <c r="S9" s="73">
        <f t="shared" si="5"/>
        <v>45.838756530825499</v>
      </c>
      <c r="T9" s="101">
        <v>0</v>
      </c>
      <c r="U9" s="102">
        <v>25</v>
      </c>
      <c r="V9" s="103">
        <v>20.838756530825499</v>
      </c>
      <c r="W9" s="69">
        <f t="shared" si="6"/>
        <v>213.10551612330201</v>
      </c>
      <c r="Y9" s="104"/>
    </row>
    <row r="10" spans="1:25" x14ac:dyDescent="0.3">
      <c r="A10" s="68">
        <v>2009</v>
      </c>
      <c r="B10" s="68">
        <v>2009</v>
      </c>
      <c r="C10" s="8">
        <v>40026</v>
      </c>
      <c r="D10" s="69">
        <f t="shared" si="7"/>
        <v>213.10551612330201</v>
      </c>
      <c r="E10" s="93">
        <f t="shared" si="0"/>
        <v>0</v>
      </c>
      <c r="F10" s="94">
        <v>0</v>
      </c>
      <c r="G10" s="95">
        <f t="shared" si="1"/>
        <v>20.58333</v>
      </c>
      <c r="H10" s="96">
        <v>1</v>
      </c>
      <c r="I10" s="97">
        <v>13.708330999999999</v>
      </c>
      <c r="J10" s="97">
        <v>5.8749989999999999</v>
      </c>
      <c r="K10" s="73">
        <f t="shared" si="2"/>
        <v>7.1665999999999999</v>
      </c>
      <c r="L10" s="98">
        <f>M10</f>
        <v>0</v>
      </c>
      <c r="N10" s="99">
        <f t="shared" si="3"/>
        <v>3.75</v>
      </c>
      <c r="O10" s="100">
        <v>3.75</v>
      </c>
      <c r="P10" s="99">
        <f t="shared" si="4"/>
        <v>3.4165999999999999</v>
      </c>
      <c r="Q10" s="100">
        <v>0</v>
      </c>
      <c r="R10" s="100">
        <v>3.4165999999999999</v>
      </c>
      <c r="S10" s="73">
        <f t="shared" si="5"/>
        <v>24</v>
      </c>
      <c r="T10" s="101">
        <v>0</v>
      </c>
      <c r="U10" s="102">
        <v>0</v>
      </c>
      <c r="V10" s="103">
        <v>24</v>
      </c>
      <c r="W10" s="69">
        <f t="shared" si="6"/>
        <v>209.35558612330203</v>
      </c>
      <c r="Y10" s="104"/>
    </row>
    <row r="11" spans="1:25" x14ac:dyDescent="0.3">
      <c r="A11" s="68">
        <v>2009</v>
      </c>
      <c r="B11" s="68">
        <v>2009</v>
      </c>
      <c r="C11" s="8">
        <v>40057</v>
      </c>
      <c r="D11" s="69">
        <f t="shared" si="7"/>
        <v>209.35558612330203</v>
      </c>
      <c r="E11" s="93">
        <f t="shared" si="0"/>
        <v>0</v>
      </c>
      <c r="F11" s="94">
        <v>0</v>
      </c>
      <c r="G11" s="95">
        <f t="shared" si="1"/>
        <v>20.58333</v>
      </c>
      <c r="H11" s="96">
        <v>1</v>
      </c>
      <c r="I11" s="97">
        <v>13.708330999999999</v>
      </c>
      <c r="J11" s="97">
        <v>5.8749989999999999</v>
      </c>
      <c r="K11" s="73">
        <f t="shared" si="2"/>
        <v>35.166600000000003</v>
      </c>
      <c r="L11" s="98">
        <v>28</v>
      </c>
      <c r="N11" s="99">
        <f t="shared" si="3"/>
        <v>3.75</v>
      </c>
      <c r="O11" s="100">
        <v>3.75</v>
      </c>
      <c r="P11" s="99">
        <f t="shared" si="4"/>
        <v>3.4165999999999999</v>
      </c>
      <c r="Q11" s="100">
        <v>0</v>
      </c>
      <c r="R11" s="100">
        <v>3.4165999999999999</v>
      </c>
      <c r="S11" s="73">
        <f t="shared" si="5"/>
        <v>7</v>
      </c>
      <c r="T11" s="101">
        <v>0</v>
      </c>
      <c r="U11" s="102">
        <v>0</v>
      </c>
      <c r="V11" s="103">
        <v>7</v>
      </c>
      <c r="W11" s="69">
        <f t="shared" si="6"/>
        <v>160.60565612330203</v>
      </c>
      <c r="Y11" s="104"/>
    </row>
    <row r="12" spans="1:25" x14ac:dyDescent="0.3">
      <c r="A12" s="68">
        <v>2009</v>
      </c>
      <c r="B12" s="68">
        <v>2009</v>
      </c>
      <c r="C12" s="8">
        <v>40087</v>
      </c>
      <c r="D12" s="69">
        <f t="shared" si="7"/>
        <v>160.60565612330203</v>
      </c>
      <c r="E12" s="93">
        <f t="shared" si="0"/>
        <v>0</v>
      </c>
      <c r="F12" s="94">
        <v>0</v>
      </c>
      <c r="G12" s="95">
        <f t="shared" si="1"/>
        <v>20.58333</v>
      </c>
      <c r="H12" s="96">
        <v>1</v>
      </c>
      <c r="I12" s="97">
        <v>13.708330999999999</v>
      </c>
      <c r="J12" s="97">
        <v>5.8749989999999999</v>
      </c>
      <c r="K12" s="73">
        <f t="shared" si="2"/>
        <v>37.166600000000003</v>
      </c>
      <c r="L12" s="98">
        <v>30</v>
      </c>
      <c r="N12" s="99">
        <f t="shared" si="3"/>
        <v>3.75</v>
      </c>
      <c r="O12" s="100">
        <v>3.75</v>
      </c>
      <c r="P12" s="99">
        <f t="shared" si="4"/>
        <v>3.4165999999999999</v>
      </c>
      <c r="Q12" s="100">
        <v>0</v>
      </c>
      <c r="R12" s="100">
        <v>3.4165999999999999</v>
      </c>
      <c r="S12" s="73">
        <f t="shared" si="5"/>
        <v>27</v>
      </c>
      <c r="T12" s="101">
        <v>0</v>
      </c>
      <c r="U12" s="102">
        <v>19</v>
      </c>
      <c r="V12" s="103">
        <v>8</v>
      </c>
      <c r="W12" s="69">
        <f t="shared" si="6"/>
        <v>129.85572612330202</v>
      </c>
      <c r="Y12" s="104"/>
    </row>
    <row r="13" spans="1:25" x14ac:dyDescent="0.3">
      <c r="A13" s="68">
        <v>2009</v>
      </c>
      <c r="B13" s="68">
        <v>2009</v>
      </c>
      <c r="C13" s="8">
        <v>40118</v>
      </c>
      <c r="D13" s="69">
        <f t="shared" si="7"/>
        <v>129.85572612330202</v>
      </c>
      <c r="E13" s="93">
        <f t="shared" si="0"/>
        <v>0</v>
      </c>
      <c r="F13" s="94">
        <v>0</v>
      </c>
      <c r="G13" s="95">
        <f t="shared" si="1"/>
        <v>20.58333</v>
      </c>
      <c r="H13" s="96">
        <v>1</v>
      </c>
      <c r="I13" s="97">
        <v>13.708330999999999</v>
      </c>
      <c r="J13" s="97">
        <v>5.8749989999999999</v>
      </c>
      <c r="K13" s="73">
        <f t="shared" si="2"/>
        <v>7.1665999999999999</v>
      </c>
      <c r="L13" s="98">
        <f>M13</f>
        <v>0</v>
      </c>
      <c r="N13" s="99">
        <f t="shared" si="3"/>
        <v>3.75</v>
      </c>
      <c r="O13" s="100">
        <v>3.75</v>
      </c>
      <c r="P13" s="99">
        <f t="shared" si="4"/>
        <v>3.4165999999999999</v>
      </c>
      <c r="Q13" s="100">
        <v>0</v>
      </c>
      <c r="R13" s="100">
        <v>3.4165999999999999</v>
      </c>
      <c r="S13" s="73">
        <f t="shared" si="5"/>
        <v>22</v>
      </c>
      <c r="T13" s="101">
        <v>0</v>
      </c>
      <c r="U13" s="102">
        <v>0</v>
      </c>
      <c r="V13" s="103">
        <v>22</v>
      </c>
      <c r="W13" s="69">
        <f t="shared" si="6"/>
        <v>124.10579612330201</v>
      </c>
      <c r="Y13" s="104"/>
    </row>
    <row r="14" spans="1:25" x14ac:dyDescent="0.3">
      <c r="A14" s="68">
        <v>2009</v>
      </c>
      <c r="B14" s="68">
        <v>2009</v>
      </c>
      <c r="C14" s="8">
        <v>40148</v>
      </c>
      <c r="D14" s="69">
        <f t="shared" si="7"/>
        <v>124.10579612330201</v>
      </c>
      <c r="E14" s="93">
        <f t="shared" si="0"/>
        <v>0</v>
      </c>
      <c r="F14" s="94">
        <v>0</v>
      </c>
      <c r="G14" s="95">
        <f t="shared" si="1"/>
        <v>20.58333</v>
      </c>
      <c r="H14" s="96">
        <v>1</v>
      </c>
      <c r="I14" s="97">
        <v>13.708330999999999</v>
      </c>
      <c r="J14" s="97">
        <v>5.8749989999999999</v>
      </c>
      <c r="K14" s="73">
        <f t="shared" si="2"/>
        <v>7.1665999999999999</v>
      </c>
      <c r="L14" s="98">
        <f>M14</f>
        <v>0</v>
      </c>
      <c r="N14" s="99">
        <f t="shared" si="3"/>
        <v>3.75</v>
      </c>
      <c r="O14" s="100">
        <v>3.75</v>
      </c>
      <c r="P14" s="99">
        <f t="shared" si="4"/>
        <v>3.4165999999999999</v>
      </c>
      <c r="Q14" s="100">
        <v>0</v>
      </c>
      <c r="R14" s="100">
        <v>3.4165999999999999</v>
      </c>
      <c r="S14" s="73">
        <f t="shared" si="5"/>
        <v>7</v>
      </c>
      <c r="T14" s="101">
        <v>0</v>
      </c>
      <c r="U14" s="102">
        <v>0</v>
      </c>
      <c r="V14" s="103">
        <v>7</v>
      </c>
      <c r="W14" s="69">
        <f t="shared" si="6"/>
        <v>103.35586612330201</v>
      </c>
      <c r="Y14" s="104"/>
    </row>
    <row r="15" spans="1:25" x14ac:dyDescent="0.3">
      <c r="A15" s="68">
        <v>2010</v>
      </c>
      <c r="B15" s="68">
        <v>2010</v>
      </c>
      <c r="C15" s="8">
        <v>40179</v>
      </c>
      <c r="D15" s="69">
        <f t="shared" si="7"/>
        <v>103.35586612330201</v>
      </c>
      <c r="E15" s="93">
        <f t="shared" si="0"/>
        <v>0</v>
      </c>
      <c r="F15" s="94">
        <v>0</v>
      </c>
      <c r="G15" s="95">
        <f t="shared" si="1"/>
        <v>21.16667</v>
      </c>
      <c r="H15" s="96">
        <v>1</v>
      </c>
      <c r="I15" s="97">
        <v>14.116669</v>
      </c>
      <c r="J15" s="97">
        <v>6.050001</v>
      </c>
      <c r="K15" s="73">
        <f t="shared" si="2"/>
        <v>5.5</v>
      </c>
      <c r="L15" s="98">
        <f>M15</f>
        <v>0</v>
      </c>
      <c r="N15" s="99">
        <f t="shared" si="3"/>
        <v>3.75</v>
      </c>
      <c r="O15" s="100">
        <v>3.75</v>
      </c>
      <c r="P15" s="99">
        <f t="shared" si="4"/>
        <v>1.75</v>
      </c>
      <c r="Q15" s="100">
        <v>0</v>
      </c>
      <c r="R15" s="100">
        <v>1.75</v>
      </c>
      <c r="S15" s="73">
        <f t="shared" si="5"/>
        <v>34</v>
      </c>
      <c r="T15" s="101">
        <v>0</v>
      </c>
      <c r="U15" s="102">
        <v>0</v>
      </c>
      <c r="V15" s="103">
        <v>34</v>
      </c>
      <c r="W15" s="69">
        <f t="shared" si="6"/>
        <v>110.68919612330201</v>
      </c>
      <c r="Y15" s="104"/>
    </row>
    <row r="16" spans="1:25" x14ac:dyDescent="0.3">
      <c r="A16" s="68">
        <v>2010</v>
      </c>
      <c r="B16" s="68">
        <v>2010</v>
      </c>
      <c r="C16" s="8">
        <v>40210</v>
      </c>
      <c r="D16" s="69">
        <f t="shared" si="7"/>
        <v>110.68919612330201</v>
      </c>
      <c r="E16" s="93">
        <f t="shared" si="0"/>
        <v>0</v>
      </c>
      <c r="F16" s="94">
        <v>0</v>
      </c>
      <c r="G16" s="95">
        <f t="shared" si="1"/>
        <v>20.116669000000002</v>
      </c>
      <c r="H16" s="96">
        <v>1</v>
      </c>
      <c r="I16" s="97">
        <v>14.116669</v>
      </c>
      <c r="J16" s="97">
        <v>5</v>
      </c>
      <c r="K16" s="73">
        <f t="shared" si="2"/>
        <v>5.5</v>
      </c>
      <c r="L16" s="98">
        <f>M16</f>
        <v>0</v>
      </c>
      <c r="N16" s="99">
        <f t="shared" si="3"/>
        <v>3.75</v>
      </c>
      <c r="O16" s="100">
        <v>3.75</v>
      </c>
      <c r="P16" s="99">
        <f t="shared" si="4"/>
        <v>1.75</v>
      </c>
      <c r="Q16" s="100">
        <v>0</v>
      </c>
      <c r="R16" s="100">
        <v>1.75</v>
      </c>
      <c r="S16" s="73">
        <f t="shared" si="5"/>
        <v>11.205</v>
      </c>
      <c r="T16" s="101">
        <v>0</v>
      </c>
      <c r="U16" s="102">
        <v>0</v>
      </c>
      <c r="V16" s="103">
        <v>11.205</v>
      </c>
      <c r="W16" s="69">
        <f t="shared" si="6"/>
        <v>96.277527123302008</v>
      </c>
      <c r="Y16" s="104"/>
    </row>
    <row r="17" spans="1:25" x14ac:dyDescent="0.3">
      <c r="A17" s="68">
        <v>2010</v>
      </c>
      <c r="B17" s="68">
        <v>2010</v>
      </c>
      <c r="C17" s="8">
        <v>40238</v>
      </c>
      <c r="D17" s="69">
        <f t="shared" si="7"/>
        <v>96.277527123302008</v>
      </c>
      <c r="E17" s="93">
        <f t="shared" si="0"/>
        <v>0</v>
      </c>
      <c r="F17" s="94">
        <v>0</v>
      </c>
      <c r="G17" s="95">
        <f t="shared" si="1"/>
        <v>21.116669000000002</v>
      </c>
      <c r="H17" s="96">
        <v>1</v>
      </c>
      <c r="I17" s="97">
        <v>14.116669</v>
      </c>
      <c r="J17" s="97">
        <v>6</v>
      </c>
      <c r="K17" s="73">
        <f t="shared" si="2"/>
        <v>5.5</v>
      </c>
      <c r="L17" s="98">
        <v>0</v>
      </c>
      <c r="N17" s="99">
        <f t="shared" si="3"/>
        <v>3.75</v>
      </c>
      <c r="O17" s="100">
        <v>3.75</v>
      </c>
      <c r="P17" s="99">
        <f t="shared" si="4"/>
        <v>1.75</v>
      </c>
      <c r="Q17" s="100">
        <v>0</v>
      </c>
      <c r="R17" s="100">
        <v>1.75</v>
      </c>
      <c r="S17" s="73">
        <f t="shared" si="5"/>
        <v>40.174999999999997</v>
      </c>
      <c r="T17" s="101">
        <v>20</v>
      </c>
      <c r="U17" s="102">
        <v>0</v>
      </c>
      <c r="V17" s="103">
        <v>20.175000000000001</v>
      </c>
      <c r="W17" s="69">
        <f t="shared" si="6"/>
        <v>109.835858123302</v>
      </c>
      <c r="Y17" s="104"/>
    </row>
    <row r="18" spans="1:25" x14ac:dyDescent="0.3">
      <c r="A18" s="68">
        <v>2010</v>
      </c>
      <c r="B18" s="68">
        <v>2010</v>
      </c>
      <c r="C18" s="8">
        <v>40269</v>
      </c>
      <c r="D18" s="69">
        <f t="shared" si="7"/>
        <v>109.835858123302</v>
      </c>
      <c r="E18" s="93">
        <f t="shared" si="0"/>
        <v>0</v>
      </c>
      <c r="F18" s="94">
        <v>0</v>
      </c>
      <c r="G18" s="95">
        <f t="shared" si="1"/>
        <v>21.16667</v>
      </c>
      <c r="H18" s="96">
        <v>1</v>
      </c>
      <c r="I18" s="97">
        <v>14.116669</v>
      </c>
      <c r="J18" s="97">
        <v>6.050001</v>
      </c>
      <c r="K18" s="73">
        <f t="shared" si="2"/>
        <v>5.5</v>
      </c>
      <c r="L18" s="98">
        <v>0</v>
      </c>
      <c r="N18" s="99">
        <f t="shared" si="3"/>
        <v>3.75</v>
      </c>
      <c r="O18" s="100">
        <v>3.75</v>
      </c>
      <c r="P18" s="99">
        <f t="shared" si="4"/>
        <v>1.75</v>
      </c>
      <c r="Q18" s="100">
        <v>0</v>
      </c>
      <c r="R18" s="100">
        <v>1.75</v>
      </c>
      <c r="S18" s="73">
        <f t="shared" si="5"/>
        <v>50.344999999999999</v>
      </c>
      <c r="T18" s="101">
        <v>20</v>
      </c>
      <c r="U18" s="102">
        <v>15</v>
      </c>
      <c r="V18" s="103">
        <v>15.345000000000001</v>
      </c>
      <c r="W18" s="69">
        <f t="shared" si="6"/>
        <v>133.51418812330201</v>
      </c>
      <c r="Y18" s="104"/>
    </row>
    <row r="19" spans="1:25" x14ac:dyDescent="0.3">
      <c r="A19" s="68">
        <v>2010</v>
      </c>
      <c r="B19" s="68">
        <v>2010</v>
      </c>
      <c r="C19" s="8">
        <v>40299</v>
      </c>
      <c r="D19" s="69">
        <f t="shared" si="7"/>
        <v>133.51418812330201</v>
      </c>
      <c r="E19" s="93">
        <f t="shared" si="0"/>
        <v>0</v>
      </c>
      <c r="F19" s="94">
        <v>0</v>
      </c>
      <c r="G19" s="95">
        <f t="shared" si="1"/>
        <v>21.16667</v>
      </c>
      <c r="H19" s="96">
        <v>1</v>
      </c>
      <c r="I19" s="97">
        <v>14.116669</v>
      </c>
      <c r="J19" s="97">
        <v>6.050001</v>
      </c>
      <c r="K19" s="73">
        <f t="shared" si="2"/>
        <v>5.5</v>
      </c>
      <c r="L19" s="98">
        <f>M19</f>
        <v>0</v>
      </c>
      <c r="N19" s="99">
        <f t="shared" si="3"/>
        <v>3.75</v>
      </c>
      <c r="O19" s="100">
        <v>3.75</v>
      </c>
      <c r="P19" s="99">
        <f t="shared" si="4"/>
        <v>1.75</v>
      </c>
      <c r="Q19" s="100">
        <v>0</v>
      </c>
      <c r="R19" s="100">
        <v>1.75</v>
      </c>
      <c r="S19" s="73">
        <f t="shared" si="5"/>
        <v>59.825000000000003</v>
      </c>
      <c r="T19" s="101">
        <v>20</v>
      </c>
      <c r="U19" s="102">
        <v>30</v>
      </c>
      <c r="V19" s="103">
        <v>9.8249999999999993</v>
      </c>
      <c r="W19" s="69">
        <f t="shared" si="6"/>
        <v>166.67251812330201</v>
      </c>
      <c r="Y19" s="104"/>
    </row>
    <row r="20" spans="1:25" x14ac:dyDescent="0.3">
      <c r="A20" s="68">
        <v>2010</v>
      </c>
      <c r="B20" s="68">
        <v>2010</v>
      </c>
      <c r="C20" s="8">
        <v>40330</v>
      </c>
      <c r="D20" s="69">
        <f t="shared" si="7"/>
        <v>166.67251812330201</v>
      </c>
      <c r="E20" s="93">
        <f t="shared" si="0"/>
        <v>0</v>
      </c>
      <c r="F20" s="94">
        <v>0</v>
      </c>
      <c r="G20" s="95">
        <f t="shared" si="1"/>
        <v>21.16667</v>
      </c>
      <c r="H20" s="96">
        <v>1</v>
      </c>
      <c r="I20" s="97">
        <v>14.116669</v>
      </c>
      <c r="J20" s="97">
        <v>6.050001</v>
      </c>
      <c r="K20" s="73">
        <f t="shared" si="2"/>
        <v>5.5</v>
      </c>
      <c r="L20" s="98">
        <f>M20</f>
        <v>0</v>
      </c>
      <c r="N20" s="99">
        <f t="shared" si="3"/>
        <v>3.75</v>
      </c>
      <c r="O20" s="100">
        <v>3.75</v>
      </c>
      <c r="P20" s="99">
        <f t="shared" si="4"/>
        <v>1.75</v>
      </c>
      <c r="Q20" s="100">
        <v>0</v>
      </c>
      <c r="R20" s="100">
        <v>1.75</v>
      </c>
      <c r="S20" s="73">
        <f t="shared" si="5"/>
        <v>35</v>
      </c>
      <c r="T20" s="101">
        <v>10</v>
      </c>
      <c r="U20" s="102">
        <v>25</v>
      </c>
      <c r="V20" s="103">
        <v>0</v>
      </c>
      <c r="W20" s="69">
        <f t="shared" si="6"/>
        <v>175.005848123302</v>
      </c>
      <c r="Y20" s="104"/>
    </row>
    <row r="21" spans="1:25" x14ac:dyDescent="0.3">
      <c r="A21" s="68">
        <v>2010</v>
      </c>
      <c r="B21" s="68">
        <v>2010</v>
      </c>
      <c r="C21" s="8">
        <v>40360</v>
      </c>
      <c r="D21" s="69">
        <f t="shared" si="7"/>
        <v>175.005848123302</v>
      </c>
      <c r="E21" s="93">
        <f t="shared" si="0"/>
        <v>0</v>
      </c>
      <c r="F21" s="94">
        <v>0</v>
      </c>
      <c r="G21" s="95">
        <f t="shared" si="1"/>
        <v>21.16667</v>
      </c>
      <c r="H21" s="96">
        <v>1</v>
      </c>
      <c r="I21" s="97">
        <v>14.116669</v>
      </c>
      <c r="J21" s="97">
        <v>6.050001</v>
      </c>
      <c r="K21" s="73">
        <f t="shared" si="2"/>
        <v>5.5</v>
      </c>
      <c r="L21" s="98">
        <f>M21</f>
        <v>0</v>
      </c>
      <c r="N21" s="99">
        <f t="shared" si="3"/>
        <v>3.75</v>
      </c>
      <c r="O21" s="100">
        <v>3.75</v>
      </c>
      <c r="P21" s="99">
        <f t="shared" si="4"/>
        <v>1.75</v>
      </c>
      <c r="Q21" s="100">
        <v>0</v>
      </c>
      <c r="R21" s="100">
        <v>1.75</v>
      </c>
      <c r="S21" s="73">
        <f t="shared" si="5"/>
        <v>9.8249999999999993</v>
      </c>
      <c r="T21" s="101">
        <v>0</v>
      </c>
      <c r="U21" s="102">
        <v>0</v>
      </c>
      <c r="V21" s="103">
        <v>9.8249999999999993</v>
      </c>
      <c r="W21" s="69">
        <f t="shared" si="6"/>
        <v>158.16417812330198</v>
      </c>
      <c r="Y21" s="104"/>
    </row>
    <row r="22" spans="1:25" x14ac:dyDescent="0.3">
      <c r="A22" s="68">
        <v>2010</v>
      </c>
      <c r="B22" s="68">
        <v>2010</v>
      </c>
      <c r="C22" s="8">
        <v>40391</v>
      </c>
      <c r="D22" s="69">
        <f t="shared" si="7"/>
        <v>158.16417812330198</v>
      </c>
      <c r="E22" s="93">
        <f t="shared" si="0"/>
        <v>0</v>
      </c>
      <c r="F22" s="94">
        <v>0</v>
      </c>
      <c r="G22" s="95">
        <f t="shared" si="1"/>
        <v>21.16667</v>
      </c>
      <c r="H22" s="96">
        <v>1</v>
      </c>
      <c r="I22" s="97">
        <v>14.116669</v>
      </c>
      <c r="J22" s="97">
        <v>6.050001</v>
      </c>
      <c r="K22" s="73">
        <f t="shared" si="2"/>
        <v>10.5</v>
      </c>
      <c r="L22" s="98">
        <v>5</v>
      </c>
      <c r="N22" s="99">
        <f t="shared" si="3"/>
        <v>3.75</v>
      </c>
      <c r="O22" s="100">
        <v>3.75</v>
      </c>
      <c r="P22" s="99">
        <f t="shared" si="4"/>
        <v>1.75</v>
      </c>
      <c r="Q22" s="100">
        <v>0</v>
      </c>
      <c r="R22" s="100">
        <v>1.75</v>
      </c>
      <c r="S22" s="73">
        <f t="shared" si="5"/>
        <v>33.965000000000003</v>
      </c>
      <c r="T22" s="101">
        <v>0</v>
      </c>
      <c r="U22" s="102">
        <v>0</v>
      </c>
      <c r="V22" s="103">
        <v>33.965000000000003</v>
      </c>
      <c r="W22" s="69">
        <f t="shared" si="6"/>
        <v>160.46250812330197</v>
      </c>
      <c r="Y22" s="104"/>
    </row>
    <row r="23" spans="1:25" x14ac:dyDescent="0.3">
      <c r="A23" s="68">
        <v>2010</v>
      </c>
      <c r="B23" s="68">
        <v>2010</v>
      </c>
      <c r="C23" s="8">
        <v>40422</v>
      </c>
      <c r="D23" s="69">
        <f t="shared" si="7"/>
        <v>160.46250812330197</v>
      </c>
      <c r="E23" s="93">
        <f t="shared" si="0"/>
        <v>0</v>
      </c>
      <c r="F23" s="94">
        <v>0</v>
      </c>
      <c r="G23" s="95">
        <f t="shared" si="1"/>
        <v>19.116669000000002</v>
      </c>
      <c r="H23" s="96">
        <v>1</v>
      </c>
      <c r="I23" s="97">
        <v>14.116669</v>
      </c>
      <c r="J23" s="97">
        <v>4</v>
      </c>
      <c r="K23" s="73">
        <f t="shared" si="2"/>
        <v>30.5</v>
      </c>
      <c r="L23" s="98">
        <v>25</v>
      </c>
      <c r="N23" s="99">
        <f t="shared" si="3"/>
        <v>3.75</v>
      </c>
      <c r="O23" s="100">
        <v>3.75</v>
      </c>
      <c r="P23" s="99">
        <f t="shared" si="4"/>
        <v>1.75</v>
      </c>
      <c r="Q23" s="100">
        <v>0</v>
      </c>
      <c r="R23" s="100">
        <v>1.75</v>
      </c>
      <c r="S23" s="73">
        <f t="shared" si="5"/>
        <v>13.585000000000001</v>
      </c>
      <c r="T23" s="101">
        <v>0</v>
      </c>
      <c r="U23" s="102">
        <v>0</v>
      </c>
      <c r="V23" s="103">
        <v>13.585000000000001</v>
      </c>
      <c r="W23" s="69">
        <f t="shared" si="6"/>
        <v>124.43083912330198</v>
      </c>
      <c r="Y23" s="104"/>
    </row>
    <row r="24" spans="1:25" x14ac:dyDescent="0.3">
      <c r="A24" s="68">
        <v>2010</v>
      </c>
      <c r="B24" s="68">
        <v>2010</v>
      </c>
      <c r="C24" s="8">
        <v>40452</v>
      </c>
      <c r="D24" s="69">
        <f t="shared" si="7"/>
        <v>124.43083912330198</v>
      </c>
      <c r="E24" s="93">
        <f t="shared" si="0"/>
        <v>0</v>
      </c>
      <c r="F24" s="94">
        <v>0</v>
      </c>
      <c r="G24" s="95">
        <f t="shared" si="1"/>
        <v>21.16667</v>
      </c>
      <c r="H24" s="96">
        <v>1</v>
      </c>
      <c r="I24" s="97">
        <v>14.116669</v>
      </c>
      <c r="J24" s="97">
        <v>6.050001</v>
      </c>
      <c r="K24" s="73">
        <f t="shared" si="2"/>
        <v>31.5</v>
      </c>
      <c r="L24" s="98">
        <v>26</v>
      </c>
      <c r="N24" s="99">
        <f t="shared" si="3"/>
        <v>3.75</v>
      </c>
      <c r="O24" s="100">
        <v>3.75</v>
      </c>
      <c r="P24" s="99">
        <f t="shared" si="4"/>
        <v>1.75</v>
      </c>
      <c r="Q24" s="100">
        <v>0</v>
      </c>
      <c r="R24" s="100">
        <v>1.75</v>
      </c>
      <c r="S24" s="73">
        <f t="shared" si="5"/>
        <v>42.564999999999998</v>
      </c>
      <c r="T24" s="101">
        <v>0</v>
      </c>
      <c r="U24" s="102">
        <v>19</v>
      </c>
      <c r="V24" s="103">
        <v>23.565000000000001</v>
      </c>
      <c r="W24" s="69">
        <f t="shared" si="6"/>
        <v>114.32916912330198</v>
      </c>
      <c r="Y24" s="104"/>
    </row>
    <row r="25" spans="1:25" x14ac:dyDescent="0.3">
      <c r="A25" s="68">
        <v>2010</v>
      </c>
      <c r="B25" s="68">
        <v>2010</v>
      </c>
      <c r="C25" s="8">
        <v>40483</v>
      </c>
      <c r="D25" s="69">
        <f t="shared" si="7"/>
        <v>114.32916912330198</v>
      </c>
      <c r="E25" s="93">
        <f t="shared" si="0"/>
        <v>0</v>
      </c>
      <c r="F25" s="94">
        <v>0</v>
      </c>
      <c r="G25" s="95">
        <f t="shared" si="1"/>
        <v>21.16667</v>
      </c>
      <c r="H25" s="96">
        <v>1</v>
      </c>
      <c r="I25" s="97">
        <v>14.116669</v>
      </c>
      <c r="J25" s="97">
        <v>6.050001</v>
      </c>
      <c r="K25" s="73">
        <f t="shared" si="2"/>
        <v>5.5</v>
      </c>
      <c r="L25" s="98">
        <f>M25</f>
        <v>0</v>
      </c>
      <c r="N25" s="99">
        <f t="shared" si="3"/>
        <v>3.75</v>
      </c>
      <c r="O25" s="100">
        <v>3.75</v>
      </c>
      <c r="P25" s="99">
        <f t="shared" si="4"/>
        <v>1.75</v>
      </c>
      <c r="Q25" s="100">
        <v>0</v>
      </c>
      <c r="R25" s="100">
        <v>1.75</v>
      </c>
      <c r="S25" s="73">
        <f t="shared" si="5"/>
        <v>30.824999999999999</v>
      </c>
      <c r="T25" s="101">
        <v>0</v>
      </c>
      <c r="U25" s="102">
        <v>0</v>
      </c>
      <c r="V25" s="103">
        <v>30.824999999999999</v>
      </c>
      <c r="W25" s="69">
        <f t="shared" si="6"/>
        <v>118.48749912330199</v>
      </c>
      <c r="Y25" s="104"/>
    </row>
    <row r="26" spans="1:25" x14ac:dyDescent="0.3">
      <c r="A26" s="68">
        <v>2010</v>
      </c>
      <c r="B26" s="68">
        <v>2010</v>
      </c>
      <c r="C26" s="8">
        <v>40513</v>
      </c>
      <c r="D26" s="69">
        <f t="shared" si="7"/>
        <v>118.48749912330199</v>
      </c>
      <c r="E26" s="93">
        <f t="shared" si="0"/>
        <v>0</v>
      </c>
      <c r="F26" s="94">
        <v>0</v>
      </c>
      <c r="G26" s="95">
        <f t="shared" si="1"/>
        <v>21.333336666666668</v>
      </c>
      <c r="H26" s="96">
        <v>1.1666666666666701</v>
      </c>
      <c r="I26" s="97">
        <v>14.116669</v>
      </c>
      <c r="J26" s="97">
        <v>6.050001</v>
      </c>
      <c r="K26" s="73">
        <f t="shared" si="2"/>
        <v>5.5</v>
      </c>
      <c r="L26" s="98">
        <f>M26</f>
        <v>0</v>
      </c>
      <c r="N26" s="99">
        <f t="shared" si="3"/>
        <v>3.75</v>
      </c>
      <c r="O26" s="100">
        <v>3.75</v>
      </c>
      <c r="P26" s="99">
        <f t="shared" si="4"/>
        <v>1.75</v>
      </c>
      <c r="Q26" s="100">
        <v>0</v>
      </c>
      <c r="R26" s="100">
        <v>1.75</v>
      </c>
      <c r="S26" s="73">
        <f t="shared" si="5"/>
        <v>25</v>
      </c>
      <c r="T26" s="101">
        <v>0</v>
      </c>
      <c r="U26" s="102">
        <v>25</v>
      </c>
      <c r="V26" s="103">
        <v>0</v>
      </c>
      <c r="W26" s="69">
        <f t="shared" si="6"/>
        <v>116.65416245663532</v>
      </c>
      <c r="Y26" s="104"/>
    </row>
    <row r="27" spans="1:25" x14ac:dyDescent="0.3">
      <c r="A27" s="68">
        <v>2011</v>
      </c>
      <c r="B27" s="68">
        <v>2011</v>
      </c>
      <c r="C27" s="8">
        <v>40544</v>
      </c>
      <c r="D27" s="69">
        <f t="shared" si="7"/>
        <v>116.65416245663532</v>
      </c>
      <c r="E27" s="93">
        <f t="shared" si="0"/>
        <v>0</v>
      </c>
      <c r="F27" s="94">
        <v>0</v>
      </c>
      <c r="G27" s="95">
        <f t="shared" si="1"/>
        <v>21.999966666666673</v>
      </c>
      <c r="H27" s="96">
        <v>1.1666666666666701</v>
      </c>
      <c r="I27" s="97">
        <v>14.583310000000001</v>
      </c>
      <c r="J27" s="97">
        <v>6.2499900000000004</v>
      </c>
      <c r="K27" s="73">
        <f t="shared" si="2"/>
        <v>6.8332999999999995</v>
      </c>
      <c r="L27" s="98">
        <v>0</v>
      </c>
      <c r="N27" s="99">
        <f t="shared" si="3"/>
        <v>3.5</v>
      </c>
      <c r="O27" s="100">
        <v>3.5</v>
      </c>
      <c r="P27" s="99">
        <f t="shared" si="4"/>
        <v>3.3332999999999999</v>
      </c>
      <c r="Q27" s="100">
        <v>0</v>
      </c>
      <c r="R27" s="100">
        <v>3.3332999999999999</v>
      </c>
      <c r="S27" s="73">
        <f t="shared" si="5"/>
        <v>8</v>
      </c>
      <c r="T27" s="101">
        <v>0</v>
      </c>
      <c r="U27" s="102">
        <v>0</v>
      </c>
      <c r="V27" s="103">
        <v>8</v>
      </c>
      <c r="W27" s="69">
        <f t="shared" si="6"/>
        <v>95.820895789968645</v>
      </c>
      <c r="Y27" s="104"/>
    </row>
    <row r="28" spans="1:25" x14ac:dyDescent="0.3">
      <c r="A28" s="68">
        <v>2011</v>
      </c>
      <c r="B28" s="68">
        <v>2011</v>
      </c>
      <c r="C28" s="8">
        <v>40575</v>
      </c>
      <c r="D28" s="69">
        <f t="shared" si="7"/>
        <v>95.820895789968645</v>
      </c>
      <c r="E28" s="93">
        <f t="shared" si="0"/>
        <v>0</v>
      </c>
      <c r="F28" s="94">
        <v>0</v>
      </c>
      <c r="G28" s="95">
        <f t="shared" si="1"/>
        <v>21.999966666666673</v>
      </c>
      <c r="H28" s="96">
        <v>1.1666666666666701</v>
      </c>
      <c r="I28" s="97">
        <v>14.583310000000001</v>
      </c>
      <c r="J28" s="97">
        <v>6.2499900000000004</v>
      </c>
      <c r="K28" s="73">
        <f t="shared" si="2"/>
        <v>6.8332999999999995</v>
      </c>
      <c r="L28" s="98">
        <v>0</v>
      </c>
      <c r="N28" s="99">
        <f t="shared" si="3"/>
        <v>3.5</v>
      </c>
      <c r="O28" s="100">
        <v>3.5</v>
      </c>
      <c r="P28" s="99">
        <f t="shared" si="4"/>
        <v>3.3332999999999999</v>
      </c>
      <c r="Q28" s="100">
        <v>0</v>
      </c>
      <c r="R28" s="100">
        <v>3.3332999999999999</v>
      </c>
      <c r="S28" s="73">
        <f t="shared" si="5"/>
        <v>24</v>
      </c>
      <c r="T28" s="101">
        <v>0</v>
      </c>
      <c r="U28" s="102">
        <v>0</v>
      </c>
      <c r="V28" s="103">
        <v>24</v>
      </c>
      <c r="W28" s="69">
        <f t="shared" si="6"/>
        <v>90.987629123301971</v>
      </c>
      <c r="Y28" s="104"/>
    </row>
    <row r="29" spans="1:25" x14ac:dyDescent="0.3">
      <c r="A29" s="68">
        <v>2011</v>
      </c>
      <c r="B29" s="68">
        <v>2011</v>
      </c>
      <c r="C29" s="8">
        <v>40603</v>
      </c>
      <c r="D29" s="69">
        <f t="shared" si="7"/>
        <v>90.987629123301971</v>
      </c>
      <c r="E29" s="93">
        <f t="shared" si="0"/>
        <v>0</v>
      </c>
      <c r="F29" s="94">
        <v>0</v>
      </c>
      <c r="G29" s="95">
        <f t="shared" si="1"/>
        <v>23.749976666666669</v>
      </c>
      <c r="H29" s="96">
        <v>1.1666666666666701</v>
      </c>
      <c r="I29" s="97">
        <v>14.583310000000001</v>
      </c>
      <c r="J29" s="97">
        <v>8</v>
      </c>
      <c r="K29" s="73">
        <f t="shared" si="2"/>
        <v>6.8332999999999995</v>
      </c>
      <c r="L29" s="98">
        <f t="shared" ref="L29:L35" si="8">M29</f>
        <v>0</v>
      </c>
      <c r="N29" s="99">
        <f t="shared" si="3"/>
        <v>3.5</v>
      </c>
      <c r="O29" s="100">
        <v>3.5</v>
      </c>
      <c r="P29" s="99">
        <f t="shared" si="4"/>
        <v>3.3332999999999999</v>
      </c>
      <c r="Q29" s="100">
        <v>0</v>
      </c>
      <c r="R29" s="100">
        <v>3.3332999999999999</v>
      </c>
      <c r="S29" s="73">
        <f t="shared" si="5"/>
        <v>38</v>
      </c>
      <c r="T29" s="101">
        <v>0</v>
      </c>
      <c r="U29" s="102">
        <v>0</v>
      </c>
      <c r="V29" s="103">
        <v>38</v>
      </c>
      <c r="W29" s="69">
        <f t="shared" si="6"/>
        <v>98.404352456635308</v>
      </c>
      <c r="Y29" s="104"/>
    </row>
    <row r="30" spans="1:25" x14ac:dyDescent="0.3">
      <c r="A30" s="68">
        <v>2011</v>
      </c>
      <c r="B30" s="68">
        <v>2011</v>
      </c>
      <c r="C30" s="8">
        <v>40634</v>
      </c>
      <c r="D30" s="69">
        <f t="shared" si="7"/>
        <v>98.404352456635308</v>
      </c>
      <c r="E30" s="93">
        <f t="shared" si="0"/>
        <v>0</v>
      </c>
      <c r="F30" s="94">
        <v>0</v>
      </c>
      <c r="G30" s="95">
        <f t="shared" si="1"/>
        <v>21.999966666666673</v>
      </c>
      <c r="H30" s="96">
        <v>1.1666666666666701</v>
      </c>
      <c r="I30" s="97">
        <v>14.583310000000001</v>
      </c>
      <c r="J30" s="97">
        <v>6.2499900000000004</v>
      </c>
      <c r="K30" s="73">
        <f t="shared" si="2"/>
        <v>6.8332999999999995</v>
      </c>
      <c r="L30" s="98">
        <f t="shared" si="8"/>
        <v>0</v>
      </c>
      <c r="N30" s="99">
        <f t="shared" si="3"/>
        <v>3.5</v>
      </c>
      <c r="O30" s="100">
        <v>3.5</v>
      </c>
      <c r="P30" s="99">
        <f t="shared" si="4"/>
        <v>3.3332999999999999</v>
      </c>
      <c r="Q30" s="100">
        <v>0</v>
      </c>
      <c r="R30" s="100">
        <v>3.3332999999999999</v>
      </c>
      <c r="S30" s="73">
        <f t="shared" si="5"/>
        <v>63</v>
      </c>
      <c r="T30" s="101">
        <v>40</v>
      </c>
      <c r="U30" s="102">
        <v>0</v>
      </c>
      <c r="V30" s="103">
        <v>23</v>
      </c>
      <c r="W30" s="69">
        <f t="shared" si="6"/>
        <v>132.57108578996866</v>
      </c>
      <c r="Y30" s="104"/>
    </row>
    <row r="31" spans="1:25" x14ac:dyDescent="0.3">
      <c r="A31" s="68">
        <v>2011</v>
      </c>
      <c r="B31" s="68">
        <v>2011</v>
      </c>
      <c r="C31" s="8">
        <v>40664</v>
      </c>
      <c r="D31" s="69">
        <f t="shared" si="7"/>
        <v>132.57108578996866</v>
      </c>
      <c r="E31" s="93">
        <f t="shared" si="0"/>
        <v>0</v>
      </c>
      <c r="F31" s="94">
        <v>0</v>
      </c>
      <c r="G31" s="95">
        <f t="shared" si="1"/>
        <v>21.999966666666673</v>
      </c>
      <c r="H31" s="96">
        <v>1.1666666666666701</v>
      </c>
      <c r="I31" s="97">
        <v>14.583310000000001</v>
      </c>
      <c r="J31" s="97">
        <v>6.2499900000000004</v>
      </c>
      <c r="K31" s="73">
        <f t="shared" si="2"/>
        <v>6.8332999999999995</v>
      </c>
      <c r="L31" s="98">
        <f t="shared" si="8"/>
        <v>0</v>
      </c>
      <c r="N31" s="99">
        <f t="shared" si="3"/>
        <v>3.5</v>
      </c>
      <c r="O31" s="100">
        <v>3.5</v>
      </c>
      <c r="P31" s="99">
        <f t="shared" si="4"/>
        <v>3.3332999999999999</v>
      </c>
      <c r="Q31" s="100">
        <v>0</v>
      </c>
      <c r="R31" s="100">
        <v>3.3332999999999999</v>
      </c>
      <c r="S31" s="73">
        <f t="shared" si="5"/>
        <v>64.67</v>
      </c>
      <c r="T31" s="101">
        <v>40</v>
      </c>
      <c r="U31" s="102">
        <v>0</v>
      </c>
      <c r="V31" s="103">
        <v>24.67</v>
      </c>
      <c r="W31" s="69">
        <f t="shared" si="6"/>
        <v>168.407819123302</v>
      </c>
      <c r="Y31" s="104"/>
    </row>
    <row r="32" spans="1:25" x14ac:dyDescent="0.3">
      <c r="A32" s="68">
        <v>2011</v>
      </c>
      <c r="B32" s="68">
        <v>2011</v>
      </c>
      <c r="C32" s="8">
        <v>40695</v>
      </c>
      <c r="D32" s="69">
        <f t="shared" si="7"/>
        <v>168.407819123302</v>
      </c>
      <c r="E32" s="93">
        <f t="shared" si="0"/>
        <v>0</v>
      </c>
      <c r="F32" s="94">
        <v>0</v>
      </c>
      <c r="G32" s="95">
        <f t="shared" si="1"/>
        <v>21.999966666666673</v>
      </c>
      <c r="H32" s="96">
        <v>1.1666666666666701</v>
      </c>
      <c r="I32" s="97">
        <v>14.583310000000001</v>
      </c>
      <c r="J32" s="97">
        <v>6.2499900000000004</v>
      </c>
      <c r="K32" s="73">
        <f t="shared" si="2"/>
        <v>6.8332999999999995</v>
      </c>
      <c r="L32" s="98">
        <f t="shared" si="8"/>
        <v>0</v>
      </c>
      <c r="N32" s="99">
        <f t="shared" si="3"/>
        <v>3.5</v>
      </c>
      <c r="O32" s="100">
        <v>3.5</v>
      </c>
      <c r="P32" s="99">
        <f t="shared" si="4"/>
        <v>3.3332999999999999</v>
      </c>
      <c r="Q32" s="100">
        <v>0</v>
      </c>
      <c r="R32" s="100">
        <v>3.3332999999999999</v>
      </c>
      <c r="S32" s="73">
        <f t="shared" si="5"/>
        <v>25</v>
      </c>
      <c r="T32" s="101">
        <v>0</v>
      </c>
      <c r="U32" s="102">
        <v>25</v>
      </c>
      <c r="V32" s="103">
        <v>0</v>
      </c>
      <c r="W32" s="69">
        <f t="shared" si="6"/>
        <v>164.57455245663533</v>
      </c>
      <c r="Y32" s="104"/>
    </row>
    <row r="33" spans="1:25" x14ac:dyDescent="0.3">
      <c r="A33" s="68">
        <v>2011</v>
      </c>
      <c r="B33" s="68">
        <v>2011</v>
      </c>
      <c r="C33" s="8">
        <v>40725</v>
      </c>
      <c r="D33" s="69">
        <f t="shared" si="7"/>
        <v>164.57455245663533</v>
      </c>
      <c r="E33" s="93">
        <f t="shared" si="0"/>
        <v>0</v>
      </c>
      <c r="F33" s="94">
        <v>0</v>
      </c>
      <c r="G33" s="95">
        <f t="shared" si="1"/>
        <v>21.999966666666673</v>
      </c>
      <c r="H33" s="96">
        <v>1.1666666666666701</v>
      </c>
      <c r="I33" s="97">
        <v>14.583310000000001</v>
      </c>
      <c r="J33" s="97">
        <v>6.2499900000000004</v>
      </c>
      <c r="K33" s="73">
        <f t="shared" si="2"/>
        <v>6.8332999999999995</v>
      </c>
      <c r="L33" s="98">
        <f t="shared" si="8"/>
        <v>0</v>
      </c>
      <c r="N33" s="99">
        <f t="shared" si="3"/>
        <v>3.5</v>
      </c>
      <c r="O33" s="100">
        <v>3.5</v>
      </c>
      <c r="P33" s="99">
        <f t="shared" si="4"/>
        <v>3.3332999999999999</v>
      </c>
      <c r="Q33" s="100">
        <v>0</v>
      </c>
      <c r="R33" s="100">
        <v>3.3332999999999999</v>
      </c>
      <c r="S33" s="73">
        <f t="shared" si="5"/>
        <v>28.67</v>
      </c>
      <c r="T33" s="101">
        <v>0</v>
      </c>
      <c r="U33" s="102">
        <v>20</v>
      </c>
      <c r="V33" s="103">
        <v>8.67</v>
      </c>
      <c r="W33" s="69">
        <f t="shared" si="6"/>
        <v>164.41128578996864</v>
      </c>
      <c r="Y33" s="104"/>
    </row>
    <row r="34" spans="1:25" x14ac:dyDescent="0.3">
      <c r="A34" s="68">
        <v>2011</v>
      </c>
      <c r="B34" s="68">
        <v>2011</v>
      </c>
      <c r="C34" s="8">
        <v>40756</v>
      </c>
      <c r="D34" s="69">
        <f t="shared" si="7"/>
        <v>164.41128578996864</v>
      </c>
      <c r="E34" s="93">
        <f t="shared" si="0"/>
        <v>0</v>
      </c>
      <c r="F34" s="94">
        <v>0</v>
      </c>
      <c r="G34" s="95">
        <f t="shared" si="1"/>
        <v>21.999966666666673</v>
      </c>
      <c r="H34" s="96">
        <v>1.1666666666666701</v>
      </c>
      <c r="I34" s="97">
        <v>14.583310000000001</v>
      </c>
      <c r="J34" s="97">
        <v>6.2499900000000004</v>
      </c>
      <c r="K34" s="73">
        <f t="shared" si="2"/>
        <v>6.8332999999999995</v>
      </c>
      <c r="L34" s="98">
        <f t="shared" si="8"/>
        <v>0</v>
      </c>
      <c r="N34" s="99">
        <f t="shared" si="3"/>
        <v>3.5</v>
      </c>
      <c r="O34" s="100">
        <v>3.5</v>
      </c>
      <c r="P34" s="99">
        <f t="shared" si="4"/>
        <v>3.3332999999999999</v>
      </c>
      <c r="Q34" s="100">
        <v>0</v>
      </c>
      <c r="R34" s="100">
        <v>3.3332999999999999</v>
      </c>
      <c r="S34" s="73">
        <f t="shared" si="5"/>
        <v>43.189953051643187</v>
      </c>
      <c r="T34" s="101">
        <v>0</v>
      </c>
      <c r="U34" s="102">
        <v>35</v>
      </c>
      <c r="V34" s="103">
        <v>8.1899530516431902</v>
      </c>
      <c r="W34" s="69">
        <f t="shared" si="6"/>
        <v>178.76797217494516</v>
      </c>
      <c r="Y34" s="104"/>
    </row>
    <row r="35" spans="1:25" x14ac:dyDescent="0.3">
      <c r="A35" s="68">
        <v>2011</v>
      </c>
      <c r="B35" s="68">
        <v>2011</v>
      </c>
      <c r="C35" s="8">
        <v>40787</v>
      </c>
      <c r="D35" s="69">
        <f t="shared" si="7"/>
        <v>178.76797217494516</v>
      </c>
      <c r="E35" s="93">
        <f t="shared" si="0"/>
        <v>0</v>
      </c>
      <c r="F35" s="94">
        <v>0</v>
      </c>
      <c r="G35" s="95">
        <f t="shared" si="1"/>
        <v>21.999966666666673</v>
      </c>
      <c r="H35" s="96">
        <v>1.1666666666666701</v>
      </c>
      <c r="I35" s="97">
        <v>14.583310000000001</v>
      </c>
      <c r="J35" s="97">
        <v>6.2499900000000004</v>
      </c>
      <c r="K35" s="73">
        <f t="shared" si="2"/>
        <v>6.8332999999999995</v>
      </c>
      <c r="L35" s="98">
        <f t="shared" si="8"/>
        <v>0</v>
      </c>
      <c r="N35" s="99">
        <f t="shared" si="3"/>
        <v>3.5</v>
      </c>
      <c r="O35" s="100">
        <v>3.5</v>
      </c>
      <c r="P35" s="99">
        <f t="shared" si="4"/>
        <v>3.3332999999999999</v>
      </c>
      <c r="Q35" s="100">
        <v>0</v>
      </c>
      <c r="R35" s="100">
        <v>3.3332999999999999</v>
      </c>
      <c r="S35" s="73">
        <f t="shared" si="5"/>
        <v>10.983380281690099</v>
      </c>
      <c r="T35" s="101">
        <v>0</v>
      </c>
      <c r="U35" s="102">
        <v>0</v>
      </c>
      <c r="V35" s="103">
        <v>10.983380281690099</v>
      </c>
      <c r="W35" s="69">
        <f t="shared" si="6"/>
        <v>160.91808578996859</v>
      </c>
      <c r="Y35" s="104"/>
    </row>
    <row r="36" spans="1:25" x14ac:dyDescent="0.3">
      <c r="A36" s="68">
        <v>2011</v>
      </c>
      <c r="B36" s="68">
        <v>2011</v>
      </c>
      <c r="C36" s="8">
        <v>40817</v>
      </c>
      <c r="D36" s="69">
        <f t="shared" si="7"/>
        <v>160.91808578996859</v>
      </c>
      <c r="E36" s="93">
        <f t="shared" si="0"/>
        <v>0</v>
      </c>
      <c r="F36" s="94">
        <v>0</v>
      </c>
      <c r="G36" s="95">
        <f t="shared" si="1"/>
        <v>21.999966666666673</v>
      </c>
      <c r="H36" s="96">
        <v>1.1666666666666701</v>
      </c>
      <c r="I36" s="97">
        <v>14.583310000000001</v>
      </c>
      <c r="J36" s="97">
        <v>6.2499900000000004</v>
      </c>
      <c r="K36" s="73">
        <f t="shared" si="2"/>
        <v>41.833300000000001</v>
      </c>
      <c r="L36" s="98">
        <v>35</v>
      </c>
      <c r="N36" s="99">
        <f t="shared" si="3"/>
        <v>3.5</v>
      </c>
      <c r="O36" s="100">
        <v>3.5</v>
      </c>
      <c r="P36" s="99">
        <f t="shared" si="4"/>
        <v>3.3332999999999999</v>
      </c>
      <c r="Q36" s="100">
        <v>0</v>
      </c>
      <c r="R36" s="100">
        <v>3.3332999999999999</v>
      </c>
      <c r="S36" s="73">
        <f t="shared" si="5"/>
        <v>14.8941784037559</v>
      </c>
      <c r="T36" s="101">
        <v>0</v>
      </c>
      <c r="U36" s="102">
        <v>0</v>
      </c>
      <c r="V36" s="103">
        <v>14.8941784037559</v>
      </c>
      <c r="W36" s="69">
        <f t="shared" si="6"/>
        <v>111.97899752705781</v>
      </c>
      <c r="Y36" s="104"/>
    </row>
    <row r="37" spans="1:25" x14ac:dyDescent="0.3">
      <c r="A37" s="68">
        <v>2011</v>
      </c>
      <c r="B37" s="68">
        <v>2011</v>
      </c>
      <c r="C37" s="8">
        <v>40848</v>
      </c>
      <c r="D37" s="69">
        <f t="shared" si="7"/>
        <v>111.97899752705781</v>
      </c>
      <c r="E37" s="93">
        <f t="shared" si="0"/>
        <v>0</v>
      </c>
      <c r="F37" s="94">
        <v>0</v>
      </c>
      <c r="G37" s="95">
        <f t="shared" si="1"/>
        <v>21.999966666666673</v>
      </c>
      <c r="H37" s="96">
        <v>1.1666666666666701</v>
      </c>
      <c r="I37" s="97">
        <v>14.583310000000001</v>
      </c>
      <c r="J37" s="97">
        <v>6.2499900000000004</v>
      </c>
      <c r="K37" s="73">
        <f t="shared" si="2"/>
        <v>36.833300000000001</v>
      </c>
      <c r="L37" s="98">
        <v>30</v>
      </c>
      <c r="N37" s="99">
        <f t="shared" si="3"/>
        <v>3.5</v>
      </c>
      <c r="O37" s="100">
        <v>3.5</v>
      </c>
      <c r="P37" s="99">
        <f t="shared" si="4"/>
        <v>3.3332999999999999</v>
      </c>
      <c r="Q37" s="100">
        <v>0</v>
      </c>
      <c r="R37" s="100">
        <v>3.3332999999999999</v>
      </c>
      <c r="S37" s="73">
        <f t="shared" si="5"/>
        <v>25</v>
      </c>
      <c r="T37" s="101">
        <v>0</v>
      </c>
      <c r="U37" s="102">
        <v>25</v>
      </c>
      <c r="V37" s="103">
        <v>0</v>
      </c>
      <c r="W37" s="69">
        <f t="shared" si="6"/>
        <v>78.145730860391126</v>
      </c>
      <c r="Y37" s="104"/>
    </row>
    <row r="38" spans="1:25" x14ac:dyDescent="0.3">
      <c r="A38" s="68">
        <v>2011</v>
      </c>
      <c r="B38" s="68">
        <v>2011</v>
      </c>
      <c r="C38" s="8">
        <v>40878</v>
      </c>
      <c r="D38" s="69">
        <f t="shared" si="7"/>
        <v>78.145730860391126</v>
      </c>
      <c r="E38" s="93">
        <f t="shared" si="0"/>
        <v>0</v>
      </c>
      <c r="F38" s="94">
        <v>0</v>
      </c>
      <c r="G38" s="95">
        <f t="shared" si="1"/>
        <v>22.16663333333333</v>
      </c>
      <c r="H38" s="96">
        <v>1.3333333333333299</v>
      </c>
      <c r="I38" s="97">
        <v>14.583310000000001</v>
      </c>
      <c r="J38" s="97">
        <v>6.2499900000000004</v>
      </c>
      <c r="K38" s="73">
        <f t="shared" si="2"/>
        <v>6.8332999999999995</v>
      </c>
      <c r="L38" s="98">
        <f>M38</f>
        <v>0</v>
      </c>
      <c r="N38" s="99">
        <f t="shared" si="3"/>
        <v>3.5</v>
      </c>
      <c r="O38" s="100">
        <v>3.5</v>
      </c>
      <c r="P38" s="99">
        <f t="shared" si="4"/>
        <v>3.3332999999999999</v>
      </c>
      <c r="Q38" s="100">
        <v>0</v>
      </c>
      <c r="R38" s="100">
        <v>3.3332999999999999</v>
      </c>
      <c r="S38" s="73">
        <f t="shared" si="5"/>
        <v>27</v>
      </c>
      <c r="T38" s="101">
        <v>0</v>
      </c>
      <c r="U38" s="102">
        <v>8</v>
      </c>
      <c r="V38" s="103">
        <v>19</v>
      </c>
      <c r="W38" s="69">
        <f t="shared" si="6"/>
        <v>76.145797527057795</v>
      </c>
      <c r="Y38" s="104"/>
    </row>
    <row r="39" spans="1:25" x14ac:dyDescent="0.3">
      <c r="A39" s="68">
        <v>2012</v>
      </c>
      <c r="B39" s="68">
        <v>2012</v>
      </c>
      <c r="C39" s="8">
        <v>40909</v>
      </c>
      <c r="D39" s="69">
        <f t="shared" si="7"/>
        <v>76.145797527057795</v>
      </c>
      <c r="E39" s="93">
        <f t="shared" si="0"/>
        <v>0</v>
      </c>
      <c r="F39" s="94">
        <v>0</v>
      </c>
      <c r="G39" s="95">
        <f t="shared" si="1"/>
        <v>22.833333333333329</v>
      </c>
      <c r="H39" s="96">
        <v>1.3333333333333299</v>
      </c>
      <c r="I39" s="97">
        <v>15.05</v>
      </c>
      <c r="J39" s="97">
        <v>6.45</v>
      </c>
      <c r="K39" s="73">
        <f t="shared" si="2"/>
        <v>10.5</v>
      </c>
      <c r="L39" s="98">
        <f>M39</f>
        <v>0</v>
      </c>
      <c r="N39" s="99">
        <f t="shared" si="3"/>
        <v>8</v>
      </c>
      <c r="O39" s="100">
        <v>8</v>
      </c>
      <c r="P39" s="99">
        <f t="shared" si="4"/>
        <v>2.5</v>
      </c>
      <c r="Q39" s="100">
        <v>0</v>
      </c>
      <c r="R39" s="100">
        <v>2.5</v>
      </c>
      <c r="S39" s="73">
        <f t="shared" si="5"/>
        <v>36.67</v>
      </c>
      <c r="T39" s="101">
        <v>0</v>
      </c>
      <c r="U39" s="102">
        <v>0</v>
      </c>
      <c r="V39" s="103">
        <v>36.67</v>
      </c>
      <c r="W39" s="69">
        <f t="shared" si="6"/>
        <v>79.482464193724468</v>
      </c>
      <c r="Y39" s="104"/>
    </row>
    <row r="40" spans="1:25" x14ac:dyDescent="0.3">
      <c r="A40" s="68">
        <v>2012</v>
      </c>
      <c r="B40" s="68">
        <v>2012</v>
      </c>
      <c r="C40" s="8">
        <v>40940</v>
      </c>
      <c r="D40" s="69">
        <f t="shared" si="7"/>
        <v>79.482464193724468</v>
      </c>
      <c r="E40" s="93">
        <f t="shared" si="0"/>
        <v>0</v>
      </c>
      <c r="F40" s="94">
        <v>0</v>
      </c>
      <c r="G40" s="95">
        <f t="shared" si="1"/>
        <v>22.833333333333329</v>
      </c>
      <c r="H40" s="96">
        <v>1.3333333333333299</v>
      </c>
      <c r="I40" s="97">
        <v>15.05</v>
      </c>
      <c r="J40" s="97">
        <v>6.45</v>
      </c>
      <c r="K40" s="73">
        <f t="shared" si="2"/>
        <v>10.5</v>
      </c>
      <c r="L40" s="98">
        <f>M40</f>
        <v>0</v>
      </c>
      <c r="N40" s="99">
        <f t="shared" si="3"/>
        <v>8</v>
      </c>
      <c r="O40" s="100">
        <v>8</v>
      </c>
      <c r="P40" s="99">
        <f t="shared" si="4"/>
        <v>2.5</v>
      </c>
      <c r="Q40" s="100">
        <v>0</v>
      </c>
      <c r="R40" s="100">
        <v>2.5</v>
      </c>
      <c r="S40" s="73">
        <f t="shared" si="5"/>
        <v>44.67</v>
      </c>
      <c r="T40" s="101">
        <v>0</v>
      </c>
      <c r="U40" s="102">
        <v>30</v>
      </c>
      <c r="V40" s="103">
        <v>14.67</v>
      </c>
      <c r="W40" s="69">
        <f t="shared" si="6"/>
        <v>90.819130860391141</v>
      </c>
      <c r="Y40" s="104"/>
    </row>
    <row r="41" spans="1:25" x14ac:dyDescent="0.3">
      <c r="A41" s="68">
        <v>2012</v>
      </c>
      <c r="B41" s="68">
        <v>2012</v>
      </c>
      <c r="C41" s="8">
        <v>40969</v>
      </c>
      <c r="D41" s="69">
        <f t="shared" si="7"/>
        <v>90.819130860391141</v>
      </c>
      <c r="E41" s="93">
        <f t="shared" si="0"/>
        <v>0</v>
      </c>
      <c r="F41" s="94">
        <v>0</v>
      </c>
      <c r="G41" s="95">
        <f t="shared" si="1"/>
        <v>22.833333333333329</v>
      </c>
      <c r="H41" s="96">
        <v>1.3333333333333299</v>
      </c>
      <c r="I41" s="97">
        <v>15.05</v>
      </c>
      <c r="J41" s="97">
        <v>6.45</v>
      </c>
      <c r="K41" s="73">
        <f t="shared" si="2"/>
        <v>10.5</v>
      </c>
      <c r="L41" s="98">
        <v>0</v>
      </c>
      <c r="N41" s="99">
        <f t="shared" si="3"/>
        <v>8</v>
      </c>
      <c r="O41" s="100">
        <v>8</v>
      </c>
      <c r="P41" s="99">
        <f t="shared" si="4"/>
        <v>2.5</v>
      </c>
      <c r="Q41" s="100">
        <v>0</v>
      </c>
      <c r="R41" s="100">
        <v>2.5</v>
      </c>
      <c r="S41" s="73">
        <f t="shared" si="5"/>
        <v>17.670000000000002</v>
      </c>
      <c r="T41" s="101">
        <v>0</v>
      </c>
      <c r="U41" s="102">
        <v>0</v>
      </c>
      <c r="V41" s="103">
        <v>17.670000000000002</v>
      </c>
      <c r="W41" s="69">
        <f t="shared" si="6"/>
        <v>75.155797527057814</v>
      </c>
      <c r="Y41" s="104"/>
    </row>
    <row r="42" spans="1:25" x14ac:dyDescent="0.3">
      <c r="A42" s="68">
        <v>2012</v>
      </c>
      <c r="B42" s="68">
        <v>2012</v>
      </c>
      <c r="C42" s="8">
        <v>41000</v>
      </c>
      <c r="D42" s="69">
        <f t="shared" si="7"/>
        <v>75.155797527057814</v>
      </c>
      <c r="E42" s="93">
        <f t="shared" si="0"/>
        <v>0</v>
      </c>
      <c r="F42" s="94">
        <v>0</v>
      </c>
      <c r="G42" s="95">
        <f t="shared" si="1"/>
        <v>22.833333333333329</v>
      </c>
      <c r="H42" s="96">
        <v>1.3333333333333299</v>
      </c>
      <c r="I42" s="97">
        <v>15.05</v>
      </c>
      <c r="J42" s="97">
        <v>6.45</v>
      </c>
      <c r="K42" s="73">
        <f t="shared" si="2"/>
        <v>2.5</v>
      </c>
      <c r="L42" s="98">
        <v>0</v>
      </c>
      <c r="N42" s="99">
        <f t="shared" si="3"/>
        <v>0</v>
      </c>
      <c r="O42" s="100">
        <v>0</v>
      </c>
      <c r="P42" s="99">
        <f t="shared" si="4"/>
        <v>2.5</v>
      </c>
      <c r="Q42" s="100">
        <v>0</v>
      </c>
      <c r="R42" s="100">
        <v>2.5</v>
      </c>
      <c r="S42" s="73">
        <f t="shared" si="5"/>
        <v>41.67</v>
      </c>
      <c r="T42" s="101">
        <v>30</v>
      </c>
      <c r="U42" s="102">
        <v>0</v>
      </c>
      <c r="V42" s="103">
        <v>11.67</v>
      </c>
      <c r="W42" s="69">
        <f t="shared" si="6"/>
        <v>91.492464193724487</v>
      </c>
      <c r="Y42" s="104"/>
    </row>
    <row r="43" spans="1:25" x14ac:dyDescent="0.3">
      <c r="A43" s="68">
        <v>2012</v>
      </c>
      <c r="B43" s="68">
        <v>2012</v>
      </c>
      <c r="C43" s="8">
        <v>41030</v>
      </c>
      <c r="D43" s="69">
        <f t="shared" si="7"/>
        <v>91.492464193724487</v>
      </c>
      <c r="E43" s="93">
        <f t="shared" si="0"/>
        <v>0</v>
      </c>
      <c r="F43" s="94">
        <v>0</v>
      </c>
      <c r="G43" s="95">
        <f t="shared" si="1"/>
        <v>24.383333333333329</v>
      </c>
      <c r="H43" s="96">
        <v>1.3333333333333299</v>
      </c>
      <c r="I43" s="97">
        <v>15.05</v>
      </c>
      <c r="J43" s="97">
        <v>8</v>
      </c>
      <c r="K43" s="73">
        <f t="shared" si="2"/>
        <v>2.5</v>
      </c>
      <c r="L43" s="98">
        <f>M43</f>
        <v>0</v>
      </c>
      <c r="N43" s="99">
        <f t="shared" si="3"/>
        <v>0</v>
      </c>
      <c r="O43" s="100">
        <v>0</v>
      </c>
      <c r="P43" s="99">
        <f t="shared" si="4"/>
        <v>2.5</v>
      </c>
      <c r="Q43" s="100">
        <v>0</v>
      </c>
      <c r="R43" s="100">
        <v>2.5</v>
      </c>
      <c r="S43" s="73">
        <f t="shared" si="5"/>
        <v>74.67</v>
      </c>
      <c r="T43" s="101">
        <v>30</v>
      </c>
      <c r="U43" s="102">
        <v>32</v>
      </c>
      <c r="V43" s="103">
        <v>12.67</v>
      </c>
      <c r="W43" s="69">
        <f t="shared" si="6"/>
        <v>139.27913086039115</v>
      </c>
      <c r="Y43" s="104"/>
    </row>
    <row r="44" spans="1:25" x14ac:dyDescent="0.3">
      <c r="A44" s="68">
        <v>2012</v>
      </c>
      <c r="B44" s="68">
        <v>2012</v>
      </c>
      <c r="C44" s="8">
        <v>41061</v>
      </c>
      <c r="D44" s="69">
        <f t="shared" si="7"/>
        <v>139.27913086039115</v>
      </c>
      <c r="E44" s="93">
        <f t="shared" si="0"/>
        <v>0</v>
      </c>
      <c r="F44" s="94">
        <v>0</v>
      </c>
      <c r="G44" s="95">
        <f t="shared" si="1"/>
        <v>22.833333333333329</v>
      </c>
      <c r="H44" s="96">
        <v>1.3333333333333299</v>
      </c>
      <c r="I44" s="97">
        <v>15.05</v>
      </c>
      <c r="J44" s="97">
        <v>6.45</v>
      </c>
      <c r="K44" s="73">
        <f t="shared" si="2"/>
        <v>2.5</v>
      </c>
      <c r="L44" s="98">
        <f>M44</f>
        <v>0</v>
      </c>
      <c r="N44" s="99">
        <f t="shared" si="3"/>
        <v>0</v>
      </c>
      <c r="O44" s="100">
        <v>0</v>
      </c>
      <c r="P44" s="99">
        <f t="shared" si="4"/>
        <v>2.5</v>
      </c>
      <c r="Q44" s="100">
        <v>0</v>
      </c>
      <c r="R44" s="100">
        <v>2.5</v>
      </c>
      <c r="S44" s="73">
        <f t="shared" si="5"/>
        <v>12.67</v>
      </c>
      <c r="T44" s="101">
        <v>0</v>
      </c>
      <c r="U44" s="102">
        <v>0</v>
      </c>
      <c r="V44" s="103">
        <v>12.67</v>
      </c>
      <c r="W44" s="69">
        <f t="shared" si="6"/>
        <v>126.61579752705782</v>
      </c>
      <c r="Y44" s="104"/>
    </row>
    <row r="45" spans="1:25" x14ac:dyDescent="0.3">
      <c r="A45" s="68">
        <v>2012</v>
      </c>
      <c r="B45" s="68">
        <v>2012</v>
      </c>
      <c r="C45" s="8">
        <v>41091</v>
      </c>
      <c r="D45" s="69">
        <f t="shared" si="7"/>
        <v>126.61579752705782</v>
      </c>
      <c r="E45" s="93">
        <f t="shared" si="0"/>
        <v>0</v>
      </c>
      <c r="F45" s="94">
        <v>0</v>
      </c>
      <c r="G45" s="95">
        <f t="shared" si="1"/>
        <v>22.833333333333329</v>
      </c>
      <c r="H45" s="96">
        <v>1.3333333333333299</v>
      </c>
      <c r="I45" s="97">
        <v>15.05</v>
      </c>
      <c r="J45" s="97">
        <v>6.45</v>
      </c>
      <c r="K45" s="73">
        <f t="shared" si="2"/>
        <v>2.5</v>
      </c>
      <c r="L45" s="98">
        <f>M45</f>
        <v>0</v>
      </c>
      <c r="N45" s="99">
        <f t="shared" si="3"/>
        <v>0</v>
      </c>
      <c r="O45" s="100">
        <v>0</v>
      </c>
      <c r="P45" s="99">
        <f t="shared" si="4"/>
        <v>2.5</v>
      </c>
      <c r="Q45" s="100">
        <v>0</v>
      </c>
      <c r="R45" s="100">
        <v>2.5</v>
      </c>
      <c r="S45" s="73">
        <f t="shared" si="5"/>
        <v>0</v>
      </c>
      <c r="T45" s="101">
        <v>0</v>
      </c>
      <c r="U45" s="102">
        <v>0</v>
      </c>
      <c r="V45" s="103">
        <v>0</v>
      </c>
      <c r="W45" s="69">
        <f t="shared" si="6"/>
        <v>101.28246419372449</v>
      </c>
      <c r="Y45" s="104"/>
    </row>
    <row r="46" spans="1:25" x14ac:dyDescent="0.3">
      <c r="A46" s="68">
        <v>2012</v>
      </c>
      <c r="B46" s="68">
        <v>2012</v>
      </c>
      <c r="C46" s="8">
        <v>41122</v>
      </c>
      <c r="D46" s="69">
        <f t="shared" si="7"/>
        <v>101.28246419372449</v>
      </c>
      <c r="E46" s="93">
        <f t="shared" si="0"/>
        <v>0</v>
      </c>
      <c r="F46" s="94">
        <v>0</v>
      </c>
      <c r="G46" s="95">
        <f t="shared" si="1"/>
        <v>22.833333333333329</v>
      </c>
      <c r="H46" s="96">
        <v>1.3333333333333299</v>
      </c>
      <c r="I46" s="97">
        <v>15.05</v>
      </c>
      <c r="J46" s="97">
        <v>6.45</v>
      </c>
      <c r="K46" s="73">
        <f t="shared" si="2"/>
        <v>10.5</v>
      </c>
      <c r="L46" s="98">
        <v>0</v>
      </c>
      <c r="N46" s="99">
        <f t="shared" si="3"/>
        <v>8</v>
      </c>
      <c r="O46" s="100">
        <v>8</v>
      </c>
      <c r="P46" s="99">
        <f t="shared" si="4"/>
        <v>2.5</v>
      </c>
      <c r="Q46" s="100">
        <v>0</v>
      </c>
      <c r="R46" s="100">
        <v>2.5</v>
      </c>
      <c r="S46" s="73">
        <f t="shared" si="5"/>
        <v>63.606553030303004</v>
      </c>
      <c r="T46" s="101">
        <v>0</v>
      </c>
      <c r="U46" s="102">
        <v>37</v>
      </c>
      <c r="V46" s="103">
        <v>26.606553030303001</v>
      </c>
      <c r="W46" s="69">
        <f t="shared" si="6"/>
        <v>131.55568389069418</v>
      </c>
      <c r="Y46" s="104"/>
    </row>
    <row r="47" spans="1:25" x14ac:dyDescent="0.3">
      <c r="A47" s="68">
        <v>2012</v>
      </c>
      <c r="B47" s="68">
        <v>2012</v>
      </c>
      <c r="C47" s="8">
        <v>41153</v>
      </c>
      <c r="D47" s="69">
        <f t="shared" si="7"/>
        <v>131.55568389069418</v>
      </c>
      <c r="E47" s="93">
        <f t="shared" si="0"/>
        <v>0</v>
      </c>
      <c r="F47" s="94">
        <v>0</v>
      </c>
      <c r="G47" s="95">
        <f t="shared" si="1"/>
        <v>22.833333333333329</v>
      </c>
      <c r="H47" s="96">
        <v>1.3333333333333299</v>
      </c>
      <c r="I47" s="97">
        <v>15.05</v>
      </c>
      <c r="J47" s="97">
        <v>6.45</v>
      </c>
      <c r="K47" s="73">
        <f t="shared" si="2"/>
        <v>10.5</v>
      </c>
      <c r="L47" s="98">
        <v>0</v>
      </c>
      <c r="N47" s="99">
        <f t="shared" si="3"/>
        <v>8</v>
      </c>
      <c r="O47" s="100">
        <v>8</v>
      </c>
      <c r="P47" s="99">
        <f t="shared" si="4"/>
        <v>2.5</v>
      </c>
      <c r="Q47" s="100">
        <v>0</v>
      </c>
      <c r="R47" s="100">
        <v>2.5</v>
      </c>
      <c r="S47" s="73">
        <f t="shared" si="5"/>
        <v>26.606553030303001</v>
      </c>
      <c r="T47" s="101">
        <v>0</v>
      </c>
      <c r="U47" s="102">
        <v>0</v>
      </c>
      <c r="V47" s="103">
        <v>26.606553030303001</v>
      </c>
      <c r="W47" s="69">
        <f t="shared" si="6"/>
        <v>124.82890358766386</v>
      </c>
      <c r="Y47" s="104"/>
    </row>
    <row r="48" spans="1:25" x14ac:dyDescent="0.3">
      <c r="A48" s="68">
        <v>2012</v>
      </c>
      <c r="B48" s="68">
        <v>2012</v>
      </c>
      <c r="C48" s="8">
        <v>41183</v>
      </c>
      <c r="D48" s="69">
        <f t="shared" si="7"/>
        <v>124.82890358766386</v>
      </c>
      <c r="E48" s="93">
        <f t="shared" si="0"/>
        <v>0</v>
      </c>
      <c r="F48" s="94">
        <v>0</v>
      </c>
      <c r="G48" s="95">
        <f t="shared" si="1"/>
        <v>22.833333333333329</v>
      </c>
      <c r="H48" s="96">
        <v>1.3333333333333299</v>
      </c>
      <c r="I48" s="97">
        <v>15.05</v>
      </c>
      <c r="J48" s="97">
        <v>6.45</v>
      </c>
      <c r="K48" s="73">
        <f t="shared" si="2"/>
        <v>10.5</v>
      </c>
      <c r="L48" s="98">
        <f>M48</f>
        <v>0</v>
      </c>
      <c r="N48" s="99">
        <f t="shared" si="3"/>
        <v>8</v>
      </c>
      <c r="O48" s="100">
        <v>8</v>
      </c>
      <c r="P48" s="99">
        <f t="shared" si="4"/>
        <v>2.5</v>
      </c>
      <c r="Q48" s="100">
        <v>0</v>
      </c>
      <c r="R48" s="100">
        <v>2.5</v>
      </c>
      <c r="S48" s="73">
        <f t="shared" si="5"/>
        <v>26.606553030303001</v>
      </c>
      <c r="T48" s="101">
        <v>0</v>
      </c>
      <c r="U48" s="102">
        <v>0</v>
      </c>
      <c r="V48" s="103">
        <v>26.606553030303001</v>
      </c>
      <c r="W48" s="69">
        <f t="shared" si="6"/>
        <v>118.10212328463354</v>
      </c>
      <c r="Y48" s="104"/>
    </row>
    <row r="49" spans="1:25" x14ac:dyDescent="0.3">
      <c r="A49" s="68">
        <v>2012</v>
      </c>
      <c r="B49" s="68">
        <v>2012</v>
      </c>
      <c r="C49" s="8">
        <v>41214</v>
      </c>
      <c r="D49" s="69">
        <f t="shared" si="7"/>
        <v>118.10212328463354</v>
      </c>
      <c r="E49" s="93">
        <f t="shared" si="0"/>
        <v>0</v>
      </c>
      <c r="F49" s="94">
        <v>0</v>
      </c>
      <c r="G49" s="95">
        <f t="shared" si="1"/>
        <v>22.833333333333329</v>
      </c>
      <c r="H49" s="96">
        <v>1.3333333333333299</v>
      </c>
      <c r="I49" s="97">
        <v>15.05</v>
      </c>
      <c r="J49" s="97">
        <v>6.45</v>
      </c>
      <c r="K49" s="73">
        <f t="shared" si="2"/>
        <v>22.5</v>
      </c>
      <c r="L49" s="98">
        <v>20</v>
      </c>
      <c r="N49" s="99">
        <f t="shared" si="3"/>
        <v>0</v>
      </c>
      <c r="O49" s="100">
        <v>0</v>
      </c>
      <c r="P49" s="99">
        <f t="shared" si="4"/>
        <v>2.5</v>
      </c>
      <c r="Q49" s="100">
        <v>0</v>
      </c>
      <c r="R49" s="100">
        <v>2.5</v>
      </c>
      <c r="S49" s="73">
        <f t="shared" si="5"/>
        <v>34</v>
      </c>
      <c r="T49" s="101">
        <v>0</v>
      </c>
      <c r="U49" s="102">
        <v>27</v>
      </c>
      <c r="V49" s="103">
        <v>7</v>
      </c>
      <c r="W49" s="69">
        <f t="shared" si="6"/>
        <v>106.76878995130021</v>
      </c>
      <c r="Y49" s="104"/>
    </row>
    <row r="50" spans="1:25" x14ac:dyDescent="0.3">
      <c r="A50" s="68">
        <v>2012</v>
      </c>
      <c r="B50" s="68">
        <v>2012</v>
      </c>
      <c r="C50" s="8">
        <v>41244</v>
      </c>
      <c r="D50" s="69">
        <f t="shared" si="7"/>
        <v>106.76878995130021</v>
      </c>
      <c r="E50" s="93">
        <f t="shared" si="0"/>
        <v>0</v>
      </c>
      <c r="F50" s="94">
        <v>0</v>
      </c>
      <c r="G50" s="95">
        <f t="shared" si="1"/>
        <v>23</v>
      </c>
      <c r="H50" s="96">
        <v>1.5</v>
      </c>
      <c r="I50" s="97">
        <v>15.05</v>
      </c>
      <c r="J50" s="97">
        <v>6.45</v>
      </c>
      <c r="K50" s="73">
        <f t="shared" si="2"/>
        <v>27.5</v>
      </c>
      <c r="L50" s="98">
        <v>25</v>
      </c>
      <c r="N50" s="99">
        <f t="shared" si="3"/>
        <v>0</v>
      </c>
      <c r="O50" s="100">
        <v>0</v>
      </c>
      <c r="P50" s="99">
        <f t="shared" si="4"/>
        <v>2.5</v>
      </c>
      <c r="Q50" s="100">
        <v>0</v>
      </c>
      <c r="R50" s="100">
        <v>2.5</v>
      </c>
      <c r="S50" s="73">
        <f t="shared" si="5"/>
        <v>14</v>
      </c>
      <c r="T50" s="101">
        <v>0</v>
      </c>
      <c r="U50" s="102">
        <v>0</v>
      </c>
      <c r="V50" s="103">
        <v>14</v>
      </c>
      <c r="W50" s="69">
        <f t="shared" si="6"/>
        <v>70.268789951300207</v>
      </c>
      <c r="Y50" s="104"/>
    </row>
    <row r="51" spans="1:25" x14ac:dyDescent="0.3">
      <c r="A51" s="68">
        <v>2013</v>
      </c>
      <c r="B51" s="68">
        <v>2013</v>
      </c>
      <c r="C51" s="8">
        <v>41275</v>
      </c>
      <c r="D51" s="69">
        <f t="shared" si="7"/>
        <v>70.268789951300207</v>
      </c>
      <c r="E51" s="93">
        <f t="shared" si="0"/>
        <v>0</v>
      </c>
      <c r="F51" s="94">
        <v>0</v>
      </c>
      <c r="G51" s="95">
        <f t="shared" si="1"/>
        <v>23.58333</v>
      </c>
      <c r="H51" s="96">
        <v>1.5</v>
      </c>
      <c r="I51" s="97">
        <v>15.458330999999999</v>
      </c>
      <c r="J51" s="97">
        <v>6.6249989999999999</v>
      </c>
      <c r="K51" s="73">
        <f t="shared" si="2"/>
        <v>2</v>
      </c>
      <c r="L51" s="98">
        <f>M51</f>
        <v>0</v>
      </c>
      <c r="N51" s="99">
        <f t="shared" si="3"/>
        <v>0</v>
      </c>
      <c r="O51" s="100">
        <v>0</v>
      </c>
      <c r="P51" s="99">
        <f t="shared" si="4"/>
        <v>2</v>
      </c>
      <c r="Q51" s="100">
        <v>0</v>
      </c>
      <c r="R51" s="100">
        <v>2</v>
      </c>
      <c r="S51" s="73">
        <f t="shared" si="5"/>
        <v>19.9323355263158</v>
      </c>
      <c r="T51" s="101">
        <v>0</v>
      </c>
      <c r="U51" s="102">
        <v>0</v>
      </c>
      <c r="V51" s="103">
        <v>19.9323355263158</v>
      </c>
      <c r="W51" s="69">
        <f t="shared" si="6"/>
        <v>64.617795477615999</v>
      </c>
      <c r="Y51" s="104"/>
    </row>
    <row r="52" spans="1:25" x14ac:dyDescent="0.3">
      <c r="A52" s="68">
        <v>2013</v>
      </c>
      <c r="B52" s="68">
        <v>2013</v>
      </c>
      <c r="C52" s="8">
        <v>41306</v>
      </c>
      <c r="D52" s="69">
        <f t="shared" si="7"/>
        <v>64.617795477615999</v>
      </c>
      <c r="E52" s="93">
        <f t="shared" si="0"/>
        <v>0</v>
      </c>
      <c r="F52" s="94">
        <v>0</v>
      </c>
      <c r="G52" s="95">
        <f t="shared" si="1"/>
        <v>23.58333</v>
      </c>
      <c r="H52" s="96">
        <v>1.5</v>
      </c>
      <c r="I52" s="97">
        <v>15.458330999999999</v>
      </c>
      <c r="J52" s="97">
        <v>6.6249989999999999</v>
      </c>
      <c r="K52" s="73">
        <f t="shared" si="2"/>
        <v>2</v>
      </c>
      <c r="L52" s="98">
        <f>M52</f>
        <v>0</v>
      </c>
      <c r="N52" s="99">
        <f t="shared" si="3"/>
        <v>0</v>
      </c>
      <c r="O52" s="100">
        <v>0</v>
      </c>
      <c r="P52" s="99">
        <f t="shared" si="4"/>
        <v>2</v>
      </c>
      <c r="Q52" s="100">
        <v>0</v>
      </c>
      <c r="R52" s="100">
        <v>2</v>
      </c>
      <c r="S52" s="73">
        <f t="shared" si="5"/>
        <v>17</v>
      </c>
      <c r="T52" s="101">
        <v>0</v>
      </c>
      <c r="U52" s="102">
        <v>0</v>
      </c>
      <c r="V52" s="103">
        <v>17</v>
      </c>
      <c r="W52" s="69">
        <f t="shared" si="6"/>
        <v>56.034465477615996</v>
      </c>
      <c r="Y52" s="104"/>
    </row>
    <row r="53" spans="1:25" x14ac:dyDescent="0.3">
      <c r="A53" s="68">
        <v>2013</v>
      </c>
      <c r="B53" s="68">
        <v>2013</v>
      </c>
      <c r="C53" s="8">
        <v>41334</v>
      </c>
      <c r="D53" s="69">
        <f t="shared" si="7"/>
        <v>56.034465477615996</v>
      </c>
      <c r="E53" s="93">
        <f t="shared" si="0"/>
        <v>0</v>
      </c>
      <c r="F53" s="94">
        <v>0</v>
      </c>
      <c r="G53" s="95">
        <f t="shared" si="1"/>
        <v>23.58333</v>
      </c>
      <c r="H53" s="96">
        <v>1.5</v>
      </c>
      <c r="I53" s="97">
        <v>15.458330999999999</v>
      </c>
      <c r="J53" s="97">
        <v>6.6249989999999999</v>
      </c>
      <c r="K53" s="73">
        <f t="shared" si="2"/>
        <v>2</v>
      </c>
      <c r="L53" s="98">
        <f>M53</f>
        <v>0</v>
      </c>
      <c r="N53" s="99">
        <f t="shared" si="3"/>
        <v>0</v>
      </c>
      <c r="O53" s="100">
        <v>0</v>
      </c>
      <c r="P53" s="99">
        <f t="shared" si="4"/>
        <v>2</v>
      </c>
      <c r="Q53" s="100">
        <v>0</v>
      </c>
      <c r="R53" s="100">
        <v>2</v>
      </c>
      <c r="S53" s="73">
        <f t="shared" si="5"/>
        <v>88</v>
      </c>
      <c r="T53" s="101">
        <v>25</v>
      </c>
      <c r="U53" s="102">
        <v>55</v>
      </c>
      <c r="V53" s="103">
        <v>8</v>
      </c>
      <c r="W53" s="69">
        <f t="shared" si="6"/>
        <v>118.45113547761599</v>
      </c>
      <c r="Y53" s="104"/>
    </row>
    <row r="54" spans="1:25" x14ac:dyDescent="0.3">
      <c r="A54" s="68">
        <v>2013</v>
      </c>
      <c r="B54" s="68">
        <v>2013</v>
      </c>
      <c r="C54" s="8">
        <v>41365</v>
      </c>
      <c r="D54" s="69">
        <f t="shared" si="7"/>
        <v>118.45113547761599</v>
      </c>
      <c r="E54" s="93">
        <f t="shared" si="0"/>
        <v>0</v>
      </c>
      <c r="F54" s="94">
        <v>0</v>
      </c>
      <c r="G54" s="95">
        <f t="shared" si="1"/>
        <v>24.958331000000001</v>
      </c>
      <c r="H54" s="96">
        <v>1.5</v>
      </c>
      <c r="I54" s="97">
        <v>15.458330999999999</v>
      </c>
      <c r="J54" s="97">
        <v>8</v>
      </c>
      <c r="K54" s="73">
        <f t="shared" si="2"/>
        <v>2</v>
      </c>
      <c r="L54" s="98">
        <f>M54</f>
        <v>0</v>
      </c>
      <c r="N54" s="99">
        <f t="shared" si="3"/>
        <v>0</v>
      </c>
      <c r="O54" s="100">
        <v>0</v>
      </c>
      <c r="P54" s="99">
        <f t="shared" si="4"/>
        <v>2</v>
      </c>
      <c r="Q54" s="100">
        <v>0</v>
      </c>
      <c r="R54" s="100">
        <v>2</v>
      </c>
      <c r="S54" s="73">
        <f t="shared" si="5"/>
        <v>24.9323355263158</v>
      </c>
      <c r="T54" s="101">
        <v>5</v>
      </c>
      <c r="U54" s="102">
        <v>0</v>
      </c>
      <c r="V54" s="103">
        <v>19.9323355263158</v>
      </c>
      <c r="W54" s="69">
        <f t="shared" si="6"/>
        <v>116.42514000393179</v>
      </c>
      <c r="Y54" s="104"/>
    </row>
    <row r="55" spans="1:25" x14ac:dyDescent="0.3">
      <c r="A55" s="68">
        <v>2013</v>
      </c>
      <c r="B55" s="68">
        <v>2013</v>
      </c>
      <c r="C55" s="8">
        <v>41395</v>
      </c>
      <c r="D55" s="69">
        <f t="shared" si="7"/>
        <v>116.42514000393179</v>
      </c>
      <c r="E55" s="93">
        <f t="shared" si="0"/>
        <v>0</v>
      </c>
      <c r="F55" s="94">
        <v>0</v>
      </c>
      <c r="G55" s="95">
        <f t="shared" si="1"/>
        <v>24.958331000000001</v>
      </c>
      <c r="H55" s="96">
        <v>1.5</v>
      </c>
      <c r="I55" s="97">
        <v>15.458330999999999</v>
      </c>
      <c r="J55" s="97">
        <v>8</v>
      </c>
      <c r="K55" s="73">
        <f t="shared" si="2"/>
        <v>42</v>
      </c>
      <c r="L55" s="98">
        <v>15</v>
      </c>
      <c r="N55" s="99">
        <f t="shared" si="3"/>
        <v>25</v>
      </c>
      <c r="O55" s="100">
        <v>25</v>
      </c>
      <c r="P55" s="99">
        <f t="shared" si="4"/>
        <v>2</v>
      </c>
      <c r="Q55" s="100">
        <v>0</v>
      </c>
      <c r="R55" s="100">
        <v>2</v>
      </c>
      <c r="S55" s="73">
        <f t="shared" si="5"/>
        <v>38.527730263157899</v>
      </c>
      <c r="T55" s="101">
        <v>0</v>
      </c>
      <c r="U55" s="102">
        <v>25</v>
      </c>
      <c r="V55" s="103">
        <v>13.527730263157901</v>
      </c>
      <c r="W55" s="69">
        <f t="shared" si="6"/>
        <v>87.994539267089692</v>
      </c>
      <c r="Y55" s="104"/>
    </row>
    <row r="56" spans="1:25" x14ac:dyDescent="0.3">
      <c r="A56" s="68">
        <v>2013</v>
      </c>
      <c r="B56" s="68">
        <v>2013</v>
      </c>
      <c r="C56" s="8">
        <v>41426</v>
      </c>
      <c r="D56" s="69">
        <f t="shared" si="7"/>
        <v>87.994539267089692</v>
      </c>
      <c r="E56" s="93">
        <f t="shared" si="0"/>
        <v>0</v>
      </c>
      <c r="F56" s="94">
        <v>0</v>
      </c>
      <c r="G56" s="95">
        <f t="shared" si="1"/>
        <v>23.58333</v>
      </c>
      <c r="H56" s="96">
        <v>1.5</v>
      </c>
      <c r="I56" s="97">
        <v>15.458330999999999</v>
      </c>
      <c r="J56" s="97">
        <v>6.6249989999999999</v>
      </c>
      <c r="K56" s="73">
        <f t="shared" si="2"/>
        <v>25</v>
      </c>
      <c r="L56" s="98">
        <v>15</v>
      </c>
      <c r="N56" s="99">
        <f t="shared" si="3"/>
        <v>8</v>
      </c>
      <c r="O56" s="100">
        <v>8</v>
      </c>
      <c r="P56" s="99">
        <f t="shared" si="4"/>
        <v>2</v>
      </c>
      <c r="Q56" s="100">
        <v>0</v>
      </c>
      <c r="R56" s="100">
        <v>2</v>
      </c>
      <c r="S56" s="73">
        <f t="shared" si="5"/>
        <v>36.527730263157899</v>
      </c>
      <c r="T56" s="101">
        <v>0</v>
      </c>
      <c r="U56" s="102">
        <v>13</v>
      </c>
      <c r="V56" s="103">
        <v>23.527730263157899</v>
      </c>
      <c r="W56" s="69">
        <f t="shared" si="6"/>
        <v>75.93893953024758</v>
      </c>
      <c r="Y56" s="104"/>
    </row>
    <row r="57" spans="1:25" x14ac:dyDescent="0.3">
      <c r="A57" s="68">
        <v>2013</v>
      </c>
      <c r="B57" s="68">
        <v>2013</v>
      </c>
      <c r="C57" s="8">
        <v>41456</v>
      </c>
      <c r="D57" s="69">
        <f t="shared" si="7"/>
        <v>75.93893953024758</v>
      </c>
      <c r="E57" s="93">
        <f t="shared" si="0"/>
        <v>0</v>
      </c>
      <c r="F57" s="94">
        <v>0</v>
      </c>
      <c r="G57" s="95">
        <f t="shared" si="1"/>
        <v>23.58333</v>
      </c>
      <c r="H57" s="96">
        <v>1.5</v>
      </c>
      <c r="I57" s="97">
        <v>15.458330999999999</v>
      </c>
      <c r="J57" s="97">
        <v>6.6249989999999999</v>
      </c>
      <c r="K57" s="73">
        <f t="shared" si="2"/>
        <v>2</v>
      </c>
      <c r="L57" s="98">
        <f t="shared" ref="L57:L64" si="9">M57</f>
        <v>0</v>
      </c>
      <c r="N57" s="99">
        <f t="shared" si="3"/>
        <v>0</v>
      </c>
      <c r="O57" s="100">
        <v>0</v>
      </c>
      <c r="P57" s="99">
        <f t="shared" si="4"/>
        <v>2</v>
      </c>
      <c r="Q57" s="100">
        <v>0</v>
      </c>
      <c r="R57" s="100">
        <v>2</v>
      </c>
      <c r="S57" s="73">
        <f t="shared" si="5"/>
        <v>23.527730263157899</v>
      </c>
      <c r="T57" s="101">
        <v>0</v>
      </c>
      <c r="U57" s="102">
        <v>0</v>
      </c>
      <c r="V57" s="103">
        <v>23.527730263157899</v>
      </c>
      <c r="W57" s="69">
        <f t="shared" si="6"/>
        <v>73.883339793405469</v>
      </c>
      <c r="Y57" s="104"/>
    </row>
    <row r="58" spans="1:25" x14ac:dyDescent="0.3">
      <c r="A58" s="68">
        <v>2013</v>
      </c>
      <c r="B58" s="68">
        <v>2013</v>
      </c>
      <c r="C58" s="8">
        <v>41487</v>
      </c>
      <c r="D58" s="69">
        <f t="shared" si="7"/>
        <v>73.883339793405469</v>
      </c>
      <c r="E58" s="93">
        <f t="shared" si="0"/>
        <v>0</v>
      </c>
      <c r="F58" s="94">
        <v>0</v>
      </c>
      <c r="G58" s="95">
        <f t="shared" si="1"/>
        <v>23.58333</v>
      </c>
      <c r="H58" s="96">
        <v>1.5</v>
      </c>
      <c r="I58" s="97">
        <v>15.458330999999999</v>
      </c>
      <c r="J58" s="97">
        <v>6.6249989999999999</v>
      </c>
      <c r="K58" s="73">
        <f t="shared" si="2"/>
        <v>2</v>
      </c>
      <c r="L58" s="98">
        <f t="shared" si="9"/>
        <v>0</v>
      </c>
      <c r="N58" s="99">
        <f t="shared" si="3"/>
        <v>0</v>
      </c>
      <c r="O58" s="100">
        <v>0</v>
      </c>
      <c r="P58" s="99">
        <f t="shared" si="4"/>
        <v>2</v>
      </c>
      <c r="Q58" s="100">
        <v>0</v>
      </c>
      <c r="R58" s="100">
        <v>2</v>
      </c>
      <c r="S58" s="73">
        <f t="shared" si="5"/>
        <v>1.5277302631578999</v>
      </c>
      <c r="T58" s="101">
        <v>0</v>
      </c>
      <c r="U58" s="102">
        <v>0</v>
      </c>
      <c r="V58" s="103">
        <v>1.5277302631578999</v>
      </c>
      <c r="W58" s="69">
        <f t="shared" si="6"/>
        <v>49.827740056563364</v>
      </c>
      <c r="Y58" s="104"/>
    </row>
    <row r="59" spans="1:25" x14ac:dyDescent="0.3">
      <c r="A59" s="68">
        <v>2013</v>
      </c>
      <c r="B59" s="68">
        <v>2013</v>
      </c>
      <c r="C59" s="8">
        <v>41518</v>
      </c>
      <c r="D59" s="69">
        <f t="shared" si="7"/>
        <v>49.827740056563364</v>
      </c>
      <c r="E59" s="93">
        <f t="shared" si="0"/>
        <v>0</v>
      </c>
      <c r="F59" s="94">
        <v>0</v>
      </c>
      <c r="G59" s="95">
        <f t="shared" si="1"/>
        <v>23.58333</v>
      </c>
      <c r="H59" s="96">
        <v>1.5</v>
      </c>
      <c r="I59" s="97">
        <v>15.458330999999999</v>
      </c>
      <c r="J59" s="97">
        <v>6.6249989999999999</v>
      </c>
      <c r="K59" s="73">
        <f t="shared" si="2"/>
        <v>2</v>
      </c>
      <c r="L59" s="98">
        <f t="shared" si="9"/>
        <v>0</v>
      </c>
      <c r="N59" s="99">
        <f t="shared" si="3"/>
        <v>0</v>
      </c>
      <c r="O59" s="100">
        <v>0</v>
      </c>
      <c r="P59" s="99">
        <f t="shared" si="4"/>
        <v>2</v>
      </c>
      <c r="Q59" s="100">
        <v>0</v>
      </c>
      <c r="R59" s="100">
        <v>2</v>
      </c>
      <c r="S59" s="73">
        <f t="shared" si="5"/>
        <v>16.527730263157899</v>
      </c>
      <c r="T59" s="101">
        <v>0</v>
      </c>
      <c r="U59" s="102">
        <v>0</v>
      </c>
      <c r="V59" s="103">
        <v>16.527730263157899</v>
      </c>
      <c r="W59" s="69">
        <f t="shared" si="6"/>
        <v>40.77214031972126</v>
      </c>
      <c r="Y59" s="104"/>
    </row>
    <row r="60" spans="1:25" x14ac:dyDescent="0.3">
      <c r="A60" s="68">
        <v>2013</v>
      </c>
      <c r="B60" s="68">
        <v>2013</v>
      </c>
      <c r="C60" s="8">
        <v>41548</v>
      </c>
      <c r="D60" s="69">
        <f t="shared" si="7"/>
        <v>40.77214031972126</v>
      </c>
      <c r="E60" s="93">
        <f t="shared" si="0"/>
        <v>0</v>
      </c>
      <c r="F60" s="94">
        <v>0</v>
      </c>
      <c r="G60" s="95">
        <f t="shared" si="1"/>
        <v>23.58333</v>
      </c>
      <c r="H60" s="96">
        <v>1.5</v>
      </c>
      <c r="I60" s="97">
        <v>15.458330999999999</v>
      </c>
      <c r="J60" s="97">
        <v>6.6249989999999999</v>
      </c>
      <c r="K60" s="73">
        <f t="shared" si="2"/>
        <v>2</v>
      </c>
      <c r="L60" s="98">
        <f t="shared" si="9"/>
        <v>0</v>
      </c>
      <c r="N60" s="99">
        <f t="shared" si="3"/>
        <v>0</v>
      </c>
      <c r="O60" s="100">
        <v>0</v>
      </c>
      <c r="P60" s="99">
        <f t="shared" si="4"/>
        <v>2</v>
      </c>
      <c r="Q60" s="100">
        <v>0</v>
      </c>
      <c r="R60" s="100">
        <v>2</v>
      </c>
      <c r="S60" s="73">
        <f t="shared" si="5"/>
        <v>34</v>
      </c>
      <c r="T60" s="101">
        <v>0</v>
      </c>
      <c r="U60" s="102">
        <v>22</v>
      </c>
      <c r="V60" s="103">
        <v>12</v>
      </c>
      <c r="W60" s="69">
        <f t="shared" si="6"/>
        <v>49.188810319721256</v>
      </c>
      <c r="Y60" s="104"/>
    </row>
    <row r="61" spans="1:25" x14ac:dyDescent="0.3">
      <c r="A61" s="68">
        <v>2013</v>
      </c>
      <c r="B61" s="68">
        <v>2013</v>
      </c>
      <c r="C61" s="8">
        <v>41579</v>
      </c>
      <c r="D61" s="69">
        <f t="shared" si="7"/>
        <v>49.188810319721256</v>
      </c>
      <c r="E61" s="93">
        <f t="shared" si="0"/>
        <v>0</v>
      </c>
      <c r="F61" s="94">
        <v>0</v>
      </c>
      <c r="G61" s="95">
        <f t="shared" si="1"/>
        <v>23.58333</v>
      </c>
      <c r="H61" s="96">
        <v>1.5</v>
      </c>
      <c r="I61" s="97">
        <v>15.458330999999999</v>
      </c>
      <c r="J61" s="97">
        <v>6.6249989999999999</v>
      </c>
      <c r="K61" s="73">
        <f t="shared" si="2"/>
        <v>2</v>
      </c>
      <c r="L61" s="98">
        <f t="shared" si="9"/>
        <v>0</v>
      </c>
      <c r="N61" s="99">
        <f t="shared" si="3"/>
        <v>0</v>
      </c>
      <c r="O61" s="100">
        <v>0</v>
      </c>
      <c r="P61" s="99">
        <f t="shared" si="4"/>
        <v>2</v>
      </c>
      <c r="Q61" s="100">
        <v>0</v>
      </c>
      <c r="R61" s="100">
        <v>2</v>
      </c>
      <c r="S61" s="73">
        <f t="shared" si="5"/>
        <v>34.007993421052603</v>
      </c>
      <c r="T61" s="101">
        <v>10</v>
      </c>
      <c r="U61" s="102">
        <v>0</v>
      </c>
      <c r="V61" s="103">
        <v>24.0079934210526</v>
      </c>
      <c r="W61" s="69">
        <f t="shared" si="6"/>
        <v>57.613473740773856</v>
      </c>
      <c r="Y61" s="104"/>
    </row>
    <row r="62" spans="1:25" x14ac:dyDescent="0.3">
      <c r="A62" s="68">
        <v>2013</v>
      </c>
      <c r="B62" s="68">
        <v>2013</v>
      </c>
      <c r="C62" s="8">
        <v>41609</v>
      </c>
      <c r="D62" s="69">
        <f t="shared" si="7"/>
        <v>57.613473740773856</v>
      </c>
      <c r="E62" s="93">
        <f t="shared" si="0"/>
        <v>0</v>
      </c>
      <c r="F62" s="94">
        <v>0</v>
      </c>
      <c r="G62" s="95">
        <f t="shared" si="1"/>
        <v>23.749996666666668</v>
      </c>
      <c r="H62" s="96">
        <v>1.6666666666666701</v>
      </c>
      <c r="I62" s="97">
        <v>15.458330999999999</v>
      </c>
      <c r="J62" s="97">
        <v>6.6249989999999999</v>
      </c>
      <c r="K62" s="73">
        <f t="shared" si="2"/>
        <v>2</v>
      </c>
      <c r="L62" s="98">
        <f t="shared" si="9"/>
        <v>0</v>
      </c>
      <c r="N62" s="99">
        <f t="shared" si="3"/>
        <v>0</v>
      </c>
      <c r="O62" s="100">
        <v>0</v>
      </c>
      <c r="P62" s="99">
        <f t="shared" si="4"/>
        <v>2</v>
      </c>
      <c r="Q62" s="100">
        <v>0</v>
      </c>
      <c r="R62" s="100">
        <v>2</v>
      </c>
      <c r="S62" s="73">
        <f t="shared" si="5"/>
        <v>20.616546052631598</v>
      </c>
      <c r="T62" s="101">
        <v>10</v>
      </c>
      <c r="U62" s="102">
        <v>0</v>
      </c>
      <c r="V62" s="103">
        <v>10.6165460526316</v>
      </c>
      <c r="W62" s="69">
        <f t="shared" si="6"/>
        <v>52.480023126738786</v>
      </c>
      <c r="Y62" s="104"/>
    </row>
    <row r="63" spans="1:25" x14ac:dyDescent="0.3">
      <c r="A63" s="68">
        <v>2014</v>
      </c>
      <c r="B63" s="68">
        <v>2014</v>
      </c>
      <c r="C63" s="8">
        <v>41640</v>
      </c>
      <c r="D63" s="69">
        <f t="shared" si="7"/>
        <v>52.480023126738786</v>
      </c>
      <c r="E63" s="93">
        <f t="shared" si="0"/>
        <v>0</v>
      </c>
      <c r="F63" s="94">
        <v>0</v>
      </c>
      <c r="G63" s="95">
        <f t="shared" si="1"/>
        <v>24.499966666666673</v>
      </c>
      <c r="H63" s="96">
        <v>1.6666666666666701</v>
      </c>
      <c r="I63" s="97">
        <v>15.983309999999999</v>
      </c>
      <c r="J63" s="97">
        <v>6.84999</v>
      </c>
      <c r="K63" s="73">
        <f t="shared" si="2"/>
        <v>3.5832999999999999</v>
      </c>
      <c r="L63" s="98">
        <f t="shared" si="9"/>
        <v>0</v>
      </c>
      <c r="N63" s="99">
        <f t="shared" si="3"/>
        <v>0</v>
      </c>
      <c r="O63" s="100">
        <v>0</v>
      </c>
      <c r="P63" s="99">
        <f t="shared" si="4"/>
        <v>3.5832999999999999</v>
      </c>
      <c r="Q63" s="100">
        <v>0</v>
      </c>
      <c r="R63" s="100">
        <v>3.5832999999999999</v>
      </c>
      <c r="S63" s="73">
        <f t="shared" si="5"/>
        <v>22.101240657698099</v>
      </c>
      <c r="T63" s="101">
        <v>0</v>
      </c>
      <c r="U63" s="102">
        <v>0</v>
      </c>
      <c r="V63" s="103">
        <v>22.101240657698099</v>
      </c>
      <c r="W63" s="69">
        <f t="shared" si="6"/>
        <v>46.497997117770211</v>
      </c>
      <c r="Y63" s="104"/>
    </row>
    <row r="64" spans="1:25" x14ac:dyDescent="0.3">
      <c r="A64" s="68">
        <v>2014</v>
      </c>
      <c r="B64" s="68">
        <v>2014</v>
      </c>
      <c r="C64" s="8">
        <v>41671</v>
      </c>
      <c r="D64" s="69">
        <f t="shared" si="7"/>
        <v>46.497997117770211</v>
      </c>
      <c r="E64" s="93">
        <f t="shared" si="0"/>
        <v>0</v>
      </c>
      <c r="F64" s="94">
        <v>0</v>
      </c>
      <c r="G64" s="95">
        <f t="shared" si="1"/>
        <v>24.499966666666673</v>
      </c>
      <c r="H64" s="96">
        <v>1.6666666666666701</v>
      </c>
      <c r="I64" s="97">
        <v>15.983309999999999</v>
      </c>
      <c r="J64" s="97">
        <v>6.84999</v>
      </c>
      <c r="K64" s="73">
        <f t="shared" si="2"/>
        <v>3.5832999999999999</v>
      </c>
      <c r="L64" s="98">
        <f t="shared" si="9"/>
        <v>0</v>
      </c>
      <c r="N64" s="99">
        <f t="shared" si="3"/>
        <v>0</v>
      </c>
      <c r="O64" s="100">
        <v>0</v>
      </c>
      <c r="P64" s="99">
        <f t="shared" si="4"/>
        <v>3.5832999999999999</v>
      </c>
      <c r="Q64" s="100">
        <v>0</v>
      </c>
      <c r="R64" s="100">
        <v>3.5832999999999999</v>
      </c>
      <c r="S64" s="73">
        <f t="shared" si="5"/>
        <v>27.5900298953662</v>
      </c>
      <c r="T64" s="101">
        <v>0</v>
      </c>
      <c r="U64" s="102">
        <v>0</v>
      </c>
      <c r="V64" s="103">
        <v>27.5900298953662</v>
      </c>
      <c r="W64" s="69">
        <f t="shared" si="6"/>
        <v>46.004760346469737</v>
      </c>
      <c r="Y64" s="104"/>
    </row>
    <row r="65" spans="1:25" x14ac:dyDescent="0.3">
      <c r="A65" s="68">
        <v>2014</v>
      </c>
      <c r="B65" s="68">
        <v>2014</v>
      </c>
      <c r="C65" s="8">
        <v>41699</v>
      </c>
      <c r="D65" s="69">
        <f t="shared" si="7"/>
        <v>46.004760346469737</v>
      </c>
      <c r="E65" s="93">
        <f t="shared" si="0"/>
        <v>0</v>
      </c>
      <c r="F65" s="94">
        <v>0</v>
      </c>
      <c r="G65" s="95">
        <f t="shared" si="1"/>
        <v>24.499966666666673</v>
      </c>
      <c r="H65" s="96">
        <v>1.6666666666666701</v>
      </c>
      <c r="I65" s="97">
        <v>15.983309999999999</v>
      </c>
      <c r="J65" s="97">
        <v>6.84999</v>
      </c>
      <c r="K65" s="73">
        <f t="shared" si="2"/>
        <v>3.5832999999999999</v>
      </c>
      <c r="L65" s="98">
        <v>0</v>
      </c>
      <c r="N65" s="99">
        <f t="shared" si="3"/>
        <v>0</v>
      </c>
      <c r="O65" s="100">
        <v>0</v>
      </c>
      <c r="P65" s="99">
        <f t="shared" si="4"/>
        <v>3.5832999999999999</v>
      </c>
      <c r="Q65" s="100">
        <v>0</v>
      </c>
      <c r="R65" s="100">
        <v>3.5832999999999999</v>
      </c>
      <c r="S65" s="73">
        <f t="shared" si="5"/>
        <v>24.5900298953662</v>
      </c>
      <c r="T65" s="101">
        <v>0</v>
      </c>
      <c r="U65" s="102">
        <v>0</v>
      </c>
      <c r="V65" s="103">
        <v>24.5900298953662</v>
      </c>
      <c r="W65" s="69">
        <f t="shared" si="6"/>
        <v>42.511523575169264</v>
      </c>
      <c r="Y65" s="104"/>
    </row>
    <row r="66" spans="1:25" x14ac:dyDescent="0.3">
      <c r="A66" s="68">
        <v>2014</v>
      </c>
      <c r="B66" s="68">
        <v>2014</v>
      </c>
      <c r="C66" s="8">
        <v>41730</v>
      </c>
      <c r="D66" s="69">
        <f t="shared" si="7"/>
        <v>42.511523575169264</v>
      </c>
      <c r="E66" s="93">
        <f t="shared" si="0"/>
        <v>0</v>
      </c>
      <c r="F66" s="94">
        <v>0</v>
      </c>
      <c r="G66" s="95">
        <f t="shared" si="1"/>
        <v>24.499966666666673</v>
      </c>
      <c r="H66" s="96">
        <v>1.6666666666666701</v>
      </c>
      <c r="I66" s="97">
        <v>15.983309999999999</v>
      </c>
      <c r="J66" s="97">
        <v>6.84999</v>
      </c>
      <c r="K66" s="73">
        <f t="shared" si="2"/>
        <v>3.5832999999999999</v>
      </c>
      <c r="L66" s="98">
        <v>0</v>
      </c>
      <c r="N66" s="99">
        <f t="shared" si="3"/>
        <v>0</v>
      </c>
      <c r="O66" s="100">
        <v>0</v>
      </c>
      <c r="P66" s="99">
        <f t="shared" si="4"/>
        <v>3.5832999999999999</v>
      </c>
      <c r="Q66" s="100">
        <v>0</v>
      </c>
      <c r="R66" s="100">
        <v>3.5832999999999999</v>
      </c>
      <c r="S66" s="73">
        <f t="shared" si="5"/>
        <v>28.738011958146501</v>
      </c>
      <c r="T66" s="101">
        <v>0</v>
      </c>
      <c r="U66" s="102">
        <v>0</v>
      </c>
      <c r="V66" s="103">
        <v>28.738011958146501</v>
      </c>
      <c r="W66" s="69">
        <f t="shared" si="6"/>
        <v>43.166268866649091</v>
      </c>
      <c r="Y66" s="104"/>
    </row>
    <row r="67" spans="1:25" x14ac:dyDescent="0.3">
      <c r="A67" s="68">
        <v>2014</v>
      </c>
      <c r="B67" s="68">
        <v>2014</v>
      </c>
      <c r="C67" s="8">
        <v>41760</v>
      </c>
      <c r="D67" s="69">
        <f t="shared" si="7"/>
        <v>43.166268866649091</v>
      </c>
      <c r="E67" s="93">
        <f t="shared" ref="E67:E130" si="10">F67</f>
        <v>0</v>
      </c>
      <c r="F67" s="94">
        <v>0</v>
      </c>
      <c r="G67" s="95">
        <f t="shared" ref="G67:G130" si="11">H67+I67+J67</f>
        <v>24.499966666666673</v>
      </c>
      <c r="H67" s="96">
        <v>1.6666666666666701</v>
      </c>
      <c r="I67" s="97">
        <v>15.983309999999999</v>
      </c>
      <c r="J67" s="97">
        <v>6.84999</v>
      </c>
      <c r="K67" s="73">
        <f t="shared" ref="K67:K130" si="12">L67+N67+P67</f>
        <v>3.5832999999999999</v>
      </c>
      <c r="L67" s="98">
        <f>M67</f>
        <v>0</v>
      </c>
      <c r="N67" s="99">
        <f t="shared" ref="N67:N130" si="13">O67</f>
        <v>0</v>
      </c>
      <c r="O67" s="100">
        <v>0</v>
      </c>
      <c r="P67" s="99">
        <f t="shared" ref="P67:P130" si="14">SUM(Q67:R67)</f>
        <v>3.5832999999999999</v>
      </c>
      <c r="Q67" s="100">
        <v>0</v>
      </c>
      <c r="R67" s="100">
        <v>3.5832999999999999</v>
      </c>
      <c r="S67" s="73">
        <f t="shared" ref="S67:S130" si="15">T67+U67+V67</f>
        <v>84</v>
      </c>
      <c r="T67" s="101">
        <v>45</v>
      </c>
      <c r="U67" s="102">
        <v>15</v>
      </c>
      <c r="V67" s="103">
        <v>24</v>
      </c>
      <c r="W67" s="69">
        <f t="shared" ref="W67:W130" si="16">D67+E67-G67-K67+S67</f>
        <v>99.083002199982417</v>
      </c>
      <c r="Y67" s="104"/>
    </row>
    <row r="68" spans="1:25" x14ac:dyDescent="0.3">
      <c r="A68" s="68">
        <v>2014</v>
      </c>
      <c r="B68" s="68">
        <v>2014</v>
      </c>
      <c r="C68" s="8">
        <v>41791</v>
      </c>
      <c r="D68" s="69">
        <f t="shared" ref="D68:D131" si="17">W67</f>
        <v>99.083002199982417</v>
      </c>
      <c r="E68" s="93">
        <f t="shared" si="10"/>
        <v>0</v>
      </c>
      <c r="F68" s="94">
        <v>0</v>
      </c>
      <c r="G68" s="95">
        <f t="shared" si="11"/>
        <v>24.499966666666673</v>
      </c>
      <c r="H68" s="96">
        <v>1.6666666666666701</v>
      </c>
      <c r="I68" s="97">
        <v>15.983309999999999</v>
      </c>
      <c r="J68" s="97">
        <v>6.84999</v>
      </c>
      <c r="K68" s="73">
        <f t="shared" si="12"/>
        <v>3.5832999999999999</v>
      </c>
      <c r="L68" s="98">
        <f>M68</f>
        <v>0</v>
      </c>
      <c r="N68" s="99">
        <f t="shared" si="13"/>
        <v>0</v>
      </c>
      <c r="O68" s="100">
        <v>0</v>
      </c>
      <c r="P68" s="99">
        <f t="shared" si="14"/>
        <v>3.5832999999999999</v>
      </c>
      <c r="Q68" s="100">
        <v>0</v>
      </c>
      <c r="R68" s="100">
        <v>3.5832999999999999</v>
      </c>
      <c r="S68" s="73">
        <f t="shared" si="15"/>
        <v>86.249222720478301</v>
      </c>
      <c r="T68" s="101">
        <v>45</v>
      </c>
      <c r="U68" s="102">
        <v>16</v>
      </c>
      <c r="V68" s="103">
        <v>25.249222720478301</v>
      </c>
      <c r="W68" s="69">
        <f t="shared" si="16"/>
        <v>157.24895825379406</v>
      </c>
      <c r="Y68" s="104"/>
    </row>
    <row r="69" spans="1:25" x14ac:dyDescent="0.3">
      <c r="A69" s="68">
        <v>2014</v>
      </c>
      <c r="B69" s="68">
        <v>2014</v>
      </c>
      <c r="C69" s="8">
        <v>41821</v>
      </c>
      <c r="D69" s="69">
        <f t="shared" si="17"/>
        <v>157.24895825379406</v>
      </c>
      <c r="E69" s="93">
        <f t="shared" si="10"/>
        <v>0</v>
      </c>
      <c r="F69" s="94">
        <v>0</v>
      </c>
      <c r="G69" s="95">
        <f t="shared" si="11"/>
        <v>24.499966666666673</v>
      </c>
      <c r="H69" s="96">
        <v>1.6666666666666701</v>
      </c>
      <c r="I69" s="97">
        <v>15.983309999999999</v>
      </c>
      <c r="J69" s="97">
        <v>6.84999</v>
      </c>
      <c r="K69" s="73">
        <f t="shared" si="12"/>
        <v>3.5832999999999999</v>
      </c>
      <c r="L69" s="98">
        <f>M69</f>
        <v>0</v>
      </c>
      <c r="N69" s="99">
        <f t="shared" si="13"/>
        <v>0</v>
      </c>
      <c r="O69" s="100">
        <v>0</v>
      </c>
      <c r="P69" s="99">
        <f t="shared" si="14"/>
        <v>3.5832999999999999</v>
      </c>
      <c r="Q69" s="100">
        <v>0</v>
      </c>
      <c r="R69" s="100">
        <v>3.5832999999999999</v>
      </c>
      <c r="S69" s="73">
        <f t="shared" si="15"/>
        <v>29</v>
      </c>
      <c r="T69" s="101">
        <v>0</v>
      </c>
      <c r="U69" s="102">
        <v>19</v>
      </c>
      <c r="V69" s="103">
        <v>10</v>
      </c>
      <c r="W69" s="69">
        <f t="shared" si="16"/>
        <v>158.16569158712738</v>
      </c>
      <c r="Y69" s="104"/>
    </row>
    <row r="70" spans="1:25" x14ac:dyDescent="0.3">
      <c r="A70" s="68">
        <v>2014</v>
      </c>
      <c r="B70" s="68">
        <v>2014</v>
      </c>
      <c r="C70" s="8">
        <v>41852</v>
      </c>
      <c r="D70" s="69">
        <f t="shared" si="17"/>
        <v>158.16569158712738</v>
      </c>
      <c r="E70" s="93">
        <f t="shared" si="10"/>
        <v>0</v>
      </c>
      <c r="F70" s="94">
        <v>0</v>
      </c>
      <c r="G70" s="95">
        <f t="shared" si="11"/>
        <v>24.499966666666673</v>
      </c>
      <c r="H70" s="96">
        <v>1.6666666666666701</v>
      </c>
      <c r="I70" s="97">
        <v>15.983309999999999</v>
      </c>
      <c r="J70" s="97">
        <v>6.84999</v>
      </c>
      <c r="K70" s="73">
        <f t="shared" si="12"/>
        <v>3.5832999999999999</v>
      </c>
      <c r="L70" s="98">
        <f>M70</f>
        <v>0</v>
      </c>
      <c r="N70" s="99">
        <f t="shared" si="13"/>
        <v>0</v>
      </c>
      <c r="O70" s="100">
        <v>0</v>
      </c>
      <c r="P70" s="99">
        <f t="shared" si="14"/>
        <v>3.5832999999999999</v>
      </c>
      <c r="Q70" s="100">
        <v>0</v>
      </c>
      <c r="R70" s="100">
        <v>3.5832999999999999</v>
      </c>
      <c r="S70" s="73">
        <f t="shared" si="15"/>
        <v>18</v>
      </c>
      <c r="T70" s="101">
        <v>0</v>
      </c>
      <c r="U70" s="102">
        <v>10</v>
      </c>
      <c r="V70" s="103">
        <v>8</v>
      </c>
      <c r="W70" s="69">
        <f t="shared" si="16"/>
        <v>148.08242492046071</v>
      </c>
      <c r="Y70" s="104"/>
    </row>
    <row r="71" spans="1:25" x14ac:dyDescent="0.3">
      <c r="A71" s="68">
        <v>2014</v>
      </c>
      <c r="B71" s="68">
        <v>2014</v>
      </c>
      <c r="C71" s="8">
        <v>41883</v>
      </c>
      <c r="D71" s="69">
        <f t="shared" si="17"/>
        <v>148.08242492046071</v>
      </c>
      <c r="E71" s="93">
        <f t="shared" si="10"/>
        <v>0</v>
      </c>
      <c r="F71" s="94">
        <v>0</v>
      </c>
      <c r="G71" s="95">
        <f t="shared" si="11"/>
        <v>24.499966666666673</v>
      </c>
      <c r="H71" s="96">
        <v>1.6666666666666701</v>
      </c>
      <c r="I71" s="97">
        <v>15.983309999999999</v>
      </c>
      <c r="J71" s="97">
        <v>6.84999</v>
      </c>
      <c r="K71" s="73">
        <f t="shared" si="12"/>
        <v>3.5832999999999999</v>
      </c>
      <c r="L71" s="98">
        <f>M71</f>
        <v>0</v>
      </c>
      <c r="N71" s="99">
        <f t="shared" si="13"/>
        <v>0</v>
      </c>
      <c r="O71" s="100">
        <v>0</v>
      </c>
      <c r="P71" s="99">
        <f t="shared" si="14"/>
        <v>3.5832999999999999</v>
      </c>
      <c r="Q71" s="100">
        <v>0</v>
      </c>
      <c r="R71" s="100">
        <v>3.5832999999999999</v>
      </c>
      <c r="S71" s="73">
        <f t="shared" si="15"/>
        <v>12</v>
      </c>
      <c r="T71" s="101">
        <v>0</v>
      </c>
      <c r="U71" s="102">
        <v>7</v>
      </c>
      <c r="V71" s="103">
        <v>5</v>
      </c>
      <c r="W71" s="69">
        <f t="shared" si="16"/>
        <v>131.99915825379406</v>
      </c>
      <c r="Y71" s="104"/>
    </row>
    <row r="72" spans="1:25" x14ac:dyDescent="0.3">
      <c r="A72" s="68">
        <v>2014</v>
      </c>
      <c r="B72" s="68">
        <v>2014</v>
      </c>
      <c r="C72" s="8">
        <v>41913</v>
      </c>
      <c r="D72" s="69">
        <f t="shared" si="17"/>
        <v>131.99915825379406</v>
      </c>
      <c r="E72" s="93">
        <f t="shared" si="10"/>
        <v>0</v>
      </c>
      <c r="F72" s="94">
        <v>0</v>
      </c>
      <c r="G72" s="95">
        <f t="shared" si="11"/>
        <v>24.499966666666673</v>
      </c>
      <c r="H72" s="96">
        <v>1.6666666666666701</v>
      </c>
      <c r="I72" s="97">
        <v>15.983309999999999</v>
      </c>
      <c r="J72" s="97">
        <v>6.84999</v>
      </c>
      <c r="K72" s="73">
        <f t="shared" si="12"/>
        <v>28.583300000000001</v>
      </c>
      <c r="L72" s="98">
        <v>25</v>
      </c>
      <c r="N72" s="99">
        <f t="shared" si="13"/>
        <v>0</v>
      </c>
      <c r="O72" s="100">
        <v>0</v>
      </c>
      <c r="P72" s="99">
        <f t="shared" si="14"/>
        <v>3.5832999999999999</v>
      </c>
      <c r="Q72" s="100">
        <v>0</v>
      </c>
      <c r="R72" s="100">
        <v>3.5832999999999999</v>
      </c>
      <c r="S72" s="73">
        <f t="shared" si="15"/>
        <v>42</v>
      </c>
      <c r="T72" s="101">
        <v>0</v>
      </c>
      <c r="U72" s="102">
        <v>32</v>
      </c>
      <c r="V72" s="103">
        <v>10</v>
      </c>
      <c r="W72" s="69">
        <f t="shared" si="16"/>
        <v>120.91589158712739</v>
      </c>
      <c r="Y72" s="104"/>
    </row>
    <row r="73" spans="1:25" x14ac:dyDescent="0.3">
      <c r="A73" s="68">
        <v>2014</v>
      </c>
      <c r="B73" s="68">
        <v>2014</v>
      </c>
      <c r="C73" s="8">
        <v>41944</v>
      </c>
      <c r="D73" s="69">
        <f t="shared" si="17"/>
        <v>120.91589158712739</v>
      </c>
      <c r="E73" s="93">
        <f t="shared" si="10"/>
        <v>0</v>
      </c>
      <c r="F73" s="94">
        <v>0</v>
      </c>
      <c r="G73" s="95">
        <f t="shared" si="11"/>
        <v>24.499966666666673</v>
      </c>
      <c r="H73" s="96">
        <v>1.6666666666666701</v>
      </c>
      <c r="I73" s="97">
        <v>15.983309999999999</v>
      </c>
      <c r="J73" s="97">
        <v>6.84999</v>
      </c>
      <c r="K73" s="73">
        <f t="shared" si="12"/>
        <v>27.583300000000001</v>
      </c>
      <c r="L73" s="98">
        <v>24</v>
      </c>
      <c r="N73" s="99">
        <f t="shared" si="13"/>
        <v>0</v>
      </c>
      <c r="O73" s="100">
        <v>0</v>
      </c>
      <c r="P73" s="99">
        <f t="shared" si="14"/>
        <v>3.5832999999999999</v>
      </c>
      <c r="Q73" s="100">
        <v>0</v>
      </c>
      <c r="R73" s="100">
        <v>3.5832999999999999</v>
      </c>
      <c r="S73" s="73">
        <f t="shared" si="15"/>
        <v>30</v>
      </c>
      <c r="T73" s="101">
        <v>0</v>
      </c>
      <c r="U73" s="102">
        <v>0</v>
      </c>
      <c r="V73" s="103">
        <v>30</v>
      </c>
      <c r="W73" s="69">
        <f t="shared" si="16"/>
        <v>98.832624920460717</v>
      </c>
      <c r="Y73" s="104"/>
    </row>
    <row r="74" spans="1:25" x14ac:dyDescent="0.3">
      <c r="A74" s="68">
        <v>2014</v>
      </c>
      <c r="B74" s="68">
        <v>2014</v>
      </c>
      <c r="C74" s="8">
        <v>41974</v>
      </c>
      <c r="D74" s="69">
        <f t="shared" si="17"/>
        <v>98.832624920460717</v>
      </c>
      <c r="E74" s="93">
        <f t="shared" si="10"/>
        <v>0</v>
      </c>
      <c r="F74" s="94">
        <v>0</v>
      </c>
      <c r="G74" s="95">
        <f t="shared" si="11"/>
        <v>24.583300000000001</v>
      </c>
      <c r="H74" s="96">
        <v>1.75</v>
      </c>
      <c r="I74" s="97">
        <v>15.983309999999999</v>
      </c>
      <c r="J74" s="97">
        <v>6.84999</v>
      </c>
      <c r="K74" s="73">
        <f t="shared" si="12"/>
        <v>48.583300000000001</v>
      </c>
      <c r="L74" s="98">
        <v>20</v>
      </c>
      <c r="N74" s="99">
        <f t="shared" si="13"/>
        <v>25</v>
      </c>
      <c r="O74" s="100">
        <v>25</v>
      </c>
      <c r="P74" s="99">
        <f t="shared" si="14"/>
        <v>3.5832999999999999</v>
      </c>
      <c r="Q74" s="100">
        <v>0</v>
      </c>
      <c r="R74" s="100">
        <v>3.5832999999999999</v>
      </c>
      <c r="S74" s="73">
        <f t="shared" si="15"/>
        <v>28</v>
      </c>
      <c r="T74" s="101">
        <v>0</v>
      </c>
      <c r="U74" s="102">
        <v>8</v>
      </c>
      <c r="V74" s="103">
        <v>20</v>
      </c>
      <c r="W74" s="69">
        <f t="shared" si="16"/>
        <v>53.666024920460707</v>
      </c>
      <c r="Y74" s="104"/>
    </row>
    <row r="75" spans="1:25" x14ac:dyDescent="0.3">
      <c r="A75" s="68">
        <v>2015</v>
      </c>
      <c r="B75" s="68">
        <v>2015</v>
      </c>
      <c r="C75" s="8">
        <v>42005</v>
      </c>
      <c r="D75" s="69">
        <f t="shared" si="17"/>
        <v>53.666024920460707</v>
      </c>
      <c r="E75" s="93">
        <f t="shared" si="10"/>
        <v>0</v>
      </c>
      <c r="F75" s="94">
        <v>0</v>
      </c>
      <c r="G75" s="95">
        <f t="shared" si="11"/>
        <v>25.25</v>
      </c>
      <c r="H75" s="96">
        <v>1.75</v>
      </c>
      <c r="I75" s="97">
        <v>10.5</v>
      </c>
      <c r="J75" s="97">
        <v>13</v>
      </c>
      <c r="K75" s="73">
        <f t="shared" si="12"/>
        <v>2</v>
      </c>
      <c r="L75" s="98">
        <f>M75</f>
        <v>0</v>
      </c>
      <c r="N75" s="99">
        <f t="shared" si="13"/>
        <v>0</v>
      </c>
      <c r="O75" s="100">
        <v>0</v>
      </c>
      <c r="P75" s="99">
        <f t="shared" si="14"/>
        <v>2</v>
      </c>
      <c r="Q75" s="100">
        <v>0</v>
      </c>
      <c r="R75" s="100">
        <v>2</v>
      </c>
      <c r="S75" s="73">
        <f t="shared" si="15"/>
        <v>70</v>
      </c>
      <c r="T75" s="101">
        <v>50</v>
      </c>
      <c r="U75" s="102">
        <v>0</v>
      </c>
      <c r="V75" s="103">
        <v>20</v>
      </c>
      <c r="W75" s="69">
        <f t="shared" si="16"/>
        <v>96.4160249204607</v>
      </c>
      <c r="Y75" s="104"/>
    </row>
    <row r="76" spans="1:25" x14ac:dyDescent="0.3">
      <c r="A76" s="68">
        <v>2015</v>
      </c>
      <c r="B76" s="68">
        <v>2015</v>
      </c>
      <c r="C76" s="8">
        <v>42036</v>
      </c>
      <c r="D76" s="69">
        <f t="shared" si="17"/>
        <v>96.4160249204607</v>
      </c>
      <c r="E76" s="93">
        <f t="shared" si="10"/>
        <v>0</v>
      </c>
      <c r="F76" s="94">
        <v>0</v>
      </c>
      <c r="G76" s="95">
        <f t="shared" si="11"/>
        <v>25.25</v>
      </c>
      <c r="H76" s="96">
        <v>1.75</v>
      </c>
      <c r="I76" s="97">
        <v>10.5</v>
      </c>
      <c r="J76" s="97">
        <v>13</v>
      </c>
      <c r="K76" s="73">
        <f t="shared" si="12"/>
        <v>2</v>
      </c>
      <c r="L76" s="98">
        <f>M76</f>
        <v>0</v>
      </c>
      <c r="N76" s="99">
        <f t="shared" si="13"/>
        <v>0</v>
      </c>
      <c r="O76" s="100">
        <v>0</v>
      </c>
      <c r="P76" s="99">
        <f t="shared" si="14"/>
        <v>2</v>
      </c>
      <c r="Q76" s="100">
        <v>0</v>
      </c>
      <c r="R76" s="100">
        <v>2</v>
      </c>
      <c r="S76" s="73">
        <f t="shared" si="15"/>
        <v>36</v>
      </c>
      <c r="T76" s="101">
        <v>30</v>
      </c>
      <c r="U76" s="102">
        <v>0</v>
      </c>
      <c r="V76" s="103">
        <v>6</v>
      </c>
      <c r="W76" s="69">
        <f t="shared" si="16"/>
        <v>105.1660249204607</v>
      </c>
      <c r="Y76" s="104"/>
    </row>
    <row r="77" spans="1:25" x14ac:dyDescent="0.3">
      <c r="A77" s="68">
        <v>2015</v>
      </c>
      <c r="B77" s="68">
        <v>2015</v>
      </c>
      <c r="C77" s="8">
        <v>42064</v>
      </c>
      <c r="D77" s="69">
        <f t="shared" si="17"/>
        <v>105.1660249204607</v>
      </c>
      <c r="E77" s="93">
        <f t="shared" si="10"/>
        <v>0</v>
      </c>
      <c r="F77" s="94">
        <v>0</v>
      </c>
      <c r="G77" s="95">
        <f t="shared" si="11"/>
        <v>25.25</v>
      </c>
      <c r="H77" s="96">
        <v>1.75</v>
      </c>
      <c r="I77" s="97">
        <v>10.5</v>
      </c>
      <c r="J77" s="97">
        <v>13</v>
      </c>
      <c r="K77" s="73">
        <f t="shared" si="12"/>
        <v>2</v>
      </c>
      <c r="L77" s="98">
        <f>M77</f>
        <v>0</v>
      </c>
      <c r="N77" s="99">
        <f t="shared" si="13"/>
        <v>0</v>
      </c>
      <c r="O77" s="100">
        <v>0</v>
      </c>
      <c r="P77" s="99">
        <f t="shared" si="14"/>
        <v>2</v>
      </c>
      <c r="Q77" s="100">
        <v>0</v>
      </c>
      <c r="R77" s="100">
        <v>2</v>
      </c>
      <c r="S77" s="73">
        <f t="shared" si="15"/>
        <v>18</v>
      </c>
      <c r="T77" s="101">
        <v>0</v>
      </c>
      <c r="U77" s="102">
        <v>0</v>
      </c>
      <c r="V77" s="103">
        <v>18</v>
      </c>
      <c r="W77" s="69">
        <f t="shared" si="16"/>
        <v>95.9160249204607</v>
      </c>
      <c r="Y77" s="104"/>
    </row>
    <row r="78" spans="1:25" x14ac:dyDescent="0.3">
      <c r="A78" s="68">
        <v>2015</v>
      </c>
      <c r="B78" s="68">
        <v>2015</v>
      </c>
      <c r="C78" s="8">
        <v>42095</v>
      </c>
      <c r="D78" s="69">
        <f t="shared" si="17"/>
        <v>95.9160249204607</v>
      </c>
      <c r="E78" s="93">
        <f t="shared" si="10"/>
        <v>0</v>
      </c>
      <c r="F78" s="94">
        <v>0</v>
      </c>
      <c r="G78" s="95">
        <f t="shared" si="11"/>
        <v>25.25</v>
      </c>
      <c r="H78" s="96">
        <v>1.75</v>
      </c>
      <c r="I78" s="97">
        <v>10.5</v>
      </c>
      <c r="J78" s="97">
        <v>13</v>
      </c>
      <c r="K78" s="73">
        <f t="shared" si="12"/>
        <v>2</v>
      </c>
      <c r="L78" s="98">
        <v>0</v>
      </c>
      <c r="N78" s="99">
        <f t="shared" si="13"/>
        <v>0</v>
      </c>
      <c r="O78" s="100">
        <v>0</v>
      </c>
      <c r="P78" s="99">
        <f t="shared" si="14"/>
        <v>2</v>
      </c>
      <c r="Q78" s="100">
        <v>0</v>
      </c>
      <c r="R78" s="100">
        <v>2</v>
      </c>
      <c r="S78" s="73">
        <f t="shared" si="15"/>
        <v>39</v>
      </c>
      <c r="T78" s="101">
        <v>0</v>
      </c>
      <c r="U78" s="102">
        <v>30</v>
      </c>
      <c r="V78" s="103">
        <v>9</v>
      </c>
      <c r="W78" s="69">
        <f t="shared" si="16"/>
        <v>107.6660249204607</v>
      </c>
      <c r="Y78" s="104"/>
    </row>
    <row r="79" spans="1:25" x14ac:dyDescent="0.3">
      <c r="A79" s="68">
        <v>2015</v>
      </c>
      <c r="B79" s="68">
        <v>2015</v>
      </c>
      <c r="C79" s="8">
        <v>42125</v>
      </c>
      <c r="D79" s="69">
        <f t="shared" si="17"/>
        <v>107.6660249204607</v>
      </c>
      <c r="E79" s="93">
        <f t="shared" si="10"/>
        <v>0</v>
      </c>
      <c r="F79" s="94">
        <v>0</v>
      </c>
      <c r="G79" s="95">
        <f t="shared" si="11"/>
        <v>25.25</v>
      </c>
      <c r="H79" s="96">
        <v>1.75</v>
      </c>
      <c r="I79" s="97">
        <v>10.5</v>
      </c>
      <c r="J79" s="97">
        <v>13</v>
      </c>
      <c r="K79" s="73">
        <f t="shared" si="12"/>
        <v>2</v>
      </c>
      <c r="L79" s="98">
        <v>0</v>
      </c>
      <c r="N79" s="99">
        <f t="shared" si="13"/>
        <v>0</v>
      </c>
      <c r="O79" s="100">
        <v>0</v>
      </c>
      <c r="P79" s="99">
        <f t="shared" si="14"/>
        <v>2</v>
      </c>
      <c r="Q79" s="100">
        <v>0</v>
      </c>
      <c r="R79" s="100">
        <v>2</v>
      </c>
      <c r="S79" s="73">
        <f t="shared" si="15"/>
        <v>17</v>
      </c>
      <c r="T79" s="101">
        <v>0</v>
      </c>
      <c r="U79" s="102">
        <v>0</v>
      </c>
      <c r="V79" s="103">
        <v>17</v>
      </c>
      <c r="W79" s="69">
        <f t="shared" si="16"/>
        <v>97.4160249204607</v>
      </c>
      <c r="Y79" s="104"/>
    </row>
    <row r="80" spans="1:25" x14ac:dyDescent="0.3">
      <c r="A80" s="68">
        <v>2015</v>
      </c>
      <c r="B80" s="68">
        <v>2015</v>
      </c>
      <c r="C80" s="8">
        <v>42156</v>
      </c>
      <c r="D80" s="69">
        <f t="shared" si="17"/>
        <v>97.4160249204607</v>
      </c>
      <c r="E80" s="93">
        <f t="shared" si="10"/>
        <v>0</v>
      </c>
      <c r="F80" s="94">
        <v>0</v>
      </c>
      <c r="G80" s="95">
        <f t="shared" si="11"/>
        <v>25.25</v>
      </c>
      <c r="H80" s="96">
        <v>1.75</v>
      </c>
      <c r="I80" s="97">
        <v>10.5</v>
      </c>
      <c r="J80" s="97">
        <v>13</v>
      </c>
      <c r="K80" s="73">
        <f t="shared" si="12"/>
        <v>2</v>
      </c>
      <c r="L80" s="98">
        <f>M80</f>
        <v>0</v>
      </c>
      <c r="N80" s="99">
        <f t="shared" si="13"/>
        <v>0</v>
      </c>
      <c r="O80" s="100">
        <v>0</v>
      </c>
      <c r="P80" s="99">
        <f t="shared" si="14"/>
        <v>2</v>
      </c>
      <c r="Q80" s="100">
        <v>0</v>
      </c>
      <c r="R80" s="100">
        <v>2</v>
      </c>
      <c r="S80" s="73">
        <f t="shared" si="15"/>
        <v>46</v>
      </c>
      <c r="T80" s="101">
        <v>0</v>
      </c>
      <c r="U80" s="102">
        <v>40</v>
      </c>
      <c r="V80" s="103">
        <v>6</v>
      </c>
      <c r="W80" s="69">
        <f t="shared" si="16"/>
        <v>116.1660249204607</v>
      </c>
      <c r="Y80" s="104"/>
    </row>
    <row r="81" spans="1:25" x14ac:dyDescent="0.3">
      <c r="A81" s="68">
        <v>2015</v>
      </c>
      <c r="B81" s="68">
        <v>2015</v>
      </c>
      <c r="C81" s="8">
        <v>42186</v>
      </c>
      <c r="D81" s="69">
        <f t="shared" si="17"/>
        <v>116.1660249204607</v>
      </c>
      <c r="E81" s="93">
        <f t="shared" si="10"/>
        <v>0</v>
      </c>
      <c r="F81" s="94">
        <v>0</v>
      </c>
      <c r="G81" s="95">
        <f t="shared" si="11"/>
        <v>25.25</v>
      </c>
      <c r="H81" s="96">
        <v>1.75</v>
      </c>
      <c r="I81" s="97">
        <v>10.5</v>
      </c>
      <c r="J81" s="97">
        <v>13</v>
      </c>
      <c r="K81" s="73">
        <f t="shared" si="12"/>
        <v>2</v>
      </c>
      <c r="L81" s="98">
        <f>M81</f>
        <v>0</v>
      </c>
      <c r="N81" s="99">
        <f t="shared" si="13"/>
        <v>0</v>
      </c>
      <c r="O81" s="100">
        <v>0</v>
      </c>
      <c r="P81" s="99">
        <f t="shared" si="14"/>
        <v>2</v>
      </c>
      <c r="Q81" s="100">
        <v>0</v>
      </c>
      <c r="R81" s="100">
        <v>2</v>
      </c>
      <c r="S81" s="73">
        <f t="shared" si="15"/>
        <v>70</v>
      </c>
      <c r="T81" s="101">
        <v>21</v>
      </c>
      <c r="U81" s="102">
        <v>42</v>
      </c>
      <c r="V81" s="103">
        <v>7</v>
      </c>
      <c r="W81" s="69">
        <f t="shared" si="16"/>
        <v>158.9160249204607</v>
      </c>
      <c r="Y81" s="104"/>
    </row>
    <row r="82" spans="1:25" x14ac:dyDescent="0.3">
      <c r="A82" s="68">
        <v>2015</v>
      </c>
      <c r="B82" s="68">
        <v>2015</v>
      </c>
      <c r="C82" s="8">
        <v>42217</v>
      </c>
      <c r="D82" s="69">
        <f t="shared" si="17"/>
        <v>158.9160249204607</v>
      </c>
      <c r="E82" s="93">
        <f t="shared" si="10"/>
        <v>0</v>
      </c>
      <c r="F82" s="94">
        <v>0</v>
      </c>
      <c r="G82" s="95">
        <f t="shared" si="11"/>
        <v>25.25</v>
      </c>
      <c r="H82" s="96">
        <v>1.75</v>
      </c>
      <c r="I82" s="97">
        <v>10.5</v>
      </c>
      <c r="J82" s="97">
        <v>13</v>
      </c>
      <c r="K82" s="73">
        <f t="shared" si="12"/>
        <v>2</v>
      </c>
      <c r="L82" s="98">
        <f>M82</f>
        <v>0</v>
      </c>
      <c r="N82" s="99">
        <f t="shared" si="13"/>
        <v>0</v>
      </c>
      <c r="O82" s="100">
        <v>0</v>
      </c>
      <c r="P82" s="99">
        <f t="shared" si="14"/>
        <v>2</v>
      </c>
      <c r="Q82" s="100">
        <v>0</v>
      </c>
      <c r="R82" s="100">
        <v>2</v>
      </c>
      <c r="S82" s="73">
        <f t="shared" si="15"/>
        <v>22</v>
      </c>
      <c r="T82" s="101">
        <v>0</v>
      </c>
      <c r="U82" s="102">
        <v>0</v>
      </c>
      <c r="V82" s="103">
        <v>22</v>
      </c>
      <c r="W82" s="69">
        <f t="shared" si="16"/>
        <v>153.6660249204607</v>
      </c>
      <c r="Y82" s="104"/>
    </row>
    <row r="83" spans="1:25" x14ac:dyDescent="0.3">
      <c r="A83" s="68">
        <v>2015</v>
      </c>
      <c r="B83" s="68">
        <v>2015</v>
      </c>
      <c r="C83" s="8">
        <v>42248</v>
      </c>
      <c r="D83" s="69">
        <f t="shared" si="17"/>
        <v>153.6660249204607</v>
      </c>
      <c r="E83" s="93">
        <f t="shared" si="10"/>
        <v>0</v>
      </c>
      <c r="F83" s="94">
        <v>0</v>
      </c>
      <c r="G83" s="95">
        <f t="shared" si="11"/>
        <v>25.25</v>
      </c>
      <c r="H83" s="96">
        <v>1.75</v>
      </c>
      <c r="I83" s="97">
        <v>10.5</v>
      </c>
      <c r="J83" s="97">
        <v>13</v>
      </c>
      <c r="K83" s="73">
        <f t="shared" si="12"/>
        <v>2</v>
      </c>
      <c r="L83" s="98">
        <f>M83</f>
        <v>0</v>
      </c>
      <c r="N83" s="99">
        <f t="shared" si="13"/>
        <v>0</v>
      </c>
      <c r="O83" s="100">
        <v>0</v>
      </c>
      <c r="P83" s="99">
        <f t="shared" si="14"/>
        <v>2</v>
      </c>
      <c r="Q83" s="100">
        <v>0</v>
      </c>
      <c r="R83" s="100">
        <v>2</v>
      </c>
      <c r="S83" s="73">
        <f t="shared" si="15"/>
        <v>33</v>
      </c>
      <c r="T83" s="101">
        <v>0</v>
      </c>
      <c r="U83" s="102">
        <v>30</v>
      </c>
      <c r="V83" s="103">
        <v>3</v>
      </c>
      <c r="W83" s="69">
        <f t="shared" si="16"/>
        <v>159.4160249204607</v>
      </c>
      <c r="Y83" s="104"/>
    </row>
    <row r="84" spans="1:25" x14ac:dyDescent="0.3">
      <c r="A84" s="68">
        <v>2015</v>
      </c>
      <c r="B84" s="68">
        <v>2015</v>
      </c>
      <c r="C84" s="8">
        <v>42278</v>
      </c>
      <c r="D84" s="69">
        <f t="shared" si="17"/>
        <v>159.4160249204607</v>
      </c>
      <c r="E84" s="93">
        <f t="shared" si="10"/>
        <v>0</v>
      </c>
      <c r="F84" s="94">
        <v>0</v>
      </c>
      <c r="G84" s="95">
        <f t="shared" si="11"/>
        <v>25.25</v>
      </c>
      <c r="H84" s="96">
        <v>1.75</v>
      </c>
      <c r="I84" s="97">
        <v>10.5</v>
      </c>
      <c r="J84" s="97">
        <v>13</v>
      </c>
      <c r="K84" s="73">
        <f t="shared" si="12"/>
        <v>22</v>
      </c>
      <c r="L84" s="98">
        <v>20</v>
      </c>
      <c r="N84" s="99">
        <f t="shared" si="13"/>
        <v>0</v>
      </c>
      <c r="O84" s="100">
        <v>0</v>
      </c>
      <c r="P84" s="99">
        <f t="shared" si="14"/>
        <v>2</v>
      </c>
      <c r="Q84" s="100">
        <v>0</v>
      </c>
      <c r="R84" s="100">
        <v>2</v>
      </c>
      <c r="S84" s="73">
        <f t="shared" si="15"/>
        <v>15</v>
      </c>
      <c r="T84" s="101">
        <v>0</v>
      </c>
      <c r="U84" s="102">
        <v>0</v>
      </c>
      <c r="V84" s="103">
        <v>15</v>
      </c>
      <c r="W84" s="69">
        <f t="shared" si="16"/>
        <v>127.1660249204607</v>
      </c>
      <c r="Y84" s="104"/>
    </row>
    <row r="85" spans="1:25" x14ac:dyDescent="0.3">
      <c r="A85" s="68">
        <v>2015</v>
      </c>
      <c r="B85" s="68">
        <v>2015</v>
      </c>
      <c r="C85" s="8">
        <v>42309</v>
      </c>
      <c r="D85" s="69">
        <f t="shared" si="17"/>
        <v>127.1660249204607</v>
      </c>
      <c r="E85" s="93">
        <f t="shared" si="10"/>
        <v>0</v>
      </c>
      <c r="F85" s="94">
        <v>0</v>
      </c>
      <c r="G85" s="95">
        <f t="shared" si="11"/>
        <v>25.25</v>
      </c>
      <c r="H85" s="96">
        <v>1.75</v>
      </c>
      <c r="I85" s="97">
        <v>10.5</v>
      </c>
      <c r="J85" s="97">
        <v>13</v>
      </c>
      <c r="K85" s="73">
        <f t="shared" si="12"/>
        <v>22</v>
      </c>
      <c r="L85" s="98">
        <v>20</v>
      </c>
      <c r="N85" s="99">
        <f t="shared" si="13"/>
        <v>0</v>
      </c>
      <c r="O85" s="100">
        <v>0</v>
      </c>
      <c r="P85" s="99">
        <f t="shared" si="14"/>
        <v>2</v>
      </c>
      <c r="Q85" s="100">
        <v>0</v>
      </c>
      <c r="R85" s="100">
        <v>2</v>
      </c>
      <c r="S85" s="73">
        <f t="shared" si="15"/>
        <v>35</v>
      </c>
      <c r="T85" s="101">
        <v>0</v>
      </c>
      <c r="U85" s="102">
        <v>20</v>
      </c>
      <c r="V85" s="103">
        <v>15</v>
      </c>
      <c r="W85" s="69">
        <f t="shared" si="16"/>
        <v>114.9160249204607</v>
      </c>
      <c r="Y85" s="104"/>
    </row>
    <row r="86" spans="1:25" x14ac:dyDescent="0.3">
      <c r="A86" s="105">
        <v>2015</v>
      </c>
      <c r="B86" s="105">
        <v>2015</v>
      </c>
      <c r="C86" s="9">
        <v>42339</v>
      </c>
      <c r="D86" s="69">
        <f t="shared" si="17"/>
        <v>114.9160249204607</v>
      </c>
      <c r="E86" s="93">
        <f t="shared" si="10"/>
        <v>0</v>
      </c>
      <c r="F86" s="94">
        <v>0</v>
      </c>
      <c r="G86" s="95">
        <f t="shared" si="11"/>
        <v>25.333333333333329</v>
      </c>
      <c r="H86" s="96">
        <v>1.8333333333333299</v>
      </c>
      <c r="I86" s="97">
        <v>10.5</v>
      </c>
      <c r="J86" s="97">
        <v>13</v>
      </c>
      <c r="K86" s="73">
        <f t="shared" si="12"/>
        <v>64</v>
      </c>
      <c r="L86" s="106">
        <v>30</v>
      </c>
      <c r="N86" s="99">
        <f t="shared" si="13"/>
        <v>32</v>
      </c>
      <c r="O86" s="100">
        <v>32</v>
      </c>
      <c r="P86" s="99">
        <f t="shared" si="14"/>
        <v>2</v>
      </c>
      <c r="Q86" s="100">
        <v>0</v>
      </c>
      <c r="R86" s="100">
        <v>2</v>
      </c>
      <c r="S86" s="73">
        <f t="shared" si="15"/>
        <v>49</v>
      </c>
      <c r="T86" s="101">
        <v>0</v>
      </c>
      <c r="U86" s="102">
        <v>30</v>
      </c>
      <c r="V86" s="107">
        <v>19</v>
      </c>
      <c r="W86" s="69">
        <f t="shared" si="16"/>
        <v>74.582691587127371</v>
      </c>
      <c r="Y86" s="104"/>
    </row>
    <row r="87" spans="1:25" x14ac:dyDescent="0.3">
      <c r="A87" s="68">
        <v>2016</v>
      </c>
      <c r="B87" s="68">
        <v>2016</v>
      </c>
      <c r="C87" s="8">
        <v>42370</v>
      </c>
      <c r="D87" s="69">
        <f t="shared" si="17"/>
        <v>74.582691587127371</v>
      </c>
      <c r="E87" s="93">
        <f t="shared" si="10"/>
        <v>0</v>
      </c>
      <c r="F87" s="94">
        <v>0</v>
      </c>
      <c r="G87" s="95">
        <f t="shared" si="11"/>
        <v>26.250000000000028</v>
      </c>
      <c r="H87" s="96">
        <v>1.8333333333333299</v>
      </c>
      <c r="I87" s="97">
        <v>10.25</v>
      </c>
      <c r="J87" s="97">
        <v>14.1666666666667</v>
      </c>
      <c r="K87" s="73">
        <f t="shared" si="12"/>
        <v>12.75</v>
      </c>
      <c r="L87" s="98">
        <f>M87</f>
        <v>0</v>
      </c>
      <c r="N87" s="99">
        <f t="shared" si="13"/>
        <v>0</v>
      </c>
      <c r="O87" s="100">
        <v>0</v>
      </c>
      <c r="P87" s="99">
        <f t="shared" si="14"/>
        <v>12.75</v>
      </c>
      <c r="Q87" s="100">
        <v>0</v>
      </c>
      <c r="R87" s="100">
        <v>12.75</v>
      </c>
      <c r="S87" s="73">
        <f t="shared" si="15"/>
        <v>59</v>
      </c>
      <c r="T87" s="101">
        <v>0</v>
      </c>
      <c r="U87" s="102">
        <v>24</v>
      </c>
      <c r="V87" s="103">
        <v>35</v>
      </c>
      <c r="W87" s="69">
        <f t="shared" si="16"/>
        <v>94.582691587127343</v>
      </c>
      <c r="Y87" s="104"/>
    </row>
    <row r="88" spans="1:25" x14ac:dyDescent="0.3">
      <c r="A88" s="68">
        <v>2016</v>
      </c>
      <c r="B88" s="68">
        <v>2016</v>
      </c>
      <c r="C88" s="8">
        <v>42401</v>
      </c>
      <c r="D88" s="69">
        <f t="shared" si="17"/>
        <v>94.582691587127343</v>
      </c>
      <c r="E88" s="93">
        <f t="shared" si="10"/>
        <v>0</v>
      </c>
      <c r="F88" s="94">
        <v>0</v>
      </c>
      <c r="G88" s="95">
        <f t="shared" si="11"/>
        <v>26.250000000000028</v>
      </c>
      <c r="H88" s="96">
        <v>1.8333333333333299</v>
      </c>
      <c r="I88" s="97">
        <v>10.25</v>
      </c>
      <c r="J88" s="97">
        <v>14.1666666666667</v>
      </c>
      <c r="K88" s="73">
        <f t="shared" si="12"/>
        <v>12.75</v>
      </c>
      <c r="L88" s="98">
        <f>M88</f>
        <v>0</v>
      </c>
      <c r="N88" s="99">
        <f t="shared" si="13"/>
        <v>0</v>
      </c>
      <c r="O88" s="100">
        <v>0</v>
      </c>
      <c r="P88" s="99">
        <f t="shared" si="14"/>
        <v>12.75</v>
      </c>
      <c r="Q88" s="100">
        <v>0</v>
      </c>
      <c r="R88" s="100">
        <v>12.75</v>
      </c>
      <c r="S88" s="73">
        <f t="shared" si="15"/>
        <v>97</v>
      </c>
      <c r="T88" s="101">
        <v>0</v>
      </c>
      <c r="U88" s="102">
        <v>17</v>
      </c>
      <c r="V88" s="103">
        <v>80</v>
      </c>
      <c r="W88" s="69">
        <f t="shared" si="16"/>
        <v>152.58269158712733</v>
      </c>
      <c r="Y88" s="104"/>
    </row>
    <row r="89" spans="1:25" x14ac:dyDescent="0.3">
      <c r="A89" s="68">
        <v>2016</v>
      </c>
      <c r="B89" s="68">
        <v>2016</v>
      </c>
      <c r="C89" s="8">
        <v>42430</v>
      </c>
      <c r="D89" s="69">
        <f t="shared" si="17"/>
        <v>152.58269158712733</v>
      </c>
      <c r="E89" s="93">
        <f t="shared" si="10"/>
        <v>0</v>
      </c>
      <c r="F89" s="94">
        <v>0</v>
      </c>
      <c r="G89" s="95">
        <f t="shared" si="11"/>
        <v>26.250000000000028</v>
      </c>
      <c r="H89" s="96">
        <v>1.8333333333333299</v>
      </c>
      <c r="I89" s="97">
        <v>10.25</v>
      </c>
      <c r="J89" s="97">
        <v>14.1666666666667</v>
      </c>
      <c r="K89" s="73">
        <f t="shared" si="12"/>
        <v>12.75</v>
      </c>
      <c r="L89" s="98">
        <f>M89</f>
        <v>0</v>
      </c>
      <c r="N89" s="99">
        <f t="shared" si="13"/>
        <v>0</v>
      </c>
      <c r="O89" s="100">
        <v>0</v>
      </c>
      <c r="P89" s="99">
        <f t="shared" si="14"/>
        <v>12.75</v>
      </c>
      <c r="Q89" s="100">
        <v>0</v>
      </c>
      <c r="R89" s="100">
        <v>12.75</v>
      </c>
      <c r="S89" s="73">
        <f t="shared" si="15"/>
        <v>57</v>
      </c>
      <c r="T89" s="101">
        <v>20</v>
      </c>
      <c r="U89" s="102">
        <v>0</v>
      </c>
      <c r="V89" s="103">
        <v>37</v>
      </c>
      <c r="W89" s="69">
        <f t="shared" si="16"/>
        <v>170.5826915871273</v>
      </c>
      <c r="Y89" s="104"/>
    </row>
    <row r="90" spans="1:25" x14ac:dyDescent="0.3">
      <c r="A90" s="68">
        <v>2016</v>
      </c>
      <c r="B90" s="68">
        <v>2016</v>
      </c>
      <c r="C90" s="8">
        <v>42461</v>
      </c>
      <c r="D90" s="69">
        <f t="shared" si="17"/>
        <v>170.5826915871273</v>
      </c>
      <c r="E90" s="93">
        <f t="shared" si="10"/>
        <v>0</v>
      </c>
      <c r="F90" s="94">
        <v>0</v>
      </c>
      <c r="G90" s="95">
        <f t="shared" si="11"/>
        <v>26.250000000000028</v>
      </c>
      <c r="H90" s="96">
        <v>1.8333333333333299</v>
      </c>
      <c r="I90" s="97">
        <v>10.25</v>
      </c>
      <c r="J90" s="97">
        <v>14.1666666666667</v>
      </c>
      <c r="K90" s="73">
        <f t="shared" si="12"/>
        <v>12.75</v>
      </c>
      <c r="L90" s="98">
        <f>M90</f>
        <v>0</v>
      </c>
      <c r="N90" s="99">
        <f t="shared" si="13"/>
        <v>0</v>
      </c>
      <c r="O90" s="100">
        <v>0</v>
      </c>
      <c r="P90" s="99">
        <f t="shared" si="14"/>
        <v>12.75</v>
      </c>
      <c r="Q90" s="100">
        <v>0</v>
      </c>
      <c r="R90" s="100">
        <v>12.75</v>
      </c>
      <c r="S90" s="73">
        <f t="shared" si="15"/>
        <v>58</v>
      </c>
      <c r="T90" s="101">
        <v>20</v>
      </c>
      <c r="U90" s="102">
        <v>26</v>
      </c>
      <c r="V90" s="103">
        <v>12</v>
      </c>
      <c r="W90" s="69">
        <f t="shared" si="16"/>
        <v>189.58269158712727</v>
      </c>
      <c r="Y90" s="104"/>
    </row>
    <row r="91" spans="1:25" x14ac:dyDescent="0.3">
      <c r="A91" s="68">
        <v>2016</v>
      </c>
      <c r="B91" s="68">
        <v>2016</v>
      </c>
      <c r="C91" s="8">
        <v>42491</v>
      </c>
      <c r="D91" s="69">
        <f t="shared" si="17"/>
        <v>189.58269158712727</v>
      </c>
      <c r="E91" s="93">
        <f t="shared" si="10"/>
        <v>0</v>
      </c>
      <c r="F91" s="94">
        <v>0</v>
      </c>
      <c r="G91" s="95">
        <f t="shared" si="11"/>
        <v>26.250000000000028</v>
      </c>
      <c r="H91" s="96">
        <v>1.8333333333333299</v>
      </c>
      <c r="I91" s="97">
        <v>10.25</v>
      </c>
      <c r="J91" s="97">
        <v>14.1666666666667</v>
      </c>
      <c r="K91" s="73">
        <f t="shared" si="12"/>
        <v>12.75</v>
      </c>
      <c r="L91" s="98">
        <f>M91</f>
        <v>0</v>
      </c>
      <c r="N91" s="99">
        <f t="shared" si="13"/>
        <v>0</v>
      </c>
      <c r="O91" s="100">
        <v>0</v>
      </c>
      <c r="P91" s="99">
        <f t="shared" si="14"/>
        <v>12.75</v>
      </c>
      <c r="Q91" s="100">
        <v>0</v>
      </c>
      <c r="R91" s="100">
        <v>12.75</v>
      </c>
      <c r="S91" s="73">
        <f t="shared" si="15"/>
        <v>90</v>
      </c>
      <c r="T91" s="101">
        <v>20</v>
      </c>
      <c r="U91" s="102">
        <v>29</v>
      </c>
      <c r="V91" s="103">
        <v>41</v>
      </c>
      <c r="W91" s="69">
        <f t="shared" si="16"/>
        <v>240.58269158712724</v>
      </c>
      <c r="Y91" s="104"/>
    </row>
    <row r="92" spans="1:25" x14ac:dyDescent="0.3">
      <c r="A92" s="68">
        <v>2016</v>
      </c>
      <c r="B92" s="68">
        <v>2016</v>
      </c>
      <c r="C92" s="8">
        <v>42522</v>
      </c>
      <c r="D92" s="69">
        <f t="shared" si="17"/>
        <v>240.58269158712724</v>
      </c>
      <c r="E92" s="93">
        <f t="shared" si="10"/>
        <v>0</v>
      </c>
      <c r="F92" s="94">
        <v>0</v>
      </c>
      <c r="G92" s="95">
        <f t="shared" si="11"/>
        <v>26.250000000000028</v>
      </c>
      <c r="H92" s="96">
        <v>1.8333333333333299</v>
      </c>
      <c r="I92" s="97">
        <v>10.25</v>
      </c>
      <c r="J92" s="97">
        <v>14.1666666666667</v>
      </c>
      <c r="K92" s="73">
        <f t="shared" si="12"/>
        <v>77.75</v>
      </c>
      <c r="L92" s="98">
        <v>20</v>
      </c>
      <c r="N92" s="99">
        <f t="shared" si="13"/>
        <v>45</v>
      </c>
      <c r="O92" s="100">
        <v>45</v>
      </c>
      <c r="P92" s="99">
        <f t="shared" si="14"/>
        <v>12.75</v>
      </c>
      <c r="Q92" s="100">
        <v>0</v>
      </c>
      <c r="R92" s="100">
        <v>12.75</v>
      </c>
      <c r="S92" s="73">
        <f t="shared" si="15"/>
        <v>65</v>
      </c>
      <c r="T92" s="101">
        <v>26</v>
      </c>
      <c r="U92" s="102">
        <v>9</v>
      </c>
      <c r="V92" s="103">
        <v>30</v>
      </c>
      <c r="W92" s="69">
        <f t="shared" si="16"/>
        <v>201.58269158712721</v>
      </c>
      <c r="Y92" s="104"/>
    </row>
    <row r="93" spans="1:25" x14ac:dyDescent="0.3">
      <c r="A93" s="68">
        <v>2016</v>
      </c>
      <c r="B93" s="68">
        <v>2016</v>
      </c>
      <c r="C93" s="8">
        <v>42552</v>
      </c>
      <c r="D93" s="69">
        <f t="shared" si="17"/>
        <v>201.58269158712721</v>
      </c>
      <c r="E93" s="93">
        <f t="shared" si="10"/>
        <v>0</v>
      </c>
      <c r="F93" s="94">
        <v>0</v>
      </c>
      <c r="G93" s="95">
        <f t="shared" si="11"/>
        <v>26.250000000000028</v>
      </c>
      <c r="H93" s="96">
        <v>1.8333333333333299</v>
      </c>
      <c r="I93" s="97">
        <v>10.25</v>
      </c>
      <c r="J93" s="97">
        <v>14.1666666666667</v>
      </c>
      <c r="K93" s="73">
        <f t="shared" si="12"/>
        <v>77.75</v>
      </c>
      <c r="L93" s="98">
        <v>20</v>
      </c>
      <c r="N93" s="99">
        <f t="shared" si="13"/>
        <v>45</v>
      </c>
      <c r="O93" s="100">
        <v>45</v>
      </c>
      <c r="P93" s="99">
        <f t="shared" si="14"/>
        <v>12.75</v>
      </c>
      <c r="Q93" s="100">
        <v>0</v>
      </c>
      <c r="R93" s="100">
        <v>12.75</v>
      </c>
      <c r="S93" s="73">
        <f t="shared" si="15"/>
        <v>88</v>
      </c>
      <c r="T93" s="101">
        <v>40</v>
      </c>
      <c r="U93" s="102">
        <v>17</v>
      </c>
      <c r="V93" s="103">
        <v>31</v>
      </c>
      <c r="W93" s="69">
        <f t="shared" si="16"/>
        <v>185.58269158712719</v>
      </c>
      <c r="Y93" s="104"/>
    </row>
    <row r="94" spans="1:25" x14ac:dyDescent="0.3">
      <c r="A94" s="68">
        <v>2016</v>
      </c>
      <c r="B94" s="68">
        <v>2016</v>
      </c>
      <c r="C94" s="8">
        <v>42583</v>
      </c>
      <c r="D94" s="69">
        <f t="shared" si="17"/>
        <v>185.58269158712719</v>
      </c>
      <c r="E94" s="93">
        <f t="shared" si="10"/>
        <v>0</v>
      </c>
      <c r="F94" s="94">
        <v>0</v>
      </c>
      <c r="G94" s="95">
        <f t="shared" si="11"/>
        <v>26.250000000000028</v>
      </c>
      <c r="H94" s="96">
        <v>1.8333333333333299</v>
      </c>
      <c r="I94" s="97">
        <v>10.25</v>
      </c>
      <c r="J94" s="97">
        <v>14.1666666666667</v>
      </c>
      <c r="K94" s="73">
        <f t="shared" si="12"/>
        <v>32.75</v>
      </c>
      <c r="L94" s="98">
        <v>20</v>
      </c>
      <c r="N94" s="99">
        <f t="shared" si="13"/>
        <v>0</v>
      </c>
      <c r="O94" s="100">
        <v>0</v>
      </c>
      <c r="P94" s="99">
        <f t="shared" si="14"/>
        <v>12.75</v>
      </c>
      <c r="Q94" s="100">
        <v>0</v>
      </c>
      <c r="R94" s="100">
        <v>12.75</v>
      </c>
      <c r="S94" s="73">
        <f t="shared" si="15"/>
        <v>54</v>
      </c>
      <c r="T94" s="101">
        <v>20</v>
      </c>
      <c r="U94" s="102">
        <v>15</v>
      </c>
      <c r="V94" s="103">
        <v>19</v>
      </c>
      <c r="W94" s="69">
        <f t="shared" si="16"/>
        <v>180.58269158712716</v>
      </c>
      <c r="Y94" s="104"/>
    </row>
    <row r="95" spans="1:25" x14ac:dyDescent="0.3">
      <c r="A95" s="68">
        <v>2016</v>
      </c>
      <c r="B95" s="68">
        <v>2016</v>
      </c>
      <c r="C95" s="8">
        <v>42614</v>
      </c>
      <c r="D95" s="69">
        <f t="shared" si="17"/>
        <v>180.58269158712716</v>
      </c>
      <c r="E95" s="93">
        <f t="shared" si="10"/>
        <v>0</v>
      </c>
      <c r="F95" s="94">
        <v>0</v>
      </c>
      <c r="G95" s="95">
        <f t="shared" si="11"/>
        <v>26.250000000000028</v>
      </c>
      <c r="H95" s="96">
        <v>1.8333333333333299</v>
      </c>
      <c r="I95" s="97">
        <v>10.25</v>
      </c>
      <c r="J95" s="97">
        <v>14.1666666666667</v>
      </c>
      <c r="K95" s="73">
        <f t="shared" si="12"/>
        <v>32</v>
      </c>
      <c r="L95" s="98">
        <v>20</v>
      </c>
      <c r="N95" s="99">
        <f t="shared" si="13"/>
        <v>0</v>
      </c>
      <c r="O95" s="100">
        <v>0</v>
      </c>
      <c r="P95" s="99">
        <f t="shared" si="14"/>
        <v>12</v>
      </c>
      <c r="Q95" s="100">
        <v>0</v>
      </c>
      <c r="R95" s="100">
        <v>12</v>
      </c>
      <c r="S95" s="73">
        <f t="shared" si="15"/>
        <v>104</v>
      </c>
      <c r="T95" s="101">
        <v>40</v>
      </c>
      <c r="U95" s="102">
        <v>40</v>
      </c>
      <c r="V95" s="103">
        <v>24</v>
      </c>
      <c r="W95" s="69">
        <f t="shared" si="16"/>
        <v>226.33269158712713</v>
      </c>
      <c r="Y95" s="104"/>
    </row>
    <row r="96" spans="1:25" x14ac:dyDescent="0.3">
      <c r="A96" s="68">
        <v>2016</v>
      </c>
      <c r="B96" s="68">
        <v>2016</v>
      </c>
      <c r="C96" s="8">
        <v>42644</v>
      </c>
      <c r="D96" s="69">
        <f t="shared" si="17"/>
        <v>226.33269158712713</v>
      </c>
      <c r="E96" s="93">
        <f t="shared" si="10"/>
        <v>0</v>
      </c>
      <c r="F96" s="94">
        <v>0</v>
      </c>
      <c r="G96" s="95">
        <f t="shared" si="11"/>
        <v>26.250000000000028</v>
      </c>
      <c r="H96" s="96">
        <v>1.8333333333333299</v>
      </c>
      <c r="I96" s="97">
        <v>10.25</v>
      </c>
      <c r="J96" s="97">
        <v>14.1666666666667</v>
      </c>
      <c r="K96" s="73">
        <f t="shared" si="12"/>
        <v>32.75</v>
      </c>
      <c r="L96" s="98">
        <v>20</v>
      </c>
      <c r="N96" s="99">
        <f t="shared" si="13"/>
        <v>0</v>
      </c>
      <c r="O96" s="100">
        <v>0</v>
      </c>
      <c r="P96" s="99">
        <f t="shared" si="14"/>
        <v>12.75</v>
      </c>
      <c r="Q96" s="100">
        <v>0</v>
      </c>
      <c r="R96" s="100">
        <v>12.75</v>
      </c>
      <c r="S96" s="73">
        <f t="shared" si="15"/>
        <v>65</v>
      </c>
      <c r="T96" s="101">
        <v>0</v>
      </c>
      <c r="U96" s="102">
        <v>32</v>
      </c>
      <c r="V96" s="103">
        <v>33</v>
      </c>
      <c r="W96" s="69">
        <f t="shared" si="16"/>
        <v>232.3326915871271</v>
      </c>
      <c r="Y96" s="104"/>
    </row>
    <row r="97" spans="1:30" x14ac:dyDescent="0.3">
      <c r="A97" s="68">
        <v>2016</v>
      </c>
      <c r="B97" s="68">
        <v>2016</v>
      </c>
      <c r="C97" s="8">
        <v>42675</v>
      </c>
      <c r="D97" s="69">
        <f t="shared" si="17"/>
        <v>232.3326915871271</v>
      </c>
      <c r="E97" s="93">
        <f t="shared" si="10"/>
        <v>0</v>
      </c>
      <c r="F97" s="94">
        <v>0</v>
      </c>
      <c r="G97" s="95">
        <f t="shared" si="11"/>
        <v>26.250000000000028</v>
      </c>
      <c r="H97" s="96">
        <v>1.8333333333333299</v>
      </c>
      <c r="I97" s="97">
        <v>10.25</v>
      </c>
      <c r="J97" s="97">
        <v>14.1666666666667</v>
      </c>
      <c r="K97" s="73">
        <f t="shared" si="12"/>
        <v>12.75</v>
      </c>
      <c r="L97" s="98">
        <f t="shared" ref="L97:L103" si="18">M97</f>
        <v>0</v>
      </c>
      <c r="N97" s="99">
        <f t="shared" si="13"/>
        <v>0</v>
      </c>
      <c r="O97" s="100">
        <v>0</v>
      </c>
      <c r="P97" s="99">
        <f t="shared" si="14"/>
        <v>12.75</v>
      </c>
      <c r="Q97" s="100">
        <v>0</v>
      </c>
      <c r="R97" s="100">
        <v>12.75</v>
      </c>
      <c r="S97" s="73">
        <f t="shared" si="15"/>
        <v>54</v>
      </c>
      <c r="T97" s="101">
        <v>0</v>
      </c>
      <c r="U97" s="102">
        <v>27</v>
      </c>
      <c r="V97" s="103">
        <v>27</v>
      </c>
      <c r="W97" s="69">
        <f t="shared" si="16"/>
        <v>247.33269158712707</v>
      </c>
      <c r="Y97" s="104"/>
    </row>
    <row r="98" spans="1:30" x14ac:dyDescent="0.3">
      <c r="A98" s="68">
        <v>2016</v>
      </c>
      <c r="B98" s="68">
        <v>2016</v>
      </c>
      <c r="C98" s="8">
        <v>42705</v>
      </c>
      <c r="D98" s="69">
        <f t="shared" si="17"/>
        <v>247.33269158712707</v>
      </c>
      <c r="E98" s="93">
        <f t="shared" si="10"/>
        <v>0</v>
      </c>
      <c r="F98" s="94">
        <v>0</v>
      </c>
      <c r="G98" s="95">
        <f t="shared" si="11"/>
        <v>26.4166666666667</v>
      </c>
      <c r="H98" s="96">
        <v>2</v>
      </c>
      <c r="I98" s="97">
        <v>10.25</v>
      </c>
      <c r="J98" s="97">
        <v>14.1666666666667</v>
      </c>
      <c r="K98" s="73">
        <f t="shared" si="12"/>
        <v>12.75</v>
      </c>
      <c r="L98" s="98">
        <f t="shared" si="18"/>
        <v>0</v>
      </c>
      <c r="N98" s="99">
        <f t="shared" si="13"/>
        <v>0</v>
      </c>
      <c r="O98" s="100">
        <v>0</v>
      </c>
      <c r="P98" s="99">
        <f t="shared" si="14"/>
        <v>12.75</v>
      </c>
      <c r="Q98" s="100">
        <v>0</v>
      </c>
      <c r="R98" s="100">
        <v>12.75</v>
      </c>
      <c r="S98" s="73">
        <f t="shared" si="15"/>
        <v>31</v>
      </c>
      <c r="T98" s="101">
        <v>0</v>
      </c>
      <c r="U98" s="102">
        <v>25</v>
      </c>
      <c r="V98" s="103">
        <v>6</v>
      </c>
      <c r="W98" s="69">
        <f t="shared" si="16"/>
        <v>239.16602492046036</v>
      </c>
      <c r="Y98" s="104"/>
    </row>
    <row r="99" spans="1:30" x14ac:dyDescent="0.3">
      <c r="A99" s="68">
        <v>2017</v>
      </c>
      <c r="B99" s="68">
        <v>2017</v>
      </c>
      <c r="C99" s="8">
        <v>42736</v>
      </c>
      <c r="D99" s="69">
        <f t="shared" si="17"/>
        <v>239.16602492046036</v>
      </c>
      <c r="E99" s="93">
        <f t="shared" si="10"/>
        <v>0</v>
      </c>
      <c r="F99" s="94">
        <v>0</v>
      </c>
      <c r="G99" s="95">
        <f t="shared" si="11"/>
        <v>27.582999999999998</v>
      </c>
      <c r="H99" s="96">
        <v>2</v>
      </c>
      <c r="I99" s="97">
        <v>11.833</v>
      </c>
      <c r="J99" s="97">
        <v>13.75</v>
      </c>
      <c r="K99" s="73">
        <f t="shared" si="12"/>
        <v>13.666</v>
      </c>
      <c r="L99" s="98">
        <f t="shared" si="18"/>
        <v>0</v>
      </c>
      <c r="N99" s="99">
        <f t="shared" si="13"/>
        <v>0</v>
      </c>
      <c r="O99" s="100">
        <v>0</v>
      </c>
      <c r="P99" s="99">
        <f t="shared" si="14"/>
        <v>13.666</v>
      </c>
      <c r="Q99" s="100">
        <v>0</v>
      </c>
      <c r="R99" s="100">
        <v>13.666</v>
      </c>
      <c r="S99" s="73">
        <f t="shared" si="15"/>
        <v>23</v>
      </c>
      <c r="T99" s="101">
        <v>0</v>
      </c>
      <c r="U99" s="102">
        <v>15</v>
      </c>
      <c r="V99" s="103">
        <v>8</v>
      </c>
      <c r="W99" s="69">
        <f t="shared" si="16"/>
        <v>220.91702492046036</v>
      </c>
      <c r="Y99" s="104"/>
    </row>
    <row r="100" spans="1:30" x14ac:dyDescent="0.3">
      <c r="A100" s="68">
        <v>2017</v>
      </c>
      <c r="B100" s="68">
        <v>2017</v>
      </c>
      <c r="C100" s="8">
        <v>42767</v>
      </c>
      <c r="D100" s="69">
        <f t="shared" si="17"/>
        <v>220.91702492046036</v>
      </c>
      <c r="E100" s="93">
        <f t="shared" si="10"/>
        <v>0</v>
      </c>
      <c r="F100" s="94">
        <v>0</v>
      </c>
      <c r="G100" s="95">
        <f t="shared" si="11"/>
        <v>27.582999999999998</v>
      </c>
      <c r="H100" s="96">
        <v>2</v>
      </c>
      <c r="I100" s="97">
        <v>11.833</v>
      </c>
      <c r="J100" s="97">
        <v>13.75</v>
      </c>
      <c r="K100" s="73">
        <f t="shared" si="12"/>
        <v>13.666</v>
      </c>
      <c r="L100" s="98">
        <f t="shared" si="18"/>
        <v>0</v>
      </c>
      <c r="N100" s="99">
        <f t="shared" si="13"/>
        <v>0</v>
      </c>
      <c r="O100" s="100">
        <v>0</v>
      </c>
      <c r="P100" s="99">
        <f t="shared" si="14"/>
        <v>13.666</v>
      </c>
      <c r="Q100" s="100">
        <v>0</v>
      </c>
      <c r="R100" s="100">
        <v>13.666</v>
      </c>
      <c r="S100" s="73">
        <f t="shared" si="15"/>
        <v>69</v>
      </c>
      <c r="T100" s="101">
        <v>40</v>
      </c>
      <c r="U100" s="102">
        <v>11</v>
      </c>
      <c r="V100" s="103">
        <v>18</v>
      </c>
      <c r="W100" s="69">
        <f t="shared" si="16"/>
        <v>248.66802492046037</v>
      </c>
      <c r="Y100" s="104"/>
    </row>
    <row r="101" spans="1:30" x14ac:dyDescent="0.3">
      <c r="A101" s="68">
        <v>2017</v>
      </c>
      <c r="B101" s="68">
        <v>2017</v>
      </c>
      <c r="C101" s="8">
        <v>42795</v>
      </c>
      <c r="D101" s="69">
        <f t="shared" si="17"/>
        <v>248.66802492046037</v>
      </c>
      <c r="E101" s="93">
        <f t="shared" si="10"/>
        <v>0</v>
      </c>
      <c r="F101" s="94">
        <v>0</v>
      </c>
      <c r="G101" s="95">
        <f t="shared" si="11"/>
        <v>27.582999999999998</v>
      </c>
      <c r="H101" s="96">
        <v>2</v>
      </c>
      <c r="I101" s="97">
        <v>11.833</v>
      </c>
      <c r="J101" s="97">
        <v>13.75</v>
      </c>
      <c r="K101" s="73">
        <f t="shared" si="12"/>
        <v>13.666</v>
      </c>
      <c r="L101" s="98">
        <f t="shared" si="18"/>
        <v>0</v>
      </c>
      <c r="N101" s="99">
        <f t="shared" si="13"/>
        <v>0</v>
      </c>
      <c r="O101" s="100">
        <v>0</v>
      </c>
      <c r="P101" s="99">
        <f t="shared" si="14"/>
        <v>13.666</v>
      </c>
      <c r="Q101" s="100">
        <v>0</v>
      </c>
      <c r="R101" s="100">
        <v>13.666</v>
      </c>
      <c r="S101" s="73">
        <f t="shared" si="15"/>
        <v>53</v>
      </c>
      <c r="T101" s="101">
        <v>20</v>
      </c>
      <c r="U101" s="102">
        <v>18</v>
      </c>
      <c r="V101" s="103">
        <v>15</v>
      </c>
      <c r="W101" s="69">
        <f t="shared" si="16"/>
        <v>260.4190249204604</v>
      </c>
      <c r="Y101" s="104"/>
    </row>
    <row r="102" spans="1:30" x14ac:dyDescent="0.3">
      <c r="A102" s="68">
        <v>2017</v>
      </c>
      <c r="B102" s="68">
        <v>2017</v>
      </c>
      <c r="C102" s="8">
        <v>42826</v>
      </c>
      <c r="D102" s="69">
        <f t="shared" si="17"/>
        <v>260.4190249204604</v>
      </c>
      <c r="E102" s="93">
        <f t="shared" si="10"/>
        <v>0</v>
      </c>
      <c r="F102" s="94">
        <v>0</v>
      </c>
      <c r="G102" s="95">
        <f t="shared" si="11"/>
        <v>27.582999999999998</v>
      </c>
      <c r="H102" s="96">
        <v>2</v>
      </c>
      <c r="I102" s="97">
        <v>11.833</v>
      </c>
      <c r="J102" s="97">
        <v>13.75</v>
      </c>
      <c r="K102" s="73">
        <f t="shared" si="12"/>
        <v>13.666</v>
      </c>
      <c r="L102" s="98">
        <f t="shared" si="18"/>
        <v>0</v>
      </c>
      <c r="N102" s="99">
        <f t="shared" si="13"/>
        <v>0</v>
      </c>
      <c r="O102" s="100">
        <v>0</v>
      </c>
      <c r="P102" s="99">
        <f t="shared" si="14"/>
        <v>13.666</v>
      </c>
      <c r="Q102" s="100">
        <v>0</v>
      </c>
      <c r="R102" s="100">
        <v>13.666</v>
      </c>
      <c r="S102" s="73">
        <f t="shared" si="15"/>
        <v>24</v>
      </c>
      <c r="T102" s="101">
        <v>0</v>
      </c>
      <c r="U102" s="102">
        <v>20</v>
      </c>
      <c r="V102" s="103">
        <v>4</v>
      </c>
      <c r="W102" s="69">
        <f t="shared" si="16"/>
        <v>243.17002492046041</v>
      </c>
      <c r="Y102" s="104"/>
    </row>
    <row r="103" spans="1:30" x14ac:dyDescent="0.3">
      <c r="A103" s="68">
        <v>2017</v>
      </c>
      <c r="B103" s="68">
        <v>2017</v>
      </c>
      <c r="C103" s="8">
        <v>42856</v>
      </c>
      <c r="D103" s="69">
        <f t="shared" si="17"/>
        <v>243.17002492046041</v>
      </c>
      <c r="E103" s="93">
        <f t="shared" si="10"/>
        <v>0</v>
      </c>
      <c r="F103" s="94">
        <v>0</v>
      </c>
      <c r="G103" s="95">
        <f t="shared" si="11"/>
        <v>27.582999999999998</v>
      </c>
      <c r="H103" s="96">
        <v>2</v>
      </c>
      <c r="I103" s="97">
        <v>11.833</v>
      </c>
      <c r="J103" s="97">
        <v>13.75</v>
      </c>
      <c r="K103" s="73">
        <f t="shared" si="12"/>
        <v>13.666</v>
      </c>
      <c r="L103" s="98">
        <f t="shared" si="18"/>
        <v>0</v>
      </c>
      <c r="N103" s="99">
        <f t="shared" si="13"/>
        <v>0</v>
      </c>
      <c r="O103" s="100">
        <v>0</v>
      </c>
      <c r="P103" s="99">
        <f t="shared" si="14"/>
        <v>13.666</v>
      </c>
      <c r="Q103" s="100">
        <v>0</v>
      </c>
      <c r="R103" s="100">
        <v>13.666</v>
      </c>
      <c r="S103" s="73">
        <f t="shared" si="15"/>
        <v>38</v>
      </c>
      <c r="T103" s="101">
        <v>0</v>
      </c>
      <c r="U103" s="102">
        <v>25</v>
      </c>
      <c r="V103" s="103">
        <v>13</v>
      </c>
      <c r="W103" s="69">
        <f t="shared" si="16"/>
        <v>239.92102492046041</v>
      </c>
      <c r="Y103" s="104"/>
    </row>
    <row r="104" spans="1:30" x14ac:dyDescent="0.3">
      <c r="A104" s="68">
        <v>2017</v>
      </c>
      <c r="B104" s="68">
        <v>2017</v>
      </c>
      <c r="C104" s="8">
        <v>42887</v>
      </c>
      <c r="D104" s="69">
        <f t="shared" si="17"/>
        <v>239.92102492046041</v>
      </c>
      <c r="E104" s="93">
        <f t="shared" si="10"/>
        <v>0</v>
      </c>
      <c r="F104" s="94">
        <v>0</v>
      </c>
      <c r="G104" s="95">
        <f t="shared" si="11"/>
        <v>27.582999999999998</v>
      </c>
      <c r="H104" s="96">
        <v>2</v>
      </c>
      <c r="I104" s="97">
        <v>11.833</v>
      </c>
      <c r="J104" s="97">
        <v>13.75</v>
      </c>
      <c r="K104" s="73">
        <f t="shared" si="12"/>
        <v>55.665999999999997</v>
      </c>
      <c r="L104" s="98">
        <v>20</v>
      </c>
      <c r="N104" s="99">
        <f t="shared" si="13"/>
        <v>22</v>
      </c>
      <c r="O104" s="100">
        <v>22</v>
      </c>
      <c r="P104" s="99">
        <f t="shared" si="14"/>
        <v>13.666</v>
      </c>
      <c r="Q104" s="100">
        <v>0</v>
      </c>
      <c r="R104" s="100">
        <v>13.666</v>
      </c>
      <c r="S104" s="73">
        <f t="shared" si="15"/>
        <v>46</v>
      </c>
      <c r="T104" s="101">
        <v>0</v>
      </c>
      <c r="U104" s="102">
        <v>16</v>
      </c>
      <c r="V104" s="103">
        <v>30</v>
      </c>
      <c r="W104" s="69">
        <f t="shared" si="16"/>
        <v>202.67202492046042</v>
      </c>
      <c r="Y104" s="104"/>
    </row>
    <row r="105" spans="1:30" x14ac:dyDescent="0.3">
      <c r="A105" s="68">
        <v>2017</v>
      </c>
      <c r="B105" s="68">
        <v>2017</v>
      </c>
      <c r="C105" s="8">
        <v>42917</v>
      </c>
      <c r="D105" s="69">
        <f t="shared" si="17"/>
        <v>202.67202492046042</v>
      </c>
      <c r="E105" s="93">
        <f t="shared" si="10"/>
        <v>0</v>
      </c>
      <c r="F105" s="94">
        <v>0</v>
      </c>
      <c r="G105" s="95">
        <f t="shared" si="11"/>
        <v>27.582999999999998</v>
      </c>
      <c r="H105" s="96">
        <v>2</v>
      </c>
      <c r="I105" s="97">
        <v>11.833</v>
      </c>
      <c r="J105" s="97">
        <v>13.75</v>
      </c>
      <c r="K105" s="73">
        <f t="shared" si="12"/>
        <v>68.665999999999997</v>
      </c>
      <c r="L105" s="98">
        <v>20</v>
      </c>
      <c r="N105" s="99">
        <f t="shared" si="13"/>
        <v>35</v>
      </c>
      <c r="O105" s="100">
        <v>35</v>
      </c>
      <c r="P105" s="99">
        <f t="shared" si="14"/>
        <v>13.666</v>
      </c>
      <c r="Q105" s="100">
        <v>0</v>
      </c>
      <c r="R105" s="100">
        <v>13.666</v>
      </c>
      <c r="S105" s="73">
        <f t="shared" si="15"/>
        <v>30</v>
      </c>
      <c r="T105" s="101">
        <v>0</v>
      </c>
      <c r="U105" s="102">
        <v>21</v>
      </c>
      <c r="V105" s="103">
        <v>9</v>
      </c>
      <c r="W105" s="69">
        <f t="shared" si="16"/>
        <v>136.42302492046042</v>
      </c>
      <c r="Y105" s="104"/>
    </row>
    <row r="106" spans="1:30" x14ac:dyDescent="0.3">
      <c r="A106" s="68">
        <v>2017</v>
      </c>
      <c r="B106" s="68">
        <v>2017</v>
      </c>
      <c r="C106" s="8">
        <v>42948</v>
      </c>
      <c r="D106" s="69">
        <f t="shared" si="17"/>
        <v>136.42302492046042</v>
      </c>
      <c r="E106" s="93">
        <f t="shared" si="10"/>
        <v>0</v>
      </c>
      <c r="F106" s="94">
        <v>0</v>
      </c>
      <c r="G106" s="95">
        <f t="shared" si="11"/>
        <v>27.582999999999998</v>
      </c>
      <c r="H106" s="96">
        <v>2</v>
      </c>
      <c r="I106" s="97">
        <v>11.833</v>
      </c>
      <c r="J106" s="97">
        <v>13.75</v>
      </c>
      <c r="K106" s="73">
        <f t="shared" si="12"/>
        <v>20</v>
      </c>
      <c r="L106" s="98">
        <v>20</v>
      </c>
      <c r="N106" s="99">
        <f t="shared" si="13"/>
        <v>0</v>
      </c>
      <c r="O106" s="100">
        <v>0</v>
      </c>
      <c r="P106" s="99">
        <f t="shared" si="14"/>
        <v>0</v>
      </c>
      <c r="Q106" s="100">
        <v>0</v>
      </c>
      <c r="R106" s="100">
        <v>0</v>
      </c>
      <c r="S106" s="73">
        <f t="shared" si="15"/>
        <v>22</v>
      </c>
      <c r="T106" s="101">
        <v>0</v>
      </c>
      <c r="U106" s="102">
        <v>11</v>
      </c>
      <c r="V106" s="103">
        <v>11</v>
      </c>
      <c r="W106" s="69">
        <f t="shared" si="16"/>
        <v>110.84002492046042</v>
      </c>
      <c r="Y106" s="104"/>
    </row>
    <row r="107" spans="1:30" x14ac:dyDescent="0.3">
      <c r="A107" s="68">
        <v>2017</v>
      </c>
      <c r="B107" s="68">
        <v>2017</v>
      </c>
      <c r="C107" s="8">
        <v>42979</v>
      </c>
      <c r="D107" s="69">
        <f t="shared" si="17"/>
        <v>110.84002492046042</v>
      </c>
      <c r="E107" s="93">
        <f t="shared" si="10"/>
        <v>0</v>
      </c>
      <c r="F107" s="94">
        <v>0</v>
      </c>
      <c r="G107" s="95">
        <f t="shared" si="11"/>
        <v>27.582999999999998</v>
      </c>
      <c r="H107" s="96">
        <v>2</v>
      </c>
      <c r="I107" s="97">
        <v>11.833</v>
      </c>
      <c r="J107" s="97">
        <v>13.75</v>
      </c>
      <c r="K107" s="73">
        <f t="shared" si="12"/>
        <v>7.6660000000000004</v>
      </c>
      <c r="L107" s="98">
        <f t="shared" ref="L107:L112" si="19">M107</f>
        <v>0</v>
      </c>
      <c r="N107" s="99">
        <f t="shared" si="13"/>
        <v>0</v>
      </c>
      <c r="O107" s="100">
        <v>0</v>
      </c>
      <c r="P107" s="99">
        <f t="shared" si="14"/>
        <v>7.6660000000000004</v>
      </c>
      <c r="Q107" s="100">
        <v>0</v>
      </c>
      <c r="R107" s="100">
        <v>7.6660000000000004</v>
      </c>
      <c r="S107" s="73">
        <f t="shared" si="15"/>
        <v>37</v>
      </c>
      <c r="T107" s="101">
        <v>0</v>
      </c>
      <c r="U107" s="102">
        <v>23</v>
      </c>
      <c r="V107" s="103">
        <v>14</v>
      </c>
      <c r="W107" s="69">
        <f t="shared" si="16"/>
        <v>112.59102492046043</v>
      </c>
      <c r="Y107" s="104"/>
    </row>
    <row r="108" spans="1:30" x14ac:dyDescent="0.3">
      <c r="A108" s="68">
        <v>2017</v>
      </c>
      <c r="B108" s="68">
        <v>2017</v>
      </c>
      <c r="C108" s="8">
        <v>43009</v>
      </c>
      <c r="D108" s="69">
        <f t="shared" si="17"/>
        <v>112.59102492046043</v>
      </c>
      <c r="E108" s="93">
        <f t="shared" si="10"/>
        <v>0</v>
      </c>
      <c r="F108" s="94">
        <v>0</v>
      </c>
      <c r="G108" s="95">
        <f t="shared" si="11"/>
        <v>27.582999999999998</v>
      </c>
      <c r="H108" s="96">
        <v>2</v>
      </c>
      <c r="I108" s="97">
        <v>11.833</v>
      </c>
      <c r="J108" s="97">
        <v>13.75</v>
      </c>
      <c r="K108" s="73">
        <f t="shared" si="12"/>
        <v>13.666</v>
      </c>
      <c r="L108" s="98">
        <f t="shared" si="19"/>
        <v>0</v>
      </c>
      <c r="N108" s="99">
        <f t="shared" si="13"/>
        <v>0</v>
      </c>
      <c r="O108" s="100">
        <v>0</v>
      </c>
      <c r="P108" s="99">
        <f t="shared" si="14"/>
        <v>13.666</v>
      </c>
      <c r="Q108" s="100">
        <v>0</v>
      </c>
      <c r="R108" s="100">
        <v>13.666</v>
      </c>
      <c r="S108" s="73">
        <f t="shared" si="15"/>
        <v>21</v>
      </c>
      <c r="T108" s="101">
        <v>0</v>
      </c>
      <c r="U108" s="102">
        <v>12</v>
      </c>
      <c r="V108" s="103">
        <v>9</v>
      </c>
      <c r="W108" s="69">
        <f t="shared" si="16"/>
        <v>92.342024920460432</v>
      </c>
      <c r="Y108" s="104"/>
    </row>
    <row r="109" spans="1:30" x14ac:dyDescent="0.3">
      <c r="A109" s="68">
        <v>2017</v>
      </c>
      <c r="B109" s="68">
        <v>2017</v>
      </c>
      <c r="C109" s="8">
        <v>43040</v>
      </c>
      <c r="D109" s="69">
        <f t="shared" si="17"/>
        <v>92.342024920460432</v>
      </c>
      <c r="E109" s="93">
        <f t="shared" si="10"/>
        <v>0</v>
      </c>
      <c r="F109" s="94">
        <v>0</v>
      </c>
      <c r="G109" s="95">
        <f t="shared" si="11"/>
        <v>27.582999999999998</v>
      </c>
      <c r="H109" s="96">
        <v>2</v>
      </c>
      <c r="I109" s="97">
        <v>11.833</v>
      </c>
      <c r="J109" s="97">
        <v>13.75</v>
      </c>
      <c r="K109" s="73">
        <f t="shared" si="12"/>
        <v>13.666</v>
      </c>
      <c r="L109" s="98">
        <f t="shared" si="19"/>
        <v>0</v>
      </c>
      <c r="N109" s="99">
        <f t="shared" si="13"/>
        <v>0</v>
      </c>
      <c r="O109" s="100">
        <v>0</v>
      </c>
      <c r="P109" s="99">
        <f t="shared" si="14"/>
        <v>13.666</v>
      </c>
      <c r="Q109" s="100">
        <v>0</v>
      </c>
      <c r="R109" s="100">
        <v>13.666</v>
      </c>
      <c r="S109" s="73">
        <f t="shared" si="15"/>
        <v>30</v>
      </c>
      <c r="T109" s="101">
        <v>0</v>
      </c>
      <c r="U109" s="102">
        <v>16</v>
      </c>
      <c r="V109" s="103">
        <v>14</v>
      </c>
      <c r="W109" s="69">
        <f t="shared" si="16"/>
        <v>81.093024920460437</v>
      </c>
      <c r="Y109" s="104"/>
    </row>
    <row r="110" spans="1:30" s="114" customFormat="1" ht="12.5" x14ac:dyDescent="0.25">
      <c r="A110" s="105">
        <v>2017</v>
      </c>
      <c r="B110" s="105">
        <v>2017</v>
      </c>
      <c r="C110" s="9">
        <v>43070</v>
      </c>
      <c r="D110" s="69">
        <f t="shared" si="17"/>
        <v>81.093024920460437</v>
      </c>
      <c r="E110" s="108">
        <f t="shared" si="10"/>
        <v>0</v>
      </c>
      <c r="F110" s="109">
        <v>0</v>
      </c>
      <c r="G110" s="95">
        <f t="shared" si="11"/>
        <v>27.582999999999998</v>
      </c>
      <c r="H110" s="96">
        <v>2</v>
      </c>
      <c r="I110" s="97">
        <v>11.833</v>
      </c>
      <c r="J110" s="97">
        <v>13.75</v>
      </c>
      <c r="K110" s="110">
        <f t="shared" si="12"/>
        <v>13.666</v>
      </c>
      <c r="L110" s="106">
        <f t="shared" si="19"/>
        <v>0</v>
      </c>
      <c r="M110" s="111"/>
      <c r="N110" s="99">
        <f t="shared" si="13"/>
        <v>0</v>
      </c>
      <c r="O110" s="100">
        <v>0</v>
      </c>
      <c r="P110" s="112">
        <f t="shared" si="14"/>
        <v>13.666</v>
      </c>
      <c r="Q110" s="100">
        <v>0</v>
      </c>
      <c r="R110" s="100">
        <v>13.666</v>
      </c>
      <c r="S110" s="110">
        <f t="shared" si="15"/>
        <v>37</v>
      </c>
      <c r="T110" s="101">
        <v>0</v>
      </c>
      <c r="U110" s="113">
        <v>19</v>
      </c>
      <c r="V110" s="107">
        <v>18</v>
      </c>
      <c r="W110" s="69">
        <f t="shared" si="16"/>
        <v>76.844024920460441</v>
      </c>
      <c r="Y110" s="115"/>
    </row>
    <row r="111" spans="1:30" x14ac:dyDescent="0.3">
      <c r="A111" s="68">
        <v>2018</v>
      </c>
      <c r="B111" s="68">
        <v>2018</v>
      </c>
      <c r="C111" s="8">
        <v>43101</v>
      </c>
      <c r="D111" s="69">
        <f t="shared" si="17"/>
        <v>76.844024920460441</v>
      </c>
      <c r="E111" s="93">
        <f t="shared" si="10"/>
        <v>0</v>
      </c>
      <c r="F111" s="94">
        <v>0</v>
      </c>
      <c r="G111" s="95">
        <f t="shared" si="11"/>
        <v>29.082999999999998</v>
      </c>
      <c r="H111" s="96">
        <v>2.5</v>
      </c>
      <c r="I111" s="97">
        <v>20.332999999999998</v>
      </c>
      <c r="J111" s="97">
        <v>6.25</v>
      </c>
      <c r="K111" s="73">
        <f t="shared" si="12"/>
        <v>11.25</v>
      </c>
      <c r="L111" s="98">
        <f t="shared" si="19"/>
        <v>0</v>
      </c>
      <c r="N111" s="99">
        <f t="shared" si="13"/>
        <v>0</v>
      </c>
      <c r="O111" s="100">
        <v>0</v>
      </c>
      <c r="P111" s="99">
        <f t="shared" si="14"/>
        <v>11.25</v>
      </c>
      <c r="Q111" s="100">
        <v>0</v>
      </c>
      <c r="R111" s="100">
        <v>11.25</v>
      </c>
      <c r="S111" s="73">
        <f t="shared" si="15"/>
        <v>23</v>
      </c>
      <c r="T111" s="101">
        <v>0</v>
      </c>
      <c r="U111" s="102">
        <v>11</v>
      </c>
      <c r="V111" s="103">
        <v>12</v>
      </c>
      <c r="W111" s="69">
        <f t="shared" si="16"/>
        <v>59.511024920460443</v>
      </c>
      <c r="Y111" s="104"/>
      <c r="Z111" s="104"/>
    </row>
    <row r="112" spans="1:30" x14ac:dyDescent="0.3">
      <c r="A112" s="68">
        <v>2018</v>
      </c>
      <c r="B112" s="68">
        <v>2018</v>
      </c>
      <c r="C112" s="8">
        <v>43132</v>
      </c>
      <c r="D112" s="69">
        <f t="shared" si="17"/>
        <v>59.511024920460443</v>
      </c>
      <c r="E112" s="93">
        <f t="shared" si="10"/>
        <v>0</v>
      </c>
      <c r="F112" s="94">
        <v>0</v>
      </c>
      <c r="G112" s="95">
        <f t="shared" si="11"/>
        <v>29.082999999999998</v>
      </c>
      <c r="H112" s="96">
        <v>2.5</v>
      </c>
      <c r="I112" s="97">
        <v>20.332999999999998</v>
      </c>
      <c r="J112" s="97">
        <v>6.25</v>
      </c>
      <c r="K112" s="73">
        <f t="shared" si="12"/>
        <v>11.25</v>
      </c>
      <c r="L112" s="98">
        <f t="shared" si="19"/>
        <v>0</v>
      </c>
      <c r="N112" s="99">
        <f t="shared" si="13"/>
        <v>0</v>
      </c>
      <c r="O112" s="100">
        <v>0</v>
      </c>
      <c r="P112" s="99">
        <f t="shared" si="14"/>
        <v>11.25</v>
      </c>
      <c r="Q112" s="100">
        <v>0</v>
      </c>
      <c r="R112" s="100">
        <v>11.25</v>
      </c>
      <c r="S112" s="73">
        <f t="shared" si="15"/>
        <v>84</v>
      </c>
      <c r="T112" s="101">
        <v>0</v>
      </c>
      <c r="U112" s="102">
        <v>33</v>
      </c>
      <c r="V112" s="103">
        <v>51</v>
      </c>
      <c r="W112" s="69">
        <f t="shared" si="16"/>
        <v>103.17802492046044</v>
      </c>
      <c r="Y112" s="104"/>
      <c r="Z112" s="104"/>
      <c r="AA112" s="104">
        <f>SUM(Y111:Y122)</f>
        <v>0</v>
      </c>
      <c r="AB112" s="104">
        <f>SUM(Z111:Z122)</f>
        <v>0</v>
      </c>
      <c r="AC112" s="104"/>
      <c r="AD112" s="104">
        <f>AA112+AB112</f>
        <v>0</v>
      </c>
    </row>
    <row r="113" spans="1:30" x14ac:dyDescent="0.3">
      <c r="A113" s="68">
        <v>2018</v>
      </c>
      <c r="B113" s="68">
        <v>2018</v>
      </c>
      <c r="C113" s="8">
        <v>43160</v>
      </c>
      <c r="D113" s="69">
        <f t="shared" si="17"/>
        <v>103.17802492046044</v>
      </c>
      <c r="E113" s="93">
        <f t="shared" si="10"/>
        <v>0</v>
      </c>
      <c r="F113" s="94">
        <v>0</v>
      </c>
      <c r="G113" s="95">
        <f t="shared" si="11"/>
        <v>29.082999999999998</v>
      </c>
      <c r="H113" s="96">
        <v>2.5</v>
      </c>
      <c r="I113" s="97">
        <v>20.332999999999998</v>
      </c>
      <c r="J113" s="97">
        <v>6.25</v>
      </c>
      <c r="K113" s="73">
        <f t="shared" si="12"/>
        <v>31</v>
      </c>
      <c r="L113" s="98">
        <v>10</v>
      </c>
      <c r="N113" s="99">
        <f t="shared" si="13"/>
        <v>0</v>
      </c>
      <c r="O113" s="100">
        <v>0</v>
      </c>
      <c r="P113" s="99">
        <f t="shared" si="14"/>
        <v>21</v>
      </c>
      <c r="Q113" s="100">
        <v>0</v>
      </c>
      <c r="R113" s="100">
        <v>21</v>
      </c>
      <c r="S113" s="73">
        <f t="shared" si="15"/>
        <v>43</v>
      </c>
      <c r="T113" s="101">
        <v>10</v>
      </c>
      <c r="U113" s="102">
        <v>8</v>
      </c>
      <c r="V113" s="103">
        <v>25</v>
      </c>
      <c r="W113" s="69">
        <f t="shared" si="16"/>
        <v>86.095024920460446</v>
      </c>
      <c r="Y113" s="104"/>
      <c r="Z113" s="104"/>
      <c r="AA113" s="104">
        <f>SUM(Y123:Y134)</f>
        <v>0</v>
      </c>
      <c r="AB113" s="104">
        <f>SUM(Z123:Z134)</f>
        <v>0</v>
      </c>
      <c r="AC113" s="104"/>
      <c r="AD113" s="104">
        <f>AA113+AB113</f>
        <v>0</v>
      </c>
    </row>
    <row r="114" spans="1:30" x14ac:dyDescent="0.3">
      <c r="A114" s="68">
        <v>2018</v>
      </c>
      <c r="B114" s="68">
        <v>2018</v>
      </c>
      <c r="C114" s="8">
        <v>43191</v>
      </c>
      <c r="D114" s="69">
        <f t="shared" si="17"/>
        <v>86.095024920460446</v>
      </c>
      <c r="E114" s="93">
        <f t="shared" si="10"/>
        <v>0</v>
      </c>
      <c r="F114" s="94">
        <v>0</v>
      </c>
      <c r="G114" s="95">
        <f t="shared" si="11"/>
        <v>29.082999999999998</v>
      </c>
      <c r="H114" s="96">
        <v>2.5</v>
      </c>
      <c r="I114" s="97">
        <v>20.332999999999998</v>
      </c>
      <c r="J114" s="97">
        <v>6.25</v>
      </c>
      <c r="K114" s="73">
        <f t="shared" si="12"/>
        <v>36</v>
      </c>
      <c r="L114" s="98">
        <v>15</v>
      </c>
      <c r="N114" s="99">
        <f t="shared" si="13"/>
        <v>0</v>
      </c>
      <c r="O114" s="100">
        <v>0</v>
      </c>
      <c r="P114" s="99">
        <f t="shared" si="14"/>
        <v>21</v>
      </c>
      <c r="Q114" s="100">
        <v>0</v>
      </c>
      <c r="R114" s="100">
        <v>21</v>
      </c>
      <c r="S114" s="73">
        <f t="shared" si="15"/>
        <v>105</v>
      </c>
      <c r="T114" s="101">
        <v>40</v>
      </c>
      <c r="U114" s="102">
        <v>5</v>
      </c>
      <c r="V114" s="103">
        <v>60</v>
      </c>
      <c r="W114" s="69">
        <f t="shared" si="16"/>
        <v>126.01202492046045</v>
      </c>
      <c r="Y114" s="104"/>
      <c r="Z114" s="104"/>
      <c r="AA114" s="104">
        <f>SUM(Y135:Y146)</f>
        <v>0</v>
      </c>
      <c r="AB114" s="104">
        <f>SUM(Z135:Z146)</f>
        <v>0</v>
      </c>
      <c r="AC114" s="104"/>
      <c r="AD114" s="104">
        <f>AA114+AB114</f>
        <v>0</v>
      </c>
    </row>
    <row r="115" spans="1:30" x14ac:dyDescent="0.3">
      <c r="A115" s="68">
        <v>2018</v>
      </c>
      <c r="B115" s="68">
        <v>2018</v>
      </c>
      <c r="C115" s="8">
        <v>43221</v>
      </c>
      <c r="D115" s="69">
        <f t="shared" si="17"/>
        <v>126.01202492046045</v>
      </c>
      <c r="E115" s="93">
        <f t="shared" si="10"/>
        <v>0</v>
      </c>
      <c r="F115" s="94">
        <v>0</v>
      </c>
      <c r="G115" s="95">
        <f t="shared" si="11"/>
        <v>29.082999999999998</v>
      </c>
      <c r="H115" s="96">
        <v>2.5</v>
      </c>
      <c r="I115" s="97">
        <v>20.332999999999998</v>
      </c>
      <c r="J115" s="97">
        <v>6.25</v>
      </c>
      <c r="K115" s="73">
        <f t="shared" si="12"/>
        <v>22</v>
      </c>
      <c r="L115" s="98">
        <v>0</v>
      </c>
      <c r="N115" s="99">
        <f t="shared" si="13"/>
        <v>0</v>
      </c>
      <c r="O115" s="100">
        <v>0</v>
      </c>
      <c r="P115" s="99">
        <f t="shared" si="14"/>
        <v>22</v>
      </c>
      <c r="Q115" s="100">
        <v>0</v>
      </c>
      <c r="R115" s="100">
        <v>22</v>
      </c>
      <c r="S115" s="73">
        <f t="shared" si="15"/>
        <v>63</v>
      </c>
      <c r="T115" s="101">
        <v>0</v>
      </c>
      <c r="U115" s="102">
        <v>4</v>
      </c>
      <c r="V115" s="103">
        <v>59</v>
      </c>
      <c r="W115" s="69">
        <f t="shared" si="16"/>
        <v>137.92902492046045</v>
      </c>
      <c r="Y115" s="104"/>
      <c r="Z115" s="104"/>
      <c r="AD115" s="104"/>
    </row>
    <row r="116" spans="1:30" x14ac:dyDescent="0.3">
      <c r="A116" s="68">
        <v>2018</v>
      </c>
      <c r="B116" s="68">
        <v>2018</v>
      </c>
      <c r="C116" s="8">
        <v>43252</v>
      </c>
      <c r="D116" s="69">
        <f t="shared" si="17"/>
        <v>137.92902492046045</v>
      </c>
      <c r="E116" s="93">
        <f t="shared" si="10"/>
        <v>0</v>
      </c>
      <c r="F116" s="94">
        <v>0</v>
      </c>
      <c r="G116" s="95">
        <f t="shared" si="11"/>
        <v>29.082999999999998</v>
      </c>
      <c r="H116" s="96">
        <v>2.5</v>
      </c>
      <c r="I116" s="97">
        <v>20.332999999999998</v>
      </c>
      <c r="J116" s="97">
        <v>6.25</v>
      </c>
      <c r="K116" s="73">
        <f t="shared" si="12"/>
        <v>61</v>
      </c>
      <c r="L116" s="98">
        <v>20</v>
      </c>
      <c r="N116" s="99">
        <f t="shared" si="13"/>
        <v>20</v>
      </c>
      <c r="O116" s="100">
        <v>20</v>
      </c>
      <c r="P116" s="99">
        <f t="shared" si="14"/>
        <v>21</v>
      </c>
      <c r="Q116" s="100">
        <v>0</v>
      </c>
      <c r="R116" s="100">
        <v>21</v>
      </c>
      <c r="S116" s="73">
        <f t="shared" si="15"/>
        <v>28</v>
      </c>
      <c r="T116" s="101">
        <v>0</v>
      </c>
      <c r="U116" s="102">
        <v>6</v>
      </c>
      <c r="V116" s="103">
        <v>22</v>
      </c>
      <c r="W116" s="69">
        <f t="shared" si="16"/>
        <v>75.846024920460451</v>
      </c>
      <c r="Y116" s="104"/>
      <c r="Z116" s="104"/>
      <c r="AA116" s="104">
        <f>SUM(Y147:Y158)</f>
        <v>0</v>
      </c>
      <c r="AB116" s="104">
        <f>SUM(Z147:Z158)</f>
        <v>0</v>
      </c>
      <c r="AC116" s="104"/>
      <c r="AD116" s="104">
        <f>AA116+AB116</f>
        <v>0</v>
      </c>
    </row>
    <row r="117" spans="1:30" x14ac:dyDescent="0.3">
      <c r="A117" s="68">
        <v>2018</v>
      </c>
      <c r="B117" s="68">
        <v>2018</v>
      </c>
      <c r="C117" s="8">
        <v>43282</v>
      </c>
      <c r="D117" s="69">
        <f t="shared" si="17"/>
        <v>75.846024920460451</v>
      </c>
      <c r="E117" s="93">
        <f t="shared" si="10"/>
        <v>0</v>
      </c>
      <c r="F117" s="94">
        <v>0</v>
      </c>
      <c r="G117" s="95">
        <f t="shared" si="11"/>
        <v>29.082999999999998</v>
      </c>
      <c r="H117" s="96">
        <v>2.5</v>
      </c>
      <c r="I117" s="97">
        <v>20.332999999999998</v>
      </c>
      <c r="J117" s="97">
        <v>6.25</v>
      </c>
      <c r="K117" s="73">
        <f t="shared" si="12"/>
        <v>31</v>
      </c>
      <c r="L117" s="98">
        <f t="shared" ref="L117:L122" si="20">M117</f>
        <v>0</v>
      </c>
      <c r="N117" s="99">
        <f t="shared" si="13"/>
        <v>10</v>
      </c>
      <c r="O117" s="100">
        <v>10</v>
      </c>
      <c r="P117" s="99">
        <f t="shared" si="14"/>
        <v>21</v>
      </c>
      <c r="Q117" s="100">
        <v>0</v>
      </c>
      <c r="R117" s="100">
        <v>21</v>
      </c>
      <c r="S117" s="73">
        <f t="shared" si="15"/>
        <v>93</v>
      </c>
      <c r="T117" s="101">
        <v>25</v>
      </c>
      <c r="U117" s="102">
        <v>7</v>
      </c>
      <c r="V117" s="103">
        <v>61</v>
      </c>
      <c r="W117" s="69">
        <f t="shared" si="16"/>
        <v>108.76302492046045</v>
      </c>
      <c r="Y117" s="104"/>
      <c r="Z117" s="104"/>
    </row>
    <row r="118" spans="1:30" x14ac:dyDescent="0.3">
      <c r="A118" s="68">
        <v>2018</v>
      </c>
      <c r="B118" s="68">
        <v>2018</v>
      </c>
      <c r="C118" s="8">
        <v>43313</v>
      </c>
      <c r="D118" s="69">
        <f t="shared" si="17"/>
        <v>108.76302492046045</v>
      </c>
      <c r="E118" s="93">
        <f t="shared" si="10"/>
        <v>0</v>
      </c>
      <c r="F118" s="94">
        <v>0</v>
      </c>
      <c r="G118" s="95">
        <f t="shared" si="11"/>
        <v>29.082999999999998</v>
      </c>
      <c r="H118" s="96">
        <v>2.5</v>
      </c>
      <c r="I118" s="97">
        <v>20.332999999999998</v>
      </c>
      <c r="J118" s="97">
        <v>6.25</v>
      </c>
      <c r="K118" s="73">
        <f t="shared" si="12"/>
        <v>21</v>
      </c>
      <c r="L118" s="98">
        <f t="shared" si="20"/>
        <v>0</v>
      </c>
      <c r="N118" s="99">
        <f t="shared" si="13"/>
        <v>0</v>
      </c>
      <c r="O118" s="100">
        <v>0</v>
      </c>
      <c r="P118" s="99">
        <f t="shared" si="14"/>
        <v>21</v>
      </c>
      <c r="Q118" s="100">
        <v>0</v>
      </c>
      <c r="R118" s="100">
        <v>21</v>
      </c>
      <c r="S118" s="73">
        <f t="shared" si="15"/>
        <v>40</v>
      </c>
      <c r="T118" s="101">
        <v>0</v>
      </c>
      <c r="U118" s="102">
        <v>10</v>
      </c>
      <c r="V118" s="103">
        <v>30</v>
      </c>
      <c r="W118" s="69">
        <f t="shared" si="16"/>
        <v>98.680024920460454</v>
      </c>
      <c r="Y118" s="104"/>
      <c r="Z118" s="104"/>
    </row>
    <row r="119" spans="1:30" x14ac:dyDescent="0.3">
      <c r="A119" s="68">
        <v>2018</v>
      </c>
      <c r="B119" s="68">
        <v>2018</v>
      </c>
      <c r="C119" s="8">
        <v>43344</v>
      </c>
      <c r="D119" s="69">
        <f t="shared" si="17"/>
        <v>98.680024920460454</v>
      </c>
      <c r="E119" s="93">
        <f t="shared" si="10"/>
        <v>0</v>
      </c>
      <c r="F119" s="94">
        <v>0</v>
      </c>
      <c r="G119" s="95">
        <f t="shared" si="11"/>
        <v>29.082999999999998</v>
      </c>
      <c r="H119" s="96">
        <v>2.5</v>
      </c>
      <c r="I119" s="97">
        <v>20.332999999999998</v>
      </c>
      <c r="J119" s="97">
        <v>6.25</v>
      </c>
      <c r="K119" s="73">
        <f t="shared" si="12"/>
        <v>22</v>
      </c>
      <c r="L119" s="98">
        <f t="shared" si="20"/>
        <v>0</v>
      </c>
      <c r="N119" s="99">
        <f t="shared" si="13"/>
        <v>0</v>
      </c>
      <c r="O119" s="100">
        <v>0</v>
      </c>
      <c r="P119" s="99">
        <f t="shared" si="14"/>
        <v>22</v>
      </c>
      <c r="Q119" s="100">
        <v>0</v>
      </c>
      <c r="R119" s="100">
        <v>22</v>
      </c>
      <c r="S119" s="73">
        <f t="shared" si="15"/>
        <v>40</v>
      </c>
      <c r="T119" s="101">
        <v>0</v>
      </c>
      <c r="U119" s="102">
        <v>10</v>
      </c>
      <c r="V119" s="103">
        <v>30</v>
      </c>
      <c r="W119" s="69">
        <f t="shared" si="16"/>
        <v>87.597024920460456</v>
      </c>
      <c r="Y119" s="104"/>
      <c r="Z119" s="104"/>
    </row>
    <row r="120" spans="1:30" x14ac:dyDescent="0.3">
      <c r="A120" s="68">
        <v>2018</v>
      </c>
      <c r="B120" s="68">
        <v>2018</v>
      </c>
      <c r="C120" s="8">
        <v>43374</v>
      </c>
      <c r="D120" s="69">
        <f t="shared" si="17"/>
        <v>87.597024920460456</v>
      </c>
      <c r="E120" s="93">
        <f t="shared" si="10"/>
        <v>0</v>
      </c>
      <c r="F120" s="94">
        <v>0</v>
      </c>
      <c r="G120" s="95">
        <f t="shared" si="11"/>
        <v>29.082999999999998</v>
      </c>
      <c r="H120" s="96">
        <v>2.5</v>
      </c>
      <c r="I120" s="97">
        <v>20.332999999999998</v>
      </c>
      <c r="J120" s="97">
        <v>6.25</v>
      </c>
      <c r="K120" s="73">
        <f t="shared" si="12"/>
        <v>26</v>
      </c>
      <c r="L120" s="98">
        <f t="shared" si="20"/>
        <v>0</v>
      </c>
      <c r="N120" s="99">
        <f t="shared" si="13"/>
        <v>5</v>
      </c>
      <c r="O120" s="100">
        <v>5</v>
      </c>
      <c r="P120" s="99">
        <f t="shared" si="14"/>
        <v>21</v>
      </c>
      <c r="Q120" s="100">
        <v>0</v>
      </c>
      <c r="R120" s="100">
        <v>21</v>
      </c>
      <c r="S120" s="73">
        <f t="shared" si="15"/>
        <v>40</v>
      </c>
      <c r="T120" s="101">
        <v>0</v>
      </c>
      <c r="U120" s="102">
        <v>0</v>
      </c>
      <c r="V120" s="103">
        <v>40</v>
      </c>
      <c r="W120" s="69">
        <f t="shared" si="16"/>
        <v>72.514024920460457</v>
      </c>
      <c r="Y120" s="104"/>
      <c r="Z120" s="104"/>
    </row>
    <row r="121" spans="1:30" x14ac:dyDescent="0.3">
      <c r="A121" s="68">
        <v>2018</v>
      </c>
      <c r="B121" s="68">
        <v>2018</v>
      </c>
      <c r="C121" s="8">
        <v>43405</v>
      </c>
      <c r="D121" s="69">
        <f t="shared" si="17"/>
        <v>72.514024920460457</v>
      </c>
      <c r="E121" s="93">
        <f t="shared" si="10"/>
        <v>0</v>
      </c>
      <c r="F121" s="94">
        <v>0</v>
      </c>
      <c r="G121" s="95">
        <f t="shared" si="11"/>
        <v>29.082999999999998</v>
      </c>
      <c r="H121" s="96">
        <v>2.5</v>
      </c>
      <c r="I121" s="97">
        <v>20.332999999999998</v>
      </c>
      <c r="J121" s="97">
        <v>6.25</v>
      </c>
      <c r="K121" s="73">
        <f t="shared" si="12"/>
        <v>26</v>
      </c>
      <c r="L121" s="98">
        <f t="shared" si="20"/>
        <v>0</v>
      </c>
      <c r="N121" s="99">
        <f t="shared" si="13"/>
        <v>5</v>
      </c>
      <c r="O121" s="100">
        <v>5</v>
      </c>
      <c r="P121" s="99">
        <f t="shared" si="14"/>
        <v>21</v>
      </c>
      <c r="Q121" s="100">
        <v>0</v>
      </c>
      <c r="R121" s="100">
        <v>21</v>
      </c>
      <c r="S121" s="73">
        <f t="shared" si="15"/>
        <v>39</v>
      </c>
      <c r="T121" s="101">
        <v>0</v>
      </c>
      <c r="U121" s="102">
        <v>9</v>
      </c>
      <c r="V121" s="103">
        <v>30</v>
      </c>
      <c r="W121" s="69">
        <f t="shared" si="16"/>
        <v>56.431024920460459</v>
      </c>
      <c r="Y121" s="104"/>
      <c r="Z121" s="104"/>
    </row>
    <row r="122" spans="1:30" x14ac:dyDescent="0.3">
      <c r="A122" s="105">
        <v>2018</v>
      </c>
      <c r="B122" s="105">
        <v>2018</v>
      </c>
      <c r="C122" s="9">
        <v>43435</v>
      </c>
      <c r="D122" s="69">
        <f t="shared" si="17"/>
        <v>56.431024920460459</v>
      </c>
      <c r="E122" s="93">
        <f t="shared" si="10"/>
        <v>0</v>
      </c>
      <c r="F122" s="94">
        <v>0</v>
      </c>
      <c r="G122" s="95">
        <f t="shared" si="11"/>
        <v>29.082999999999998</v>
      </c>
      <c r="H122" s="96">
        <v>2.5</v>
      </c>
      <c r="I122" s="97">
        <v>20.332999999999998</v>
      </c>
      <c r="J122" s="97">
        <v>6.25</v>
      </c>
      <c r="K122" s="73">
        <f t="shared" si="12"/>
        <v>29</v>
      </c>
      <c r="L122" s="106">
        <f t="shared" si="20"/>
        <v>0</v>
      </c>
      <c r="N122" s="99">
        <f t="shared" si="13"/>
        <v>8</v>
      </c>
      <c r="O122" s="100">
        <v>8</v>
      </c>
      <c r="P122" s="99">
        <f t="shared" si="14"/>
        <v>21</v>
      </c>
      <c r="Q122" s="100">
        <v>0</v>
      </c>
      <c r="R122" s="100">
        <v>21</v>
      </c>
      <c r="S122" s="73">
        <f t="shared" si="15"/>
        <v>60</v>
      </c>
      <c r="T122" s="101">
        <v>0</v>
      </c>
      <c r="U122" s="113">
        <v>20</v>
      </c>
      <c r="V122" s="107">
        <v>40</v>
      </c>
      <c r="W122" s="69">
        <f t="shared" si="16"/>
        <v>58.34802492046046</v>
      </c>
      <c r="Y122" s="104"/>
      <c r="Z122" s="104"/>
    </row>
    <row r="123" spans="1:30" x14ac:dyDescent="0.3">
      <c r="A123" s="68">
        <v>2019</v>
      </c>
      <c r="B123" s="68">
        <v>2019</v>
      </c>
      <c r="C123" s="8">
        <v>43466</v>
      </c>
      <c r="D123" s="69">
        <f t="shared" si="17"/>
        <v>58.34802492046046</v>
      </c>
      <c r="E123" s="93">
        <f t="shared" si="10"/>
        <v>0</v>
      </c>
      <c r="F123" s="94">
        <v>0</v>
      </c>
      <c r="G123" s="95">
        <f t="shared" si="11"/>
        <v>30.582929999999998</v>
      </c>
      <c r="H123" s="96">
        <v>4.9165999999999999</v>
      </c>
      <c r="I123" s="97">
        <v>18.832999999999998</v>
      </c>
      <c r="J123" s="97">
        <v>6.8333300000000001</v>
      </c>
      <c r="K123" s="73">
        <f t="shared" si="12"/>
        <v>40.916600000000003</v>
      </c>
      <c r="L123" s="98">
        <v>5.9165999999999999</v>
      </c>
      <c r="N123" s="99">
        <f t="shared" si="13"/>
        <v>0</v>
      </c>
      <c r="O123" s="100">
        <v>0</v>
      </c>
      <c r="P123" s="99">
        <f t="shared" si="14"/>
        <v>35</v>
      </c>
      <c r="Q123" s="100">
        <v>0</v>
      </c>
      <c r="R123" s="100">
        <v>35</v>
      </c>
      <c r="S123" s="73">
        <f t="shared" si="15"/>
        <v>78</v>
      </c>
      <c r="T123" s="101">
        <v>30</v>
      </c>
      <c r="U123" s="102">
        <v>13</v>
      </c>
      <c r="V123" s="103">
        <v>35</v>
      </c>
      <c r="W123" s="69">
        <f t="shared" si="16"/>
        <v>64.848494920460467</v>
      </c>
      <c r="Y123" s="104"/>
      <c r="Z123" s="104"/>
    </row>
    <row r="124" spans="1:30" x14ac:dyDescent="0.3">
      <c r="A124" s="68">
        <v>2019</v>
      </c>
      <c r="B124" s="68">
        <v>2019</v>
      </c>
      <c r="C124" s="8">
        <v>43497</v>
      </c>
      <c r="D124" s="69">
        <f t="shared" si="17"/>
        <v>64.848494920460467</v>
      </c>
      <c r="E124" s="93">
        <f t="shared" si="10"/>
        <v>0</v>
      </c>
      <c r="F124" s="94">
        <v>0</v>
      </c>
      <c r="G124" s="95">
        <f t="shared" si="11"/>
        <v>30.582929999999998</v>
      </c>
      <c r="H124" s="96">
        <v>4.9165999999999999</v>
      </c>
      <c r="I124" s="97">
        <v>18.832999999999998</v>
      </c>
      <c r="J124" s="97">
        <v>6.8333300000000001</v>
      </c>
      <c r="K124" s="73">
        <f t="shared" si="12"/>
        <v>11.5832</v>
      </c>
      <c r="L124" s="98">
        <v>5.9165999999999999</v>
      </c>
      <c r="N124" s="99">
        <f t="shared" si="13"/>
        <v>0</v>
      </c>
      <c r="O124" s="100">
        <v>0</v>
      </c>
      <c r="P124" s="99">
        <f t="shared" si="14"/>
        <v>5.6665999999999999</v>
      </c>
      <c r="Q124" s="100">
        <v>0</v>
      </c>
      <c r="R124" s="100">
        <v>5.6665999999999999</v>
      </c>
      <c r="S124" s="73">
        <f t="shared" si="15"/>
        <v>53</v>
      </c>
      <c r="T124" s="101">
        <v>20</v>
      </c>
      <c r="U124" s="102">
        <v>17</v>
      </c>
      <c r="V124" s="103">
        <v>16</v>
      </c>
      <c r="W124" s="69">
        <f t="shared" si="16"/>
        <v>75.682364920460472</v>
      </c>
      <c r="Y124" s="104"/>
      <c r="Z124" s="104"/>
    </row>
    <row r="125" spans="1:30" x14ac:dyDescent="0.3">
      <c r="A125" s="68">
        <v>2019</v>
      </c>
      <c r="B125" s="68">
        <v>2019</v>
      </c>
      <c r="C125" s="8">
        <v>43525</v>
      </c>
      <c r="D125" s="69">
        <f t="shared" si="17"/>
        <v>75.682364920460472</v>
      </c>
      <c r="E125" s="93">
        <f t="shared" si="10"/>
        <v>0</v>
      </c>
      <c r="F125" s="94">
        <v>0</v>
      </c>
      <c r="G125" s="95">
        <f t="shared" si="11"/>
        <v>30.582929999999998</v>
      </c>
      <c r="H125" s="96">
        <v>4.9165999999999999</v>
      </c>
      <c r="I125" s="97">
        <v>18.832999999999998</v>
      </c>
      <c r="J125" s="97">
        <v>6.8333300000000001</v>
      </c>
      <c r="K125" s="73">
        <f t="shared" si="12"/>
        <v>29.916599999999999</v>
      </c>
      <c r="L125" s="98">
        <v>5.9165999999999999</v>
      </c>
      <c r="N125" s="99">
        <f t="shared" si="13"/>
        <v>0</v>
      </c>
      <c r="O125" s="100">
        <v>0</v>
      </c>
      <c r="P125" s="99">
        <f t="shared" si="14"/>
        <v>24</v>
      </c>
      <c r="Q125" s="100">
        <v>0</v>
      </c>
      <c r="R125" s="100">
        <v>24</v>
      </c>
      <c r="S125" s="73">
        <f t="shared" si="15"/>
        <v>75</v>
      </c>
      <c r="T125" s="101">
        <v>35</v>
      </c>
      <c r="U125" s="102">
        <v>0</v>
      </c>
      <c r="V125" s="103">
        <v>40</v>
      </c>
      <c r="W125" s="69">
        <f t="shared" si="16"/>
        <v>90.182834920460479</v>
      </c>
      <c r="Y125" s="104"/>
      <c r="Z125" s="104"/>
    </row>
    <row r="126" spans="1:30" x14ac:dyDescent="0.3">
      <c r="A126" s="68">
        <v>2019</v>
      </c>
      <c r="B126" s="68">
        <v>2019</v>
      </c>
      <c r="C126" s="8">
        <v>43556</v>
      </c>
      <c r="D126" s="69">
        <f t="shared" si="17"/>
        <v>90.182834920460479</v>
      </c>
      <c r="E126" s="93">
        <f t="shared" si="10"/>
        <v>0</v>
      </c>
      <c r="F126" s="94">
        <v>0</v>
      </c>
      <c r="G126" s="95">
        <f t="shared" si="11"/>
        <v>30.582929999999998</v>
      </c>
      <c r="H126" s="96">
        <v>4.9165999999999999</v>
      </c>
      <c r="I126" s="97">
        <v>18.832999999999998</v>
      </c>
      <c r="J126" s="97">
        <v>6.8333300000000001</v>
      </c>
      <c r="K126" s="73">
        <f t="shared" si="12"/>
        <v>11.5832</v>
      </c>
      <c r="L126" s="98">
        <v>5.9165999999999999</v>
      </c>
      <c r="N126" s="99">
        <f t="shared" si="13"/>
        <v>0</v>
      </c>
      <c r="O126" s="100">
        <v>0</v>
      </c>
      <c r="P126" s="99">
        <f t="shared" si="14"/>
        <v>5.6665999999999999</v>
      </c>
      <c r="Q126" s="100">
        <v>0</v>
      </c>
      <c r="R126" s="100">
        <v>5.6665999999999999</v>
      </c>
      <c r="S126" s="73">
        <f t="shared" si="15"/>
        <v>51</v>
      </c>
      <c r="T126" s="101">
        <v>11</v>
      </c>
      <c r="U126" s="102">
        <v>0</v>
      </c>
      <c r="V126" s="103">
        <v>40</v>
      </c>
      <c r="W126" s="69">
        <f t="shared" si="16"/>
        <v>99.016704920460484</v>
      </c>
      <c r="Y126" s="104"/>
      <c r="Z126" s="104"/>
    </row>
    <row r="127" spans="1:30" x14ac:dyDescent="0.3">
      <c r="A127" s="68">
        <v>2019</v>
      </c>
      <c r="B127" s="68">
        <v>2019</v>
      </c>
      <c r="C127" s="8">
        <v>43586</v>
      </c>
      <c r="D127" s="69">
        <f t="shared" si="17"/>
        <v>99.016704920460484</v>
      </c>
      <c r="E127" s="93">
        <f t="shared" si="10"/>
        <v>0</v>
      </c>
      <c r="F127" s="94">
        <v>0</v>
      </c>
      <c r="G127" s="95">
        <f t="shared" si="11"/>
        <v>30.582929999999998</v>
      </c>
      <c r="H127" s="96">
        <v>4.9165999999999999</v>
      </c>
      <c r="I127" s="97">
        <v>18.832999999999998</v>
      </c>
      <c r="J127" s="97">
        <v>6.8333300000000001</v>
      </c>
      <c r="K127" s="73">
        <f t="shared" si="12"/>
        <v>46.583200000000005</v>
      </c>
      <c r="L127" s="98">
        <v>5.9165999999999999</v>
      </c>
      <c r="N127" s="99">
        <f t="shared" si="13"/>
        <v>30</v>
      </c>
      <c r="O127" s="100">
        <v>30</v>
      </c>
      <c r="P127" s="99">
        <f t="shared" si="14"/>
        <v>10.666600000000001</v>
      </c>
      <c r="Q127" s="100">
        <v>0</v>
      </c>
      <c r="R127" s="100">
        <v>10.666600000000001</v>
      </c>
      <c r="S127" s="73">
        <f t="shared" si="15"/>
        <v>50</v>
      </c>
      <c r="T127" s="101">
        <v>10</v>
      </c>
      <c r="U127" s="102">
        <v>0</v>
      </c>
      <c r="V127" s="103">
        <v>40</v>
      </c>
      <c r="W127" s="69">
        <f t="shared" si="16"/>
        <v>71.850574920460474</v>
      </c>
      <c r="Y127" s="104"/>
      <c r="Z127" s="104"/>
    </row>
    <row r="128" spans="1:30" x14ac:dyDescent="0.3">
      <c r="A128" s="68">
        <v>2019</v>
      </c>
      <c r="B128" s="68">
        <v>2019</v>
      </c>
      <c r="C128" s="8">
        <v>43617</v>
      </c>
      <c r="D128" s="69">
        <f t="shared" si="17"/>
        <v>71.850574920460474</v>
      </c>
      <c r="E128" s="93">
        <f t="shared" si="10"/>
        <v>0</v>
      </c>
      <c r="F128" s="94">
        <v>0</v>
      </c>
      <c r="G128" s="95">
        <f t="shared" si="11"/>
        <v>30.582929999999998</v>
      </c>
      <c r="H128" s="96">
        <v>4.9165999999999999</v>
      </c>
      <c r="I128" s="97">
        <v>18.832999999999998</v>
      </c>
      <c r="J128" s="97">
        <v>6.8333300000000001</v>
      </c>
      <c r="K128" s="73">
        <f t="shared" si="12"/>
        <v>41.583200000000005</v>
      </c>
      <c r="L128" s="98">
        <v>5.9165999999999999</v>
      </c>
      <c r="N128" s="99">
        <f t="shared" si="13"/>
        <v>30</v>
      </c>
      <c r="O128" s="100">
        <v>30</v>
      </c>
      <c r="P128" s="99">
        <f t="shared" si="14"/>
        <v>5.6665999999999999</v>
      </c>
      <c r="Q128" s="100">
        <v>0</v>
      </c>
      <c r="R128" s="100">
        <v>5.6665999999999999</v>
      </c>
      <c r="S128" s="73">
        <f t="shared" si="15"/>
        <v>37</v>
      </c>
      <c r="T128" s="101">
        <v>0</v>
      </c>
      <c r="U128" s="102">
        <v>0</v>
      </c>
      <c r="V128" s="103">
        <v>37</v>
      </c>
      <c r="W128" s="69">
        <f t="shared" si="16"/>
        <v>36.684444920460471</v>
      </c>
      <c r="Y128" s="104"/>
      <c r="Z128" s="104"/>
    </row>
    <row r="129" spans="1:26" x14ac:dyDescent="0.3">
      <c r="A129" s="68">
        <v>2019</v>
      </c>
      <c r="B129" s="68">
        <v>2019</v>
      </c>
      <c r="C129" s="8">
        <v>43647</v>
      </c>
      <c r="D129" s="69">
        <f t="shared" si="17"/>
        <v>36.684444920460471</v>
      </c>
      <c r="E129" s="93">
        <f t="shared" si="10"/>
        <v>0</v>
      </c>
      <c r="F129" s="94">
        <v>0</v>
      </c>
      <c r="G129" s="95">
        <f t="shared" si="11"/>
        <v>30.582929999999998</v>
      </c>
      <c r="H129" s="96">
        <v>4.9165999999999999</v>
      </c>
      <c r="I129" s="97">
        <v>18.832999999999998</v>
      </c>
      <c r="J129" s="97">
        <v>6.8333300000000001</v>
      </c>
      <c r="K129" s="73">
        <f t="shared" si="12"/>
        <v>20.916599999999999</v>
      </c>
      <c r="L129" s="98">
        <v>5.9165999999999999</v>
      </c>
      <c r="N129" s="99">
        <f t="shared" si="13"/>
        <v>0</v>
      </c>
      <c r="O129" s="100">
        <v>0</v>
      </c>
      <c r="P129" s="99">
        <f t="shared" si="14"/>
        <v>15</v>
      </c>
      <c r="Q129" s="100">
        <v>0</v>
      </c>
      <c r="R129" s="100">
        <v>15</v>
      </c>
      <c r="S129" s="73">
        <f t="shared" si="15"/>
        <v>41.2</v>
      </c>
      <c r="T129" s="101">
        <v>0</v>
      </c>
      <c r="U129" s="102">
        <v>0</v>
      </c>
      <c r="V129" s="103">
        <v>41.2</v>
      </c>
      <c r="W129" s="69">
        <f t="shared" si="16"/>
        <v>26.384914920460478</v>
      </c>
      <c r="Y129" s="104"/>
      <c r="Z129" s="104"/>
    </row>
    <row r="130" spans="1:26" x14ac:dyDescent="0.3">
      <c r="A130" s="68">
        <v>2019</v>
      </c>
      <c r="B130" s="68">
        <v>2019</v>
      </c>
      <c r="C130" s="8">
        <v>43678</v>
      </c>
      <c r="D130" s="69">
        <f t="shared" si="17"/>
        <v>26.384914920460478</v>
      </c>
      <c r="E130" s="93">
        <f t="shared" si="10"/>
        <v>0</v>
      </c>
      <c r="F130" s="94">
        <v>0</v>
      </c>
      <c r="G130" s="95">
        <f t="shared" si="11"/>
        <v>30.582929999999998</v>
      </c>
      <c r="H130" s="96">
        <v>4.9165999999999999</v>
      </c>
      <c r="I130" s="97">
        <v>18.832999999999998</v>
      </c>
      <c r="J130" s="97">
        <v>6.8333300000000001</v>
      </c>
      <c r="K130" s="73">
        <f t="shared" si="12"/>
        <v>11.5832</v>
      </c>
      <c r="L130" s="98">
        <v>5.9165999999999999</v>
      </c>
      <c r="N130" s="99">
        <f t="shared" si="13"/>
        <v>0</v>
      </c>
      <c r="O130" s="100">
        <v>0</v>
      </c>
      <c r="P130" s="99">
        <f t="shared" si="14"/>
        <v>5.6665999999999999</v>
      </c>
      <c r="Q130" s="100">
        <v>0</v>
      </c>
      <c r="R130" s="100">
        <v>5.6665999999999999</v>
      </c>
      <c r="S130" s="73">
        <f t="shared" si="15"/>
        <v>50</v>
      </c>
      <c r="T130" s="101">
        <v>0</v>
      </c>
      <c r="U130" s="102">
        <v>0</v>
      </c>
      <c r="V130" s="103">
        <v>50</v>
      </c>
      <c r="W130" s="69">
        <f t="shared" si="16"/>
        <v>34.218784920460479</v>
      </c>
      <c r="Y130" s="104"/>
      <c r="Z130" s="104"/>
    </row>
    <row r="131" spans="1:26" x14ac:dyDescent="0.3">
      <c r="A131" s="68">
        <v>2019</v>
      </c>
      <c r="B131" s="68">
        <v>2019</v>
      </c>
      <c r="C131" s="8">
        <v>43709</v>
      </c>
      <c r="D131" s="69">
        <f t="shared" si="17"/>
        <v>34.218784920460479</v>
      </c>
      <c r="E131" s="93">
        <f t="shared" ref="E131:E194" si="21">F131</f>
        <v>0</v>
      </c>
      <c r="F131" s="94">
        <v>0</v>
      </c>
      <c r="G131" s="95">
        <f t="shared" ref="G131:G194" si="22">H131+I131+J131</f>
        <v>30.582929999999998</v>
      </c>
      <c r="H131" s="96">
        <v>4.9165999999999999</v>
      </c>
      <c r="I131" s="97">
        <v>18.832999999999998</v>
      </c>
      <c r="J131" s="97">
        <v>6.8333300000000001</v>
      </c>
      <c r="K131" s="73">
        <f t="shared" ref="K131:K194" si="23">L131+N131+P131</f>
        <v>5.9165999999999999</v>
      </c>
      <c r="L131" s="98">
        <v>5.9165999999999999</v>
      </c>
      <c r="N131" s="99">
        <f t="shared" ref="N131:N194" si="24">O131</f>
        <v>0</v>
      </c>
      <c r="O131" s="100">
        <v>0</v>
      </c>
      <c r="P131" s="99">
        <f t="shared" ref="P131:P194" si="25">SUM(Q131:R131)</f>
        <v>0</v>
      </c>
      <c r="Q131" s="100">
        <v>0</v>
      </c>
      <c r="R131" s="100">
        <v>0</v>
      </c>
      <c r="S131" s="73">
        <f t="shared" ref="S131:S194" si="26">T131+U131+V131</f>
        <v>68.2</v>
      </c>
      <c r="T131" s="101">
        <v>23</v>
      </c>
      <c r="U131" s="102">
        <v>18.2</v>
      </c>
      <c r="V131" s="103">
        <v>27</v>
      </c>
      <c r="W131" s="69">
        <f t="shared" ref="W131:W194" si="27">D131+E131-G131-K131+S131</f>
        <v>65.919254920460489</v>
      </c>
      <c r="Y131" s="104"/>
      <c r="Z131" s="104"/>
    </row>
    <row r="132" spans="1:26" x14ac:dyDescent="0.3">
      <c r="A132" s="68">
        <v>2019</v>
      </c>
      <c r="B132" s="68">
        <v>2019</v>
      </c>
      <c r="C132" s="8">
        <v>43739</v>
      </c>
      <c r="D132" s="69">
        <f t="shared" ref="D132:D195" si="28">W131</f>
        <v>65.919254920460489</v>
      </c>
      <c r="E132" s="93">
        <f t="shared" si="21"/>
        <v>0</v>
      </c>
      <c r="F132" s="94">
        <v>0</v>
      </c>
      <c r="G132" s="95">
        <f t="shared" si="22"/>
        <v>30.582929999999998</v>
      </c>
      <c r="H132" s="96">
        <v>4.9165999999999999</v>
      </c>
      <c r="I132" s="97">
        <v>18.832999999999998</v>
      </c>
      <c r="J132" s="97">
        <v>6.8333300000000001</v>
      </c>
      <c r="K132" s="73">
        <f t="shared" si="23"/>
        <v>11.5832</v>
      </c>
      <c r="L132" s="98">
        <v>5.9165999999999999</v>
      </c>
      <c r="N132" s="99">
        <f t="shared" si="24"/>
        <v>0</v>
      </c>
      <c r="O132" s="100">
        <v>0</v>
      </c>
      <c r="P132" s="99">
        <f t="shared" si="25"/>
        <v>5.6665999999999999</v>
      </c>
      <c r="Q132" s="100">
        <v>0</v>
      </c>
      <c r="R132" s="100">
        <v>5.6665999999999999</v>
      </c>
      <c r="S132" s="73">
        <f t="shared" si="26"/>
        <v>60.2</v>
      </c>
      <c r="T132" s="101">
        <v>0</v>
      </c>
      <c r="U132" s="102">
        <v>27</v>
      </c>
      <c r="V132" s="103">
        <v>33.200000000000003</v>
      </c>
      <c r="W132" s="69">
        <f t="shared" si="27"/>
        <v>83.953124920460496</v>
      </c>
      <c r="Y132" s="104"/>
      <c r="Z132" s="104"/>
    </row>
    <row r="133" spans="1:26" x14ac:dyDescent="0.3">
      <c r="A133" s="68">
        <v>2019</v>
      </c>
      <c r="B133" s="68">
        <v>2019</v>
      </c>
      <c r="C133" s="8">
        <v>43770</v>
      </c>
      <c r="D133" s="69">
        <f t="shared" si="28"/>
        <v>83.953124920460496</v>
      </c>
      <c r="E133" s="93">
        <f t="shared" si="21"/>
        <v>0</v>
      </c>
      <c r="F133" s="94">
        <v>0</v>
      </c>
      <c r="G133" s="95">
        <f t="shared" si="22"/>
        <v>30.582929999999998</v>
      </c>
      <c r="H133" s="96">
        <v>4.9165999999999999</v>
      </c>
      <c r="I133" s="97">
        <v>18.832999999999998</v>
      </c>
      <c r="J133" s="97">
        <v>6.8333300000000001</v>
      </c>
      <c r="K133" s="73">
        <f t="shared" si="23"/>
        <v>38.916600000000003</v>
      </c>
      <c r="L133" s="98">
        <v>5.9165999999999999</v>
      </c>
      <c r="N133" s="99">
        <f t="shared" si="24"/>
        <v>0</v>
      </c>
      <c r="O133" s="100">
        <v>0</v>
      </c>
      <c r="P133" s="99">
        <f t="shared" si="25"/>
        <v>33</v>
      </c>
      <c r="Q133" s="100">
        <v>0</v>
      </c>
      <c r="R133" s="100">
        <v>33</v>
      </c>
      <c r="S133" s="73">
        <f t="shared" si="26"/>
        <v>69.8</v>
      </c>
      <c r="T133" s="101">
        <v>0</v>
      </c>
      <c r="U133" s="102">
        <v>39.799999999999997</v>
      </c>
      <c r="V133" s="103">
        <v>30</v>
      </c>
      <c r="W133" s="69">
        <f t="shared" si="27"/>
        <v>84.2535949204605</v>
      </c>
      <c r="Y133" s="104"/>
      <c r="Z133" s="104"/>
    </row>
    <row r="134" spans="1:26" s="114" customFormat="1" ht="12.5" x14ac:dyDescent="0.25">
      <c r="A134" s="105">
        <v>2019</v>
      </c>
      <c r="B134" s="105">
        <v>2019</v>
      </c>
      <c r="C134" s="9">
        <v>43800</v>
      </c>
      <c r="D134" s="69">
        <f t="shared" si="28"/>
        <v>84.2535949204605</v>
      </c>
      <c r="E134" s="108">
        <f t="shared" si="21"/>
        <v>0</v>
      </c>
      <c r="F134" s="109">
        <v>0</v>
      </c>
      <c r="G134" s="95">
        <f t="shared" si="22"/>
        <v>30.582929999999998</v>
      </c>
      <c r="H134" s="96">
        <v>4.9165999999999999</v>
      </c>
      <c r="I134" s="97">
        <v>18.832999999999998</v>
      </c>
      <c r="J134" s="97">
        <v>6.8333300000000001</v>
      </c>
      <c r="K134" s="110">
        <f t="shared" si="23"/>
        <v>56.916600000000003</v>
      </c>
      <c r="L134" s="98">
        <v>5.9165999999999999</v>
      </c>
      <c r="M134" s="111"/>
      <c r="N134" s="99">
        <f t="shared" si="24"/>
        <v>0</v>
      </c>
      <c r="O134" s="100">
        <v>0</v>
      </c>
      <c r="P134" s="112">
        <f t="shared" si="25"/>
        <v>51</v>
      </c>
      <c r="Q134" s="100">
        <v>0</v>
      </c>
      <c r="R134" s="100">
        <v>51</v>
      </c>
      <c r="S134" s="110">
        <f t="shared" si="26"/>
        <v>67</v>
      </c>
      <c r="T134" s="101">
        <v>0</v>
      </c>
      <c r="U134" s="113">
        <v>27</v>
      </c>
      <c r="V134" s="107">
        <v>40</v>
      </c>
      <c r="W134" s="69">
        <f t="shared" si="27"/>
        <v>63.7540649204605</v>
      </c>
      <c r="Y134" s="115"/>
      <c r="Z134" s="115"/>
    </row>
    <row r="135" spans="1:26" x14ac:dyDescent="0.3">
      <c r="A135" s="68">
        <v>2020</v>
      </c>
      <c r="B135" s="68">
        <v>2020</v>
      </c>
      <c r="C135" s="8">
        <v>43831</v>
      </c>
      <c r="D135" s="69">
        <f t="shared" si="28"/>
        <v>63.7540649204605</v>
      </c>
      <c r="E135" s="93">
        <f t="shared" si="21"/>
        <v>0</v>
      </c>
      <c r="F135" s="94">
        <v>0</v>
      </c>
      <c r="G135" s="95">
        <f t="shared" si="22"/>
        <v>31.666</v>
      </c>
      <c r="H135" s="96">
        <v>4</v>
      </c>
      <c r="I135" s="97">
        <v>22.666</v>
      </c>
      <c r="J135" s="97">
        <v>5</v>
      </c>
      <c r="K135" s="73">
        <f t="shared" si="23"/>
        <v>28.666599999999999</v>
      </c>
      <c r="L135" s="98">
        <v>6.25</v>
      </c>
      <c r="N135" s="99">
        <f t="shared" si="24"/>
        <v>6.4165999999999999</v>
      </c>
      <c r="O135" s="100">
        <v>6.4165999999999999</v>
      </c>
      <c r="P135" s="99">
        <f t="shared" si="25"/>
        <v>16</v>
      </c>
      <c r="Q135" s="100">
        <v>0</v>
      </c>
      <c r="R135" s="100">
        <v>16</v>
      </c>
      <c r="S135" s="73">
        <f t="shared" si="26"/>
        <v>82.045899999999989</v>
      </c>
      <c r="T135" s="116">
        <v>27.111899999999999</v>
      </c>
      <c r="U135" s="102">
        <v>0</v>
      </c>
      <c r="V135" s="103">
        <v>54.933999999999997</v>
      </c>
      <c r="W135" s="69">
        <f t="shared" si="27"/>
        <v>85.467364920460483</v>
      </c>
      <c r="Y135" s="104"/>
      <c r="Z135" s="104"/>
    </row>
    <row r="136" spans="1:26" x14ac:dyDescent="0.3">
      <c r="A136" s="68">
        <v>2020</v>
      </c>
      <c r="B136" s="68">
        <v>2020</v>
      </c>
      <c r="C136" s="8">
        <v>43862</v>
      </c>
      <c r="D136" s="69">
        <f t="shared" si="28"/>
        <v>85.467364920460483</v>
      </c>
      <c r="E136" s="93">
        <f t="shared" si="21"/>
        <v>0</v>
      </c>
      <c r="F136" s="94">
        <v>0</v>
      </c>
      <c r="G136" s="95">
        <f t="shared" si="22"/>
        <v>31.666</v>
      </c>
      <c r="H136" s="96">
        <v>4</v>
      </c>
      <c r="I136" s="97">
        <v>22.666</v>
      </c>
      <c r="J136" s="97">
        <v>5</v>
      </c>
      <c r="K136" s="73">
        <f t="shared" si="23"/>
        <v>28.666599999999999</v>
      </c>
      <c r="L136" s="98">
        <v>6.25</v>
      </c>
      <c r="N136" s="99">
        <f t="shared" si="24"/>
        <v>6.4165999999999999</v>
      </c>
      <c r="O136" s="100">
        <v>6.4165999999999999</v>
      </c>
      <c r="P136" s="99">
        <f t="shared" si="25"/>
        <v>16</v>
      </c>
      <c r="Q136" s="100">
        <v>0</v>
      </c>
      <c r="R136" s="100">
        <v>16</v>
      </c>
      <c r="S136" s="73">
        <f t="shared" si="26"/>
        <v>85.454999999999998</v>
      </c>
      <c r="T136" s="101">
        <v>11.172000000000001</v>
      </c>
      <c r="U136" s="102">
        <v>10.5</v>
      </c>
      <c r="V136" s="103">
        <v>63.783000000000001</v>
      </c>
      <c r="W136" s="69">
        <f t="shared" si="27"/>
        <v>110.58976492046048</v>
      </c>
      <c r="Y136" s="104"/>
      <c r="Z136" s="104"/>
    </row>
    <row r="137" spans="1:26" x14ac:dyDescent="0.3">
      <c r="A137" s="68">
        <v>2020</v>
      </c>
      <c r="B137" s="68">
        <v>2020</v>
      </c>
      <c r="C137" s="8">
        <v>43891</v>
      </c>
      <c r="D137" s="69">
        <f t="shared" si="28"/>
        <v>110.58976492046048</v>
      </c>
      <c r="E137" s="93">
        <f t="shared" si="21"/>
        <v>0</v>
      </c>
      <c r="F137" s="94">
        <v>0</v>
      </c>
      <c r="G137" s="95">
        <f t="shared" si="22"/>
        <v>31.666</v>
      </c>
      <c r="H137" s="96">
        <v>4</v>
      </c>
      <c r="I137" s="97">
        <v>22.666</v>
      </c>
      <c r="J137" s="97">
        <v>5</v>
      </c>
      <c r="K137" s="73">
        <f t="shared" si="23"/>
        <v>28.666599999999999</v>
      </c>
      <c r="L137" s="98">
        <v>6.25</v>
      </c>
      <c r="N137" s="99">
        <f t="shared" si="24"/>
        <v>6.4165999999999999</v>
      </c>
      <c r="O137" s="100">
        <v>6.4165999999999999</v>
      </c>
      <c r="P137" s="99">
        <f t="shared" si="25"/>
        <v>16</v>
      </c>
      <c r="Q137" s="100">
        <v>0</v>
      </c>
      <c r="R137" s="100">
        <v>16</v>
      </c>
      <c r="S137" s="73">
        <f t="shared" si="26"/>
        <v>121.53200000000001</v>
      </c>
      <c r="T137" s="116">
        <v>23.326000000000001</v>
      </c>
      <c r="U137" s="102">
        <v>3</v>
      </c>
      <c r="V137" s="103">
        <v>95.206000000000003</v>
      </c>
      <c r="W137" s="69">
        <f t="shared" si="27"/>
        <v>171.78916492046051</v>
      </c>
      <c r="Y137" s="104"/>
    </row>
    <row r="138" spans="1:26" x14ac:dyDescent="0.3">
      <c r="A138" s="68">
        <v>2020</v>
      </c>
      <c r="B138" s="68">
        <v>2020</v>
      </c>
      <c r="C138" s="8">
        <v>43922</v>
      </c>
      <c r="D138" s="69">
        <f t="shared" si="28"/>
        <v>171.78916492046051</v>
      </c>
      <c r="E138" s="93">
        <f t="shared" si="21"/>
        <v>0</v>
      </c>
      <c r="F138" s="94">
        <v>0</v>
      </c>
      <c r="G138" s="95">
        <f t="shared" si="22"/>
        <v>31.666</v>
      </c>
      <c r="H138" s="96">
        <v>4</v>
      </c>
      <c r="I138" s="97">
        <v>22.666</v>
      </c>
      <c r="J138" s="97">
        <v>5</v>
      </c>
      <c r="K138" s="73">
        <f t="shared" si="23"/>
        <v>28.666599999999999</v>
      </c>
      <c r="L138" s="98">
        <v>6.25</v>
      </c>
      <c r="N138" s="99">
        <f t="shared" si="24"/>
        <v>6.4165999999999999</v>
      </c>
      <c r="O138" s="100">
        <v>6.4165999999999999</v>
      </c>
      <c r="P138" s="99">
        <f t="shared" si="25"/>
        <v>16</v>
      </c>
      <c r="Q138" s="100">
        <v>0</v>
      </c>
      <c r="R138" s="100">
        <v>16</v>
      </c>
      <c r="S138" s="73">
        <f t="shared" si="26"/>
        <v>51.953000000000003</v>
      </c>
      <c r="T138" s="101"/>
      <c r="U138" s="102">
        <v>20.98</v>
      </c>
      <c r="V138" s="103">
        <f>26.911+4.062</f>
        <v>30.973000000000003</v>
      </c>
      <c r="W138" s="69">
        <f t="shared" si="27"/>
        <v>163.40956492046053</v>
      </c>
      <c r="Y138" s="104"/>
    </row>
    <row r="139" spans="1:26" x14ac:dyDescent="0.3">
      <c r="A139" s="68">
        <v>2020</v>
      </c>
      <c r="B139" s="68">
        <v>2020</v>
      </c>
      <c r="C139" s="8">
        <v>43952</v>
      </c>
      <c r="D139" s="69">
        <f t="shared" si="28"/>
        <v>163.40956492046053</v>
      </c>
      <c r="E139" s="93">
        <f t="shared" si="21"/>
        <v>0</v>
      </c>
      <c r="F139" s="94">
        <v>0</v>
      </c>
      <c r="G139" s="95">
        <f t="shared" si="22"/>
        <v>31.666</v>
      </c>
      <c r="H139" s="96">
        <v>4</v>
      </c>
      <c r="I139" s="97">
        <v>22.666</v>
      </c>
      <c r="J139" s="97">
        <v>5</v>
      </c>
      <c r="K139" s="73">
        <f t="shared" si="23"/>
        <v>28.666599999999999</v>
      </c>
      <c r="L139" s="98">
        <v>6.25</v>
      </c>
      <c r="N139" s="99">
        <f t="shared" si="24"/>
        <v>6.4165999999999999</v>
      </c>
      <c r="O139" s="100">
        <v>6.4165999999999999</v>
      </c>
      <c r="P139" s="99">
        <f t="shared" si="25"/>
        <v>16</v>
      </c>
      <c r="Q139" s="100">
        <v>0</v>
      </c>
      <c r="R139" s="100">
        <v>16</v>
      </c>
      <c r="S139" s="73">
        <f t="shared" si="26"/>
        <v>67.84899999999999</v>
      </c>
      <c r="T139" s="101">
        <v>0</v>
      </c>
      <c r="U139" s="102">
        <v>9.85</v>
      </c>
      <c r="V139" s="103">
        <f>37.852+20.147</f>
        <v>57.998999999999995</v>
      </c>
      <c r="W139" s="69">
        <f t="shared" si="27"/>
        <v>170.9259649204605</v>
      </c>
      <c r="Y139" s="104"/>
    </row>
    <row r="140" spans="1:26" x14ac:dyDescent="0.3">
      <c r="A140" s="68">
        <v>2020</v>
      </c>
      <c r="B140" s="68">
        <v>2020</v>
      </c>
      <c r="C140" s="8">
        <v>43983</v>
      </c>
      <c r="D140" s="69">
        <f t="shared" si="28"/>
        <v>170.9259649204605</v>
      </c>
      <c r="E140" s="93">
        <f t="shared" si="21"/>
        <v>0</v>
      </c>
      <c r="F140" s="94">
        <v>0</v>
      </c>
      <c r="G140" s="95">
        <f t="shared" si="22"/>
        <v>31.666</v>
      </c>
      <c r="H140" s="96">
        <v>4</v>
      </c>
      <c r="I140" s="97">
        <v>22.666</v>
      </c>
      <c r="J140" s="97">
        <v>5</v>
      </c>
      <c r="K140" s="73">
        <f t="shared" si="23"/>
        <v>37.666600000000003</v>
      </c>
      <c r="L140" s="98">
        <v>6.25</v>
      </c>
      <c r="N140" s="99">
        <f t="shared" si="24"/>
        <v>6.4165999999999999</v>
      </c>
      <c r="O140" s="100">
        <v>6.4165999999999999</v>
      </c>
      <c r="P140" s="99">
        <f t="shared" si="25"/>
        <v>25</v>
      </c>
      <c r="Q140" s="100">
        <v>0</v>
      </c>
      <c r="R140" s="100">
        <v>25</v>
      </c>
      <c r="S140" s="73">
        <f t="shared" si="26"/>
        <v>74.433999999999997</v>
      </c>
      <c r="T140" s="116">
        <v>22.2</v>
      </c>
      <c r="U140" s="102">
        <v>5.4</v>
      </c>
      <c r="V140" s="103">
        <f>34.374+12.46</f>
        <v>46.834000000000003</v>
      </c>
      <c r="W140" s="69">
        <f t="shared" si="27"/>
        <v>176.02736492046051</v>
      </c>
      <c r="Y140" s="104"/>
    </row>
    <row r="141" spans="1:26" x14ac:dyDescent="0.3">
      <c r="A141" s="68">
        <v>2020</v>
      </c>
      <c r="B141" s="68">
        <v>2020</v>
      </c>
      <c r="C141" s="8">
        <v>44013</v>
      </c>
      <c r="D141" s="69">
        <f t="shared" si="28"/>
        <v>176.02736492046051</v>
      </c>
      <c r="E141" s="93">
        <f t="shared" si="21"/>
        <v>0</v>
      </c>
      <c r="F141" s="94">
        <v>0</v>
      </c>
      <c r="G141" s="95">
        <f t="shared" si="22"/>
        <v>31.666</v>
      </c>
      <c r="H141" s="96">
        <v>4</v>
      </c>
      <c r="I141" s="97">
        <v>22.666</v>
      </c>
      <c r="J141" s="97">
        <v>5</v>
      </c>
      <c r="K141" s="73">
        <f t="shared" si="23"/>
        <v>39.666600000000003</v>
      </c>
      <c r="L141" s="98">
        <v>6.25</v>
      </c>
      <c r="N141" s="99">
        <f t="shared" si="24"/>
        <v>6.4165999999999999</v>
      </c>
      <c r="O141" s="100">
        <v>6.4165999999999999</v>
      </c>
      <c r="P141" s="99">
        <f t="shared" si="25"/>
        <v>27</v>
      </c>
      <c r="Q141" s="100">
        <v>0</v>
      </c>
      <c r="R141" s="100">
        <v>27</v>
      </c>
      <c r="S141" s="73">
        <f t="shared" si="26"/>
        <v>52.518700000000003</v>
      </c>
      <c r="T141" s="101"/>
      <c r="U141" s="102">
        <v>9.5879999999999992</v>
      </c>
      <c r="V141" s="103">
        <f>21.2927+21.638</f>
        <v>42.930700000000002</v>
      </c>
      <c r="W141" s="69">
        <f t="shared" si="27"/>
        <v>157.21346492046052</v>
      </c>
      <c r="Y141" s="104"/>
    </row>
    <row r="142" spans="1:26" x14ac:dyDescent="0.3">
      <c r="A142" s="68">
        <v>2020</v>
      </c>
      <c r="B142" s="68">
        <v>2020</v>
      </c>
      <c r="C142" s="8">
        <v>44044</v>
      </c>
      <c r="D142" s="69">
        <f t="shared" si="28"/>
        <v>157.21346492046052</v>
      </c>
      <c r="E142" s="93">
        <f t="shared" si="21"/>
        <v>0</v>
      </c>
      <c r="F142" s="94">
        <v>0</v>
      </c>
      <c r="G142" s="95">
        <f t="shared" si="22"/>
        <v>31.666</v>
      </c>
      <c r="H142" s="96">
        <v>4</v>
      </c>
      <c r="I142" s="97">
        <v>22.666</v>
      </c>
      <c r="J142" s="97">
        <v>5</v>
      </c>
      <c r="K142" s="73">
        <f t="shared" si="23"/>
        <v>37.666600000000003</v>
      </c>
      <c r="L142" s="98">
        <v>6.25</v>
      </c>
      <c r="N142" s="99">
        <f t="shared" si="24"/>
        <v>6.4165999999999999</v>
      </c>
      <c r="O142" s="100">
        <v>6.4165999999999999</v>
      </c>
      <c r="P142" s="99">
        <f t="shared" si="25"/>
        <v>25</v>
      </c>
      <c r="Q142" s="100">
        <v>0</v>
      </c>
      <c r="R142" s="100">
        <v>25</v>
      </c>
      <c r="S142" s="73">
        <f t="shared" si="26"/>
        <v>67.869</v>
      </c>
      <c r="T142" s="116">
        <v>24</v>
      </c>
      <c r="U142" s="102">
        <v>8.5</v>
      </c>
      <c r="V142" s="103">
        <f>25.129+10.24</f>
        <v>35.369</v>
      </c>
      <c r="W142" s="69">
        <f t="shared" si="27"/>
        <v>155.74986492046054</v>
      </c>
      <c r="Y142" s="104"/>
    </row>
    <row r="143" spans="1:26" x14ac:dyDescent="0.3">
      <c r="A143" s="68">
        <v>2020</v>
      </c>
      <c r="B143" s="68">
        <v>2020</v>
      </c>
      <c r="C143" s="8">
        <v>44075</v>
      </c>
      <c r="D143" s="69">
        <f t="shared" si="28"/>
        <v>155.74986492046054</v>
      </c>
      <c r="E143" s="93">
        <f t="shared" si="21"/>
        <v>0</v>
      </c>
      <c r="F143" s="117">
        <v>0</v>
      </c>
      <c r="G143" s="95">
        <f t="shared" si="22"/>
        <v>31.666</v>
      </c>
      <c r="H143" s="96">
        <v>4</v>
      </c>
      <c r="I143" s="97">
        <v>22.666</v>
      </c>
      <c r="J143" s="97">
        <v>5</v>
      </c>
      <c r="K143" s="73">
        <f t="shared" si="23"/>
        <v>37.666600000000003</v>
      </c>
      <c r="L143" s="98">
        <v>6.25</v>
      </c>
      <c r="N143" s="99">
        <f t="shared" si="24"/>
        <v>6.4165999999999999</v>
      </c>
      <c r="O143" s="100">
        <v>6.4165999999999999</v>
      </c>
      <c r="P143" s="99">
        <f t="shared" si="25"/>
        <v>25</v>
      </c>
      <c r="Q143" s="100">
        <v>0</v>
      </c>
      <c r="R143" s="100">
        <v>25</v>
      </c>
      <c r="S143" s="73">
        <f t="shared" si="26"/>
        <v>51.230000000000004</v>
      </c>
      <c r="T143" s="101">
        <v>0</v>
      </c>
      <c r="U143" s="102">
        <v>24.2</v>
      </c>
      <c r="V143" s="103">
        <f>15.5+11.53</f>
        <v>27.03</v>
      </c>
      <c r="W143" s="69">
        <f t="shared" si="27"/>
        <v>137.64726492046054</v>
      </c>
      <c r="Y143" s="104"/>
    </row>
    <row r="144" spans="1:26" x14ac:dyDescent="0.3">
      <c r="A144" s="68">
        <v>2020</v>
      </c>
      <c r="B144" s="68">
        <v>2020</v>
      </c>
      <c r="C144" s="8">
        <v>44105</v>
      </c>
      <c r="D144" s="69">
        <f t="shared" si="28"/>
        <v>137.64726492046054</v>
      </c>
      <c r="E144" s="93">
        <f t="shared" si="21"/>
        <v>0</v>
      </c>
      <c r="F144" s="117">
        <v>0</v>
      </c>
      <c r="G144" s="95">
        <f t="shared" si="22"/>
        <v>31.666</v>
      </c>
      <c r="H144" s="96">
        <v>4</v>
      </c>
      <c r="I144" s="97">
        <v>22.666</v>
      </c>
      <c r="J144" s="97">
        <v>5</v>
      </c>
      <c r="K144" s="73">
        <f t="shared" si="23"/>
        <v>37.666600000000003</v>
      </c>
      <c r="L144" s="98">
        <v>6.25</v>
      </c>
      <c r="N144" s="99">
        <f t="shared" si="24"/>
        <v>6.4165999999999999</v>
      </c>
      <c r="O144" s="100">
        <v>6.4165999999999999</v>
      </c>
      <c r="P144" s="99">
        <f t="shared" si="25"/>
        <v>25</v>
      </c>
      <c r="Q144" s="100">
        <v>0</v>
      </c>
      <c r="R144" s="100">
        <v>25</v>
      </c>
      <c r="S144" s="73">
        <f t="shared" si="26"/>
        <v>96.41</v>
      </c>
      <c r="T144" s="116">
        <v>22.4</v>
      </c>
      <c r="U144" s="102">
        <v>23</v>
      </c>
      <c r="V144" s="103">
        <f>27.96+23.05</f>
        <v>51.010000000000005</v>
      </c>
      <c r="W144" s="69">
        <f t="shared" si="27"/>
        <v>164.72466492046055</v>
      </c>
      <c r="Y144" s="104"/>
    </row>
    <row r="145" spans="1:25" x14ac:dyDescent="0.3">
      <c r="A145" s="68">
        <v>2020</v>
      </c>
      <c r="B145" s="68">
        <v>2020</v>
      </c>
      <c r="C145" s="8">
        <v>44136</v>
      </c>
      <c r="D145" s="69">
        <f t="shared" si="28"/>
        <v>164.72466492046055</v>
      </c>
      <c r="E145" s="93">
        <f t="shared" si="21"/>
        <v>0</v>
      </c>
      <c r="F145" s="117">
        <v>0</v>
      </c>
      <c r="G145" s="95">
        <f t="shared" si="22"/>
        <v>31.666</v>
      </c>
      <c r="H145" s="96">
        <v>4</v>
      </c>
      <c r="I145" s="97">
        <v>22.666</v>
      </c>
      <c r="J145" s="97">
        <v>5</v>
      </c>
      <c r="K145" s="73">
        <f t="shared" si="23"/>
        <v>37.666600000000003</v>
      </c>
      <c r="L145" s="98">
        <v>6.25</v>
      </c>
      <c r="N145" s="99">
        <f t="shared" si="24"/>
        <v>6.4165999999999999</v>
      </c>
      <c r="O145" s="100">
        <v>6.4165999999999999</v>
      </c>
      <c r="P145" s="99">
        <f t="shared" si="25"/>
        <v>25</v>
      </c>
      <c r="Q145" s="100">
        <v>0</v>
      </c>
      <c r="R145" s="100">
        <v>25</v>
      </c>
      <c r="S145" s="73">
        <f t="shared" si="26"/>
        <v>34.268999999999998</v>
      </c>
      <c r="T145" s="101">
        <v>0</v>
      </c>
      <c r="U145" s="102">
        <v>5.8</v>
      </c>
      <c r="V145" s="103">
        <f>14.79+13.679</f>
        <v>28.469000000000001</v>
      </c>
      <c r="W145" s="69">
        <f t="shared" si="27"/>
        <v>129.66106492046055</v>
      </c>
      <c r="Y145" s="104"/>
    </row>
    <row r="146" spans="1:25" s="114" customFormat="1" ht="12.5" x14ac:dyDescent="0.25">
      <c r="A146" s="105">
        <v>2020</v>
      </c>
      <c r="B146" s="105">
        <v>2020</v>
      </c>
      <c r="C146" s="9">
        <v>44166</v>
      </c>
      <c r="D146" s="69">
        <f t="shared" si="28"/>
        <v>129.66106492046055</v>
      </c>
      <c r="E146" s="108">
        <f t="shared" si="21"/>
        <v>0</v>
      </c>
      <c r="F146" s="118">
        <v>0</v>
      </c>
      <c r="G146" s="95">
        <f t="shared" si="22"/>
        <v>31.666</v>
      </c>
      <c r="H146" s="96">
        <v>4</v>
      </c>
      <c r="I146" s="97">
        <v>22.666</v>
      </c>
      <c r="J146" s="97">
        <v>5</v>
      </c>
      <c r="K146" s="110">
        <f t="shared" si="23"/>
        <v>32.666600000000003</v>
      </c>
      <c r="L146" s="98">
        <v>6.25</v>
      </c>
      <c r="M146" s="111"/>
      <c r="N146" s="99">
        <f t="shared" si="24"/>
        <v>6.4165999999999999</v>
      </c>
      <c r="O146" s="100">
        <v>6.4165999999999999</v>
      </c>
      <c r="P146" s="112">
        <f t="shared" si="25"/>
        <v>20</v>
      </c>
      <c r="Q146" s="100">
        <v>0</v>
      </c>
      <c r="R146" s="100">
        <v>20</v>
      </c>
      <c r="S146" s="110">
        <f t="shared" si="26"/>
        <v>23.443999999999999</v>
      </c>
      <c r="T146" s="101">
        <v>0</v>
      </c>
      <c r="U146" s="102">
        <v>16.399999999999999</v>
      </c>
      <c r="V146" s="107">
        <f>2.494+4.55</f>
        <v>7.0440000000000005</v>
      </c>
      <c r="W146" s="69">
        <f t="shared" si="27"/>
        <v>88.77246492046055</v>
      </c>
      <c r="Y146" s="115"/>
    </row>
    <row r="147" spans="1:25" x14ac:dyDescent="0.3">
      <c r="A147" s="68">
        <v>2021</v>
      </c>
      <c r="B147" s="68">
        <v>2021</v>
      </c>
      <c r="C147" s="8">
        <v>44197</v>
      </c>
      <c r="D147" s="69">
        <f t="shared" si="28"/>
        <v>88.77246492046055</v>
      </c>
      <c r="E147" s="93">
        <f t="shared" si="21"/>
        <v>0</v>
      </c>
      <c r="F147" s="117">
        <v>0</v>
      </c>
      <c r="G147" s="95">
        <f t="shared" si="22"/>
        <v>34.166330000000002</v>
      </c>
      <c r="H147" s="96">
        <v>6.0833300000000001</v>
      </c>
      <c r="I147" s="97">
        <v>24.332999999999998</v>
      </c>
      <c r="J147" s="97">
        <v>3.75</v>
      </c>
      <c r="K147" s="73">
        <f t="shared" si="23"/>
        <v>10.2499</v>
      </c>
      <c r="L147" s="98">
        <v>3.5832999999999999</v>
      </c>
      <c r="N147" s="99">
        <f t="shared" si="24"/>
        <v>0</v>
      </c>
      <c r="O147" s="100">
        <v>0</v>
      </c>
      <c r="P147" s="99">
        <f t="shared" si="25"/>
        <v>6.6665999999999999</v>
      </c>
      <c r="Q147" s="100">
        <v>0</v>
      </c>
      <c r="R147" s="100">
        <v>6.6665999999999999</v>
      </c>
      <c r="S147" s="73">
        <f t="shared" si="26"/>
        <v>68.581999999999994</v>
      </c>
      <c r="T147" s="101">
        <v>23</v>
      </c>
      <c r="U147" s="102">
        <v>6</v>
      </c>
      <c r="V147" s="103">
        <f>33.082+6.5</f>
        <v>39.582000000000001</v>
      </c>
      <c r="W147" s="69">
        <f t="shared" si="27"/>
        <v>112.93823492046054</v>
      </c>
      <c r="Y147" s="104"/>
    </row>
    <row r="148" spans="1:25" x14ac:dyDescent="0.3">
      <c r="A148" s="68">
        <v>2021</v>
      </c>
      <c r="B148" s="68">
        <v>2021</v>
      </c>
      <c r="C148" s="8">
        <v>44228</v>
      </c>
      <c r="D148" s="69">
        <f t="shared" si="28"/>
        <v>112.93823492046054</v>
      </c>
      <c r="E148" s="93">
        <f t="shared" si="21"/>
        <v>0</v>
      </c>
      <c r="F148" s="117">
        <v>0</v>
      </c>
      <c r="G148" s="95">
        <f t="shared" si="22"/>
        <v>34.166330000000002</v>
      </c>
      <c r="H148" s="96">
        <v>6.0833300000000001</v>
      </c>
      <c r="I148" s="97">
        <v>24.332999999999998</v>
      </c>
      <c r="J148" s="97">
        <v>3.75</v>
      </c>
      <c r="K148" s="73">
        <f t="shared" si="23"/>
        <v>20.2499</v>
      </c>
      <c r="L148" s="98">
        <v>3.5832999999999999</v>
      </c>
      <c r="M148" s="75">
        <v>0</v>
      </c>
      <c r="N148" s="99">
        <f t="shared" si="24"/>
        <v>0</v>
      </c>
      <c r="O148" s="100">
        <v>0</v>
      </c>
      <c r="P148" s="99">
        <f t="shared" si="25"/>
        <v>16.666599999999999</v>
      </c>
      <c r="Q148" s="100">
        <v>0</v>
      </c>
      <c r="R148" s="100">
        <v>16.666599999999999</v>
      </c>
      <c r="S148" s="73">
        <f t="shared" si="26"/>
        <v>95.861000000000004</v>
      </c>
      <c r="T148" s="101">
        <v>2.97</v>
      </c>
      <c r="U148" s="102">
        <v>0</v>
      </c>
      <c r="V148" s="103">
        <v>92.891000000000005</v>
      </c>
      <c r="W148" s="69">
        <f t="shared" si="27"/>
        <v>154.38300492046056</v>
      </c>
      <c r="Y148" s="104"/>
    </row>
    <row r="149" spans="1:25" x14ac:dyDescent="0.3">
      <c r="A149" s="68">
        <v>2021</v>
      </c>
      <c r="B149" s="68">
        <v>2021</v>
      </c>
      <c r="C149" s="8">
        <v>44256</v>
      </c>
      <c r="D149" s="69">
        <f t="shared" si="28"/>
        <v>154.38300492046056</v>
      </c>
      <c r="E149" s="93">
        <f t="shared" si="21"/>
        <v>0</v>
      </c>
      <c r="F149" s="117">
        <v>0</v>
      </c>
      <c r="G149" s="95">
        <f t="shared" si="22"/>
        <v>34.166330000000002</v>
      </c>
      <c r="H149" s="96">
        <v>6.0833300000000001</v>
      </c>
      <c r="I149" s="97">
        <v>24.332999999999998</v>
      </c>
      <c r="J149" s="97">
        <v>3.75</v>
      </c>
      <c r="K149" s="73">
        <f t="shared" si="23"/>
        <v>25.2499</v>
      </c>
      <c r="L149" s="98">
        <v>3.5832999999999999</v>
      </c>
      <c r="M149" s="75">
        <v>0</v>
      </c>
      <c r="N149" s="99">
        <f t="shared" si="24"/>
        <v>15</v>
      </c>
      <c r="O149" s="100">
        <v>15</v>
      </c>
      <c r="P149" s="99">
        <f t="shared" si="25"/>
        <v>6.6665999999999999</v>
      </c>
      <c r="Q149" s="100">
        <v>0</v>
      </c>
      <c r="R149" s="100">
        <v>6.6665999999999999</v>
      </c>
      <c r="S149" s="73">
        <f t="shared" si="26"/>
        <v>102.095</v>
      </c>
      <c r="T149" s="101">
        <f>25+1.599</f>
        <v>26.599</v>
      </c>
      <c r="U149" s="102">
        <v>1.27</v>
      </c>
      <c r="V149" s="103">
        <f>89.726-20.5+5</f>
        <v>74.225999999999999</v>
      </c>
      <c r="W149" s="69">
        <f t="shared" si="27"/>
        <v>197.06177492046055</v>
      </c>
      <c r="Y149" s="104"/>
    </row>
    <row r="150" spans="1:25" x14ac:dyDescent="0.3">
      <c r="A150" s="68">
        <v>2021</v>
      </c>
      <c r="B150" s="68">
        <v>2021</v>
      </c>
      <c r="C150" s="8">
        <v>44287</v>
      </c>
      <c r="D150" s="69">
        <f t="shared" si="28"/>
        <v>197.06177492046055</v>
      </c>
      <c r="E150" s="93">
        <f t="shared" si="21"/>
        <v>0</v>
      </c>
      <c r="F150" s="117">
        <v>0</v>
      </c>
      <c r="G150" s="95">
        <f t="shared" si="22"/>
        <v>34.166330000000002</v>
      </c>
      <c r="H150" s="96">
        <v>6.0833300000000001</v>
      </c>
      <c r="I150" s="97">
        <v>24.332999999999998</v>
      </c>
      <c r="J150" s="97">
        <v>3.75</v>
      </c>
      <c r="K150" s="73">
        <f t="shared" si="23"/>
        <v>20.2499</v>
      </c>
      <c r="L150" s="98">
        <v>3.5832999999999999</v>
      </c>
      <c r="N150" s="99">
        <f t="shared" si="24"/>
        <v>0</v>
      </c>
      <c r="O150" s="100">
        <v>0</v>
      </c>
      <c r="P150" s="99">
        <f t="shared" si="25"/>
        <v>16.666599999999999</v>
      </c>
      <c r="Q150" s="100">
        <v>0</v>
      </c>
      <c r="R150" s="100">
        <v>16.666599999999999</v>
      </c>
      <c r="S150" s="73">
        <f t="shared" si="26"/>
        <v>39.488999999999997</v>
      </c>
      <c r="T150" s="101">
        <v>0</v>
      </c>
      <c r="U150" s="102">
        <v>2.87</v>
      </c>
      <c r="V150" s="103">
        <v>36.619</v>
      </c>
      <c r="W150" s="69">
        <f t="shared" si="27"/>
        <v>182.13454492046054</v>
      </c>
      <c r="Y150" s="104"/>
    </row>
    <row r="151" spans="1:25" x14ac:dyDescent="0.3">
      <c r="A151" s="68">
        <v>2021</v>
      </c>
      <c r="B151" s="68">
        <v>2021</v>
      </c>
      <c r="C151" s="8">
        <v>44317</v>
      </c>
      <c r="D151" s="69">
        <f t="shared" si="28"/>
        <v>182.13454492046054</v>
      </c>
      <c r="E151" s="93">
        <f t="shared" si="21"/>
        <v>0</v>
      </c>
      <c r="F151" s="117">
        <v>0</v>
      </c>
      <c r="G151" s="95">
        <f t="shared" si="22"/>
        <v>34.166330000000002</v>
      </c>
      <c r="H151" s="96">
        <v>6.0833300000000001</v>
      </c>
      <c r="I151" s="97">
        <v>24.332999999999998</v>
      </c>
      <c r="J151" s="97">
        <v>3.75</v>
      </c>
      <c r="K151" s="73">
        <f t="shared" si="23"/>
        <v>21.583300000000001</v>
      </c>
      <c r="L151" s="98">
        <v>3.5832999999999999</v>
      </c>
      <c r="N151" s="99">
        <f t="shared" si="24"/>
        <v>0</v>
      </c>
      <c r="O151" s="100">
        <v>0</v>
      </c>
      <c r="P151" s="99">
        <f t="shared" si="25"/>
        <v>18</v>
      </c>
      <c r="Q151" s="100">
        <v>0</v>
      </c>
      <c r="R151" s="100">
        <v>18</v>
      </c>
      <c r="S151" s="73">
        <f t="shared" si="26"/>
        <v>42.448999999999998</v>
      </c>
      <c r="T151" s="101">
        <v>1</v>
      </c>
      <c r="U151" s="102">
        <v>11.618</v>
      </c>
      <c r="V151" s="103">
        <v>29.831</v>
      </c>
      <c r="W151" s="69">
        <f t="shared" si="27"/>
        <v>168.83391492046053</v>
      </c>
      <c r="Y151" s="104"/>
    </row>
    <row r="152" spans="1:25" x14ac:dyDescent="0.3">
      <c r="A152" s="68">
        <v>2021</v>
      </c>
      <c r="B152" s="68">
        <v>2021</v>
      </c>
      <c r="C152" s="8">
        <v>44348</v>
      </c>
      <c r="D152" s="69">
        <f t="shared" si="28"/>
        <v>168.83391492046053</v>
      </c>
      <c r="E152" s="93">
        <f t="shared" si="21"/>
        <v>0</v>
      </c>
      <c r="F152" s="117">
        <v>0</v>
      </c>
      <c r="G152" s="95">
        <f t="shared" si="22"/>
        <v>34.166330000000002</v>
      </c>
      <c r="H152" s="96">
        <v>6.0833300000000001</v>
      </c>
      <c r="I152" s="97">
        <v>24.332999999999998</v>
      </c>
      <c r="J152" s="97">
        <v>3.75</v>
      </c>
      <c r="K152" s="73">
        <f t="shared" si="23"/>
        <v>27.249899999999997</v>
      </c>
      <c r="L152" s="98">
        <v>3.5832999999999999</v>
      </c>
      <c r="N152" s="99">
        <f t="shared" si="24"/>
        <v>7</v>
      </c>
      <c r="O152" s="100">
        <v>7</v>
      </c>
      <c r="P152" s="99">
        <f t="shared" si="25"/>
        <v>16.666599999999999</v>
      </c>
      <c r="Q152" s="100">
        <v>0</v>
      </c>
      <c r="R152" s="100">
        <v>16.666599999999999</v>
      </c>
      <c r="S152" s="73">
        <f t="shared" si="26"/>
        <v>73.662999999999997</v>
      </c>
      <c r="T152" s="101">
        <v>0.52</v>
      </c>
      <c r="U152" s="102">
        <f>1.5+11.51</f>
        <v>13.01</v>
      </c>
      <c r="V152" s="103">
        <v>60.133000000000003</v>
      </c>
      <c r="W152" s="69">
        <f t="shared" si="27"/>
        <v>181.0806849204605</v>
      </c>
      <c r="Y152" s="104"/>
    </row>
    <row r="153" spans="1:25" x14ac:dyDescent="0.3">
      <c r="A153" s="68">
        <v>2021</v>
      </c>
      <c r="B153" s="68">
        <v>2021</v>
      </c>
      <c r="C153" s="8">
        <v>44378</v>
      </c>
      <c r="D153" s="69">
        <f t="shared" si="28"/>
        <v>181.0806849204605</v>
      </c>
      <c r="E153" s="93">
        <f t="shared" si="21"/>
        <v>0</v>
      </c>
      <c r="F153" s="117">
        <v>0</v>
      </c>
      <c r="G153" s="95">
        <f t="shared" si="22"/>
        <v>34.166330000000002</v>
      </c>
      <c r="H153" s="96">
        <v>6.0833300000000001</v>
      </c>
      <c r="I153" s="97">
        <v>24.332999999999998</v>
      </c>
      <c r="J153" s="97">
        <v>3.75</v>
      </c>
      <c r="K153" s="73">
        <f t="shared" si="23"/>
        <v>23.583300000000001</v>
      </c>
      <c r="L153" s="98">
        <v>3.5832999999999999</v>
      </c>
      <c r="N153" s="99">
        <f t="shared" si="24"/>
        <v>0</v>
      </c>
      <c r="O153" s="100">
        <v>0</v>
      </c>
      <c r="P153" s="99">
        <f t="shared" si="25"/>
        <v>20</v>
      </c>
      <c r="Q153" s="100">
        <v>0</v>
      </c>
      <c r="R153" s="100">
        <v>20</v>
      </c>
      <c r="S153" s="73">
        <f t="shared" si="26"/>
        <v>64.075999999999993</v>
      </c>
      <c r="T153" s="101">
        <v>27</v>
      </c>
      <c r="U153" s="102">
        <v>4.4400000000000004</v>
      </c>
      <c r="V153" s="103">
        <f>24.267+8.369</f>
        <v>32.635999999999996</v>
      </c>
      <c r="W153" s="69">
        <f t="shared" si="27"/>
        <v>187.40705492046047</v>
      </c>
      <c r="Y153" s="104"/>
    </row>
    <row r="154" spans="1:25" x14ac:dyDescent="0.3">
      <c r="A154" s="68">
        <v>2021</v>
      </c>
      <c r="B154" s="68">
        <v>2021</v>
      </c>
      <c r="C154" s="8">
        <v>44409</v>
      </c>
      <c r="D154" s="69">
        <f t="shared" si="28"/>
        <v>187.40705492046047</v>
      </c>
      <c r="E154" s="93">
        <f t="shared" si="21"/>
        <v>0</v>
      </c>
      <c r="F154" s="117">
        <v>0</v>
      </c>
      <c r="G154" s="95">
        <f t="shared" si="22"/>
        <v>34.166330000000002</v>
      </c>
      <c r="H154" s="96">
        <v>6.0833300000000001</v>
      </c>
      <c r="I154" s="97">
        <v>24.332999999999998</v>
      </c>
      <c r="J154" s="97">
        <v>3.75</v>
      </c>
      <c r="K154" s="73">
        <f t="shared" si="23"/>
        <v>18.583300000000001</v>
      </c>
      <c r="L154" s="98">
        <v>3.5832999999999999</v>
      </c>
      <c r="N154" s="99">
        <f t="shared" si="24"/>
        <v>0</v>
      </c>
      <c r="O154" s="100">
        <v>0</v>
      </c>
      <c r="P154" s="99">
        <f t="shared" si="25"/>
        <v>15</v>
      </c>
      <c r="Q154" s="100">
        <v>0</v>
      </c>
      <c r="R154" s="100">
        <v>15</v>
      </c>
      <c r="S154" s="73">
        <f t="shared" si="26"/>
        <v>81.78</v>
      </c>
      <c r="T154" s="101">
        <f>24.75 + 0.108</f>
        <v>24.858000000000001</v>
      </c>
      <c r="U154" s="102">
        <f>16.06+9.3</f>
        <v>25.36</v>
      </c>
      <c r="V154" s="103">
        <f>22.3+9.262</f>
        <v>31.562000000000001</v>
      </c>
      <c r="W154" s="69">
        <f t="shared" si="27"/>
        <v>216.43742492046047</v>
      </c>
      <c r="Y154" s="104"/>
    </row>
    <row r="155" spans="1:25" x14ac:dyDescent="0.3">
      <c r="A155" s="68">
        <v>2021</v>
      </c>
      <c r="B155" s="68">
        <v>2021</v>
      </c>
      <c r="C155" s="8">
        <v>44440</v>
      </c>
      <c r="D155" s="69">
        <f t="shared" si="28"/>
        <v>216.43742492046047</v>
      </c>
      <c r="E155" s="93">
        <f t="shared" si="21"/>
        <v>0</v>
      </c>
      <c r="F155" s="117">
        <v>0</v>
      </c>
      <c r="G155" s="95">
        <f t="shared" si="22"/>
        <v>34.166330000000002</v>
      </c>
      <c r="H155" s="96">
        <v>6.0833300000000001</v>
      </c>
      <c r="I155" s="97">
        <v>24.332999999999998</v>
      </c>
      <c r="J155" s="97">
        <v>3.75</v>
      </c>
      <c r="K155" s="73">
        <f t="shared" si="23"/>
        <v>20.2499</v>
      </c>
      <c r="L155" s="98">
        <v>3.5832999999999999</v>
      </c>
      <c r="N155" s="99">
        <f t="shared" si="24"/>
        <v>0</v>
      </c>
      <c r="O155" s="100">
        <v>0</v>
      </c>
      <c r="P155" s="99">
        <f t="shared" si="25"/>
        <v>16.666599999999999</v>
      </c>
      <c r="Q155" s="100">
        <v>0</v>
      </c>
      <c r="R155" s="100">
        <v>16.666599999999999</v>
      </c>
      <c r="S155" s="73">
        <f t="shared" si="26"/>
        <v>68.710000000000008</v>
      </c>
      <c r="T155" s="101">
        <v>23.5</v>
      </c>
      <c r="U155" s="102">
        <v>19.850000000000001</v>
      </c>
      <c r="V155" s="103">
        <f>20.35+5.01</f>
        <v>25.36</v>
      </c>
      <c r="W155" s="69">
        <f t="shared" si="27"/>
        <v>230.7311949204605</v>
      </c>
      <c r="Y155" s="104"/>
    </row>
    <row r="156" spans="1:25" x14ac:dyDescent="0.3">
      <c r="A156" s="68">
        <v>2021</v>
      </c>
      <c r="B156" s="68">
        <v>2021</v>
      </c>
      <c r="C156" s="8">
        <v>44470</v>
      </c>
      <c r="D156" s="69">
        <f t="shared" si="28"/>
        <v>230.7311949204605</v>
      </c>
      <c r="E156" s="93">
        <f t="shared" si="21"/>
        <v>0</v>
      </c>
      <c r="F156" s="117">
        <v>0</v>
      </c>
      <c r="G156" s="95">
        <f t="shared" si="22"/>
        <v>34.166330000000002</v>
      </c>
      <c r="H156" s="96">
        <v>6.0833300000000001</v>
      </c>
      <c r="I156" s="97">
        <v>24.332999999999998</v>
      </c>
      <c r="J156" s="97">
        <v>3.75</v>
      </c>
      <c r="K156" s="73">
        <f t="shared" si="23"/>
        <v>42.249899999999997</v>
      </c>
      <c r="L156" s="98">
        <v>3.5832999999999999</v>
      </c>
      <c r="N156" s="99">
        <f t="shared" si="24"/>
        <v>22</v>
      </c>
      <c r="O156" s="100">
        <v>22</v>
      </c>
      <c r="P156" s="99">
        <f t="shared" si="25"/>
        <v>16.666599999999999</v>
      </c>
      <c r="Q156" s="100">
        <v>0</v>
      </c>
      <c r="R156" s="100">
        <v>16.666599999999999</v>
      </c>
      <c r="S156" s="73">
        <f t="shared" si="26"/>
        <v>51.831000000000003</v>
      </c>
      <c r="T156" s="101">
        <v>0</v>
      </c>
      <c r="U156" s="102">
        <v>10.3</v>
      </c>
      <c r="V156" s="103">
        <f>32.458+9.073</f>
        <v>41.530999999999999</v>
      </c>
      <c r="W156" s="69">
        <f t="shared" si="27"/>
        <v>206.14596492046047</v>
      </c>
      <c r="Y156" s="104"/>
    </row>
    <row r="157" spans="1:25" x14ac:dyDescent="0.3">
      <c r="A157" s="68">
        <v>2021</v>
      </c>
      <c r="B157" s="68">
        <v>2021</v>
      </c>
      <c r="C157" s="8">
        <v>44501</v>
      </c>
      <c r="D157" s="69">
        <f t="shared" si="28"/>
        <v>206.14596492046047</v>
      </c>
      <c r="E157" s="93">
        <f t="shared" si="21"/>
        <v>0</v>
      </c>
      <c r="F157" s="117">
        <v>0</v>
      </c>
      <c r="G157" s="95">
        <f t="shared" si="22"/>
        <v>34.166330000000002</v>
      </c>
      <c r="H157" s="96">
        <v>6.0833300000000001</v>
      </c>
      <c r="I157" s="97">
        <v>24.332999999999998</v>
      </c>
      <c r="J157" s="97">
        <v>3.75</v>
      </c>
      <c r="K157" s="73">
        <f t="shared" si="23"/>
        <v>32.249900000000004</v>
      </c>
      <c r="L157" s="98">
        <v>3.5832999999999999</v>
      </c>
      <c r="N157" s="99">
        <f t="shared" si="24"/>
        <v>15</v>
      </c>
      <c r="O157" s="100">
        <v>15</v>
      </c>
      <c r="P157" s="99">
        <f t="shared" si="25"/>
        <v>13.666600000000001</v>
      </c>
      <c r="Q157" s="100">
        <v>0</v>
      </c>
      <c r="R157" s="100">
        <v>13.666600000000001</v>
      </c>
      <c r="S157" s="73">
        <f t="shared" si="26"/>
        <v>39.262</v>
      </c>
      <c r="T157" s="101">
        <v>0</v>
      </c>
      <c r="U157" s="102">
        <v>8.1739999999999995</v>
      </c>
      <c r="V157" s="103">
        <f>26.088+5</f>
        <v>31.088000000000001</v>
      </c>
      <c r="W157" s="69">
        <f t="shared" si="27"/>
        <v>178.99173492046046</v>
      </c>
      <c r="Y157" s="104"/>
    </row>
    <row r="158" spans="1:25" s="114" customFormat="1" ht="12.5" x14ac:dyDescent="0.25">
      <c r="A158" s="105">
        <v>2021</v>
      </c>
      <c r="B158" s="105">
        <v>2021</v>
      </c>
      <c r="C158" s="9">
        <v>44531</v>
      </c>
      <c r="D158" s="69">
        <f t="shared" si="28"/>
        <v>178.99173492046046</v>
      </c>
      <c r="E158" s="108">
        <f t="shared" si="21"/>
        <v>0</v>
      </c>
      <c r="F158" s="118">
        <v>0</v>
      </c>
      <c r="G158" s="95">
        <f t="shared" si="22"/>
        <v>34.166330000000002</v>
      </c>
      <c r="H158" s="96">
        <v>6.0833300000000001</v>
      </c>
      <c r="I158" s="97">
        <v>24.332999999999998</v>
      </c>
      <c r="J158" s="97">
        <v>3.75</v>
      </c>
      <c r="K158" s="110">
        <f t="shared" si="23"/>
        <v>20.2499</v>
      </c>
      <c r="L158" s="98">
        <v>3.5832999999999999</v>
      </c>
      <c r="M158" s="111"/>
      <c r="N158" s="99">
        <f t="shared" si="24"/>
        <v>10</v>
      </c>
      <c r="O158" s="100">
        <v>10</v>
      </c>
      <c r="P158" s="112">
        <f t="shared" si="25"/>
        <v>6.6665999999999999</v>
      </c>
      <c r="Q158" s="100">
        <v>0</v>
      </c>
      <c r="R158" s="100">
        <v>6.6665999999999999</v>
      </c>
      <c r="S158" s="110">
        <f t="shared" si="26"/>
        <v>96.844999999999999</v>
      </c>
      <c r="T158" s="101">
        <v>38.200000000000003</v>
      </c>
      <c r="U158" s="113">
        <v>7.8250000000000002</v>
      </c>
      <c r="V158" s="107">
        <f>43.82+7</f>
        <v>50.82</v>
      </c>
      <c r="W158" s="69">
        <f t="shared" si="27"/>
        <v>221.42050492046047</v>
      </c>
      <c r="Y158" s="115"/>
    </row>
    <row r="159" spans="1:25" x14ac:dyDescent="0.3">
      <c r="A159" s="68">
        <v>2022</v>
      </c>
      <c r="B159" s="68">
        <v>2022</v>
      </c>
      <c r="C159" s="8">
        <v>44562</v>
      </c>
      <c r="D159" s="69">
        <f t="shared" si="28"/>
        <v>221.42050492046047</v>
      </c>
      <c r="E159" s="93">
        <f t="shared" si="21"/>
        <v>0</v>
      </c>
      <c r="F159" s="117">
        <v>0</v>
      </c>
      <c r="G159" s="95">
        <f t="shared" si="22"/>
        <v>34.25</v>
      </c>
      <c r="H159" s="96">
        <v>8.5</v>
      </c>
      <c r="I159" s="97">
        <v>23.75</v>
      </c>
      <c r="J159" s="97">
        <v>2</v>
      </c>
      <c r="K159" s="73">
        <f t="shared" si="23"/>
        <v>29.583300000000001</v>
      </c>
      <c r="L159" s="98">
        <v>3.75</v>
      </c>
      <c r="N159" s="99">
        <f t="shared" si="24"/>
        <v>0.83330000000000004</v>
      </c>
      <c r="O159" s="100">
        <v>0.83330000000000004</v>
      </c>
      <c r="P159" s="99">
        <f t="shared" si="25"/>
        <v>25</v>
      </c>
      <c r="Q159" s="100">
        <v>0</v>
      </c>
      <c r="R159" s="100">
        <v>25</v>
      </c>
      <c r="S159" s="73">
        <f t="shared" si="26"/>
        <v>64.03</v>
      </c>
      <c r="T159" s="101">
        <v>0</v>
      </c>
      <c r="U159" s="102">
        <v>10.65</v>
      </c>
      <c r="V159" s="103">
        <v>53.38</v>
      </c>
      <c r="W159" s="69">
        <f t="shared" si="27"/>
        <v>221.61720492046047</v>
      </c>
      <c r="Y159" s="104"/>
    </row>
    <row r="160" spans="1:25" x14ac:dyDescent="0.3">
      <c r="A160" s="68">
        <v>2022</v>
      </c>
      <c r="B160" s="68">
        <v>2022</v>
      </c>
      <c r="C160" s="8">
        <v>44593</v>
      </c>
      <c r="D160" s="69">
        <f t="shared" si="28"/>
        <v>221.61720492046047</v>
      </c>
      <c r="E160" s="93">
        <f t="shared" si="21"/>
        <v>0</v>
      </c>
      <c r="F160" s="117">
        <v>0</v>
      </c>
      <c r="G160" s="95">
        <f t="shared" si="22"/>
        <v>34.25</v>
      </c>
      <c r="H160" s="96">
        <v>8.5</v>
      </c>
      <c r="I160" s="97">
        <v>23.75</v>
      </c>
      <c r="J160" s="97">
        <v>2</v>
      </c>
      <c r="K160" s="73">
        <f t="shared" si="23"/>
        <v>28.583300000000001</v>
      </c>
      <c r="L160" s="98">
        <v>3.75</v>
      </c>
      <c r="N160" s="99">
        <f t="shared" si="24"/>
        <v>0.83330000000000004</v>
      </c>
      <c r="O160" s="100">
        <v>0.83330000000000004</v>
      </c>
      <c r="P160" s="99">
        <f t="shared" si="25"/>
        <v>24</v>
      </c>
      <c r="Q160" s="100">
        <v>0</v>
      </c>
      <c r="R160" s="100">
        <v>24</v>
      </c>
      <c r="S160" s="73">
        <f t="shared" si="26"/>
        <v>63.58</v>
      </c>
      <c r="T160" s="101">
        <v>8.5</v>
      </c>
      <c r="U160" s="102">
        <v>0</v>
      </c>
      <c r="V160" s="103">
        <v>55.08</v>
      </c>
      <c r="W160" s="69">
        <f t="shared" si="27"/>
        <v>222.36390492046047</v>
      </c>
      <c r="Y160" s="104"/>
    </row>
    <row r="161" spans="1:25" x14ac:dyDescent="0.3">
      <c r="A161" s="68">
        <v>2022</v>
      </c>
      <c r="B161" s="68">
        <v>2022</v>
      </c>
      <c r="C161" s="8">
        <v>44621</v>
      </c>
      <c r="D161" s="69">
        <f t="shared" si="28"/>
        <v>222.36390492046047</v>
      </c>
      <c r="E161" s="93">
        <f t="shared" si="21"/>
        <v>0</v>
      </c>
      <c r="F161" s="117">
        <v>0</v>
      </c>
      <c r="G161" s="95">
        <f t="shared" si="22"/>
        <v>34.25</v>
      </c>
      <c r="H161" s="96">
        <v>8.5</v>
      </c>
      <c r="I161" s="97">
        <v>23.75</v>
      </c>
      <c r="J161" s="97">
        <v>2</v>
      </c>
      <c r="K161" s="73">
        <f t="shared" si="23"/>
        <v>34.583300000000001</v>
      </c>
      <c r="L161" s="98">
        <v>3.75</v>
      </c>
      <c r="N161" s="99">
        <f t="shared" si="24"/>
        <v>0.83330000000000004</v>
      </c>
      <c r="O161" s="100">
        <v>0.83330000000000004</v>
      </c>
      <c r="P161" s="99">
        <f t="shared" si="25"/>
        <v>30</v>
      </c>
      <c r="Q161" s="100">
        <v>0</v>
      </c>
      <c r="R161" s="100">
        <v>30</v>
      </c>
      <c r="S161" s="73">
        <f t="shared" si="26"/>
        <v>56.124000000000002</v>
      </c>
      <c r="T161" s="101">
        <v>0</v>
      </c>
      <c r="U161" s="102">
        <v>0</v>
      </c>
      <c r="V161" s="103">
        <v>56.124000000000002</v>
      </c>
      <c r="W161" s="69">
        <f t="shared" si="27"/>
        <v>209.65460492046046</v>
      </c>
      <c r="Y161" s="104"/>
    </row>
    <row r="162" spans="1:25" x14ac:dyDescent="0.3">
      <c r="A162" s="68">
        <v>2022</v>
      </c>
      <c r="B162" s="68">
        <v>2022</v>
      </c>
      <c r="C162" s="8">
        <v>44652</v>
      </c>
      <c r="D162" s="69">
        <f t="shared" si="28"/>
        <v>209.65460492046046</v>
      </c>
      <c r="E162" s="93">
        <f t="shared" si="21"/>
        <v>0</v>
      </c>
      <c r="F162" s="117">
        <v>0</v>
      </c>
      <c r="G162" s="95">
        <f t="shared" si="22"/>
        <v>34.25</v>
      </c>
      <c r="H162" s="96">
        <v>8.5</v>
      </c>
      <c r="I162" s="97">
        <v>23.75</v>
      </c>
      <c r="J162" s="97">
        <v>2</v>
      </c>
      <c r="K162" s="73">
        <f t="shared" si="23"/>
        <v>39.583300000000001</v>
      </c>
      <c r="L162" s="98">
        <v>3.75</v>
      </c>
      <c r="N162" s="99">
        <f t="shared" si="24"/>
        <v>0.83330000000000004</v>
      </c>
      <c r="O162" s="100">
        <v>0.83330000000000004</v>
      </c>
      <c r="P162" s="99">
        <f t="shared" si="25"/>
        <v>35</v>
      </c>
      <c r="Q162" s="100">
        <v>0</v>
      </c>
      <c r="R162" s="100">
        <v>35</v>
      </c>
      <c r="S162" s="73">
        <f t="shared" si="26"/>
        <v>82.402000000000001</v>
      </c>
      <c r="T162" s="101">
        <v>25</v>
      </c>
      <c r="U162" s="102">
        <v>3.2</v>
      </c>
      <c r="V162" s="103">
        <v>54.201999999999998</v>
      </c>
      <c r="W162" s="69">
        <f t="shared" si="27"/>
        <v>218.22330492046046</v>
      </c>
      <c r="Y162" s="104"/>
    </row>
    <row r="163" spans="1:25" x14ac:dyDescent="0.3">
      <c r="A163" s="68">
        <v>2022</v>
      </c>
      <c r="B163" s="68">
        <v>2022</v>
      </c>
      <c r="C163" s="8">
        <v>44682</v>
      </c>
      <c r="D163" s="69">
        <f t="shared" si="28"/>
        <v>218.22330492046046</v>
      </c>
      <c r="E163" s="93">
        <f t="shared" si="21"/>
        <v>0</v>
      </c>
      <c r="F163" s="117">
        <v>0</v>
      </c>
      <c r="G163" s="95">
        <f t="shared" si="22"/>
        <v>34.25</v>
      </c>
      <c r="H163" s="96">
        <v>8.5</v>
      </c>
      <c r="I163" s="97">
        <v>23.75</v>
      </c>
      <c r="J163" s="97">
        <v>2</v>
      </c>
      <c r="K163" s="73">
        <f t="shared" si="23"/>
        <v>14.583300000000001</v>
      </c>
      <c r="L163" s="98">
        <v>3.75</v>
      </c>
      <c r="N163" s="99">
        <f t="shared" si="24"/>
        <v>0.83330000000000004</v>
      </c>
      <c r="O163" s="100">
        <v>0.83330000000000004</v>
      </c>
      <c r="P163" s="99">
        <f t="shared" si="25"/>
        <v>10</v>
      </c>
      <c r="Q163" s="100">
        <v>0</v>
      </c>
      <c r="R163" s="100">
        <v>10</v>
      </c>
      <c r="S163" s="73">
        <f t="shared" si="26"/>
        <v>68.84899999999999</v>
      </c>
      <c r="T163" s="101">
        <v>26</v>
      </c>
      <c r="U163" s="102">
        <v>0</v>
      </c>
      <c r="V163" s="103">
        <f>42.562+0.287</f>
        <v>42.848999999999997</v>
      </c>
      <c r="W163" s="69">
        <f t="shared" si="27"/>
        <v>238.23900492046045</v>
      </c>
      <c r="Y163" s="104"/>
    </row>
    <row r="164" spans="1:25" x14ac:dyDescent="0.3">
      <c r="A164" s="68">
        <v>2022</v>
      </c>
      <c r="B164" s="68">
        <v>2022</v>
      </c>
      <c r="C164" s="8">
        <v>44713</v>
      </c>
      <c r="D164" s="69">
        <f t="shared" si="28"/>
        <v>238.23900492046045</v>
      </c>
      <c r="E164" s="93">
        <f t="shared" si="21"/>
        <v>0</v>
      </c>
      <c r="F164" s="117">
        <v>0</v>
      </c>
      <c r="G164" s="95">
        <f t="shared" si="22"/>
        <v>34.25</v>
      </c>
      <c r="H164" s="96">
        <v>8.5</v>
      </c>
      <c r="I164" s="97">
        <v>23.75</v>
      </c>
      <c r="J164" s="97">
        <v>2</v>
      </c>
      <c r="K164" s="73">
        <f t="shared" si="23"/>
        <v>33.583300000000001</v>
      </c>
      <c r="L164" s="98">
        <v>3.75</v>
      </c>
      <c r="N164" s="99">
        <f t="shared" si="24"/>
        <v>0.83330000000000004</v>
      </c>
      <c r="O164" s="100">
        <v>0.83330000000000004</v>
      </c>
      <c r="P164" s="99">
        <f t="shared" si="25"/>
        <v>29</v>
      </c>
      <c r="Q164" s="100">
        <v>0</v>
      </c>
      <c r="R164" s="100">
        <v>29</v>
      </c>
      <c r="S164" s="73">
        <f t="shared" si="26"/>
        <v>72.179000000000002</v>
      </c>
      <c r="T164" s="101">
        <v>0.58399999999999996</v>
      </c>
      <c r="U164" s="102">
        <v>0</v>
      </c>
      <c r="V164" s="103">
        <v>71.594999999999999</v>
      </c>
      <c r="W164" s="69">
        <f t="shared" si="27"/>
        <v>242.58470492046044</v>
      </c>
      <c r="Y164" s="104"/>
    </row>
    <row r="165" spans="1:25" x14ac:dyDescent="0.3">
      <c r="A165" s="68">
        <v>2022</v>
      </c>
      <c r="B165" s="68">
        <v>2022</v>
      </c>
      <c r="C165" s="8">
        <v>44743</v>
      </c>
      <c r="D165" s="69">
        <f t="shared" si="28"/>
        <v>242.58470492046044</v>
      </c>
      <c r="E165" s="93">
        <f t="shared" si="21"/>
        <v>0</v>
      </c>
      <c r="F165" s="117">
        <v>0</v>
      </c>
      <c r="G165" s="95">
        <f t="shared" si="22"/>
        <v>34.25</v>
      </c>
      <c r="H165" s="96">
        <v>8.5</v>
      </c>
      <c r="I165" s="97">
        <v>23.75</v>
      </c>
      <c r="J165" s="97">
        <v>2</v>
      </c>
      <c r="K165" s="73">
        <f t="shared" si="23"/>
        <v>35.583300000000001</v>
      </c>
      <c r="L165" s="98">
        <v>3.75</v>
      </c>
      <c r="N165" s="99">
        <f t="shared" si="24"/>
        <v>0.83330000000000004</v>
      </c>
      <c r="O165" s="100">
        <v>0.83330000000000004</v>
      </c>
      <c r="P165" s="99">
        <f t="shared" si="25"/>
        <v>31</v>
      </c>
      <c r="Q165" s="100">
        <v>0</v>
      </c>
      <c r="R165" s="100">
        <v>31</v>
      </c>
      <c r="S165" s="73">
        <f t="shared" si="26"/>
        <v>12.914000000000001</v>
      </c>
      <c r="T165" s="101">
        <v>0</v>
      </c>
      <c r="U165" s="102">
        <v>5</v>
      </c>
      <c r="V165" s="103">
        <f>4.174+3.74</f>
        <v>7.9140000000000006</v>
      </c>
      <c r="W165" s="69">
        <f t="shared" si="27"/>
        <v>185.66540492046045</v>
      </c>
      <c r="Y165" s="104"/>
    </row>
    <row r="166" spans="1:25" ht="10.5" customHeight="1" x14ac:dyDescent="0.3">
      <c r="A166" s="68">
        <v>2022</v>
      </c>
      <c r="B166" s="68">
        <v>2022</v>
      </c>
      <c r="C166" s="8">
        <v>44774</v>
      </c>
      <c r="D166" s="69">
        <f t="shared" si="28"/>
        <v>185.66540492046045</v>
      </c>
      <c r="E166" s="93">
        <f t="shared" si="21"/>
        <v>0</v>
      </c>
      <c r="F166" s="117">
        <v>0</v>
      </c>
      <c r="G166" s="95">
        <f t="shared" si="22"/>
        <v>34.25</v>
      </c>
      <c r="H166" s="96">
        <v>8.5</v>
      </c>
      <c r="I166" s="97">
        <v>23.75</v>
      </c>
      <c r="J166" s="97">
        <v>2</v>
      </c>
      <c r="K166" s="73">
        <f t="shared" si="23"/>
        <v>31.583300000000001</v>
      </c>
      <c r="L166" s="98">
        <v>3.75</v>
      </c>
      <c r="N166" s="99">
        <f t="shared" si="24"/>
        <v>0.83330000000000004</v>
      </c>
      <c r="O166" s="100">
        <v>0.83330000000000004</v>
      </c>
      <c r="P166" s="99">
        <f t="shared" si="25"/>
        <v>27</v>
      </c>
      <c r="Q166" s="100">
        <v>0</v>
      </c>
      <c r="R166" s="100">
        <v>27</v>
      </c>
      <c r="S166" s="73">
        <f t="shared" si="26"/>
        <v>71.170999999999992</v>
      </c>
      <c r="T166" s="101">
        <f>24.2+2.052</f>
        <v>26.251999999999999</v>
      </c>
      <c r="U166" s="102">
        <v>7.6680000000000001</v>
      </c>
      <c r="V166" s="103">
        <f>23.901+13.35</f>
        <v>37.250999999999998</v>
      </c>
      <c r="W166" s="69">
        <f t="shared" si="27"/>
        <v>191.00310492046043</v>
      </c>
      <c r="Y166" s="104"/>
    </row>
    <row r="167" spans="1:25" x14ac:dyDescent="0.3">
      <c r="A167" s="68">
        <v>2022</v>
      </c>
      <c r="B167" s="68">
        <v>2022</v>
      </c>
      <c r="C167" s="8">
        <v>44805</v>
      </c>
      <c r="D167" s="69">
        <f t="shared" si="28"/>
        <v>191.00310492046043</v>
      </c>
      <c r="E167" s="93">
        <f t="shared" si="21"/>
        <v>0</v>
      </c>
      <c r="F167" s="117">
        <v>0</v>
      </c>
      <c r="G167" s="95">
        <f t="shared" si="22"/>
        <v>38.25</v>
      </c>
      <c r="H167" s="96">
        <v>8.5</v>
      </c>
      <c r="I167" s="97">
        <v>23.75</v>
      </c>
      <c r="J167" s="97">
        <v>6</v>
      </c>
      <c r="K167" s="73">
        <f t="shared" si="23"/>
        <v>47.583300000000001</v>
      </c>
      <c r="L167" s="98">
        <v>3.75</v>
      </c>
      <c r="N167" s="99">
        <f t="shared" si="24"/>
        <v>0.83330000000000004</v>
      </c>
      <c r="O167" s="100">
        <v>0.83330000000000004</v>
      </c>
      <c r="P167" s="99">
        <f t="shared" si="25"/>
        <v>43</v>
      </c>
      <c r="Q167" s="100">
        <v>0</v>
      </c>
      <c r="R167" s="100">
        <v>43</v>
      </c>
      <c r="S167" s="73">
        <f t="shared" si="26"/>
        <v>109.37299999999999</v>
      </c>
      <c r="T167" s="101">
        <f>25+11.748</f>
        <v>36.747999999999998</v>
      </c>
      <c r="U167" s="102">
        <v>13.521000000000001</v>
      </c>
      <c r="V167" s="103">
        <f>42.231+16.873</f>
        <v>59.103999999999999</v>
      </c>
      <c r="W167" s="69">
        <f t="shared" si="27"/>
        <v>214.54280492046041</v>
      </c>
      <c r="Y167" s="104"/>
    </row>
    <row r="168" spans="1:25" x14ac:dyDescent="0.3">
      <c r="A168" s="68">
        <v>2022</v>
      </c>
      <c r="B168" s="68">
        <v>2022</v>
      </c>
      <c r="C168" s="8">
        <v>44835</v>
      </c>
      <c r="D168" s="69">
        <f t="shared" si="28"/>
        <v>214.54280492046041</v>
      </c>
      <c r="E168" s="93">
        <f t="shared" si="21"/>
        <v>0</v>
      </c>
      <c r="F168" s="117">
        <v>0</v>
      </c>
      <c r="G168" s="95">
        <f t="shared" si="22"/>
        <v>38.25</v>
      </c>
      <c r="H168" s="96">
        <v>8.5</v>
      </c>
      <c r="I168" s="97">
        <v>23.75</v>
      </c>
      <c r="J168" s="97">
        <v>6</v>
      </c>
      <c r="K168" s="73">
        <f t="shared" si="23"/>
        <v>31.583300000000001</v>
      </c>
      <c r="L168" s="98">
        <v>3.75</v>
      </c>
      <c r="N168" s="99">
        <f t="shared" si="24"/>
        <v>0.83330000000000004</v>
      </c>
      <c r="O168" s="100">
        <v>0.83330000000000004</v>
      </c>
      <c r="P168" s="99">
        <f t="shared" si="25"/>
        <v>27</v>
      </c>
      <c r="Q168" s="100">
        <v>0</v>
      </c>
      <c r="R168" s="100">
        <v>27</v>
      </c>
      <c r="S168" s="73">
        <f t="shared" si="26"/>
        <v>40.314999999999998</v>
      </c>
      <c r="T168" s="124">
        <v>8.1029999999999998</v>
      </c>
      <c r="U168" s="125">
        <v>9.81</v>
      </c>
      <c r="V168" s="126">
        <f>19.57+2.832</f>
        <v>22.402000000000001</v>
      </c>
      <c r="W168" s="69">
        <f t="shared" si="27"/>
        <v>185.0245049204604</v>
      </c>
      <c r="Y168" s="104"/>
    </row>
    <row r="169" spans="1:25" x14ac:dyDescent="0.3">
      <c r="A169" s="68">
        <v>2022</v>
      </c>
      <c r="B169" s="68">
        <v>2022</v>
      </c>
      <c r="C169" s="8">
        <v>44866</v>
      </c>
      <c r="D169" s="69">
        <f t="shared" si="28"/>
        <v>185.0245049204604</v>
      </c>
      <c r="E169" s="93">
        <f t="shared" si="21"/>
        <v>0</v>
      </c>
      <c r="F169" s="117">
        <v>0</v>
      </c>
      <c r="G169" s="95">
        <f t="shared" si="22"/>
        <v>38.25</v>
      </c>
      <c r="H169" s="96">
        <v>8.5</v>
      </c>
      <c r="I169" s="97">
        <v>23.75</v>
      </c>
      <c r="J169" s="97">
        <v>6</v>
      </c>
      <c r="K169" s="73">
        <f t="shared" si="23"/>
        <v>36.583300000000001</v>
      </c>
      <c r="L169" s="98">
        <v>3.75</v>
      </c>
      <c r="N169" s="99">
        <f t="shared" si="24"/>
        <v>0.83330000000000004</v>
      </c>
      <c r="O169" s="100">
        <v>0.83330000000000004</v>
      </c>
      <c r="P169" s="99">
        <f t="shared" si="25"/>
        <v>32</v>
      </c>
      <c r="Q169" s="100">
        <v>0</v>
      </c>
      <c r="R169" s="100">
        <v>32</v>
      </c>
      <c r="S169" s="73">
        <f t="shared" si="26"/>
        <v>44.231000000000002</v>
      </c>
      <c r="T169" s="124">
        <v>2.16</v>
      </c>
      <c r="U169" s="125">
        <v>25</v>
      </c>
      <c r="V169" s="126">
        <v>17.071000000000002</v>
      </c>
      <c r="W169" s="69">
        <f t="shared" si="27"/>
        <v>154.42220492046039</v>
      </c>
      <c r="Y169" s="104"/>
    </row>
    <row r="170" spans="1:25" s="114" customFormat="1" ht="12.5" x14ac:dyDescent="0.25">
      <c r="A170" s="68">
        <v>2022</v>
      </c>
      <c r="B170" s="68">
        <v>2022</v>
      </c>
      <c r="C170" s="8">
        <v>44896</v>
      </c>
      <c r="D170" s="69">
        <f t="shared" si="28"/>
        <v>154.42220492046039</v>
      </c>
      <c r="E170" s="108">
        <f t="shared" si="21"/>
        <v>0</v>
      </c>
      <c r="F170" s="118">
        <v>0</v>
      </c>
      <c r="G170" s="95">
        <f t="shared" si="22"/>
        <v>40.25</v>
      </c>
      <c r="H170" s="96">
        <v>8.5</v>
      </c>
      <c r="I170" s="97">
        <v>23.75</v>
      </c>
      <c r="J170" s="97">
        <v>8</v>
      </c>
      <c r="K170" s="110">
        <f t="shared" si="23"/>
        <v>81.583299999999994</v>
      </c>
      <c r="L170" s="98">
        <v>3.75</v>
      </c>
      <c r="M170" s="111"/>
      <c r="N170" s="99">
        <f t="shared" si="24"/>
        <v>0.83330000000000004</v>
      </c>
      <c r="O170" s="100">
        <v>0.83330000000000004</v>
      </c>
      <c r="P170" s="112">
        <f t="shared" si="25"/>
        <v>77</v>
      </c>
      <c r="Q170" s="100">
        <v>0</v>
      </c>
      <c r="R170" s="100">
        <v>77</v>
      </c>
      <c r="S170" s="73">
        <f t="shared" si="26"/>
        <v>179.51799999999997</v>
      </c>
      <c r="T170" s="124">
        <f>48.427 +24.75</f>
        <v>73.176999999999992</v>
      </c>
      <c r="U170" s="127">
        <v>0</v>
      </c>
      <c r="V170" s="126">
        <v>106.34099999999999</v>
      </c>
      <c r="W170" s="69">
        <f t="shared" si="27"/>
        <v>212.10690492046035</v>
      </c>
      <c r="Y170" s="115"/>
    </row>
    <row r="171" spans="1:25" x14ac:dyDescent="0.3">
      <c r="A171" s="68">
        <v>2023</v>
      </c>
      <c r="B171" s="68">
        <v>2023</v>
      </c>
      <c r="C171" s="8">
        <v>44927</v>
      </c>
      <c r="D171" s="69">
        <f t="shared" si="28"/>
        <v>212.10690492046035</v>
      </c>
      <c r="E171" s="93">
        <f t="shared" si="21"/>
        <v>0</v>
      </c>
      <c r="F171" s="117">
        <v>0</v>
      </c>
      <c r="G171" s="95">
        <f t="shared" si="22"/>
        <v>38.4163</v>
      </c>
      <c r="H171" s="96">
        <v>10.833</v>
      </c>
      <c r="I171" s="97">
        <v>22.5</v>
      </c>
      <c r="J171" s="97">
        <v>5.0833000000000004</v>
      </c>
      <c r="K171" s="73">
        <f t="shared" si="23"/>
        <v>31.249300000000002</v>
      </c>
      <c r="L171" s="98">
        <v>3.6659999999999999</v>
      </c>
      <c r="N171" s="99">
        <f t="shared" si="24"/>
        <v>10</v>
      </c>
      <c r="O171" s="100">
        <v>10</v>
      </c>
      <c r="P171" s="99">
        <f t="shared" si="25"/>
        <v>17.583300000000001</v>
      </c>
      <c r="Q171" s="100">
        <v>0</v>
      </c>
      <c r="R171" s="100">
        <v>17.583300000000001</v>
      </c>
      <c r="S171" s="73">
        <f t="shared" si="26"/>
        <v>65.057999999999993</v>
      </c>
      <c r="T171" s="101">
        <v>6.3470000000000004</v>
      </c>
      <c r="U171" s="102">
        <v>5.8049999999999997</v>
      </c>
      <c r="V171" s="103">
        <v>52.905999999999999</v>
      </c>
      <c r="W171" s="69">
        <f t="shared" si="27"/>
        <v>207.49930492046033</v>
      </c>
      <c r="Y171" s="104"/>
    </row>
    <row r="172" spans="1:25" x14ac:dyDescent="0.3">
      <c r="A172" s="68">
        <v>2023</v>
      </c>
      <c r="B172" s="68">
        <v>2023</v>
      </c>
      <c r="C172" s="8">
        <v>44958</v>
      </c>
      <c r="D172" s="69">
        <f t="shared" si="28"/>
        <v>207.49930492046033</v>
      </c>
      <c r="E172" s="93">
        <f t="shared" si="21"/>
        <v>0</v>
      </c>
      <c r="F172" s="117">
        <v>0</v>
      </c>
      <c r="G172" s="95">
        <f t="shared" si="22"/>
        <v>38.4163</v>
      </c>
      <c r="H172" s="96">
        <v>10.833</v>
      </c>
      <c r="I172" s="97">
        <v>22.5</v>
      </c>
      <c r="J172" s="97">
        <v>5.0833000000000004</v>
      </c>
      <c r="K172" s="73">
        <f t="shared" si="23"/>
        <v>30.666</v>
      </c>
      <c r="L172" s="98">
        <v>3.6659999999999999</v>
      </c>
      <c r="N172" s="99">
        <f t="shared" si="24"/>
        <v>5</v>
      </c>
      <c r="O172" s="100">
        <v>5</v>
      </c>
      <c r="P172" s="99">
        <f t="shared" si="25"/>
        <v>22</v>
      </c>
      <c r="Q172" s="100">
        <v>0</v>
      </c>
      <c r="R172" s="100">
        <v>22</v>
      </c>
      <c r="S172" s="73">
        <f t="shared" si="26"/>
        <v>112.307</v>
      </c>
      <c r="T172" s="101">
        <v>33.985999999999997</v>
      </c>
      <c r="U172" s="102">
        <v>3.35</v>
      </c>
      <c r="V172" s="103">
        <v>74.971000000000004</v>
      </c>
      <c r="W172" s="69">
        <f t="shared" si="27"/>
        <v>250.72400492046035</v>
      </c>
      <c r="Y172" s="104"/>
    </row>
    <row r="173" spans="1:25" x14ac:dyDescent="0.3">
      <c r="A173" s="68">
        <v>2023</v>
      </c>
      <c r="B173" s="68">
        <v>2023</v>
      </c>
      <c r="C173" s="8">
        <v>44986</v>
      </c>
      <c r="D173" s="69">
        <f t="shared" si="28"/>
        <v>250.72400492046035</v>
      </c>
      <c r="E173" s="93">
        <f t="shared" si="21"/>
        <v>0</v>
      </c>
      <c r="F173" s="117">
        <v>0</v>
      </c>
      <c r="G173" s="95">
        <f t="shared" si="22"/>
        <v>38.4163</v>
      </c>
      <c r="H173" s="96">
        <v>10.833</v>
      </c>
      <c r="I173" s="97">
        <v>22.5</v>
      </c>
      <c r="J173" s="97">
        <v>5.0833000000000004</v>
      </c>
      <c r="K173" s="73">
        <f t="shared" si="23"/>
        <v>46.665999999999997</v>
      </c>
      <c r="L173" s="98">
        <v>3.6659999999999999</v>
      </c>
      <c r="N173" s="99">
        <f t="shared" si="24"/>
        <v>5</v>
      </c>
      <c r="O173" s="100">
        <v>5</v>
      </c>
      <c r="P173" s="99">
        <f t="shared" si="25"/>
        <v>38</v>
      </c>
      <c r="Q173" s="100">
        <v>0</v>
      </c>
      <c r="R173" s="100">
        <v>38</v>
      </c>
      <c r="S173" s="73">
        <f t="shared" si="26"/>
        <v>67.894000000000005</v>
      </c>
      <c r="T173" s="101">
        <v>3.9820000000000002</v>
      </c>
      <c r="U173" s="102">
        <v>3.51</v>
      </c>
      <c r="V173" s="103">
        <v>60.402000000000001</v>
      </c>
      <c r="W173" s="69">
        <f t="shared" si="27"/>
        <v>233.53570492046035</v>
      </c>
      <c r="Y173" s="104"/>
    </row>
    <row r="174" spans="1:25" x14ac:dyDescent="0.3">
      <c r="A174" s="68">
        <v>2023</v>
      </c>
      <c r="B174" s="68">
        <v>2023</v>
      </c>
      <c r="C174" s="8">
        <v>45017</v>
      </c>
      <c r="D174" s="69">
        <f t="shared" si="28"/>
        <v>233.53570492046035</v>
      </c>
      <c r="E174" s="93">
        <f t="shared" si="21"/>
        <v>0</v>
      </c>
      <c r="F174" s="117">
        <v>0</v>
      </c>
      <c r="G174" s="95">
        <f t="shared" si="22"/>
        <v>38.4163</v>
      </c>
      <c r="H174" s="96">
        <v>10.833</v>
      </c>
      <c r="I174" s="97">
        <v>22.5</v>
      </c>
      <c r="J174" s="97">
        <v>5.0833000000000004</v>
      </c>
      <c r="K174" s="73">
        <f t="shared" si="23"/>
        <v>22.666</v>
      </c>
      <c r="L174" s="98">
        <v>3.6659999999999999</v>
      </c>
      <c r="N174" s="99">
        <f t="shared" si="24"/>
        <v>2</v>
      </c>
      <c r="O174" s="100">
        <v>2</v>
      </c>
      <c r="P174" s="99">
        <f t="shared" si="25"/>
        <v>17</v>
      </c>
      <c r="Q174" s="100">
        <v>0</v>
      </c>
      <c r="R174" s="100">
        <v>17</v>
      </c>
      <c r="S174" s="73">
        <f t="shared" si="26"/>
        <v>27.258999999999997</v>
      </c>
      <c r="T174" s="101">
        <v>1.0049999999999999</v>
      </c>
      <c r="U174" s="102">
        <v>7.8E-2</v>
      </c>
      <c r="V174" s="103">
        <v>26.175999999999998</v>
      </c>
      <c r="W174" s="69">
        <f t="shared" si="27"/>
        <v>199.71240492046033</v>
      </c>
      <c r="Y174" s="104"/>
    </row>
    <row r="175" spans="1:25" x14ac:dyDescent="0.3">
      <c r="A175" s="68">
        <v>2023</v>
      </c>
      <c r="B175" s="68">
        <v>2023</v>
      </c>
      <c r="C175" s="8">
        <v>45047</v>
      </c>
      <c r="D175" s="69">
        <f t="shared" si="28"/>
        <v>199.71240492046033</v>
      </c>
      <c r="E175" s="93">
        <f t="shared" si="21"/>
        <v>0</v>
      </c>
      <c r="F175" s="117">
        <v>0</v>
      </c>
      <c r="G175" s="95">
        <f t="shared" si="22"/>
        <v>38.4163</v>
      </c>
      <c r="H175" s="96">
        <v>10.833</v>
      </c>
      <c r="I175" s="97">
        <v>22.5</v>
      </c>
      <c r="J175" s="97">
        <v>5.0833000000000004</v>
      </c>
      <c r="K175" s="73">
        <f t="shared" si="23"/>
        <v>38.665999999999997</v>
      </c>
      <c r="L175" s="98">
        <v>3.6659999999999999</v>
      </c>
      <c r="N175" s="99">
        <f t="shared" si="24"/>
        <v>10</v>
      </c>
      <c r="O175" s="100">
        <v>10</v>
      </c>
      <c r="P175" s="99">
        <f t="shared" si="25"/>
        <v>25</v>
      </c>
      <c r="Q175" s="100">
        <v>0</v>
      </c>
      <c r="R175" s="100">
        <v>25</v>
      </c>
      <c r="S175" s="73">
        <f t="shared" si="26"/>
        <v>24.616</v>
      </c>
      <c r="T175" s="101">
        <v>1.56</v>
      </c>
      <c r="U175" s="102">
        <v>1.35</v>
      </c>
      <c r="V175" s="103">
        <v>21.706</v>
      </c>
      <c r="W175" s="69">
        <f t="shared" si="27"/>
        <v>147.24610492046031</v>
      </c>
      <c r="Y175" s="104"/>
    </row>
    <row r="176" spans="1:25" x14ac:dyDescent="0.3">
      <c r="A176" s="68">
        <v>2023</v>
      </c>
      <c r="B176" s="68">
        <v>2023</v>
      </c>
      <c r="C176" s="8">
        <v>45078</v>
      </c>
      <c r="D176" s="69">
        <f t="shared" si="28"/>
        <v>147.24610492046031</v>
      </c>
      <c r="E176" s="93">
        <f t="shared" si="21"/>
        <v>0</v>
      </c>
      <c r="F176" s="117">
        <v>0</v>
      </c>
      <c r="G176" s="95">
        <f t="shared" si="22"/>
        <v>38.4163</v>
      </c>
      <c r="H176" s="96">
        <v>10.833</v>
      </c>
      <c r="I176" s="97">
        <v>22.5</v>
      </c>
      <c r="J176" s="97">
        <v>5.0833000000000004</v>
      </c>
      <c r="K176" s="73">
        <f t="shared" si="23"/>
        <v>21.666</v>
      </c>
      <c r="L176" s="98">
        <v>3.6659999999999999</v>
      </c>
      <c r="N176" s="99">
        <f t="shared" si="24"/>
        <v>0</v>
      </c>
      <c r="O176" s="100">
        <v>0</v>
      </c>
      <c r="P176" s="99">
        <f t="shared" si="25"/>
        <v>18</v>
      </c>
      <c r="Q176" s="100">
        <v>0</v>
      </c>
      <c r="R176" s="100">
        <v>18</v>
      </c>
      <c r="S176" s="73">
        <f t="shared" si="26"/>
        <v>34.475999999999999</v>
      </c>
      <c r="T176" s="101">
        <v>0</v>
      </c>
      <c r="U176" s="102">
        <v>2.3519999999999999</v>
      </c>
      <c r="V176" s="103">
        <v>32.124000000000002</v>
      </c>
      <c r="W176" s="69">
        <f t="shared" si="27"/>
        <v>121.63980492046031</v>
      </c>
      <c r="Y176" s="104"/>
    </row>
    <row r="177" spans="1:25" x14ac:dyDescent="0.3">
      <c r="A177" s="68">
        <v>2023</v>
      </c>
      <c r="B177" s="68">
        <v>2023</v>
      </c>
      <c r="C177" s="8">
        <v>45108</v>
      </c>
      <c r="D177" s="69">
        <f t="shared" si="28"/>
        <v>121.63980492046031</v>
      </c>
      <c r="E177" s="93">
        <f t="shared" si="21"/>
        <v>0</v>
      </c>
      <c r="F177" s="117">
        <v>0</v>
      </c>
      <c r="G177" s="95">
        <f t="shared" si="22"/>
        <v>38.4163</v>
      </c>
      <c r="H177" s="96">
        <v>10.833</v>
      </c>
      <c r="I177" s="97">
        <v>22.5</v>
      </c>
      <c r="J177" s="97">
        <v>5.0833000000000004</v>
      </c>
      <c r="K177" s="73">
        <f t="shared" si="23"/>
        <v>37.665999999999997</v>
      </c>
      <c r="L177" s="98">
        <v>3.6659999999999999</v>
      </c>
      <c r="N177" s="99">
        <f t="shared" si="24"/>
        <v>10</v>
      </c>
      <c r="O177" s="100">
        <v>10</v>
      </c>
      <c r="P177" s="99">
        <f t="shared" si="25"/>
        <v>24</v>
      </c>
      <c r="Q177" s="100">
        <v>0</v>
      </c>
      <c r="R177" s="100">
        <v>24</v>
      </c>
      <c r="S177" s="73">
        <f t="shared" si="26"/>
        <v>49.896000000000001</v>
      </c>
      <c r="T177" s="101">
        <v>25</v>
      </c>
      <c r="U177" s="102">
        <v>4.7699999999999996</v>
      </c>
      <c r="V177" s="103">
        <v>20.126000000000001</v>
      </c>
      <c r="W177" s="69">
        <f t="shared" si="27"/>
        <v>95.453504920460304</v>
      </c>
      <c r="Y177" s="104"/>
    </row>
    <row r="178" spans="1:25" x14ac:dyDescent="0.3">
      <c r="A178" s="68">
        <v>2023</v>
      </c>
      <c r="B178" s="68">
        <v>2023</v>
      </c>
      <c r="C178" s="8">
        <v>45139</v>
      </c>
      <c r="D178" s="69">
        <f t="shared" si="28"/>
        <v>95.453504920460304</v>
      </c>
      <c r="E178" s="93">
        <f t="shared" si="21"/>
        <v>0</v>
      </c>
      <c r="F178" s="117">
        <v>0</v>
      </c>
      <c r="G178" s="95">
        <f t="shared" si="22"/>
        <v>38.4163</v>
      </c>
      <c r="H178" s="96">
        <v>10.833</v>
      </c>
      <c r="I178" s="97">
        <v>22.5</v>
      </c>
      <c r="J178" s="97">
        <v>5.0833000000000004</v>
      </c>
      <c r="K178" s="73">
        <f t="shared" si="23"/>
        <v>31.666</v>
      </c>
      <c r="L178" s="98">
        <v>3.6659999999999999</v>
      </c>
      <c r="N178" s="99">
        <f t="shared" si="24"/>
        <v>5</v>
      </c>
      <c r="O178" s="100">
        <v>5</v>
      </c>
      <c r="P178" s="99">
        <f t="shared" si="25"/>
        <v>23</v>
      </c>
      <c r="Q178" s="100">
        <v>0</v>
      </c>
      <c r="R178" s="100">
        <v>23</v>
      </c>
      <c r="S178" s="73">
        <f t="shared" si="26"/>
        <v>83.94</v>
      </c>
      <c r="T178" s="101">
        <f>42.9+4.94</f>
        <v>47.839999999999996</v>
      </c>
      <c r="U178" s="102">
        <v>16.100000000000001</v>
      </c>
      <c r="V178" s="103">
        <v>20</v>
      </c>
      <c r="W178" s="69">
        <f t="shared" si="27"/>
        <v>109.3112049204603</v>
      </c>
      <c r="Y178" s="104"/>
    </row>
    <row r="179" spans="1:25" x14ac:dyDescent="0.3">
      <c r="A179" s="68">
        <v>2023</v>
      </c>
      <c r="B179" s="68">
        <v>2023</v>
      </c>
      <c r="C179" s="8">
        <v>45170</v>
      </c>
      <c r="D179" s="69">
        <f t="shared" si="28"/>
        <v>109.3112049204603</v>
      </c>
      <c r="E179" s="93">
        <f t="shared" si="21"/>
        <v>0</v>
      </c>
      <c r="F179" s="117">
        <v>0</v>
      </c>
      <c r="G179" s="95">
        <f t="shared" si="22"/>
        <v>38.4163</v>
      </c>
      <c r="H179" s="96">
        <v>10.833</v>
      </c>
      <c r="I179" s="97">
        <v>22.5</v>
      </c>
      <c r="J179" s="97">
        <v>5.0833000000000004</v>
      </c>
      <c r="K179" s="73">
        <f t="shared" si="23"/>
        <v>41.249300000000005</v>
      </c>
      <c r="L179" s="98">
        <v>3.6659999999999999</v>
      </c>
      <c r="N179" s="99">
        <f t="shared" si="24"/>
        <v>10</v>
      </c>
      <c r="O179" s="100">
        <v>10</v>
      </c>
      <c r="P179" s="99">
        <f t="shared" si="25"/>
        <v>27.583300000000001</v>
      </c>
      <c r="Q179" s="100">
        <v>0</v>
      </c>
      <c r="R179" s="100">
        <v>27.583300000000001</v>
      </c>
      <c r="S179" s="73">
        <f t="shared" si="26"/>
        <v>21.08</v>
      </c>
      <c r="T179" s="101">
        <v>0</v>
      </c>
      <c r="U179" s="102">
        <v>1.08</v>
      </c>
      <c r="V179" s="103">
        <v>20</v>
      </c>
      <c r="W179" s="69">
        <f t="shared" si="27"/>
        <v>50.725604920460299</v>
      </c>
      <c r="Y179" s="104"/>
    </row>
    <row r="180" spans="1:25" x14ac:dyDescent="0.3">
      <c r="A180" s="68">
        <v>2023</v>
      </c>
      <c r="B180" s="68">
        <v>2023</v>
      </c>
      <c r="C180" s="8">
        <v>45200</v>
      </c>
      <c r="D180" s="69">
        <f t="shared" si="28"/>
        <v>50.725604920460299</v>
      </c>
      <c r="E180" s="93">
        <f t="shared" si="21"/>
        <v>0</v>
      </c>
      <c r="F180" s="117">
        <v>0</v>
      </c>
      <c r="G180" s="95">
        <f t="shared" si="22"/>
        <v>38.4163</v>
      </c>
      <c r="H180" s="96">
        <v>10.833</v>
      </c>
      <c r="I180" s="97">
        <v>22.5</v>
      </c>
      <c r="J180" s="97">
        <v>5.0833000000000004</v>
      </c>
      <c r="K180" s="73">
        <f t="shared" si="23"/>
        <v>41.665999999999997</v>
      </c>
      <c r="L180" s="98">
        <v>3.6659999999999999</v>
      </c>
      <c r="N180" s="99">
        <f t="shared" si="24"/>
        <v>10</v>
      </c>
      <c r="O180" s="100">
        <v>10</v>
      </c>
      <c r="P180" s="99">
        <f t="shared" si="25"/>
        <v>28</v>
      </c>
      <c r="Q180" s="100">
        <v>0</v>
      </c>
      <c r="R180" s="100">
        <v>28</v>
      </c>
      <c r="S180" s="73">
        <f t="shared" si="26"/>
        <v>112</v>
      </c>
      <c r="T180" s="101">
        <v>29</v>
      </c>
      <c r="U180" s="102">
        <v>18</v>
      </c>
      <c r="V180" s="103">
        <v>65</v>
      </c>
      <c r="W180" s="69">
        <f t="shared" si="27"/>
        <v>82.643304920460309</v>
      </c>
      <c r="Y180" s="104"/>
    </row>
    <row r="181" spans="1:25" x14ac:dyDescent="0.3">
      <c r="A181" s="68">
        <v>2023</v>
      </c>
      <c r="B181" s="68">
        <v>2023</v>
      </c>
      <c r="C181" s="8">
        <v>45231</v>
      </c>
      <c r="D181" s="69">
        <f t="shared" si="28"/>
        <v>82.643304920460309</v>
      </c>
      <c r="E181" s="93">
        <f t="shared" si="21"/>
        <v>0</v>
      </c>
      <c r="F181" s="117">
        <v>0</v>
      </c>
      <c r="G181" s="95">
        <f t="shared" si="22"/>
        <v>38.4163</v>
      </c>
      <c r="H181" s="96">
        <v>10.833</v>
      </c>
      <c r="I181" s="97">
        <v>22.5</v>
      </c>
      <c r="J181" s="97">
        <v>5.0833000000000004</v>
      </c>
      <c r="K181" s="73">
        <f t="shared" si="23"/>
        <v>47.249300000000005</v>
      </c>
      <c r="L181" s="98">
        <v>3.6659999999999999</v>
      </c>
      <c r="N181" s="99">
        <f t="shared" si="24"/>
        <v>10</v>
      </c>
      <c r="O181" s="100">
        <v>10</v>
      </c>
      <c r="P181" s="99">
        <f t="shared" si="25"/>
        <v>33.583300000000001</v>
      </c>
      <c r="Q181" s="100">
        <v>0</v>
      </c>
      <c r="R181" s="100">
        <v>33.583300000000001</v>
      </c>
      <c r="S181" s="73">
        <f t="shared" si="26"/>
        <v>67</v>
      </c>
      <c r="T181" s="101">
        <v>0</v>
      </c>
      <c r="U181" s="102">
        <v>15</v>
      </c>
      <c r="V181" s="103">
        <v>52</v>
      </c>
      <c r="W181" s="69">
        <f t="shared" si="27"/>
        <v>63.977704920460305</v>
      </c>
      <c r="Y181" s="104"/>
    </row>
    <row r="182" spans="1:25" s="114" customFormat="1" ht="12.5" x14ac:dyDescent="0.25">
      <c r="A182" s="68">
        <v>2023</v>
      </c>
      <c r="B182" s="68">
        <v>2023</v>
      </c>
      <c r="C182" s="8">
        <v>45261</v>
      </c>
      <c r="D182" s="69">
        <f t="shared" si="28"/>
        <v>63.977704920460305</v>
      </c>
      <c r="E182" s="108">
        <f t="shared" si="21"/>
        <v>0</v>
      </c>
      <c r="F182" s="118">
        <v>0</v>
      </c>
      <c r="G182" s="95">
        <f t="shared" si="22"/>
        <v>38.4163</v>
      </c>
      <c r="H182" s="96">
        <v>10.833</v>
      </c>
      <c r="I182" s="97">
        <v>22.5</v>
      </c>
      <c r="J182" s="97">
        <v>5.0833000000000004</v>
      </c>
      <c r="K182" s="110">
        <f t="shared" si="23"/>
        <v>53.665999999999997</v>
      </c>
      <c r="L182" s="98">
        <v>4.6660000000000004</v>
      </c>
      <c r="M182" s="111"/>
      <c r="N182" s="99">
        <f t="shared" si="24"/>
        <v>15</v>
      </c>
      <c r="O182" s="100">
        <v>15</v>
      </c>
      <c r="P182" s="112">
        <f t="shared" si="25"/>
        <v>34</v>
      </c>
      <c r="Q182" s="100">
        <v>0</v>
      </c>
      <c r="R182" s="100">
        <v>34</v>
      </c>
      <c r="S182" s="110">
        <f t="shared" si="26"/>
        <v>135</v>
      </c>
      <c r="T182" s="101">
        <v>25</v>
      </c>
      <c r="U182" s="102">
        <v>45</v>
      </c>
      <c r="V182" s="103">
        <v>65</v>
      </c>
      <c r="W182" s="69">
        <f t="shared" si="27"/>
        <v>106.89540492046031</v>
      </c>
      <c r="Y182" s="115"/>
    </row>
    <row r="183" spans="1:25" x14ac:dyDescent="0.3">
      <c r="A183" s="68">
        <v>2024</v>
      </c>
      <c r="B183" s="68">
        <v>2024</v>
      </c>
      <c r="C183" s="8">
        <v>45292</v>
      </c>
      <c r="D183" s="69">
        <f t="shared" si="28"/>
        <v>106.89540492046031</v>
      </c>
      <c r="E183" s="93">
        <f t="shared" si="21"/>
        <v>0</v>
      </c>
      <c r="F183" s="117">
        <v>0</v>
      </c>
      <c r="G183" s="95">
        <f t="shared" si="22"/>
        <v>40.249899999999997</v>
      </c>
      <c r="H183" s="95">
        <v>11.083299999999999</v>
      </c>
      <c r="I183" s="72">
        <v>21.416599999999999</v>
      </c>
      <c r="J183" s="72">
        <v>7.75</v>
      </c>
      <c r="K183" s="73">
        <f t="shared" si="23"/>
        <v>34.416600000000003</v>
      </c>
      <c r="L183" s="74">
        <v>3.4165999999999999</v>
      </c>
      <c r="N183" s="99">
        <f t="shared" si="24"/>
        <v>5.5</v>
      </c>
      <c r="O183" s="119">
        <v>5.5</v>
      </c>
      <c r="P183" s="99">
        <f t="shared" si="25"/>
        <v>25.5</v>
      </c>
      <c r="Q183" s="119">
        <v>0</v>
      </c>
      <c r="R183" s="119">
        <v>25.5</v>
      </c>
      <c r="S183" s="73">
        <f t="shared" si="26"/>
        <v>95.166600000000003</v>
      </c>
      <c r="T183" s="69">
        <v>25</v>
      </c>
      <c r="U183" s="120">
        <v>13.166600000000001</v>
      </c>
      <c r="V183" s="121">
        <v>57</v>
      </c>
      <c r="W183" s="69">
        <f t="shared" si="27"/>
        <v>127.39550492046031</v>
      </c>
      <c r="Y183" s="104"/>
    </row>
    <row r="184" spans="1:25" x14ac:dyDescent="0.3">
      <c r="A184" s="68">
        <v>2024</v>
      </c>
      <c r="B184" s="68">
        <v>2024</v>
      </c>
      <c r="C184" s="8">
        <v>45323</v>
      </c>
      <c r="D184" s="69">
        <f t="shared" si="28"/>
        <v>127.39550492046031</v>
      </c>
      <c r="E184" s="93">
        <f t="shared" si="21"/>
        <v>0</v>
      </c>
      <c r="F184" s="117">
        <v>0</v>
      </c>
      <c r="G184" s="95">
        <f t="shared" si="22"/>
        <v>40.249899999999997</v>
      </c>
      <c r="H184" s="95">
        <v>11.083299999999999</v>
      </c>
      <c r="I184" s="72">
        <v>21.416599999999999</v>
      </c>
      <c r="J184" s="72">
        <v>7.75</v>
      </c>
      <c r="K184" s="73">
        <f t="shared" si="23"/>
        <v>34.416600000000003</v>
      </c>
      <c r="L184" s="74">
        <v>3.4165999999999999</v>
      </c>
      <c r="N184" s="99">
        <f t="shared" si="24"/>
        <v>5.5</v>
      </c>
      <c r="O184" s="119">
        <v>5.5</v>
      </c>
      <c r="P184" s="99">
        <f t="shared" si="25"/>
        <v>25.5</v>
      </c>
      <c r="Q184" s="119">
        <v>0</v>
      </c>
      <c r="R184" s="119">
        <v>25.5</v>
      </c>
      <c r="S184" s="73">
        <f t="shared" si="26"/>
        <v>66.166600000000003</v>
      </c>
      <c r="T184" s="69">
        <v>0</v>
      </c>
      <c r="U184" s="120">
        <v>13.166600000000001</v>
      </c>
      <c r="V184" s="121">
        <v>53</v>
      </c>
      <c r="W184" s="69">
        <f t="shared" si="27"/>
        <v>118.89560492046031</v>
      </c>
      <c r="Y184" s="104"/>
    </row>
    <row r="185" spans="1:25" x14ac:dyDescent="0.3">
      <c r="A185" s="68">
        <v>2024</v>
      </c>
      <c r="B185" s="68">
        <v>2024</v>
      </c>
      <c r="C185" s="8">
        <v>45352</v>
      </c>
      <c r="D185" s="69">
        <f t="shared" si="28"/>
        <v>118.89560492046031</v>
      </c>
      <c r="E185" s="93">
        <f t="shared" si="21"/>
        <v>0</v>
      </c>
      <c r="F185" s="117">
        <v>0</v>
      </c>
      <c r="G185" s="95">
        <f t="shared" si="22"/>
        <v>40.249899999999997</v>
      </c>
      <c r="H185" s="95">
        <v>11.083299999999999</v>
      </c>
      <c r="I185" s="72">
        <v>21.416599999999999</v>
      </c>
      <c r="J185" s="72">
        <v>7.75</v>
      </c>
      <c r="K185" s="73">
        <f t="shared" si="23"/>
        <v>34.416600000000003</v>
      </c>
      <c r="L185" s="74">
        <v>3.4165999999999999</v>
      </c>
      <c r="N185" s="99">
        <f t="shared" si="24"/>
        <v>5.5</v>
      </c>
      <c r="O185" s="119">
        <v>5.5</v>
      </c>
      <c r="P185" s="99">
        <f t="shared" si="25"/>
        <v>25.5</v>
      </c>
      <c r="Q185" s="119">
        <v>0</v>
      </c>
      <c r="R185" s="119">
        <v>25.5</v>
      </c>
      <c r="S185" s="73">
        <f t="shared" si="26"/>
        <v>93.166600000000003</v>
      </c>
      <c r="T185" s="69">
        <v>25</v>
      </c>
      <c r="U185" s="120">
        <v>13.166600000000001</v>
      </c>
      <c r="V185" s="121">
        <v>55</v>
      </c>
      <c r="W185" s="69">
        <f t="shared" si="27"/>
        <v>137.39570492046033</v>
      </c>
      <c r="Y185" s="104"/>
    </row>
    <row r="186" spans="1:25" x14ac:dyDescent="0.3">
      <c r="A186" s="68">
        <v>2024</v>
      </c>
      <c r="B186" s="68">
        <v>2024</v>
      </c>
      <c r="C186" s="8">
        <v>45383</v>
      </c>
      <c r="D186" s="69">
        <f t="shared" si="28"/>
        <v>137.39570492046033</v>
      </c>
      <c r="E186" s="93">
        <f t="shared" si="21"/>
        <v>0</v>
      </c>
      <c r="F186" s="117">
        <v>0</v>
      </c>
      <c r="G186" s="95">
        <f t="shared" si="22"/>
        <v>40.249899999999997</v>
      </c>
      <c r="H186" s="95">
        <v>11.083299999999999</v>
      </c>
      <c r="I186" s="72">
        <v>21.416599999999999</v>
      </c>
      <c r="J186" s="72">
        <v>7.75</v>
      </c>
      <c r="K186" s="73">
        <f t="shared" si="23"/>
        <v>34.416600000000003</v>
      </c>
      <c r="L186" s="74">
        <v>3.4165999999999999</v>
      </c>
      <c r="N186" s="99">
        <f t="shared" si="24"/>
        <v>5.5</v>
      </c>
      <c r="O186" s="119">
        <v>5.5</v>
      </c>
      <c r="P186" s="99">
        <f t="shared" si="25"/>
        <v>25.5</v>
      </c>
      <c r="Q186" s="119">
        <v>0</v>
      </c>
      <c r="R186" s="119">
        <v>25.5</v>
      </c>
      <c r="S186" s="73">
        <f t="shared" si="26"/>
        <v>58.166600000000003</v>
      </c>
      <c r="T186" s="69">
        <v>0</v>
      </c>
      <c r="U186" s="120">
        <v>13.166600000000001</v>
      </c>
      <c r="V186" s="121">
        <v>45</v>
      </c>
      <c r="W186" s="69">
        <f t="shared" si="27"/>
        <v>120.89580492046034</v>
      </c>
      <c r="Y186" s="104"/>
    </row>
    <row r="187" spans="1:25" x14ac:dyDescent="0.3">
      <c r="A187" s="68">
        <v>2024</v>
      </c>
      <c r="B187" s="68">
        <v>2024</v>
      </c>
      <c r="C187" s="8">
        <v>45413</v>
      </c>
      <c r="D187" s="69">
        <f t="shared" si="28"/>
        <v>120.89580492046034</v>
      </c>
      <c r="E187" s="93">
        <f t="shared" si="21"/>
        <v>0</v>
      </c>
      <c r="F187" s="117">
        <v>0</v>
      </c>
      <c r="G187" s="95">
        <f t="shared" si="22"/>
        <v>40.249899999999997</v>
      </c>
      <c r="H187" s="95">
        <v>11.083299999999999</v>
      </c>
      <c r="I187" s="72">
        <v>21.416599999999999</v>
      </c>
      <c r="J187" s="72">
        <v>7.75</v>
      </c>
      <c r="K187" s="73">
        <f t="shared" si="23"/>
        <v>34.416600000000003</v>
      </c>
      <c r="L187" s="74">
        <v>3.4165999999999999</v>
      </c>
      <c r="N187" s="99">
        <f t="shared" si="24"/>
        <v>5.5</v>
      </c>
      <c r="O187" s="119">
        <v>5.5</v>
      </c>
      <c r="P187" s="99">
        <f t="shared" si="25"/>
        <v>25.5</v>
      </c>
      <c r="Q187" s="119">
        <v>0</v>
      </c>
      <c r="R187" s="119">
        <v>25.5</v>
      </c>
      <c r="S187" s="73">
        <f t="shared" si="26"/>
        <v>74.583259999999996</v>
      </c>
      <c r="T187" s="69">
        <v>25</v>
      </c>
      <c r="U187" s="120">
        <v>13.166600000000001</v>
      </c>
      <c r="V187" s="121">
        <v>36.41666</v>
      </c>
      <c r="W187" s="69">
        <f t="shared" si="27"/>
        <v>120.81256492046033</v>
      </c>
      <c r="Y187" s="104"/>
    </row>
    <row r="188" spans="1:25" x14ac:dyDescent="0.3">
      <c r="A188" s="68">
        <v>2024</v>
      </c>
      <c r="B188" s="68">
        <v>2024</v>
      </c>
      <c r="C188" s="8">
        <v>45444</v>
      </c>
      <c r="D188" s="69">
        <f t="shared" si="28"/>
        <v>120.81256492046033</v>
      </c>
      <c r="E188" s="93">
        <f t="shared" si="21"/>
        <v>0</v>
      </c>
      <c r="F188" s="117">
        <v>0</v>
      </c>
      <c r="G188" s="95">
        <f t="shared" si="22"/>
        <v>40.249899999999997</v>
      </c>
      <c r="H188" s="95">
        <v>11.083299999999999</v>
      </c>
      <c r="I188" s="72">
        <v>21.416599999999999</v>
      </c>
      <c r="J188" s="72">
        <v>7.75</v>
      </c>
      <c r="K188" s="73">
        <f t="shared" si="23"/>
        <v>34.416600000000003</v>
      </c>
      <c r="L188" s="74">
        <v>3.4165999999999999</v>
      </c>
      <c r="N188" s="99">
        <f t="shared" si="24"/>
        <v>5.5</v>
      </c>
      <c r="O188" s="119">
        <v>5.5</v>
      </c>
      <c r="P188" s="99">
        <f t="shared" si="25"/>
        <v>25.5</v>
      </c>
      <c r="Q188" s="119">
        <v>0</v>
      </c>
      <c r="R188" s="119">
        <v>25.5</v>
      </c>
      <c r="S188" s="73">
        <f t="shared" si="26"/>
        <v>75.166600000000003</v>
      </c>
      <c r="T188" s="69">
        <v>20</v>
      </c>
      <c r="U188" s="120">
        <v>13.166600000000001</v>
      </c>
      <c r="V188" s="121">
        <v>42</v>
      </c>
      <c r="W188" s="69">
        <f t="shared" si="27"/>
        <v>121.31266492046034</v>
      </c>
      <c r="Y188" s="104"/>
    </row>
    <row r="189" spans="1:25" x14ac:dyDescent="0.3">
      <c r="A189" s="68">
        <v>2024</v>
      </c>
      <c r="B189" s="68">
        <v>2024</v>
      </c>
      <c r="C189" s="8">
        <v>45474</v>
      </c>
      <c r="D189" s="69">
        <f t="shared" si="28"/>
        <v>121.31266492046034</v>
      </c>
      <c r="E189" s="93">
        <f t="shared" si="21"/>
        <v>0</v>
      </c>
      <c r="F189" s="117">
        <v>0</v>
      </c>
      <c r="G189" s="95">
        <f t="shared" si="22"/>
        <v>40.249899999999997</v>
      </c>
      <c r="H189" s="95">
        <v>11.083299999999999</v>
      </c>
      <c r="I189" s="72">
        <v>21.416599999999999</v>
      </c>
      <c r="J189" s="72">
        <v>7.75</v>
      </c>
      <c r="K189" s="73">
        <f t="shared" si="23"/>
        <v>34.416600000000003</v>
      </c>
      <c r="L189" s="74">
        <v>3.4165999999999999</v>
      </c>
      <c r="N189" s="99">
        <f t="shared" si="24"/>
        <v>5.5</v>
      </c>
      <c r="O189" s="119">
        <v>5.5</v>
      </c>
      <c r="P189" s="99">
        <f t="shared" si="25"/>
        <v>25.5</v>
      </c>
      <c r="Q189" s="119">
        <v>0</v>
      </c>
      <c r="R189" s="119">
        <v>25.5</v>
      </c>
      <c r="S189" s="73">
        <f t="shared" si="26"/>
        <v>80.166600000000003</v>
      </c>
      <c r="T189" s="69">
        <v>25</v>
      </c>
      <c r="U189" s="120">
        <v>13.166600000000001</v>
      </c>
      <c r="V189" s="121">
        <v>42</v>
      </c>
      <c r="W189" s="69">
        <f t="shared" si="27"/>
        <v>126.81276492046034</v>
      </c>
      <c r="Y189" s="104"/>
    </row>
    <row r="190" spans="1:25" x14ac:dyDescent="0.3">
      <c r="A190" s="68">
        <v>2024</v>
      </c>
      <c r="B190" s="68">
        <v>2024</v>
      </c>
      <c r="C190" s="8">
        <v>45505</v>
      </c>
      <c r="D190" s="69">
        <f t="shared" si="28"/>
        <v>126.81276492046034</v>
      </c>
      <c r="E190" s="93">
        <f t="shared" si="21"/>
        <v>0</v>
      </c>
      <c r="F190" s="117">
        <v>0</v>
      </c>
      <c r="G190" s="95">
        <f t="shared" si="22"/>
        <v>40.249899999999997</v>
      </c>
      <c r="H190" s="95">
        <v>11.083299999999999</v>
      </c>
      <c r="I190" s="72">
        <v>21.416599999999999</v>
      </c>
      <c r="J190" s="72">
        <v>7.75</v>
      </c>
      <c r="K190" s="73">
        <f t="shared" si="23"/>
        <v>34.416600000000003</v>
      </c>
      <c r="L190" s="74">
        <v>3.4165999999999999</v>
      </c>
      <c r="N190" s="99">
        <f t="shared" si="24"/>
        <v>5.5</v>
      </c>
      <c r="O190" s="119">
        <v>5.5</v>
      </c>
      <c r="P190" s="99">
        <f t="shared" si="25"/>
        <v>25.5</v>
      </c>
      <c r="Q190" s="119">
        <v>0</v>
      </c>
      <c r="R190" s="119">
        <v>25.5</v>
      </c>
      <c r="S190" s="73">
        <f t="shared" si="26"/>
        <v>53.166600000000003</v>
      </c>
      <c r="T190" s="69">
        <v>0</v>
      </c>
      <c r="U190" s="120">
        <v>13.166600000000001</v>
      </c>
      <c r="V190" s="121">
        <v>40</v>
      </c>
      <c r="W190" s="69">
        <f t="shared" si="27"/>
        <v>105.31286492046034</v>
      </c>
      <c r="Y190" s="104"/>
    </row>
    <row r="191" spans="1:25" x14ac:dyDescent="0.3">
      <c r="A191" s="68">
        <v>2024</v>
      </c>
      <c r="B191" s="68">
        <v>2024</v>
      </c>
      <c r="C191" s="8">
        <v>45536</v>
      </c>
      <c r="D191" s="69">
        <f t="shared" si="28"/>
        <v>105.31286492046034</v>
      </c>
      <c r="E191" s="93">
        <f t="shared" si="21"/>
        <v>0</v>
      </c>
      <c r="F191" s="117">
        <v>0</v>
      </c>
      <c r="G191" s="95">
        <f t="shared" si="22"/>
        <v>40.249899999999997</v>
      </c>
      <c r="H191" s="95">
        <v>11.083299999999999</v>
      </c>
      <c r="I191" s="72">
        <v>21.416599999999999</v>
      </c>
      <c r="J191" s="72">
        <v>7.75</v>
      </c>
      <c r="K191" s="73">
        <f t="shared" si="23"/>
        <v>34.416600000000003</v>
      </c>
      <c r="L191" s="74">
        <v>3.4165999999999999</v>
      </c>
      <c r="N191" s="99">
        <f t="shared" si="24"/>
        <v>5.5</v>
      </c>
      <c r="O191" s="119">
        <v>5.5</v>
      </c>
      <c r="P191" s="99">
        <f t="shared" si="25"/>
        <v>25.5</v>
      </c>
      <c r="Q191" s="119">
        <v>0</v>
      </c>
      <c r="R191" s="119">
        <v>25.5</v>
      </c>
      <c r="S191" s="73">
        <f t="shared" si="26"/>
        <v>57.166600000000003</v>
      </c>
      <c r="T191" s="69">
        <v>4</v>
      </c>
      <c r="U191" s="120">
        <v>13.166600000000001</v>
      </c>
      <c r="V191" s="121">
        <v>40</v>
      </c>
      <c r="W191" s="69">
        <f t="shared" si="27"/>
        <v>87.812964920460345</v>
      </c>
      <c r="Y191" s="104"/>
    </row>
    <row r="192" spans="1:25" x14ac:dyDescent="0.3">
      <c r="A192" s="68">
        <v>2024</v>
      </c>
      <c r="B192" s="68">
        <v>2024</v>
      </c>
      <c r="C192" s="8">
        <v>45566</v>
      </c>
      <c r="D192" s="69">
        <f t="shared" si="28"/>
        <v>87.812964920460345</v>
      </c>
      <c r="E192" s="93">
        <f t="shared" si="21"/>
        <v>0</v>
      </c>
      <c r="F192" s="117">
        <v>0</v>
      </c>
      <c r="G192" s="95">
        <f t="shared" si="22"/>
        <v>40.249899999999997</v>
      </c>
      <c r="H192" s="95">
        <v>11.083299999999999</v>
      </c>
      <c r="I192" s="72">
        <v>21.416599999999999</v>
      </c>
      <c r="J192" s="72">
        <v>7.75</v>
      </c>
      <c r="K192" s="73">
        <f t="shared" si="23"/>
        <v>34.416600000000003</v>
      </c>
      <c r="L192" s="74">
        <v>3.4165999999999999</v>
      </c>
      <c r="N192" s="99">
        <f t="shared" si="24"/>
        <v>5.5</v>
      </c>
      <c r="O192" s="119">
        <v>5.5</v>
      </c>
      <c r="P192" s="99">
        <f t="shared" si="25"/>
        <v>25.5</v>
      </c>
      <c r="Q192" s="119">
        <v>0</v>
      </c>
      <c r="R192" s="119">
        <v>25.5</v>
      </c>
      <c r="S192" s="73">
        <f t="shared" si="26"/>
        <v>88.166600000000003</v>
      </c>
      <c r="T192" s="69">
        <v>20</v>
      </c>
      <c r="U192" s="120">
        <v>13.166600000000001</v>
      </c>
      <c r="V192" s="121">
        <v>55</v>
      </c>
      <c r="W192" s="69">
        <f t="shared" si="27"/>
        <v>101.31306492046035</v>
      </c>
      <c r="Y192" s="104"/>
    </row>
    <row r="193" spans="1:25" x14ac:dyDescent="0.3">
      <c r="A193" s="68">
        <v>2024</v>
      </c>
      <c r="B193" s="68">
        <v>2024</v>
      </c>
      <c r="C193" s="8">
        <v>45597</v>
      </c>
      <c r="D193" s="69">
        <f t="shared" si="28"/>
        <v>101.31306492046035</v>
      </c>
      <c r="E193" s="93">
        <f t="shared" si="21"/>
        <v>0</v>
      </c>
      <c r="F193" s="117">
        <v>0</v>
      </c>
      <c r="G193" s="95">
        <f t="shared" si="22"/>
        <v>40.249899999999997</v>
      </c>
      <c r="H193" s="95">
        <v>11.083299999999999</v>
      </c>
      <c r="I193" s="72">
        <v>21.416599999999999</v>
      </c>
      <c r="J193" s="72">
        <v>7.75</v>
      </c>
      <c r="K193" s="73">
        <f t="shared" si="23"/>
        <v>34.416600000000003</v>
      </c>
      <c r="L193" s="74">
        <v>3.4165999999999999</v>
      </c>
      <c r="N193" s="99">
        <f t="shared" si="24"/>
        <v>5.5</v>
      </c>
      <c r="O193" s="119">
        <v>5.5</v>
      </c>
      <c r="P193" s="99">
        <f t="shared" si="25"/>
        <v>25.5</v>
      </c>
      <c r="Q193" s="119">
        <v>0</v>
      </c>
      <c r="R193" s="119">
        <v>25.5</v>
      </c>
      <c r="S193" s="73">
        <f t="shared" si="26"/>
        <v>69.166600000000003</v>
      </c>
      <c r="T193" s="69">
        <v>1</v>
      </c>
      <c r="U193" s="120">
        <v>13.166600000000001</v>
      </c>
      <c r="V193" s="121">
        <v>55</v>
      </c>
      <c r="W193" s="69">
        <f t="shared" si="27"/>
        <v>95.813164920460352</v>
      </c>
      <c r="Y193" s="104"/>
    </row>
    <row r="194" spans="1:25" x14ac:dyDescent="0.3">
      <c r="A194" s="68">
        <v>2024</v>
      </c>
      <c r="B194" s="68">
        <v>2024</v>
      </c>
      <c r="C194" s="8">
        <v>45627</v>
      </c>
      <c r="D194" s="69">
        <f t="shared" si="28"/>
        <v>95.813164920460352</v>
      </c>
      <c r="E194" s="93">
        <f t="shared" si="21"/>
        <v>0</v>
      </c>
      <c r="F194" s="117">
        <v>0</v>
      </c>
      <c r="G194" s="95">
        <f t="shared" si="22"/>
        <v>40.249899999999997</v>
      </c>
      <c r="H194" s="95">
        <v>11.083299999999999</v>
      </c>
      <c r="I194" s="72">
        <v>21.416599999999999</v>
      </c>
      <c r="J194" s="72">
        <v>7.75</v>
      </c>
      <c r="K194" s="73">
        <f t="shared" si="23"/>
        <v>34.416600000000003</v>
      </c>
      <c r="L194" s="74">
        <v>3.4165999999999999</v>
      </c>
      <c r="N194" s="99">
        <f t="shared" si="24"/>
        <v>5.5</v>
      </c>
      <c r="O194" s="119">
        <v>5.5</v>
      </c>
      <c r="P194" s="99">
        <f t="shared" si="25"/>
        <v>25.5</v>
      </c>
      <c r="Q194" s="119">
        <v>0</v>
      </c>
      <c r="R194" s="119">
        <v>25.5</v>
      </c>
      <c r="S194" s="73">
        <f t="shared" si="26"/>
        <v>83.166600000000003</v>
      </c>
      <c r="T194" s="69">
        <v>25</v>
      </c>
      <c r="U194" s="120">
        <v>13.166600000000001</v>
      </c>
      <c r="V194" s="121">
        <v>45</v>
      </c>
      <c r="W194" s="69">
        <f t="shared" si="27"/>
        <v>104.31326492046036</v>
      </c>
      <c r="Y194" s="104"/>
    </row>
    <row r="195" spans="1:25" x14ac:dyDescent="0.3">
      <c r="A195" s="68">
        <v>2025</v>
      </c>
      <c r="B195" s="68">
        <v>2025</v>
      </c>
      <c r="C195" s="8">
        <v>45658</v>
      </c>
      <c r="D195" s="69">
        <f t="shared" si="28"/>
        <v>104.31326492046036</v>
      </c>
      <c r="E195" s="93">
        <f t="shared" ref="E195:E206" si="29">F195</f>
        <v>0</v>
      </c>
      <c r="F195" s="117">
        <v>0</v>
      </c>
      <c r="G195" s="95">
        <f t="shared" ref="G195:G206" si="30">H195+I195+J195</f>
        <v>42.082599999999999</v>
      </c>
      <c r="H195" s="95">
        <v>11.666</v>
      </c>
      <c r="I195" s="72">
        <v>22.916599999999999</v>
      </c>
      <c r="J195" s="72">
        <v>7.5</v>
      </c>
      <c r="K195" s="73">
        <f t="shared" ref="K195:K206" si="31">L195+N195+P195</f>
        <v>35.4163</v>
      </c>
      <c r="L195" s="74">
        <v>3.3330000000000002</v>
      </c>
      <c r="N195" s="99">
        <f t="shared" ref="N195:N206" si="32">O195</f>
        <v>5.8333000000000004</v>
      </c>
      <c r="O195" s="119">
        <v>5.8333000000000004</v>
      </c>
      <c r="P195" s="99">
        <f t="shared" ref="P195:P206" si="33">SUM(Q195:R195)</f>
        <v>26.25</v>
      </c>
      <c r="Q195" s="119">
        <v>0</v>
      </c>
      <c r="R195" s="119">
        <v>26.25</v>
      </c>
      <c r="S195" s="73">
        <f t="shared" ref="S195:S206" si="34">T195+U195+V195</f>
        <v>68.416600000000003</v>
      </c>
      <c r="T195" s="69">
        <v>0</v>
      </c>
      <c r="U195" s="120">
        <v>13.416600000000001</v>
      </c>
      <c r="V195" s="121">
        <v>55</v>
      </c>
      <c r="W195" s="69">
        <f t="shared" ref="W195:W206" si="35">D195+E195-G195-K195+S195</f>
        <v>95.230964920460366</v>
      </c>
    </row>
    <row r="196" spans="1:25" x14ac:dyDescent="0.3">
      <c r="A196" s="68">
        <v>2025</v>
      </c>
      <c r="B196" s="68">
        <v>2025</v>
      </c>
      <c r="C196" s="8">
        <v>45689</v>
      </c>
      <c r="D196" s="69">
        <f t="shared" ref="D196:D206" si="36">W195</f>
        <v>95.230964920460366</v>
      </c>
      <c r="E196" s="93">
        <f t="shared" si="29"/>
        <v>0</v>
      </c>
      <c r="F196" s="117">
        <v>0</v>
      </c>
      <c r="G196" s="95">
        <f t="shared" si="30"/>
        <v>42.082599999999999</v>
      </c>
      <c r="H196" s="95">
        <v>11.666</v>
      </c>
      <c r="I196" s="72">
        <v>22.916599999999999</v>
      </c>
      <c r="J196" s="72">
        <v>7.5</v>
      </c>
      <c r="K196" s="73">
        <f t="shared" si="31"/>
        <v>35.4163</v>
      </c>
      <c r="L196" s="74">
        <v>3.3330000000000002</v>
      </c>
      <c r="N196" s="99">
        <f t="shared" si="32"/>
        <v>5.8333000000000004</v>
      </c>
      <c r="O196" s="119">
        <v>5.8333000000000004</v>
      </c>
      <c r="P196" s="99">
        <f t="shared" si="33"/>
        <v>26.25</v>
      </c>
      <c r="Q196" s="119">
        <v>0</v>
      </c>
      <c r="R196" s="119">
        <v>26.25</v>
      </c>
      <c r="S196" s="73">
        <f t="shared" si="34"/>
        <v>93.416600000000003</v>
      </c>
      <c r="T196" s="69">
        <v>25</v>
      </c>
      <c r="U196" s="120">
        <v>13.416600000000001</v>
      </c>
      <c r="V196" s="121">
        <v>55</v>
      </c>
      <c r="W196" s="69">
        <f t="shared" si="35"/>
        <v>111.14866492046036</v>
      </c>
    </row>
    <row r="197" spans="1:25" x14ac:dyDescent="0.3">
      <c r="A197" s="68">
        <v>2025</v>
      </c>
      <c r="B197" s="68">
        <v>2025</v>
      </c>
      <c r="C197" s="8">
        <v>45717</v>
      </c>
      <c r="D197" s="69">
        <f t="shared" si="36"/>
        <v>111.14866492046036</v>
      </c>
      <c r="E197" s="93">
        <f t="shared" si="29"/>
        <v>0</v>
      </c>
      <c r="F197" s="117">
        <v>0</v>
      </c>
      <c r="G197" s="95">
        <f t="shared" si="30"/>
        <v>42.082599999999999</v>
      </c>
      <c r="H197" s="95">
        <v>11.666</v>
      </c>
      <c r="I197" s="72">
        <v>22.916599999999999</v>
      </c>
      <c r="J197" s="72">
        <v>7.5</v>
      </c>
      <c r="K197" s="73">
        <f t="shared" si="31"/>
        <v>35.4163</v>
      </c>
      <c r="L197" s="74">
        <v>3.3330000000000002</v>
      </c>
      <c r="N197" s="99">
        <f t="shared" si="32"/>
        <v>5.8333000000000004</v>
      </c>
      <c r="O197" s="119">
        <v>5.8333000000000004</v>
      </c>
      <c r="P197" s="99">
        <f t="shared" si="33"/>
        <v>26.25</v>
      </c>
      <c r="Q197" s="119">
        <v>0</v>
      </c>
      <c r="R197" s="119">
        <v>26.25</v>
      </c>
      <c r="S197" s="73">
        <f t="shared" si="34"/>
        <v>68.416600000000003</v>
      </c>
      <c r="T197" s="69">
        <v>0</v>
      </c>
      <c r="U197" s="120">
        <v>13.416600000000001</v>
      </c>
      <c r="V197" s="121">
        <v>55</v>
      </c>
      <c r="W197" s="69">
        <f t="shared" si="35"/>
        <v>102.06636492046036</v>
      </c>
    </row>
    <row r="198" spans="1:25" x14ac:dyDescent="0.3">
      <c r="A198" s="68">
        <v>2025</v>
      </c>
      <c r="B198" s="68">
        <v>2025</v>
      </c>
      <c r="C198" s="8">
        <v>45748</v>
      </c>
      <c r="D198" s="69">
        <f t="shared" si="36"/>
        <v>102.06636492046036</v>
      </c>
      <c r="E198" s="93">
        <f t="shared" si="29"/>
        <v>0</v>
      </c>
      <c r="F198" s="117">
        <v>0</v>
      </c>
      <c r="G198" s="95">
        <f t="shared" si="30"/>
        <v>42.082599999999999</v>
      </c>
      <c r="H198" s="95">
        <v>11.666</v>
      </c>
      <c r="I198" s="72">
        <v>22.916599999999999</v>
      </c>
      <c r="J198" s="72">
        <v>7.5</v>
      </c>
      <c r="K198" s="73">
        <f t="shared" si="31"/>
        <v>32.582999999999998</v>
      </c>
      <c r="L198" s="74">
        <v>3.3330000000000002</v>
      </c>
      <c r="N198" s="99">
        <f t="shared" si="32"/>
        <v>3</v>
      </c>
      <c r="O198" s="119">
        <v>3</v>
      </c>
      <c r="P198" s="99">
        <f t="shared" si="33"/>
        <v>26.25</v>
      </c>
      <c r="Q198" s="119">
        <v>0</v>
      </c>
      <c r="R198" s="119">
        <v>26.25</v>
      </c>
      <c r="S198" s="73">
        <f t="shared" si="34"/>
        <v>93.416600000000003</v>
      </c>
      <c r="T198" s="69">
        <v>25</v>
      </c>
      <c r="U198" s="120">
        <v>13.416600000000001</v>
      </c>
      <c r="V198" s="121">
        <v>55</v>
      </c>
      <c r="W198" s="69">
        <f t="shared" si="35"/>
        <v>120.81736492046036</v>
      </c>
    </row>
    <row r="199" spans="1:25" x14ac:dyDescent="0.3">
      <c r="A199" s="68">
        <v>2025</v>
      </c>
      <c r="B199" s="68">
        <v>2025</v>
      </c>
      <c r="C199" s="8">
        <v>45778</v>
      </c>
      <c r="D199" s="69">
        <f t="shared" si="36"/>
        <v>120.81736492046036</v>
      </c>
      <c r="E199" s="93">
        <f t="shared" si="29"/>
        <v>0</v>
      </c>
      <c r="F199" s="117">
        <v>0</v>
      </c>
      <c r="G199" s="95">
        <f t="shared" si="30"/>
        <v>42.082599999999999</v>
      </c>
      <c r="H199" s="95">
        <v>11.666</v>
      </c>
      <c r="I199" s="72">
        <v>22.916599999999999</v>
      </c>
      <c r="J199" s="72">
        <v>7.5</v>
      </c>
      <c r="K199" s="73">
        <f t="shared" si="31"/>
        <v>29.582999999999998</v>
      </c>
      <c r="L199" s="74">
        <v>3.3330000000000002</v>
      </c>
      <c r="N199" s="99">
        <f t="shared" si="32"/>
        <v>0</v>
      </c>
      <c r="O199" s="119">
        <v>0</v>
      </c>
      <c r="P199" s="99">
        <f t="shared" si="33"/>
        <v>26.25</v>
      </c>
      <c r="Q199" s="119">
        <v>0</v>
      </c>
      <c r="R199" s="119">
        <v>26.25</v>
      </c>
      <c r="S199" s="73">
        <f t="shared" si="34"/>
        <v>86.416600000000003</v>
      </c>
      <c r="T199" s="69">
        <v>23</v>
      </c>
      <c r="U199" s="120">
        <v>13.416600000000001</v>
      </c>
      <c r="V199" s="121">
        <v>50</v>
      </c>
      <c r="W199" s="69">
        <f t="shared" si="35"/>
        <v>135.56836492046037</v>
      </c>
    </row>
    <row r="200" spans="1:25" x14ac:dyDescent="0.3">
      <c r="A200" s="68">
        <v>2025</v>
      </c>
      <c r="B200" s="68">
        <v>2025</v>
      </c>
      <c r="C200" s="8">
        <v>45809</v>
      </c>
      <c r="D200" s="69">
        <f t="shared" si="36"/>
        <v>135.56836492046037</v>
      </c>
      <c r="E200" s="93">
        <f t="shared" si="29"/>
        <v>0</v>
      </c>
      <c r="F200" s="117">
        <v>0</v>
      </c>
      <c r="G200" s="95">
        <f t="shared" si="30"/>
        <v>42.082599999999999</v>
      </c>
      <c r="H200" s="95">
        <v>11.666</v>
      </c>
      <c r="I200" s="72">
        <v>22.916599999999999</v>
      </c>
      <c r="J200" s="72">
        <v>7.5</v>
      </c>
      <c r="K200" s="73">
        <f t="shared" si="31"/>
        <v>35.4163</v>
      </c>
      <c r="L200" s="74">
        <v>3.3330000000000002</v>
      </c>
      <c r="N200" s="99">
        <f t="shared" si="32"/>
        <v>5.8333000000000004</v>
      </c>
      <c r="O200" s="119">
        <v>5.8333000000000004</v>
      </c>
      <c r="P200" s="99">
        <f t="shared" si="33"/>
        <v>26.25</v>
      </c>
      <c r="Q200" s="119">
        <v>0</v>
      </c>
      <c r="R200" s="119">
        <v>26.25</v>
      </c>
      <c r="S200" s="73">
        <f t="shared" si="34"/>
        <v>75.166600000000003</v>
      </c>
      <c r="T200" s="69">
        <v>25</v>
      </c>
      <c r="U200" s="120">
        <v>13.416600000000001</v>
      </c>
      <c r="V200" s="121">
        <v>36.75</v>
      </c>
      <c r="W200" s="69">
        <f t="shared" si="35"/>
        <v>133.23606492046036</v>
      </c>
    </row>
    <row r="201" spans="1:25" x14ac:dyDescent="0.3">
      <c r="A201" s="68">
        <v>2025</v>
      </c>
      <c r="B201" s="68">
        <v>2025</v>
      </c>
      <c r="C201" s="8">
        <v>45839</v>
      </c>
      <c r="D201" s="69">
        <f t="shared" si="36"/>
        <v>133.23606492046036</v>
      </c>
      <c r="E201" s="93">
        <f t="shared" si="29"/>
        <v>0</v>
      </c>
      <c r="F201" s="117">
        <v>0</v>
      </c>
      <c r="G201" s="95">
        <f t="shared" si="30"/>
        <v>42.082599999999999</v>
      </c>
      <c r="H201" s="95">
        <v>11.666</v>
      </c>
      <c r="I201" s="72">
        <v>22.916599999999999</v>
      </c>
      <c r="J201" s="72">
        <v>7.5</v>
      </c>
      <c r="K201" s="73">
        <f t="shared" si="31"/>
        <v>35.4163</v>
      </c>
      <c r="L201" s="74">
        <v>3.3330000000000002</v>
      </c>
      <c r="N201" s="99">
        <f t="shared" si="32"/>
        <v>5.8333000000000004</v>
      </c>
      <c r="O201" s="119">
        <v>5.8333000000000004</v>
      </c>
      <c r="P201" s="99">
        <f t="shared" si="33"/>
        <v>26.25</v>
      </c>
      <c r="Q201" s="119">
        <v>0</v>
      </c>
      <c r="R201" s="119">
        <v>26.25</v>
      </c>
      <c r="S201" s="73">
        <f t="shared" si="34"/>
        <v>59.416600000000003</v>
      </c>
      <c r="T201" s="69">
        <v>4</v>
      </c>
      <c r="U201" s="120">
        <v>13.416600000000001</v>
      </c>
      <c r="V201" s="121">
        <v>42</v>
      </c>
      <c r="W201" s="69">
        <f t="shared" si="35"/>
        <v>115.15376492046036</v>
      </c>
    </row>
    <row r="202" spans="1:25" x14ac:dyDescent="0.3">
      <c r="A202" s="68">
        <v>2025</v>
      </c>
      <c r="B202" s="68">
        <v>2025</v>
      </c>
      <c r="C202" s="8">
        <v>45870</v>
      </c>
      <c r="D202" s="69">
        <f t="shared" si="36"/>
        <v>115.15376492046036</v>
      </c>
      <c r="E202" s="93">
        <f t="shared" si="29"/>
        <v>0</v>
      </c>
      <c r="F202" s="117">
        <v>0</v>
      </c>
      <c r="G202" s="95">
        <f t="shared" si="30"/>
        <v>42.082599999999999</v>
      </c>
      <c r="H202" s="95">
        <v>11.666</v>
      </c>
      <c r="I202" s="72">
        <v>22.916599999999999</v>
      </c>
      <c r="J202" s="72">
        <v>7.5</v>
      </c>
      <c r="K202" s="73">
        <f t="shared" si="31"/>
        <v>35.4163</v>
      </c>
      <c r="L202" s="74">
        <v>3.3330000000000002</v>
      </c>
      <c r="N202" s="99">
        <f t="shared" si="32"/>
        <v>5.8333000000000004</v>
      </c>
      <c r="O202" s="119">
        <v>5.8333000000000004</v>
      </c>
      <c r="P202" s="99">
        <f t="shared" si="33"/>
        <v>26.25</v>
      </c>
      <c r="Q202" s="119">
        <v>0</v>
      </c>
      <c r="R202" s="119">
        <v>26.25</v>
      </c>
      <c r="S202" s="73">
        <f t="shared" si="34"/>
        <v>57.416600000000003</v>
      </c>
      <c r="T202" s="69">
        <v>4</v>
      </c>
      <c r="U202" s="120">
        <v>13.416600000000001</v>
      </c>
      <c r="V202" s="121">
        <v>40</v>
      </c>
      <c r="W202" s="69">
        <f t="shared" si="35"/>
        <v>95.071464920460357</v>
      </c>
    </row>
    <row r="203" spans="1:25" x14ac:dyDescent="0.3">
      <c r="A203" s="68">
        <v>2025</v>
      </c>
      <c r="B203" s="68">
        <v>2025</v>
      </c>
      <c r="C203" s="8">
        <v>45901</v>
      </c>
      <c r="D203" s="69">
        <f t="shared" si="36"/>
        <v>95.071464920460357</v>
      </c>
      <c r="E203" s="93">
        <f t="shared" si="29"/>
        <v>0</v>
      </c>
      <c r="F203" s="117">
        <v>0</v>
      </c>
      <c r="G203" s="95">
        <f t="shared" si="30"/>
        <v>42.082599999999999</v>
      </c>
      <c r="H203" s="95">
        <v>11.666</v>
      </c>
      <c r="I203" s="72">
        <v>22.916599999999999</v>
      </c>
      <c r="J203" s="72">
        <v>7.5</v>
      </c>
      <c r="K203" s="73">
        <f t="shared" si="31"/>
        <v>35.4163</v>
      </c>
      <c r="L203" s="74">
        <v>3.3330000000000002</v>
      </c>
      <c r="N203" s="99">
        <f t="shared" si="32"/>
        <v>5.8333000000000004</v>
      </c>
      <c r="O203" s="119">
        <v>5.8333000000000004</v>
      </c>
      <c r="P203" s="99">
        <f t="shared" si="33"/>
        <v>26.25</v>
      </c>
      <c r="Q203" s="119">
        <v>0</v>
      </c>
      <c r="R203" s="119">
        <v>26.25</v>
      </c>
      <c r="S203" s="73">
        <f t="shared" si="34"/>
        <v>57.416600000000003</v>
      </c>
      <c r="T203" s="69">
        <v>4</v>
      </c>
      <c r="U203" s="120">
        <v>13.416600000000001</v>
      </c>
      <c r="V203" s="121">
        <v>40</v>
      </c>
      <c r="W203" s="69">
        <f t="shared" si="35"/>
        <v>74.989164920460354</v>
      </c>
    </row>
    <row r="204" spans="1:25" x14ac:dyDescent="0.3">
      <c r="A204" s="68">
        <v>2025</v>
      </c>
      <c r="B204" s="68">
        <v>2025</v>
      </c>
      <c r="C204" s="8">
        <v>45931</v>
      </c>
      <c r="D204" s="69">
        <f t="shared" si="36"/>
        <v>74.989164920460354</v>
      </c>
      <c r="E204" s="93">
        <f t="shared" si="29"/>
        <v>0</v>
      </c>
      <c r="F204" s="117">
        <v>0</v>
      </c>
      <c r="G204" s="95">
        <f t="shared" si="30"/>
        <v>42.082599999999999</v>
      </c>
      <c r="H204" s="95">
        <v>11.666</v>
      </c>
      <c r="I204" s="72">
        <v>22.916599999999999</v>
      </c>
      <c r="J204" s="72">
        <v>7.5</v>
      </c>
      <c r="K204" s="73">
        <f t="shared" si="31"/>
        <v>29.582999999999998</v>
      </c>
      <c r="L204" s="74">
        <v>3.3330000000000002</v>
      </c>
      <c r="N204" s="99">
        <f t="shared" si="32"/>
        <v>0</v>
      </c>
      <c r="O204" s="119">
        <v>0</v>
      </c>
      <c r="P204" s="99">
        <f t="shared" si="33"/>
        <v>26.25</v>
      </c>
      <c r="Q204" s="119">
        <v>0</v>
      </c>
      <c r="R204" s="119">
        <v>26.25</v>
      </c>
      <c r="S204" s="73">
        <f t="shared" si="34"/>
        <v>88.416600000000003</v>
      </c>
      <c r="T204" s="69">
        <v>25</v>
      </c>
      <c r="U204" s="120">
        <v>13.416600000000001</v>
      </c>
      <c r="V204" s="121">
        <v>50</v>
      </c>
      <c r="W204" s="69">
        <f t="shared" si="35"/>
        <v>91.740164920460359</v>
      </c>
    </row>
    <row r="205" spans="1:25" x14ac:dyDescent="0.3">
      <c r="A205" s="68">
        <v>2025</v>
      </c>
      <c r="B205" s="68">
        <v>2025</v>
      </c>
      <c r="C205" s="8">
        <v>45962</v>
      </c>
      <c r="D205" s="69">
        <f t="shared" si="36"/>
        <v>91.740164920460359</v>
      </c>
      <c r="E205" s="93">
        <f t="shared" si="29"/>
        <v>0</v>
      </c>
      <c r="F205" s="117">
        <v>0</v>
      </c>
      <c r="G205" s="95">
        <f t="shared" si="30"/>
        <v>42.082599999999999</v>
      </c>
      <c r="H205" s="95">
        <v>11.666</v>
      </c>
      <c r="I205" s="72">
        <v>22.916599999999999</v>
      </c>
      <c r="J205" s="72">
        <v>7.5</v>
      </c>
      <c r="K205" s="73">
        <f t="shared" si="31"/>
        <v>29.582999999999998</v>
      </c>
      <c r="L205" s="74">
        <v>3.3330000000000002</v>
      </c>
      <c r="N205" s="99">
        <f t="shared" si="32"/>
        <v>0</v>
      </c>
      <c r="O205" s="119">
        <v>0</v>
      </c>
      <c r="P205" s="99">
        <f t="shared" si="33"/>
        <v>26.25</v>
      </c>
      <c r="Q205" s="119">
        <v>0</v>
      </c>
      <c r="R205" s="119">
        <v>26.25</v>
      </c>
      <c r="S205" s="73">
        <f t="shared" si="34"/>
        <v>50</v>
      </c>
      <c r="T205" s="69">
        <v>0</v>
      </c>
      <c r="U205" s="120">
        <v>0</v>
      </c>
      <c r="V205" s="121">
        <v>50</v>
      </c>
      <c r="W205" s="69">
        <f t="shared" si="35"/>
        <v>70.074564920460361</v>
      </c>
    </row>
    <row r="206" spans="1:25" x14ac:dyDescent="0.3">
      <c r="A206" s="68">
        <v>2025</v>
      </c>
      <c r="B206" s="68">
        <v>2025</v>
      </c>
      <c r="C206" s="8">
        <v>45992</v>
      </c>
      <c r="D206" s="69">
        <f t="shared" si="36"/>
        <v>70.074564920460361</v>
      </c>
      <c r="E206" s="93">
        <f t="shared" si="29"/>
        <v>0</v>
      </c>
      <c r="F206" s="117">
        <v>0</v>
      </c>
      <c r="G206" s="95">
        <f t="shared" si="30"/>
        <v>42.082599999999999</v>
      </c>
      <c r="H206" s="95">
        <v>11.666</v>
      </c>
      <c r="I206" s="72">
        <v>22.916599999999999</v>
      </c>
      <c r="J206" s="72">
        <v>7.5</v>
      </c>
      <c r="K206" s="73">
        <f t="shared" si="31"/>
        <v>29.582999999999998</v>
      </c>
      <c r="L206" s="74">
        <v>3.3330000000000002</v>
      </c>
      <c r="N206" s="99">
        <f t="shared" si="32"/>
        <v>0</v>
      </c>
      <c r="O206" s="119">
        <v>0</v>
      </c>
      <c r="P206" s="99">
        <f t="shared" si="33"/>
        <v>26.25</v>
      </c>
      <c r="Q206" s="119">
        <v>0</v>
      </c>
      <c r="R206" s="119">
        <v>26.25</v>
      </c>
      <c r="S206" s="73">
        <f t="shared" si="34"/>
        <v>99</v>
      </c>
      <c r="T206" s="69">
        <v>50</v>
      </c>
      <c r="U206" s="120">
        <v>1</v>
      </c>
      <c r="V206" s="121">
        <v>48</v>
      </c>
      <c r="W206" s="69">
        <f t="shared" si="35"/>
        <v>97.408964920460363</v>
      </c>
    </row>
  </sheetData>
  <conditionalFormatting sqref="U183:U206">
    <cfRule type="cellIs" dxfId="2" priority="2" operator="lessThan">
      <formula>0</formula>
    </cfRule>
  </conditionalFormatting>
  <conditionalFormatting sqref="U3:U170">
    <cfRule type="cellIs" dxfId="1" priority="3" operator="lessThan">
      <formula>0</formula>
    </cfRule>
  </conditionalFormatting>
  <conditionalFormatting sqref="U171:U182">
    <cfRule type="cellIs" dxfId="0" priority="4" operator="lessThan">
      <formula>0</formula>
    </cfRule>
  </conditionalFormatting>
  <pageMargins left="0.7" right="0.7" top="0.75" bottom="0.75" header="0.511811023622047" footer="0.511811023622047"/>
  <pageSetup paperSize="9"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12</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OutputTable</vt:lpstr>
      <vt:lpstr>Somalia</vt:lpstr>
      <vt:lpstr>OutputTable!Print_Area</vt:lpstr>
    </vt:vector>
  </TitlesOfParts>
  <Company>TEREOS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Willis Oduor</dc:creator>
  <dc:description/>
  <cp:lastModifiedBy>user</cp:lastModifiedBy>
  <cp:revision>7</cp:revision>
  <cp:lastPrinted>2019-04-29T07:38:33Z</cp:lastPrinted>
  <dcterms:created xsi:type="dcterms:W3CDTF">2015-11-26T14:27:34Z</dcterms:created>
  <dcterms:modified xsi:type="dcterms:W3CDTF">2023-10-30T18:31:48Z</dcterms:modified>
  <dc:language>en-US</dc:language>
</cp:coreProperties>
</file>