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AB029836-7219-40DF-AF96-A3A25E1CED9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" sheetId="2" r:id="rId1"/>
    <sheet name="Sheet1" sheetId="1" r:id="rId2"/>
  </sheets>
  <definedNames>
    <definedName name="_xlnm._FilterDatabase" localSheetId="1" hidden="1">Sheet1!$A$1:$BF$375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S11" i="1"/>
  <c r="N11" i="1"/>
  <c r="O11" i="1"/>
  <c r="J357" i="1"/>
  <c r="K357" i="1"/>
  <c r="G357" i="1"/>
  <c r="J351" i="1"/>
  <c r="K351" i="1"/>
  <c r="G351" i="1"/>
  <c r="R348" i="1"/>
  <c r="S348" i="1"/>
  <c r="N348" i="1"/>
  <c r="O348" i="1"/>
  <c r="R315" i="1"/>
  <c r="S315" i="1"/>
  <c r="N315" i="1"/>
  <c r="O315" i="1"/>
  <c r="J315" i="1"/>
  <c r="K315" i="1"/>
  <c r="G315" i="1"/>
  <c r="J314" i="1"/>
  <c r="K314" i="1"/>
  <c r="R305" i="1"/>
  <c r="S305" i="1"/>
  <c r="N305" i="1"/>
  <c r="O305" i="1"/>
  <c r="J305" i="1"/>
  <c r="K305" i="1"/>
  <c r="G305" i="1"/>
  <c r="R303" i="1"/>
  <c r="S303" i="1"/>
  <c r="N303" i="1"/>
  <c r="O303" i="1"/>
  <c r="J303" i="1"/>
  <c r="K303" i="1"/>
  <c r="G303" i="1"/>
  <c r="N297" i="1"/>
  <c r="O297" i="1"/>
  <c r="J297" i="1"/>
  <c r="K297" i="1"/>
  <c r="G297" i="1"/>
  <c r="V295" i="1"/>
  <c r="W295" i="1"/>
  <c r="R295" i="1"/>
  <c r="S295" i="1"/>
  <c r="N295" i="1"/>
  <c r="O295" i="1"/>
  <c r="J295" i="1"/>
  <c r="K295" i="1"/>
  <c r="G295" i="1"/>
  <c r="R279" i="1"/>
  <c r="S279" i="1"/>
  <c r="N279" i="1"/>
  <c r="O279" i="1"/>
  <c r="J279" i="1"/>
  <c r="K279" i="1"/>
  <c r="G279" i="1"/>
  <c r="Z266" i="1"/>
  <c r="AA266" i="1"/>
  <c r="V266" i="1"/>
  <c r="W266" i="1"/>
  <c r="R266" i="1"/>
  <c r="S266" i="1"/>
  <c r="N266" i="1"/>
  <c r="O266" i="1"/>
  <c r="J266" i="1"/>
  <c r="K266" i="1"/>
  <c r="G266" i="1"/>
  <c r="R262" i="1"/>
  <c r="S262" i="1"/>
  <c r="N262" i="1"/>
  <c r="O262" i="1"/>
  <c r="J262" i="1"/>
  <c r="K262" i="1"/>
  <c r="R249" i="1"/>
  <c r="S249" i="1"/>
  <c r="N249" i="1"/>
  <c r="O249" i="1"/>
  <c r="J249" i="1"/>
  <c r="K249" i="1"/>
  <c r="G249" i="1"/>
  <c r="R238" i="1"/>
  <c r="O238" i="1"/>
  <c r="S238" i="1"/>
  <c r="N238" i="1"/>
  <c r="J238" i="1"/>
  <c r="K238" i="1"/>
  <c r="G238" i="1"/>
  <c r="R225" i="1"/>
  <c r="S225" i="1"/>
  <c r="N225" i="1"/>
  <c r="O225" i="1"/>
  <c r="J225" i="1"/>
  <c r="K225" i="1"/>
  <c r="G225" i="1"/>
  <c r="R223" i="1"/>
  <c r="S223" i="1"/>
  <c r="N223" i="1"/>
  <c r="O223" i="1"/>
  <c r="G223" i="1"/>
  <c r="J191" i="1"/>
  <c r="K191" i="1"/>
  <c r="G191" i="1"/>
  <c r="R194" i="1"/>
  <c r="S194" i="1"/>
  <c r="N194" i="1"/>
  <c r="O194" i="1"/>
  <c r="J194" i="1"/>
  <c r="K194" i="1"/>
  <c r="G194" i="1"/>
  <c r="AP188" i="1"/>
  <c r="AQ188" i="1"/>
  <c r="AT188" i="1"/>
  <c r="AU188" i="1"/>
  <c r="AL188" i="1"/>
  <c r="AM188" i="1"/>
  <c r="AH188" i="1"/>
  <c r="AI188" i="1"/>
  <c r="AD188" i="1"/>
  <c r="AE188" i="1"/>
  <c r="Z188" i="1"/>
  <c r="AA188" i="1"/>
  <c r="V188" i="1"/>
  <c r="W188" i="1"/>
  <c r="G184" i="1"/>
  <c r="R188" i="1"/>
  <c r="S188" i="1"/>
  <c r="N188" i="1"/>
  <c r="O188" i="1"/>
  <c r="J188" i="1"/>
  <c r="K188" i="1"/>
  <c r="G188" i="1"/>
  <c r="N184" i="1"/>
  <c r="O184" i="1"/>
  <c r="J184" i="1"/>
  <c r="K184" i="1"/>
  <c r="J174" i="1"/>
  <c r="K174" i="1"/>
  <c r="G174" i="1"/>
  <c r="G167" i="1"/>
  <c r="O165" i="1"/>
  <c r="K165" i="1"/>
  <c r="G165" i="1"/>
  <c r="J165" i="1"/>
  <c r="J161" i="1"/>
  <c r="K161" i="1"/>
  <c r="G161" i="1"/>
  <c r="J160" i="1"/>
  <c r="K160" i="1"/>
  <c r="G160" i="1"/>
  <c r="R84" i="1"/>
  <c r="S84" i="1"/>
  <c r="N84" i="1"/>
  <c r="O84" i="1"/>
  <c r="J79" i="1"/>
  <c r="K79" i="1"/>
  <c r="G79" i="1"/>
  <c r="G77" i="1"/>
  <c r="R73" i="1"/>
  <c r="S73" i="1"/>
  <c r="N73" i="1"/>
  <c r="O73" i="1"/>
  <c r="AX73" i="1"/>
  <c r="AY73" i="1"/>
  <c r="N57" i="1"/>
  <c r="O57" i="1"/>
  <c r="J57" i="1"/>
  <c r="K57" i="1"/>
  <c r="G57" i="1"/>
  <c r="BF54" i="1"/>
  <c r="BB54" i="1"/>
  <c r="BC54" i="1"/>
  <c r="AX54" i="1"/>
  <c r="AY54" i="1"/>
  <c r="AT54" i="1"/>
  <c r="AU54" i="1"/>
  <c r="AP54" i="1"/>
  <c r="AQ54" i="1"/>
  <c r="AL54" i="1"/>
  <c r="AM54" i="1"/>
  <c r="AH54" i="1"/>
  <c r="AI54" i="1"/>
  <c r="AD54" i="1"/>
  <c r="AE54" i="1"/>
  <c r="Z54" i="1"/>
  <c r="AA54" i="1"/>
  <c r="V54" i="1"/>
  <c r="W54" i="1"/>
  <c r="R54" i="1"/>
  <c r="S54" i="1"/>
  <c r="N54" i="1"/>
  <c r="O54" i="1"/>
  <c r="J54" i="1"/>
  <c r="K54" i="1"/>
  <c r="G54" i="1"/>
  <c r="AT53" i="1"/>
  <c r="AU53" i="1"/>
  <c r="AX53" i="1"/>
  <c r="AY53" i="1"/>
  <c r="AP53" i="1"/>
  <c r="AQ53" i="1"/>
  <c r="AL53" i="1"/>
  <c r="AM53" i="1"/>
  <c r="AH53" i="1"/>
  <c r="AI53" i="1"/>
  <c r="AD53" i="1"/>
  <c r="AE53" i="1"/>
  <c r="Z53" i="1"/>
  <c r="AA53" i="1"/>
  <c r="V53" i="1"/>
  <c r="W53" i="1"/>
  <c r="R53" i="1"/>
  <c r="S53" i="1"/>
  <c r="N53" i="1"/>
  <c r="O53" i="1"/>
  <c r="J53" i="1"/>
  <c r="K53" i="1"/>
  <c r="G53" i="1"/>
  <c r="J50" i="1"/>
  <c r="K50" i="1"/>
  <c r="G50" i="1"/>
  <c r="AH45" i="1"/>
  <c r="AI45" i="1"/>
  <c r="AD45" i="1"/>
  <c r="AE45" i="1"/>
  <c r="Z45" i="1"/>
  <c r="AA45" i="1"/>
  <c r="V45" i="1"/>
  <c r="W45" i="1"/>
  <c r="R45" i="1"/>
  <c r="S45" i="1"/>
  <c r="N45" i="1"/>
  <c r="O45" i="1"/>
  <c r="J45" i="1"/>
  <c r="K45" i="1"/>
  <c r="I45" i="1"/>
  <c r="J18" i="1"/>
  <c r="K18" i="1"/>
  <c r="G18" i="1"/>
  <c r="R265" i="1"/>
  <c r="S265" i="1"/>
  <c r="N265" i="1"/>
  <c r="O265" i="1"/>
  <c r="N94" i="1"/>
  <c r="O94" i="1"/>
</calcChain>
</file>

<file path=xl/sharedStrings.xml><?xml version="1.0" encoding="utf-8"?>
<sst xmlns="http://schemas.openxmlformats.org/spreadsheetml/2006/main" count="31702" uniqueCount="617">
  <si>
    <t>Institution Name</t>
  </si>
  <si>
    <t>SNL Institution Key</t>
  </si>
  <si>
    <t>Liquid Assets/ Assets_x000D_
(%)</t>
  </si>
  <si>
    <t>COMPANY_NAME</t>
  </si>
  <si>
    <t>SNL_INSTN_KEY</t>
  </si>
  <si>
    <t>LIQUID_ASSETS_TO_ASSETS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</si>
  <si>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</si>
  <si>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</si>
  <si>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</si>
  <si>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</si>
  <si>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</si>
  <si>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</si>
  <si>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</si>
  <si>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</si>
  <si>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</si>
  <si>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</si>
  <si>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</si>
  <si>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</si>
  <si>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</si>
  <si>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</si>
  <si>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</si>
  <si>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</si>
  <si>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</si>
  <si>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</si>
  <si>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</si>
  <si>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</si>
  <si>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</si>
  <si>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</si>
  <si>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</si>
  <si>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</si>
  <si>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</si>
  <si>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</si>
  <si>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</si>
  <si>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</si>
  <si>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</si>
  <si>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</si>
  <si>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</si>
  <si>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</si>
  <si>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</si>
  <si>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</si>
  <si>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</si>
  <si>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</si>
  <si>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</si>
  <si>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</si>
  <si>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</si>
  <si>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</si>
  <si>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</si>
  <si>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</si>
  <si>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</si>
  <si>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</si>
  <si>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</si>
  <si>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</si>
  <si>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</si>
  <si>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</si>
  <si>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</si>
  <si>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</si>
  <si>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</si>
  <si>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</si>
  <si>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Agile Group Holdings Limited</t>
  </si>
  <si>
    <t>NA</t>
  </si>
  <si>
    <t>Agricultural Bank of China Limited</t>
  </si>
  <si>
    <t>Alltrust Insurance Company Limited</t>
  </si>
  <si>
    <t>Anhui Guoyuan Trust Co.,Ltd</t>
  </si>
  <si>
    <t>Anhui Lixin Rural Commercial Bank Co., Ltd</t>
  </si>
  <si>
    <t>Anhui Lujiang Rural Commercial Bank Co., Ltd</t>
  </si>
  <si>
    <t>Anhui Maanshan Rural Commercial Bank Co.,Ltd.</t>
  </si>
  <si>
    <t>Anhui Taihe Rural Commercial Bank Company Limited</t>
  </si>
  <si>
    <t>Anhui Tongcheng Rural Commercial Bank Company Limited</t>
  </si>
  <si>
    <t>Australia and New Zealand Bank (China) Company Limited</t>
  </si>
  <si>
    <t>AVIC Shougang Biomass Closed-End Infrastructure Securities Investment Fund</t>
  </si>
  <si>
    <t>Bangkok Bank (China) Company Limited</t>
  </si>
  <si>
    <t>Bank of Baoding Co.,Ltd.</t>
  </si>
  <si>
    <t>Bank of Beijing Co., Ltd.</t>
  </si>
  <si>
    <t>Bank of Cangzhou Co., Ltd</t>
  </si>
  <si>
    <t>Bank of Changsha Co., Ltd.</t>
  </si>
  <si>
    <t>Bank Of Chengde Co.,Ltd.</t>
  </si>
  <si>
    <t>Bank of Chengdu Co., Ltd.</t>
  </si>
  <si>
    <t>Bank of China Limited</t>
  </si>
  <si>
    <t>Bank of Chongqing Co., Ltd.</t>
  </si>
  <si>
    <t>Bank of Communications Co., Ltd.</t>
  </si>
  <si>
    <t>Bank of Communications Financial Leasing Co., Ltd.</t>
  </si>
  <si>
    <t>Bank of Dalian Co.,Ltd.</t>
  </si>
  <si>
    <t>Bank of Dongguan Co.,Ltd.</t>
  </si>
  <si>
    <t>Bank of Fushun Co., Ltd.</t>
  </si>
  <si>
    <t>Bank of Fuxin Co.,Ltd.</t>
  </si>
  <si>
    <t>Bank of Gansu Co., Ltd.</t>
  </si>
  <si>
    <t>Bank of Ganzhou Co., Ltd.</t>
  </si>
  <si>
    <t>Bank of Guangzhou Co.,Ltd</t>
  </si>
  <si>
    <t>Bank of Guiyang Co.,Ltd.</t>
  </si>
  <si>
    <t>Bank of Guizhou Co., Ltd.</t>
  </si>
  <si>
    <t>Bank of Handan Co.,Ltd.</t>
  </si>
  <si>
    <t>Bank of Hangzhou Co., Ltd.</t>
  </si>
  <si>
    <t>Bank of Hebei Co., Ltd.</t>
  </si>
  <si>
    <t>Bank of Huludao Co., Ltd.</t>
  </si>
  <si>
    <t>Bank of Hunan Corporation Limited</t>
  </si>
  <si>
    <t>Bank of Huzhou Co.,Ltd.</t>
  </si>
  <si>
    <t>Bank of Inner Mongolia Co.,Ltd</t>
  </si>
  <si>
    <t>Bank of Jiangsu Co., Ltd.</t>
  </si>
  <si>
    <t>Bank of Jiaxing Co.,Ltd</t>
  </si>
  <si>
    <t>Bank of Jilin Co.,Ltd.</t>
  </si>
  <si>
    <t>Bank of Jinhua Co.,Ltd</t>
  </si>
  <si>
    <t>Bank of Jining Co., Ltd.</t>
  </si>
  <si>
    <t>Bank of Jinzhou Co., Ltd.</t>
  </si>
  <si>
    <t>Bank of Jiujiang Co., Ltd.</t>
  </si>
  <si>
    <t>Bank of Kunlun Corporation Limited</t>
  </si>
  <si>
    <t>Bank of Langfang Co., Ltd.</t>
  </si>
  <si>
    <t>Bank of Lanzhou Co., Ltd.</t>
  </si>
  <si>
    <t>Bank of Liaoyang Co.,Ltd.</t>
  </si>
  <si>
    <t>Bank of Liuzhou Co.,Ltd.</t>
  </si>
  <si>
    <t>Bank of Montreal (China) Co. Ltd.</t>
  </si>
  <si>
    <t>Bank of Nanjing Co., Ltd.</t>
  </si>
  <si>
    <t>Bank of Ningbo Co., Ltd.</t>
  </si>
  <si>
    <t>Bank of Ningxia Co.,Ltd.</t>
  </si>
  <si>
    <t>Bank of Qingdao Co., Ltd.</t>
  </si>
  <si>
    <t>Bank of Qinghai Co.,Ltd.</t>
  </si>
  <si>
    <t>Bank of Qinhuangdao Co., Ltd.</t>
  </si>
  <si>
    <t>Bank of Quanzhou Co.,Ltd.</t>
  </si>
  <si>
    <t>Bank of Rizhao Co.,Ltd.</t>
  </si>
  <si>
    <t>Bank of Shanghai Co., Ltd.</t>
  </si>
  <si>
    <t>Bank of Shangrao Co., Ltd.</t>
  </si>
  <si>
    <t>Bank of Shaoxing Co., Ltd.</t>
  </si>
  <si>
    <t>BANK OF SHIZUISHAN CO.,Ltd.</t>
  </si>
  <si>
    <t>Bank of Suzhou Co., Ltd.</t>
  </si>
  <si>
    <t>Bank of Taian Co.,Ltd.</t>
  </si>
  <si>
    <t>Bank of Taizhou Co.,Ltd.</t>
  </si>
  <si>
    <t>Bank of Tangshan Co., Ltd.</t>
  </si>
  <si>
    <t>Bank of Tianjin Co., Ltd.</t>
  </si>
  <si>
    <t>Bank of Urumqi Co.,Ltd</t>
  </si>
  <si>
    <t>Bank of Weifang Co., Ltd.</t>
  </si>
  <si>
    <t>Bank of Wenzhou Co.,Ltd</t>
  </si>
  <si>
    <t>Bank of Wuhai Co.,Ltd.</t>
  </si>
  <si>
    <t>Bank of Xi'an Co.,Ltd.</t>
  </si>
  <si>
    <t>Bank of Xingtai Co., Ltd.</t>
  </si>
  <si>
    <t>Bank of Yingkou Co., Ltd.</t>
  </si>
  <si>
    <t>Bank Of Zhangjiakou Co.,Ltd.</t>
  </si>
  <si>
    <t>Bank of Zhengzhou Co., Ltd.</t>
  </si>
  <si>
    <t>Bank of Zigong Co.,Ltd.</t>
  </si>
  <si>
    <t>Bank SinoPac (China) Ltd.</t>
  </si>
  <si>
    <t>Beijing International Trust Co., Ltd.</t>
  </si>
  <si>
    <t>Beijing North Star Company Limited</t>
  </si>
  <si>
    <t>Beijing Rural Commercial Bank Co., Ltd.</t>
  </si>
  <si>
    <t>Benxi City Commercial Bank Co., Ltd.</t>
  </si>
  <si>
    <t>BNP Paribas (China) Limited</t>
  </si>
  <si>
    <t>BOC Insurance Co. Ltd.</t>
  </si>
  <si>
    <t>BOCOM MSIG Life Insurance Company Limited</t>
  </si>
  <si>
    <t>Bosera China Merchants Shekou Industrial Zone</t>
  </si>
  <si>
    <t>Bridge Trust Co., Ltd</t>
  </si>
  <si>
    <t>Cathay United Bank (China) Ltd.</t>
  </si>
  <si>
    <t>Central China Securities Co., Ltd.</t>
  </si>
  <si>
    <t>Chang'an Bank Co.,Ltd.</t>
  </si>
  <si>
    <t>ChangChun Rural Commercial Bank Company Limited</t>
  </si>
  <si>
    <t>Changsha Rural Commercial Bank Co., Ltd.</t>
  </si>
  <si>
    <t>Chengdu Rural Commercial Bank Co., Ltd.</t>
  </si>
  <si>
    <t>China Bohai Bank Co., Ltd.</t>
  </si>
  <si>
    <t>China CITIC Bank Corporation Limited</t>
  </si>
  <si>
    <t>China Construction Bank Corporation</t>
  </si>
  <si>
    <t>China Continent Property &amp; Casualty Insurance Company Ltd.</t>
  </si>
  <si>
    <t>China Credit Trust Co.,Ltd</t>
  </si>
  <si>
    <t>China Everbright Bank Company Limited</t>
  </si>
  <si>
    <t>China Evergrande Group</t>
  </si>
  <si>
    <t>China Export &amp; Credit Insurance Corporation</t>
  </si>
  <si>
    <t>China Galaxy Securities Co., Ltd.</t>
  </si>
  <si>
    <t>China Guangfa Bank Co., Ltd.</t>
  </si>
  <si>
    <t>China Industrial International Trust Limited</t>
  </si>
  <si>
    <t>China International Capital Corporation Limited</t>
  </si>
  <si>
    <t>China Life Insurance (Group) Company</t>
  </si>
  <si>
    <t>China Life Insurance Company Limited</t>
  </si>
  <si>
    <t>China Life Property &amp; Casualty Insurance Company Limited</t>
  </si>
  <si>
    <t>China Logistics Property Holdings Co., Ltd</t>
  </si>
  <si>
    <t>China Merchants Bank Co., Ltd.</t>
  </si>
  <si>
    <t>China Merchants Securities Co., Ltd.</t>
  </si>
  <si>
    <t>China Minsheng Banking Corp., Ltd.</t>
  </si>
  <si>
    <t>China Pacific Insurance (Group) Co., Ltd.</t>
  </si>
  <si>
    <t>China Pacific Life Insurance Co., Ltd.</t>
  </si>
  <si>
    <t>China Pacific Property Insurance Co., Ltd.</t>
  </si>
  <si>
    <t>China Post Life Insurance Company Limited</t>
  </si>
  <si>
    <t>China Reinsurance (Group) Corporation</t>
  </si>
  <si>
    <t>China Resources Bank of Zhuhai Co.,Ltd.</t>
  </si>
  <si>
    <t>China Resources SZITIC Trust Co., Ltd</t>
  </si>
  <si>
    <t>China United Property Insurance Company Limited</t>
  </si>
  <si>
    <t>China Vanke Co., Ltd.</t>
  </si>
  <si>
    <t>China VAST Industrial Urban Development Company Limited</t>
  </si>
  <si>
    <t>China Zheshang Bank Co., Ltd</t>
  </si>
  <si>
    <t>Chinese Mercantile Bank</t>
  </si>
  <si>
    <t>Chongqing Rural Commercial Bank Co., Ltd.</t>
  </si>
  <si>
    <t>Chongqing Three Gorges Bank Co.,Ltd.</t>
  </si>
  <si>
    <t>CICC GLP Warehouse Logistics</t>
  </si>
  <si>
    <t>CIFI Holdings (Group) Co. Ltd.</t>
  </si>
  <si>
    <t>Cinda Securities Co., Ltd.</t>
  </si>
  <si>
    <t>Citibank (China) Co. Ltd.</t>
  </si>
  <si>
    <t>CITIC Securities Company Limited</t>
  </si>
  <si>
    <t>Citic-prudential Life Insurance Company Limited</t>
  </si>
  <si>
    <t>CNFinance Holdings Limited</t>
  </si>
  <si>
    <t>COFCO Trust Co., Ltd.</t>
  </si>
  <si>
    <t>Country Garden Holdings Company Limited</t>
  </si>
  <si>
    <t>CREDIT AGRICOLE CIB (China) Limited</t>
  </si>
  <si>
    <t>CSC Financial Co., Ltd.</t>
  </si>
  <si>
    <t>DaFa Properties Group Limited</t>
  </si>
  <si>
    <t>Dah Sing Bank (China) Limited</t>
  </si>
  <si>
    <t>Dalian Rural Commercial Bank Co.,Ltd.</t>
  </si>
  <si>
    <t>DBS Bank (China) Limited</t>
  </si>
  <si>
    <t>Deutsche Bank (China) Co., Ltd.</t>
  </si>
  <si>
    <t>Dongguan Rural Commercial Bank Co., Ltd.</t>
  </si>
  <si>
    <t>Dongying Bank Co.,Ltd</t>
  </si>
  <si>
    <t>East West Bank (China) Limited</t>
  </si>
  <si>
    <t>Everbright Securities Company Limited</t>
  </si>
  <si>
    <t>Evergrande Life Insurance Company Limited</t>
  </si>
  <si>
    <t>EVERGROWING BANK CO.,Limited</t>
  </si>
  <si>
    <t>Fanhua Inc.</t>
  </si>
  <si>
    <t>Fantasia Holdings Group Co., Limited</t>
  </si>
  <si>
    <t>First Capital Securities Co., Ltd.</t>
  </si>
  <si>
    <t>Foshan Rural Commercial Bank Company Limited</t>
  </si>
  <si>
    <t>Founder Securities Co., Ltd.</t>
  </si>
  <si>
    <t>Fubon Bank (China) Co., Ltd</t>
  </si>
  <si>
    <t>Fudian Bank Co., Ltd.</t>
  </si>
  <si>
    <t>Fujian Fuzhou Rural Commercial Bank Co.,Ltd</t>
  </si>
  <si>
    <t>Fujian Haixia Bank Co.,Ltd.</t>
  </si>
  <si>
    <t>Fujian Shishi Rural Commercial Bank CO.,LTD.</t>
  </si>
  <si>
    <t>Fujian Zhangzhou Rural Commercial Bank Company Limited</t>
  </si>
  <si>
    <t>Fullgoal Capital Water</t>
  </si>
  <si>
    <t>FunDe Sino Life Insurance Co., Ltd.</t>
  </si>
  <si>
    <t>Fuyang Yingdong Rural Commercial Bank Company Limited</t>
  </si>
  <si>
    <t>GanZhou Rural Commercial Bank Company Limited</t>
  </si>
  <si>
    <t>Glory Health Industry Limited</t>
  </si>
  <si>
    <t>Great Wall West China Bank Co.,Ltd.</t>
  </si>
  <si>
    <t>Greentown China Holdings Limited</t>
  </si>
  <si>
    <t>GreenTree Hospitality Group Ltd.</t>
  </si>
  <si>
    <t>Guangdong Huaxing Bank Co., Ltd</t>
  </si>
  <si>
    <t>Guangdong Nanhai Rural Commercial Bank Company Limited</t>
  </si>
  <si>
    <t>Guangdong Nanyue Bank Co., Ltd</t>
  </si>
  <si>
    <t>Guangdong Shunde Rural Commercial Bank Co., Ltd.</t>
  </si>
  <si>
    <t>Guangxi Beibu Gulf Bank Co., Ltd.</t>
  </si>
  <si>
    <t>Guangzhou R&amp;F Properties Co., Ltd.</t>
  </si>
  <si>
    <t>Guangzhou Rural Commercial Bank Co., Ltd.</t>
  </si>
  <si>
    <t>Guilin Bank Co.,Ltd.</t>
  </si>
  <si>
    <t>Guiyang Rural Commercial Bank Co., Ltd.</t>
  </si>
  <si>
    <t>Guizhou Huaxi Rural Commercial Bank Company Limited</t>
  </si>
  <si>
    <t>Guolian Securities Co., Ltd.</t>
  </si>
  <si>
    <t>Guolian Trust Co., Ltd.</t>
  </si>
  <si>
    <t>Guotai Junan Securities Co., Ltd.</t>
  </si>
  <si>
    <t>Guoyuan Securities Company Limited</t>
  </si>
  <si>
    <t>Haikou Rural Commercial Bank Co., Ltd.</t>
  </si>
  <si>
    <t>Haitong Securities Co., Ltd.</t>
  </si>
  <si>
    <t>Hang Seng Bank (China) Limited</t>
  </si>
  <si>
    <t>Hangzhou Finance and Investment Group Co.,Ltd</t>
  </si>
  <si>
    <t>Hangzhou United Rural Commercial Bank Co., Ltd.</t>
  </si>
  <si>
    <t>Hankou Bank Co., Ltd.</t>
  </si>
  <si>
    <t>Harbin Bank Co., Ltd.</t>
  </si>
  <si>
    <t>Hebei Tangshan Rural Commercial Bank Company Limited</t>
  </si>
  <si>
    <t>Hengguang Holding Co., Limited</t>
  </si>
  <si>
    <t>Hotland Yantian Port Warehouse Logistics</t>
  </si>
  <si>
    <t>HSBC Bank (China) Company Limited</t>
  </si>
  <si>
    <t>Hua Xia Bank Co., Limited</t>
  </si>
  <si>
    <t>HuaAn Zhangjiang Everbright Park</t>
  </si>
  <si>
    <t>Huatai Securities Co., Ltd.</t>
  </si>
  <si>
    <t>Huaxin Trust Co., Ltd.</t>
  </si>
  <si>
    <t>Hubei Bank Co., Ltd.</t>
  </si>
  <si>
    <t>Hubei Jingmen Rural Commercial Bank Co. Ltd.</t>
  </si>
  <si>
    <t>Hubei Qianjiang Rural Commercial Bank Company Limited</t>
  </si>
  <si>
    <t>Hubei Sanxia Rural Commercial Bank Co.,Ltd</t>
  </si>
  <si>
    <t>Hubei Suizhou Rural Commercial Bank Co., Ltd.</t>
  </si>
  <si>
    <t>Huishang Bank Corporation Limited</t>
  </si>
  <si>
    <t>Huize Holding Limited</t>
  </si>
  <si>
    <t>Hunan Chasing Trust CO., Ltd.</t>
  </si>
  <si>
    <t>Hwabao Trust Co., Ltd.</t>
  </si>
  <si>
    <t>ICBC Financial Leasing Co., Ltd.</t>
  </si>
  <si>
    <t>Industrial and Commercial Bank of China Limited</t>
  </si>
  <si>
    <t>Industrial Bank Co., Ltd.</t>
  </si>
  <si>
    <t>Industrial Bank Financial Leasing Co.,Ltd.</t>
  </si>
  <si>
    <t>Industrial Bank of Korea (China) Limited</t>
  </si>
  <si>
    <t>Jiangmen Rural Commercial Bank Company Ltd.</t>
  </si>
  <si>
    <t>Jiangsu Changjiang Commercial Bank Co., Ltd.</t>
  </si>
  <si>
    <t>Jiangsu Changshu Rural Commercial Bank Co., Ltd.</t>
  </si>
  <si>
    <t>Jiangsu Haian Rural Commercial Bank CO., LTD.</t>
  </si>
  <si>
    <t>Jiangsu International Trust Corporation Limited</t>
  </si>
  <si>
    <t>Jiangsu Jiangnan Rural Commercial Bank Co.,Ltd</t>
  </si>
  <si>
    <t>Jiangsu Jiangyan Rural Commercial Bank Co. Ltd.</t>
  </si>
  <si>
    <t>Jiangsu Jiangyin Rural Commercial Bank Co.,LTD.</t>
  </si>
  <si>
    <t>Jiangsu Kunshan Rural Commercial Bank Co., Ltd.</t>
  </si>
  <si>
    <t>Jiangsu Lishui Rural Commercial Bank Co., Ltd.</t>
  </si>
  <si>
    <t>Jiangsu Nantong Rural Commercial Bank CO., LTD</t>
  </si>
  <si>
    <t>Jiangsu Qidong Rural Commercial Bank CO.,LTD.</t>
  </si>
  <si>
    <t>Jiangsu Sheyang Rural Commercial Bank Co.,Ltd.</t>
  </si>
  <si>
    <t>Jiangsu Suzhou Rural Commercial Bank Co., Ltd</t>
  </si>
  <si>
    <t>Jiangsu Zhangjiagang Rural Commercial Bank Co., Ltd</t>
  </si>
  <si>
    <t>Jiangsu Zijin Rural Commercial Bank Co.,Ltd</t>
  </si>
  <si>
    <t>Jiangxi Bank Co., Ltd.</t>
  </si>
  <si>
    <t>Jianzhong Construction Development Limited</t>
  </si>
  <si>
    <t>Jilin Jiutai Rural Commercial Bank Corporation Limited</t>
  </si>
  <si>
    <t>Jinan Rural Commercial Bank Co., Ltd.</t>
  </si>
  <si>
    <t>Jinshang Bank Co., Ltd.</t>
  </si>
  <si>
    <t>Jiujiang Rural Commercial Bank Co.,Ltd.</t>
  </si>
  <si>
    <t>JPMorgan Chase Bank (China) Company Limited</t>
  </si>
  <si>
    <t>J-Yuan Trust Co., Ltd.</t>
  </si>
  <si>
    <t>Kasikornbank (China) Company Limited</t>
  </si>
  <si>
    <t>KEB Hana Bank (China) Company Limited</t>
  </si>
  <si>
    <t>Kookmin Bank (China) Limited</t>
  </si>
  <si>
    <t>Kunlun Trust Co., Ltd.</t>
  </si>
  <si>
    <t>KWG Group Holdings Limited</t>
  </si>
  <si>
    <t>Laishang Bank Co., Ltd.</t>
  </si>
  <si>
    <t>Leshan City Commercial Bank Co.,Ltd</t>
  </si>
  <si>
    <t>LinShang Bank Co.,Ltd</t>
  </si>
  <si>
    <t>Logan Group Company Limited</t>
  </si>
  <si>
    <t>Longfor Group Holdings Limited</t>
  </si>
  <si>
    <t>LongJiang Bank Co., Ltd.</t>
  </si>
  <si>
    <t>Luzhou Bank Co., Ltd.</t>
  </si>
  <si>
    <t>Metropolitan Bank (China) Ltd.</t>
  </si>
  <si>
    <t>Mianyang City Commercial Bank Co.,Ltd</t>
  </si>
  <si>
    <t>Midea Real Estate Holding Limited</t>
  </si>
  <si>
    <t>Mingfa Group (International) Company Limited</t>
  </si>
  <si>
    <t>Minsheng Financial Leasing Co., Ltd.</t>
  </si>
  <si>
    <t>Minsheng Securities Co.,Ltd.</t>
  </si>
  <si>
    <t>Mizuho Bank (China), Ltd.</t>
  </si>
  <si>
    <t>Modern Land (China) Co., Limited</t>
  </si>
  <si>
    <t>Morgan Stanley Bank International (China) Limited</t>
  </si>
  <si>
    <t>MUFG Bank (China), Ltd.</t>
  </si>
  <si>
    <t>Nanchang Rural Commercial Bank Co.,LTD</t>
  </si>
  <si>
    <t>Nanyang Commercial Bank (China) Limited</t>
  </si>
  <si>
    <t>New China Life Insurance Company Ltd.</t>
  </si>
  <si>
    <t>New China Trust Co.,Ltd.</t>
  </si>
  <si>
    <t>Ningbo Cixi Rural Commercial Bank Co.,Ltd.</t>
  </si>
  <si>
    <t>Ningbo Commerce Bank Company Limited</t>
  </si>
  <si>
    <t>Ningbo Yinzhou Rural Commercial Bank Co., Ltd.</t>
  </si>
  <si>
    <t>Ningbo YuYao Rural Commercial Bank Co.,Ltd.</t>
  </si>
  <si>
    <t>Ningxia Yellow River Rural Commercial Bank Co., Ltd.</t>
  </si>
  <si>
    <t>Noah Holdings Limited</t>
  </si>
  <si>
    <t>OCBC Bank Limited</t>
  </si>
  <si>
    <t>PICC Life Insurance Company Limited</t>
  </si>
  <si>
    <t>PICC Property and Casualty Company Limited</t>
  </si>
  <si>
    <t>Ping An Bank Co., Ltd.</t>
  </si>
  <si>
    <t>Ping An Guangzhou Comm Invest Guanghe Expressway</t>
  </si>
  <si>
    <t>Ping An Insurance (Group) Company of China, Ltd.</t>
  </si>
  <si>
    <t>Ping An Life Insurance Company of China, Ltd.</t>
  </si>
  <si>
    <t>Ping An Property &amp; Casualty Insurance Company of China, Ltd.</t>
  </si>
  <si>
    <t>Ping An Trust Co., Ltd.</t>
  </si>
  <si>
    <t>Postal Savings Bank of China Co., Ltd.</t>
  </si>
  <si>
    <t>Powerlong Real Estate Holdings Limited</t>
  </si>
  <si>
    <t>Qi Shang Bank Co., Ltd</t>
  </si>
  <si>
    <t>Qilu Bank Co., Ltd.</t>
  </si>
  <si>
    <t>Qingdao Rural Commercial Bank Co., Ltd.</t>
  </si>
  <si>
    <t>Qujing City Commercial Bank Co.,Ltd</t>
  </si>
  <si>
    <t>Redco Properties Group Limited</t>
  </si>
  <si>
    <t>Redsun Properties Group Limited</t>
  </si>
  <si>
    <t>Roan Holdings Group Co., Ltd.</t>
  </si>
  <si>
    <t>Sealand Securities Co., Ltd.</t>
  </si>
  <si>
    <t>Seazen Group Limited</t>
  </si>
  <si>
    <t>Shandong Feixian Rural Commercial Bank Co., Ltd.</t>
  </si>
  <si>
    <t>Shandong Rongcheng Rural Commercial Bank Co., Ltd</t>
  </si>
  <si>
    <t>Shanghai AJ Trust Co.,Ltd.</t>
  </si>
  <si>
    <t>Shanghai HuaRui Bank Co.,Ltd.</t>
  </si>
  <si>
    <t>Shanghai International Trust Corp., Ltd.</t>
  </si>
  <si>
    <t>Shanghai Lujiazui Finance &amp; Trade Zone Development Co.,Ltd.</t>
  </si>
  <si>
    <t>Shanghai Pudong Development Bank Co., Ltd.</t>
  </si>
  <si>
    <t>Shanghai Rural Commercial Bank Co., Ltd.</t>
  </si>
  <si>
    <t>Shanxi Pingyao Rural Commercial Bank Corporation</t>
  </si>
  <si>
    <t>Shanxi Qingxu Rural Commercial Bank Company Limited</t>
  </si>
  <si>
    <t>Shanxi Yaodu Rural Commercial Bank Co., Ltd.</t>
  </si>
  <si>
    <t>Shanxi Yuncheng Rural Commercial Bank Company Limited</t>
  </si>
  <si>
    <t>Shengjing Bank Co., Ltd.</t>
  </si>
  <si>
    <t>Shenwan Hongyuan Securities Co., Ltd.</t>
  </si>
  <si>
    <t>Shenzhen Rural Commercial Bank Corporation Limited</t>
  </si>
  <si>
    <t>Shinhan Bank (China) Ltd.</t>
  </si>
  <si>
    <t>Shui On Land Limited</t>
  </si>
  <si>
    <t>Sichuan Bank Co., Ltd.</t>
  </si>
  <si>
    <t>Sichuan Tianfu Bank Co.,Ltd</t>
  </si>
  <si>
    <t>Sino-Ocean Group Holding Limited</t>
  </si>
  <si>
    <t>Sinosafe General Insurance CO.,LTD.</t>
  </si>
  <si>
    <t>Societe Generale (China) Limited</t>
  </si>
  <si>
    <t>SOHO China Limited</t>
  </si>
  <si>
    <t>Soochow Securities Co., Ltd.</t>
  </si>
  <si>
    <t>Soochow Suzhou Industrial Park Industrial Park Closed Infrastructure Securities</t>
  </si>
  <si>
    <t>Southwest Securities Co., Ltd.</t>
  </si>
  <si>
    <t>SPD Silicon Valley Bank</t>
  </si>
  <si>
    <t>Standard Chartered Bank (China) Limited</t>
  </si>
  <si>
    <t>Sumitomo Mitsui Banking Corporation (China) Limited</t>
  </si>
  <si>
    <t>Sunac China Holdings Limited</t>
  </si>
  <si>
    <t>Sunshine 100 China Holdings Ltd</t>
  </si>
  <si>
    <t>Sunshine Life Insurance Corporation Limited</t>
  </si>
  <si>
    <t>Sunshine Property and Casualty Insurance Company Limited</t>
  </si>
  <si>
    <t>Suzhou Trust Co., Ltd.</t>
  </si>
  <si>
    <t>Taikang Insurance Group Inc.</t>
  </si>
  <si>
    <t>Taiping Life Insurance Co., Ltd.</t>
  </si>
  <si>
    <t>Taiping Reinsurance (China) Co., Ltd.</t>
  </si>
  <si>
    <t>The Bank of East Asia (China) Limited</t>
  </si>
  <si>
    <t>The People's Insurance Company (Group) of China Limited</t>
  </si>
  <si>
    <t>Tian Ruixiang Holdings Ltd</t>
  </si>
  <si>
    <t>Tianan Life Insurance Company Limited of China</t>
  </si>
  <si>
    <t>Tianan Property Insurance Co.,Ltd</t>
  </si>
  <si>
    <t>Tianjin Binhai Rural Commercial Bank Corporation</t>
  </si>
  <si>
    <t>Tianjin Rural Commercial Bank Co., Ltd.</t>
  </si>
  <si>
    <t>UBS (China) Limited</t>
  </si>
  <si>
    <t>UBS Securities Co., Limited</t>
  </si>
  <si>
    <t>Unionlife Insurance Company,Ltd.</t>
  </si>
  <si>
    <t>United Overseas Bank (China) Limited</t>
  </si>
  <si>
    <t>UP Fintech Holding Limited</t>
  </si>
  <si>
    <t>Urumqi State-owned Assets Management (Group) Co., Ltd.</t>
  </si>
  <si>
    <t>Volkswagen Finance (China) Co.,Ltd.</t>
  </si>
  <si>
    <t>Waterdrop Inc.</t>
  </si>
  <si>
    <t>Weihai City Commercial Bank Co., Ltd.</t>
  </si>
  <si>
    <t>Western Securities Co., Ltd.</t>
  </si>
  <si>
    <t>Woori Bank (China) Limited</t>
  </si>
  <si>
    <t>Wuhan Rural Commercial Bank Co.,Ltd.</t>
  </si>
  <si>
    <t>Wuhu Yangzi Rural Commercial Bank Co., Ltd.</t>
  </si>
  <si>
    <t>Wuxi Rural Commercial Bank Co.,Ltd</t>
  </si>
  <si>
    <t>Xiamen Bank Co., Ltd.</t>
  </si>
  <si>
    <t>Xiamen International Bank Co., Ltd.</t>
  </si>
  <si>
    <t>Xiamen Rural Commercial Bank Co., Ltd.</t>
  </si>
  <si>
    <t>Xinjiang Huihe Bank Co., Ltd.</t>
  </si>
  <si>
    <t>YanBian Rural Commercial Bank Company Ltd.</t>
  </si>
  <si>
    <t>Yantai Bank Co.,Ltd</t>
  </si>
  <si>
    <t>Yibin City Commercial Bank Co., Ltd.</t>
  </si>
  <si>
    <t>Yida China Holdings Limited</t>
  </si>
  <si>
    <t>Yingda Taihe Property Insurance Co., Ltd.</t>
  </si>
  <si>
    <t>Yuekai Securities Co.,Ltd.</t>
  </si>
  <si>
    <t>Zhejiang Chouzhou Commercial Bank Co., Ltd.</t>
  </si>
  <si>
    <t>Zhejiang E-Commerce Bank Co., Ltd.</t>
  </si>
  <si>
    <t>Zhejiang Hangzhou Yuhang Rural Commercial Bank Company Limited</t>
  </si>
  <si>
    <t>Zhejiang Mintai Commercial Bank Co.,Ltd</t>
  </si>
  <si>
    <t>Zhejiang Nanxun Rural Commercial Bank Co., Ltd.</t>
  </si>
  <si>
    <t>Zhejiang Shaoxing RuiFeng Rural Commercial Bank Co.,Ltd</t>
  </si>
  <si>
    <t>Zhejiang Tailong Commercial Bank Co.,Ltd.</t>
  </si>
  <si>
    <t>Zhejiang Wenzhou Longwan Rural Commercial Bank Company Limited</t>
  </si>
  <si>
    <t>Zhejiang Xiaoshan Rural Commercial Bank Company Limited</t>
  </si>
  <si>
    <t>Zhejiang Yiwu Rural Commercial Bank Co., Ltd.</t>
  </si>
  <si>
    <t>Zheng Xin Bank Company Limited</t>
  </si>
  <si>
    <t>Zhenro Properties Group Limited</t>
  </si>
  <si>
    <t>Zheshang Securities Co., Ltd.</t>
  </si>
  <si>
    <t>Zheshang Securities Zhejiang Expressway</t>
  </si>
  <si>
    <t>ZhongAn Online P &amp; C Insurance Co., Ltd.</t>
  </si>
  <si>
    <t>Zhonghai Trust Co., Ltd.</t>
  </si>
  <si>
    <t>Zhongrong International Trust Co., Ltd.</t>
  </si>
  <si>
    <t>Zhongyuan Bank Co., Ltd.</t>
  </si>
  <si>
    <t>Zhongyuan Trust &amp; Investment Company Ltd.</t>
  </si>
  <si>
    <t>Zhuhai Rural Commercial Bank Company Limited</t>
  </si>
  <si>
    <t>Zuoli Kechuang Micro-finance Company Limited</t>
  </si>
  <si>
    <t>SIC</t>
  </si>
  <si>
    <t>ISIN</t>
  </si>
  <si>
    <t>Ownership</t>
  </si>
  <si>
    <t>Industry</t>
  </si>
  <si>
    <t>6552</t>
  </si>
  <si>
    <t>KYG011981035</t>
  </si>
  <si>
    <t>Joint-stock</t>
  </si>
  <si>
    <t>Real_estate</t>
  </si>
  <si>
    <t>6020</t>
  </si>
  <si>
    <t>CNE100000Q43</t>
  </si>
  <si>
    <t>State-owned</t>
  </si>
  <si>
    <t>Banks</t>
  </si>
  <si>
    <t>6411</t>
  </si>
  <si>
    <t>Insurance</t>
  </si>
  <si>
    <t>6722</t>
  </si>
  <si>
    <t>Local government-holding</t>
  </si>
  <si>
    <t>Trust</t>
  </si>
  <si>
    <t>6029</t>
  </si>
  <si>
    <t>6021</t>
  </si>
  <si>
    <t>Foreign-owned</t>
  </si>
  <si>
    <t>CNE100004JV4</t>
  </si>
  <si>
    <t>CNE100000734</t>
  </si>
  <si>
    <t>Foreign Joint-stock</t>
  </si>
  <si>
    <t>CNE100003F50</t>
  </si>
  <si>
    <t>CNE100002SN6</t>
  </si>
  <si>
    <t>CNE1000001Z5</t>
  </si>
  <si>
    <t>CNE100001QN2</t>
  </si>
  <si>
    <t>CNE100000205</t>
  </si>
  <si>
    <t>7389</t>
  </si>
  <si>
    <t>F_leasing</t>
  </si>
  <si>
    <t>CNE100002RW9</t>
  </si>
  <si>
    <t>CNE100002FX2</t>
  </si>
  <si>
    <t>CNE100003PT7</t>
  </si>
  <si>
    <t>CNE100002GQ4</t>
  </si>
  <si>
    <t>CNE100002G76</t>
  </si>
  <si>
    <t>CNE1000023B0</t>
  </si>
  <si>
    <t>CNE1000031G2</t>
  </si>
  <si>
    <t>CNE1000056L9</t>
  </si>
  <si>
    <t>CNE100000627</t>
  </si>
  <si>
    <t>CNE1000005P7</t>
  </si>
  <si>
    <t>CNE100002391</t>
  </si>
  <si>
    <t>CNE100002FM5</t>
  </si>
  <si>
    <t>CNE100003LQ2</t>
  </si>
  <si>
    <t>CNE100002623</t>
  </si>
  <si>
    <t>CNE100003JB8</t>
  </si>
  <si>
    <t>CNE1000023P0</t>
  </si>
  <si>
    <t>6500</t>
  </si>
  <si>
    <t>CNE100000262</t>
  </si>
  <si>
    <t>6081</t>
  </si>
  <si>
    <t>6399</t>
  </si>
  <si>
    <t>6311</t>
  </si>
  <si>
    <t>6798</t>
  </si>
  <si>
    <t>CNE100004J97</t>
  </si>
  <si>
    <t>6211</t>
  </si>
  <si>
    <t>CNE100001SS7</t>
  </si>
  <si>
    <t>Securities</t>
  </si>
  <si>
    <t>CNE100003YB7</t>
  </si>
  <si>
    <t>CNE1000001Q4</t>
  </si>
  <si>
    <t>CNE1000002H1</t>
  </si>
  <si>
    <t>6331</t>
  </si>
  <si>
    <t>CNE100000SL4</t>
  </si>
  <si>
    <t>KYG2119W1069</t>
  </si>
  <si>
    <t>6351</t>
  </si>
  <si>
    <t>Policy</t>
  </si>
  <si>
    <t>CNE100001NT6</t>
  </si>
  <si>
    <t>CNE100002359</t>
  </si>
  <si>
    <t>CNE1000002L3</t>
  </si>
  <si>
    <t>6512</t>
  </si>
  <si>
    <t>KYG212091048</t>
  </si>
  <si>
    <t>CNE000001B33</t>
  </si>
  <si>
    <t>CNE100000HK9</t>
  </si>
  <si>
    <t>CNE0000015Y0</t>
  </si>
  <si>
    <t>CNE1000008M8</t>
  </si>
  <si>
    <t>CNE100002342</t>
  </si>
  <si>
    <t>CNE0000000T2</t>
  </si>
  <si>
    <t>KYG216301013</t>
  </si>
  <si>
    <t>CNE1000025S9</t>
  </si>
  <si>
    <t>6099</t>
  </si>
  <si>
    <t>CNE100000X44</t>
  </si>
  <si>
    <t>KYG2140A1076</t>
  </si>
  <si>
    <t>CNE100005VS2</t>
  </si>
  <si>
    <t>CNE000001DB6</t>
  </si>
  <si>
    <t>US18979T1051</t>
  </si>
  <si>
    <t>Other_finance</t>
  </si>
  <si>
    <t>6799</t>
  </si>
  <si>
    <t>KYG245241032</t>
  </si>
  <si>
    <t>CNE100002B89</t>
  </si>
  <si>
    <t>KYG261681079</t>
  </si>
  <si>
    <t>CNE100004QH8</t>
  </si>
  <si>
    <t>CNE100000FD8</t>
  </si>
  <si>
    <t>US30712A1034</t>
  </si>
  <si>
    <t>KYG3311L1041</t>
  </si>
  <si>
    <t>CNE1000027G0</t>
  </si>
  <si>
    <t>CNE1000015Y8</t>
  </si>
  <si>
    <t>6061</t>
  </si>
  <si>
    <t>KYG394071040</t>
  </si>
  <si>
    <t>KYG4100M1050</t>
  </si>
  <si>
    <t>US39579V1008</t>
  </si>
  <si>
    <t>CNE100000569</t>
  </si>
  <si>
    <t>CNE100002FR4</t>
  </si>
  <si>
    <t>CNE100002003</t>
  </si>
  <si>
    <t>6733</t>
  </si>
  <si>
    <t>CNE1000022F3</t>
  </si>
  <si>
    <t>6200</t>
  </si>
  <si>
    <t>CNE000000QZ9</t>
  </si>
  <si>
    <t>CNE000000CK1</t>
  </si>
  <si>
    <t>CNE100001SB3</t>
  </si>
  <si>
    <t>CNE000001FW7</t>
  </si>
  <si>
    <t>CNE100000LQ8</t>
  </si>
  <si>
    <t>6162</t>
  </si>
  <si>
    <t>CNE100001QP7</t>
  </si>
  <si>
    <t>US44473E1055</t>
  </si>
  <si>
    <t>6726</t>
  </si>
  <si>
    <t>6159</t>
  </si>
  <si>
    <t>CNE1000003G1</t>
  </si>
  <si>
    <t>CNE000001QZ7</t>
  </si>
  <si>
    <t>CNE100002RJ6</t>
  </si>
  <si>
    <t>CNE100002BL6</t>
  </si>
  <si>
    <t>CNE100003035</t>
  </si>
  <si>
    <t>CNE100002K54</t>
  </si>
  <si>
    <t>CNE100003GZ3</t>
  </si>
  <si>
    <t>CNE1000031B3</t>
  </si>
  <si>
    <t>1600</t>
  </si>
  <si>
    <t>KYG5139A1031</t>
  </si>
  <si>
    <t>CNE100002BG6</t>
  </si>
  <si>
    <t>CNE100003LP4</t>
  </si>
  <si>
    <t>CNE0000003P4</t>
  </si>
  <si>
    <t>6282</t>
  </si>
  <si>
    <t>KYG532241042</t>
  </si>
  <si>
    <t>KYG555551095</t>
  </si>
  <si>
    <t>KYG5635P1090</t>
  </si>
  <si>
    <t>CNE100003FB6</t>
  </si>
  <si>
    <t>KYG609201085</t>
  </si>
  <si>
    <t>KYG614131038</t>
  </si>
  <si>
    <t>6231</t>
  </si>
  <si>
    <t>KYG618221058</t>
  </si>
  <si>
    <t>6300</t>
  </si>
  <si>
    <t>CNE1000019Y0</t>
  </si>
  <si>
    <t>US65487X1028</t>
  </si>
  <si>
    <t>CNE100000593</t>
  </si>
  <si>
    <t>CNE000000040</t>
  </si>
  <si>
    <t>CNE100004JT8</t>
  </si>
  <si>
    <t>CNE1000003X6</t>
  </si>
  <si>
    <t>CNE1000029W3</t>
  </si>
  <si>
    <t>KYG720051047</t>
  </si>
  <si>
    <t>CNE100005154</t>
  </si>
  <si>
    <t>CNE100003JQ6</t>
  </si>
  <si>
    <t>KYG733101318</t>
  </si>
  <si>
    <t>KYG7459A1013</t>
  </si>
  <si>
    <t>VGG7606D1151</t>
  </si>
  <si>
    <t>CNE0000008K4</t>
  </si>
  <si>
    <t>KYG7956A1094</t>
  </si>
  <si>
    <t>CNE0000009S5</t>
  </si>
  <si>
    <t>CNE0000011B7</t>
  </si>
  <si>
    <t>CNE100004QD7</t>
  </si>
  <si>
    <t>CNE100001TK2</t>
  </si>
  <si>
    <t>KYG811511131</t>
  </si>
  <si>
    <t>HK3377040226</t>
  </si>
  <si>
    <t>KYG826001003</t>
  </si>
  <si>
    <t>CNE1000019P8</t>
  </si>
  <si>
    <t>4700</t>
  </si>
  <si>
    <t>CNE0000016P6</t>
  </si>
  <si>
    <t>KYG8569A1067</t>
  </si>
  <si>
    <t>KYG794911092</t>
  </si>
  <si>
    <t>CNE100001MK7</t>
  </si>
  <si>
    <t>KYG8884K1105</t>
  </si>
  <si>
    <t>US91531W1062</t>
  </si>
  <si>
    <t>US94132V1052</t>
  </si>
  <si>
    <t>CNE100004280</t>
  </si>
  <si>
    <t>CNE100001D96</t>
  </si>
  <si>
    <t>CNE1000030K6</t>
  </si>
  <si>
    <t>CNE100004HT2</t>
  </si>
  <si>
    <t>6022</t>
  </si>
  <si>
    <t>KYG9843H1074</t>
  </si>
  <si>
    <t>6361</t>
  </si>
  <si>
    <t>CNE1000050Z2</t>
  </si>
  <si>
    <t>KYG9897E1098</t>
  </si>
  <si>
    <t>CNE100002R65</t>
  </si>
  <si>
    <t>CNE100002QY7</t>
  </si>
  <si>
    <t>CNE100002GY8</t>
  </si>
  <si>
    <t>6091</t>
  </si>
  <si>
    <t>CNE100001TL0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</si>
</sst>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4" x14ac:knownFonts="1">
    <font>
      <sz val="10"/>
      <name val="Arial"/>
    </font>
    <font>
      <sz val="10"/>
      <name val="Arial"/>
      <family val="2"/>
    </font>
    <font>
      <sz val="11"/>
      <name val="Corbel"/>
      <family val="2"/>
    </font>
    <font>
      <sz val="1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3" fontId="2" fillId="2" borderId="0" xfId="0" applyNumberFormat="1" applyFont="1" applyFill="1" applyAlignment="1">
      <alignment horizontal="left" vertical="center"/>
    </xf>
    <xf numFmtId="3" fontId="2" fillId="2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B382"/>
  <sheetViews>
    <sheetView zoomScaleNormal="100" workbookViewId="0"/>
  </sheetViews>
  <sheetFormatPr defaultRowHeight="12.75" x14ac:dyDescent="0.2"/>
  <cols>
    <col min="1" max="1" width="48.5703125" customWidth="1"/>
    <col min="2" max="2" width="16.28515625" customWidth="1"/>
    <col min="3" max="50" width="21" customWidth="1"/>
    <col min="51" max="54" width="17.5703125" customWidth="1"/>
  </cols>
  <sheetData>
    <row r="3" spans="1:54" ht="38.25" x14ac:dyDescent="0.2">
      <c r="A3" s="1" t="s">
        <v>0</v>
      </c>
      <c r="B3" s="1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2" t="s">
        <v>2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2</v>
      </c>
      <c r="AE3" s="2" t="s">
        <v>2</v>
      </c>
      <c r="AF3" s="2" t="s">
        <v>2</v>
      </c>
      <c r="AG3" s="2" t="s">
        <v>2</v>
      </c>
      <c r="AH3" s="2" t="s">
        <v>2</v>
      </c>
      <c r="AI3" s="2" t="s">
        <v>2</v>
      </c>
      <c r="AJ3" s="2" t="s">
        <v>2</v>
      </c>
      <c r="AK3" s="2" t="s">
        <v>2</v>
      </c>
      <c r="AL3" s="2" t="s">
        <v>2</v>
      </c>
      <c r="AM3" s="2" t="s">
        <v>2</v>
      </c>
      <c r="AN3" s="2" t="s">
        <v>2</v>
      </c>
      <c r="AO3" s="2" t="s">
        <v>2</v>
      </c>
      <c r="AP3" s="2" t="s">
        <v>2</v>
      </c>
      <c r="AQ3" s="2" t="s">
        <v>2</v>
      </c>
      <c r="AR3" s="2" t="s">
        <v>2</v>
      </c>
      <c r="AS3" s="2" t="s">
        <v>2</v>
      </c>
      <c r="AT3" s="2" t="s">
        <v>2</v>
      </c>
      <c r="AU3" s="2" t="s">
        <v>2</v>
      </c>
      <c r="AV3" s="2" t="s">
        <v>2</v>
      </c>
      <c r="AW3" s="2" t="s">
        <v>2</v>
      </c>
      <c r="AX3" s="2" t="s">
        <v>2</v>
      </c>
      <c r="AY3" s="2" t="s">
        <v>2</v>
      </c>
      <c r="AZ3" s="2" t="s">
        <v>2</v>
      </c>
      <c r="BA3" s="2" t="s">
        <v>2</v>
      </c>
      <c r="BB3" s="2" t="s">
        <v>2</v>
      </c>
    </row>
    <row r="4" spans="1:54" ht="25.5" x14ac:dyDescent="0.2">
      <c r="A4" s="1" t="s">
        <v>3</v>
      </c>
      <c r="B4" s="1" t="s">
        <v>4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5</v>
      </c>
      <c r="O4" s="2" t="s">
        <v>5</v>
      </c>
      <c r="P4" s="2" t="s">
        <v>5</v>
      </c>
      <c r="Q4" s="2" t="s">
        <v>5</v>
      </c>
      <c r="R4" s="2" t="s">
        <v>5</v>
      </c>
      <c r="S4" s="2" t="s">
        <v>5</v>
      </c>
      <c r="T4" s="2" t="s">
        <v>5</v>
      </c>
      <c r="U4" s="2" t="s">
        <v>5</v>
      </c>
      <c r="V4" s="2" t="s">
        <v>5</v>
      </c>
      <c r="W4" s="2" t="s">
        <v>5</v>
      </c>
      <c r="X4" s="2" t="s">
        <v>5</v>
      </c>
      <c r="Y4" s="2" t="s">
        <v>5</v>
      </c>
      <c r="Z4" s="2" t="s">
        <v>5</v>
      </c>
      <c r="AA4" s="2" t="s">
        <v>5</v>
      </c>
      <c r="AB4" s="2" t="s">
        <v>5</v>
      </c>
      <c r="AC4" s="2" t="s">
        <v>5</v>
      </c>
      <c r="AD4" s="2" t="s">
        <v>5</v>
      </c>
      <c r="AE4" s="2" t="s">
        <v>5</v>
      </c>
      <c r="AF4" s="2" t="s">
        <v>5</v>
      </c>
      <c r="AG4" s="2" t="s">
        <v>5</v>
      </c>
      <c r="AH4" s="2" t="s">
        <v>5</v>
      </c>
      <c r="AI4" s="2" t="s">
        <v>5</v>
      </c>
      <c r="AJ4" s="2" t="s">
        <v>5</v>
      </c>
      <c r="AK4" s="2" t="s">
        <v>5</v>
      </c>
      <c r="AL4" s="2" t="s">
        <v>5</v>
      </c>
      <c r="AM4" s="2" t="s">
        <v>5</v>
      </c>
      <c r="AN4" s="2" t="s">
        <v>5</v>
      </c>
      <c r="AO4" s="2" t="s">
        <v>5</v>
      </c>
      <c r="AP4" s="2" t="s">
        <v>5</v>
      </c>
      <c r="AQ4" s="2" t="s">
        <v>5</v>
      </c>
      <c r="AR4" s="2" t="s">
        <v>5</v>
      </c>
      <c r="AS4" s="2" t="s">
        <v>5</v>
      </c>
      <c r="AT4" s="2" t="s">
        <v>5</v>
      </c>
      <c r="AU4" s="2" t="s">
        <v>5</v>
      </c>
      <c r="AV4" s="2" t="s">
        <v>5</v>
      </c>
      <c r="AW4" s="2" t="s">
        <v>5</v>
      </c>
      <c r="AX4" s="2" t="s">
        <v>5</v>
      </c>
      <c r="AY4" s="2" t="s">
        <v>5</v>
      </c>
      <c r="AZ4" s="2" t="s">
        <v>5</v>
      </c>
      <c r="BA4" s="2" t="s">
        <v>5</v>
      </c>
      <c r="BB4" s="2" t="s">
        <v>5</v>
      </c>
    </row>
    <row r="5" spans="1:54" x14ac:dyDescent="0.2">
      <c r="A5" s="1"/>
      <c r="B5" s="1"/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  <c r="AM5" s="2" t="s">
        <v>42</v>
      </c>
      <c r="AN5" s="2" t="s">
        <v>43</v>
      </c>
      <c r="AO5" s="2" t="s">
        <v>44</v>
      </c>
      <c r="AP5" s="2" t="s">
        <v>45</v>
      </c>
      <c r="AQ5" s="2" t="s">
        <v>46</v>
      </c>
      <c r="AR5" s="2" t="s">
        <v>47</v>
      </c>
      <c r="AS5" s="2" t="s">
        <v>48</v>
      </c>
      <c r="AT5" s="2" t="s">
        <v>49</v>
      </c>
      <c r="AU5" s="2" t="s">
        <v>50</v>
      </c>
      <c r="AV5" s="2" t="s">
        <v>51</v>
      </c>
      <c r="AW5" s="2" t="s">
        <v>52</v>
      </c>
      <c r="AX5" s="2" t="s">
        <v>53</v>
      </c>
      <c r="AY5" s="2" t="s">
        <v>54</v>
      </c>
      <c r="AZ5" s="2" t="s">
        <v>55</v>
      </c>
      <c r="BA5" s="2" t="s">
        <v>56</v>
      </c>
      <c r="BB5" s="2" t="s">
        <v>57</v>
      </c>
    </row>
    <row r="6" spans="1:54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x14ac:dyDescent="0.2">
      <c r="A7" s="3" t="s">
        <v>58</v>
      </c>
      <c r="B7" s="4">
        <v>4149711</v>
      </c>
      <c r="C7" s="5" t="s">
        <v>59</v>
      </c>
      <c r="D7" s="5" t="s">
        <v>59</v>
      </c>
      <c r="E7" s="5" t="s">
        <v>59</v>
      </c>
      <c r="F7" s="5" t="s">
        <v>59</v>
      </c>
      <c r="G7" s="5" t="s">
        <v>59</v>
      </c>
      <c r="H7" s="5" t="s">
        <v>59</v>
      </c>
      <c r="I7" s="5" t="s">
        <v>59</v>
      </c>
      <c r="J7" s="5" t="s">
        <v>59</v>
      </c>
      <c r="K7" s="5" t="s">
        <v>59</v>
      </c>
      <c r="L7" s="5" t="s">
        <v>59</v>
      </c>
      <c r="M7" s="5" t="s">
        <v>59</v>
      </c>
      <c r="N7" s="5" t="s">
        <v>59</v>
      </c>
      <c r="O7" s="5" t="s">
        <v>59</v>
      </c>
      <c r="P7" s="5" t="s">
        <v>59</v>
      </c>
      <c r="Q7" s="5" t="s">
        <v>59</v>
      </c>
      <c r="R7" s="5" t="s">
        <v>59</v>
      </c>
      <c r="S7" s="5" t="s">
        <v>59</v>
      </c>
      <c r="T7" s="5" t="s">
        <v>59</v>
      </c>
      <c r="U7" s="5" t="s">
        <v>59</v>
      </c>
      <c r="V7" s="5" t="s">
        <v>59</v>
      </c>
      <c r="W7" s="5" t="s">
        <v>59</v>
      </c>
      <c r="X7" s="5" t="s">
        <v>59</v>
      </c>
      <c r="Y7" s="5" t="s">
        <v>59</v>
      </c>
      <c r="Z7" s="5" t="s">
        <v>59</v>
      </c>
      <c r="AA7" s="5" t="s">
        <v>59</v>
      </c>
      <c r="AB7" s="5" t="s">
        <v>59</v>
      </c>
      <c r="AC7" s="5" t="s">
        <v>59</v>
      </c>
      <c r="AD7" s="5" t="s">
        <v>59</v>
      </c>
      <c r="AE7" s="5" t="s">
        <v>59</v>
      </c>
      <c r="AF7" s="5" t="s">
        <v>59</v>
      </c>
      <c r="AG7" s="5" t="s">
        <v>59</v>
      </c>
      <c r="AH7" s="5" t="s">
        <v>59</v>
      </c>
      <c r="AI7" s="5" t="s">
        <v>59</v>
      </c>
      <c r="AJ7" s="5" t="s">
        <v>59</v>
      </c>
      <c r="AK7" s="5" t="s">
        <v>59</v>
      </c>
      <c r="AL7" s="5" t="s">
        <v>59</v>
      </c>
      <c r="AM7" s="5" t="s">
        <v>59</v>
      </c>
      <c r="AN7" s="5" t="s">
        <v>59</v>
      </c>
      <c r="AO7" s="5" t="s">
        <v>59</v>
      </c>
      <c r="AP7" s="5" t="s">
        <v>59</v>
      </c>
      <c r="AQ7" s="5" t="s">
        <v>59</v>
      </c>
      <c r="AR7" s="5" t="s">
        <v>59</v>
      </c>
      <c r="AS7" s="5" t="s">
        <v>59</v>
      </c>
      <c r="AT7" s="5" t="s">
        <v>59</v>
      </c>
      <c r="AU7" s="5" t="s">
        <v>59</v>
      </c>
      <c r="AV7" s="5" t="s">
        <v>59</v>
      </c>
      <c r="AW7" s="5" t="s">
        <v>59</v>
      </c>
      <c r="AX7" s="5" t="s">
        <v>59</v>
      </c>
      <c r="AY7" s="5" t="s">
        <v>59</v>
      </c>
      <c r="AZ7" s="5" t="s">
        <v>59</v>
      </c>
      <c r="BA7" s="5" t="s">
        <v>59</v>
      </c>
      <c r="BB7" s="5" t="s">
        <v>59</v>
      </c>
    </row>
    <row r="8" spans="1:54" x14ac:dyDescent="0.2">
      <c r="A8" s="3" t="s">
        <v>60</v>
      </c>
      <c r="B8" s="4">
        <v>4149089</v>
      </c>
      <c r="C8" s="6">
        <v>17.489535711305599</v>
      </c>
      <c r="D8" s="5" t="s">
        <v>59</v>
      </c>
      <c r="E8" s="6">
        <v>17.434601167813199</v>
      </c>
      <c r="F8" s="5" t="s">
        <v>59</v>
      </c>
      <c r="G8" s="6">
        <v>16.740479728426902</v>
      </c>
      <c r="H8" s="5" t="s">
        <v>59</v>
      </c>
      <c r="I8" s="6">
        <v>18.254651457543002</v>
      </c>
      <c r="J8" s="5" t="s">
        <v>59</v>
      </c>
      <c r="K8" s="6">
        <v>20.653395673236702</v>
      </c>
      <c r="L8" s="5" t="s">
        <v>59</v>
      </c>
      <c r="M8" s="6">
        <v>22.832728930319799</v>
      </c>
      <c r="N8" s="5" t="s">
        <v>59</v>
      </c>
      <c r="O8" s="6">
        <v>23.957114485540401</v>
      </c>
      <c r="P8" s="5" t="s">
        <v>59</v>
      </c>
      <c r="Q8" s="6">
        <v>24.1195916455674</v>
      </c>
      <c r="R8" s="5" t="s">
        <v>59</v>
      </c>
      <c r="S8" s="6">
        <v>26.029662525054199</v>
      </c>
      <c r="T8" s="5" t="s">
        <v>59</v>
      </c>
      <c r="U8" s="6">
        <v>26.120377352138402</v>
      </c>
      <c r="V8" s="5" t="s">
        <v>59</v>
      </c>
      <c r="W8" s="5" t="s">
        <v>59</v>
      </c>
      <c r="X8" s="5" t="s">
        <v>59</v>
      </c>
      <c r="Y8" s="5" t="s">
        <v>59</v>
      </c>
      <c r="Z8" s="5" t="s">
        <v>59</v>
      </c>
      <c r="AA8" s="5" t="s">
        <v>59</v>
      </c>
      <c r="AB8" s="5" t="s">
        <v>59</v>
      </c>
      <c r="AC8" s="5" t="s">
        <v>59</v>
      </c>
      <c r="AD8" s="5" t="s">
        <v>59</v>
      </c>
      <c r="AE8" s="5" t="s">
        <v>59</v>
      </c>
      <c r="AF8" s="5" t="s">
        <v>59</v>
      </c>
      <c r="AG8" s="5" t="s">
        <v>59</v>
      </c>
      <c r="AH8" s="5" t="s">
        <v>59</v>
      </c>
      <c r="AI8" s="5" t="s">
        <v>59</v>
      </c>
      <c r="AJ8" s="5" t="s">
        <v>59</v>
      </c>
      <c r="AK8" s="6">
        <v>30.0411105110813</v>
      </c>
      <c r="AL8" s="5" t="s">
        <v>59</v>
      </c>
      <c r="AM8" s="5" t="s">
        <v>59</v>
      </c>
      <c r="AN8" s="5" t="s">
        <v>59</v>
      </c>
      <c r="AO8" s="5" t="s">
        <v>59</v>
      </c>
      <c r="AP8" s="5" t="s">
        <v>59</v>
      </c>
      <c r="AQ8" s="5" t="s">
        <v>59</v>
      </c>
      <c r="AR8" s="5" t="s">
        <v>59</v>
      </c>
      <c r="AS8" s="5" t="s">
        <v>59</v>
      </c>
      <c r="AT8" s="5" t="s">
        <v>59</v>
      </c>
      <c r="AU8" s="5" t="s">
        <v>59</v>
      </c>
      <c r="AV8" s="5" t="s">
        <v>59</v>
      </c>
      <c r="AW8" s="5" t="s">
        <v>59</v>
      </c>
      <c r="AX8" s="5" t="s">
        <v>59</v>
      </c>
      <c r="AY8" s="5" t="s">
        <v>59</v>
      </c>
      <c r="AZ8" s="5" t="s">
        <v>59</v>
      </c>
      <c r="BA8" s="5" t="s">
        <v>59</v>
      </c>
      <c r="BB8" s="5" t="s">
        <v>59</v>
      </c>
    </row>
    <row r="9" spans="1:54" x14ac:dyDescent="0.2">
      <c r="A9" s="3" t="s">
        <v>61</v>
      </c>
      <c r="B9" s="4">
        <v>4193245</v>
      </c>
      <c r="C9" s="5" t="s">
        <v>59</v>
      </c>
      <c r="D9" s="5" t="s">
        <v>59</v>
      </c>
      <c r="E9" s="5" t="s">
        <v>59</v>
      </c>
      <c r="F9" s="5" t="s">
        <v>59</v>
      </c>
      <c r="G9" s="5" t="s">
        <v>59</v>
      </c>
      <c r="H9" s="5" t="s">
        <v>59</v>
      </c>
      <c r="I9" s="5" t="s">
        <v>59</v>
      </c>
      <c r="J9" s="5" t="s">
        <v>59</v>
      </c>
      <c r="K9" s="5" t="s">
        <v>59</v>
      </c>
      <c r="L9" s="5" t="s">
        <v>59</v>
      </c>
      <c r="M9" s="5" t="s">
        <v>59</v>
      </c>
      <c r="N9" s="5" t="s">
        <v>59</v>
      </c>
      <c r="O9" s="5" t="s">
        <v>59</v>
      </c>
      <c r="P9" s="5" t="s">
        <v>59</v>
      </c>
      <c r="Q9" s="5" t="s">
        <v>59</v>
      </c>
      <c r="R9" s="5" t="s">
        <v>59</v>
      </c>
      <c r="S9" s="5" t="s">
        <v>59</v>
      </c>
      <c r="T9" s="5" t="s">
        <v>59</v>
      </c>
      <c r="U9" s="5" t="s">
        <v>59</v>
      </c>
      <c r="V9" s="5" t="s">
        <v>59</v>
      </c>
      <c r="W9" s="5" t="s">
        <v>59</v>
      </c>
      <c r="X9" s="5" t="s">
        <v>59</v>
      </c>
      <c r="Y9" s="5" t="s">
        <v>59</v>
      </c>
      <c r="Z9" s="5" t="s">
        <v>59</v>
      </c>
      <c r="AA9" s="5" t="s">
        <v>59</v>
      </c>
      <c r="AB9" s="5" t="s">
        <v>59</v>
      </c>
      <c r="AC9" s="5" t="s">
        <v>59</v>
      </c>
      <c r="AD9" s="5" t="s">
        <v>59</v>
      </c>
      <c r="AE9" s="5" t="s">
        <v>59</v>
      </c>
      <c r="AF9" s="5" t="s">
        <v>59</v>
      </c>
      <c r="AG9" s="5" t="s">
        <v>59</v>
      </c>
      <c r="AH9" s="5" t="s">
        <v>59</v>
      </c>
      <c r="AI9" s="5" t="s">
        <v>59</v>
      </c>
      <c r="AJ9" s="5" t="s">
        <v>59</v>
      </c>
      <c r="AK9" s="5" t="s">
        <v>59</v>
      </c>
      <c r="AL9" s="5" t="s">
        <v>59</v>
      </c>
      <c r="AM9" s="5" t="s">
        <v>59</v>
      </c>
      <c r="AN9" s="5" t="s">
        <v>59</v>
      </c>
      <c r="AO9" s="5" t="s">
        <v>59</v>
      </c>
      <c r="AP9" s="5" t="s">
        <v>59</v>
      </c>
      <c r="AQ9" s="5" t="s">
        <v>59</v>
      </c>
      <c r="AR9" s="5" t="s">
        <v>59</v>
      </c>
      <c r="AS9" s="5" t="s">
        <v>59</v>
      </c>
      <c r="AT9" s="5" t="s">
        <v>59</v>
      </c>
      <c r="AU9" s="5" t="s">
        <v>59</v>
      </c>
      <c r="AV9" s="5" t="s">
        <v>59</v>
      </c>
      <c r="AW9" s="5" t="s">
        <v>59</v>
      </c>
      <c r="AX9" s="5" t="s">
        <v>59</v>
      </c>
      <c r="AY9" s="5" t="s">
        <v>59</v>
      </c>
      <c r="AZ9" s="5" t="s">
        <v>59</v>
      </c>
      <c r="BA9" s="5" t="s">
        <v>59</v>
      </c>
      <c r="BB9" s="5" t="s">
        <v>59</v>
      </c>
    </row>
    <row r="10" spans="1:54" x14ac:dyDescent="0.2">
      <c r="A10" s="3" t="s">
        <v>62</v>
      </c>
      <c r="B10" s="4">
        <v>4556809</v>
      </c>
      <c r="C10" s="6">
        <v>12.2694941765681</v>
      </c>
      <c r="D10" s="5" t="s">
        <v>59</v>
      </c>
      <c r="E10" s="5" t="s">
        <v>59</v>
      </c>
      <c r="F10" s="5" t="s">
        <v>59</v>
      </c>
      <c r="G10" s="6">
        <v>15.9776275336603</v>
      </c>
      <c r="H10" s="5" t="s">
        <v>59</v>
      </c>
      <c r="I10" s="5" t="s">
        <v>59</v>
      </c>
      <c r="J10" s="5" t="s">
        <v>59</v>
      </c>
      <c r="K10" s="6">
        <v>13.3230977736466</v>
      </c>
      <c r="L10" s="5" t="s">
        <v>59</v>
      </c>
      <c r="M10" s="5" t="s">
        <v>59</v>
      </c>
      <c r="N10" s="5" t="s">
        <v>59</v>
      </c>
      <c r="O10" s="6">
        <v>11.1889270974059</v>
      </c>
      <c r="P10" s="5" t="s">
        <v>59</v>
      </c>
      <c r="Q10" s="5" t="s">
        <v>59</v>
      </c>
      <c r="R10" s="5" t="s">
        <v>59</v>
      </c>
      <c r="S10" s="6">
        <v>10.5762639688823</v>
      </c>
      <c r="T10" s="5" t="s">
        <v>59</v>
      </c>
      <c r="U10" s="5" t="s">
        <v>59</v>
      </c>
      <c r="V10" s="5" t="s">
        <v>59</v>
      </c>
      <c r="W10" s="5" t="s">
        <v>59</v>
      </c>
      <c r="X10" s="5" t="s">
        <v>59</v>
      </c>
      <c r="Y10" s="5" t="s">
        <v>59</v>
      </c>
      <c r="Z10" s="5" t="s">
        <v>59</v>
      </c>
      <c r="AA10" s="5" t="s">
        <v>59</v>
      </c>
      <c r="AB10" s="5" t="s">
        <v>59</v>
      </c>
      <c r="AC10" s="5" t="s">
        <v>59</v>
      </c>
      <c r="AD10" s="5" t="s">
        <v>59</v>
      </c>
      <c r="AE10" s="5" t="s">
        <v>59</v>
      </c>
      <c r="AF10" s="5" t="s">
        <v>59</v>
      </c>
      <c r="AG10" s="5" t="s">
        <v>59</v>
      </c>
      <c r="AH10" s="5" t="s">
        <v>59</v>
      </c>
      <c r="AI10" s="5" t="s">
        <v>59</v>
      </c>
      <c r="AJ10" s="5" t="s">
        <v>59</v>
      </c>
      <c r="AK10" s="5" t="s">
        <v>59</v>
      </c>
      <c r="AL10" s="5" t="s">
        <v>59</v>
      </c>
      <c r="AM10" s="5" t="s">
        <v>59</v>
      </c>
      <c r="AN10" s="5" t="s">
        <v>59</v>
      </c>
      <c r="AO10" s="5" t="s">
        <v>59</v>
      </c>
      <c r="AP10" s="5" t="s">
        <v>59</v>
      </c>
      <c r="AQ10" s="5" t="s">
        <v>59</v>
      </c>
      <c r="AR10" s="5" t="s">
        <v>59</v>
      </c>
      <c r="AS10" s="5" t="s">
        <v>59</v>
      </c>
      <c r="AT10" s="5" t="s">
        <v>59</v>
      </c>
      <c r="AU10" s="5" t="s">
        <v>59</v>
      </c>
      <c r="AV10" s="5" t="s">
        <v>59</v>
      </c>
      <c r="AW10" s="5" t="s">
        <v>59</v>
      </c>
      <c r="AX10" s="5" t="s">
        <v>59</v>
      </c>
      <c r="AY10" s="5" t="s">
        <v>59</v>
      </c>
      <c r="AZ10" s="5" t="s">
        <v>59</v>
      </c>
      <c r="BA10" s="5" t="s">
        <v>59</v>
      </c>
      <c r="BB10" s="5" t="s">
        <v>59</v>
      </c>
    </row>
    <row r="11" spans="1:54" x14ac:dyDescent="0.2">
      <c r="A11" s="3" t="s">
        <v>63</v>
      </c>
      <c r="B11" s="4">
        <v>10432106</v>
      </c>
      <c r="C11" s="5" t="s">
        <v>59</v>
      </c>
      <c r="D11" s="5" t="s">
        <v>59</v>
      </c>
      <c r="E11" s="5" t="s">
        <v>59</v>
      </c>
      <c r="F11" s="6">
        <v>33.089516603562203</v>
      </c>
      <c r="G11" s="6">
        <v>25.645841757405101</v>
      </c>
      <c r="H11" s="5" t="s">
        <v>59</v>
      </c>
      <c r="I11" s="6">
        <v>28.507188405561202</v>
      </c>
      <c r="J11" s="5" t="s">
        <v>59</v>
      </c>
      <c r="K11" s="6">
        <v>29.549434658882699</v>
      </c>
      <c r="L11" s="6">
        <v>25.8621283575003</v>
      </c>
      <c r="M11" s="6">
        <v>18.2302466118289</v>
      </c>
      <c r="N11" s="6">
        <v>17.951637454629299</v>
      </c>
      <c r="O11" s="6">
        <v>17.3468184634736</v>
      </c>
      <c r="P11" s="5" t="s">
        <v>59</v>
      </c>
      <c r="Q11" s="5" t="s">
        <v>59</v>
      </c>
      <c r="R11" s="5" t="s">
        <v>59</v>
      </c>
      <c r="S11" s="5" t="s">
        <v>59</v>
      </c>
      <c r="T11" s="5" t="s">
        <v>59</v>
      </c>
      <c r="U11" s="5" t="s">
        <v>59</v>
      </c>
      <c r="V11" s="5" t="s">
        <v>59</v>
      </c>
      <c r="W11" s="5" t="s">
        <v>59</v>
      </c>
      <c r="X11" s="5" t="s">
        <v>59</v>
      </c>
      <c r="Y11" s="5" t="s">
        <v>59</v>
      </c>
      <c r="Z11" s="5" t="s">
        <v>59</v>
      </c>
      <c r="AA11" s="5" t="s">
        <v>59</v>
      </c>
      <c r="AB11" s="5" t="s">
        <v>59</v>
      </c>
      <c r="AC11" s="5" t="s">
        <v>59</v>
      </c>
      <c r="AD11" s="5" t="s">
        <v>59</v>
      </c>
      <c r="AE11" s="5" t="s">
        <v>59</v>
      </c>
      <c r="AF11" s="5" t="s">
        <v>59</v>
      </c>
      <c r="AG11" s="5" t="s">
        <v>59</v>
      </c>
      <c r="AH11" s="5" t="s">
        <v>59</v>
      </c>
      <c r="AI11" s="5" t="s">
        <v>59</v>
      </c>
      <c r="AJ11" s="5" t="s">
        <v>59</v>
      </c>
      <c r="AK11" s="5" t="s">
        <v>59</v>
      </c>
      <c r="AL11" s="5" t="s">
        <v>59</v>
      </c>
      <c r="AM11" s="5" t="s">
        <v>59</v>
      </c>
      <c r="AN11" s="5" t="s">
        <v>59</v>
      </c>
      <c r="AO11" s="5" t="s">
        <v>59</v>
      </c>
      <c r="AP11" s="5" t="s">
        <v>59</v>
      </c>
      <c r="AQ11" s="5" t="s">
        <v>59</v>
      </c>
      <c r="AR11" s="5" t="s">
        <v>59</v>
      </c>
      <c r="AS11" s="5" t="s">
        <v>59</v>
      </c>
      <c r="AT11" s="5" t="s">
        <v>59</v>
      </c>
      <c r="AU11" s="5" t="s">
        <v>59</v>
      </c>
      <c r="AV11" s="5" t="s">
        <v>59</v>
      </c>
      <c r="AW11" s="5" t="s">
        <v>59</v>
      </c>
      <c r="AX11" s="5" t="s">
        <v>59</v>
      </c>
      <c r="AY11" s="5" t="s">
        <v>59</v>
      </c>
      <c r="AZ11" s="5" t="s">
        <v>59</v>
      </c>
      <c r="BA11" s="5" t="s">
        <v>59</v>
      </c>
      <c r="BB11" s="5" t="s">
        <v>59</v>
      </c>
    </row>
    <row r="12" spans="1:54" x14ac:dyDescent="0.2">
      <c r="A12" s="3" t="s">
        <v>64</v>
      </c>
      <c r="B12" s="4">
        <v>8125619</v>
      </c>
      <c r="C12" s="5" t="s">
        <v>59</v>
      </c>
      <c r="D12" s="5" t="s">
        <v>59</v>
      </c>
      <c r="E12" s="5" t="s">
        <v>59</v>
      </c>
      <c r="F12" s="5" t="s">
        <v>59</v>
      </c>
      <c r="G12" s="5" t="s">
        <v>59</v>
      </c>
      <c r="H12" s="5" t="s">
        <v>59</v>
      </c>
      <c r="I12" s="5" t="s">
        <v>59</v>
      </c>
      <c r="J12" s="5" t="s">
        <v>59</v>
      </c>
      <c r="K12" s="5" t="s">
        <v>59</v>
      </c>
      <c r="L12" s="6">
        <v>12.9794954308149</v>
      </c>
      <c r="M12" s="6">
        <v>12.7313788054634</v>
      </c>
      <c r="N12" s="6">
        <v>13.4900237058112</v>
      </c>
      <c r="O12" s="6">
        <v>12.6606688044054</v>
      </c>
      <c r="P12" s="6">
        <v>13.526514303962999</v>
      </c>
      <c r="Q12" s="5" t="s">
        <v>59</v>
      </c>
      <c r="R12" s="5" t="s">
        <v>59</v>
      </c>
      <c r="S12" s="5" t="s">
        <v>59</v>
      </c>
      <c r="T12" s="5" t="s">
        <v>59</v>
      </c>
      <c r="U12" s="5" t="s">
        <v>59</v>
      </c>
      <c r="V12" s="5" t="s">
        <v>59</v>
      </c>
      <c r="W12" s="5" t="s">
        <v>59</v>
      </c>
      <c r="X12" s="5" t="s">
        <v>59</v>
      </c>
      <c r="Y12" s="5" t="s">
        <v>59</v>
      </c>
      <c r="Z12" s="5" t="s">
        <v>59</v>
      </c>
      <c r="AA12" s="5" t="s">
        <v>59</v>
      </c>
      <c r="AB12" s="5" t="s">
        <v>59</v>
      </c>
      <c r="AC12" s="5" t="s">
        <v>59</v>
      </c>
      <c r="AD12" s="5" t="s">
        <v>59</v>
      </c>
      <c r="AE12" s="5" t="s">
        <v>59</v>
      </c>
      <c r="AF12" s="5" t="s">
        <v>59</v>
      </c>
      <c r="AG12" s="5" t="s">
        <v>59</v>
      </c>
      <c r="AH12" s="5" t="s">
        <v>59</v>
      </c>
      <c r="AI12" s="5" t="s">
        <v>59</v>
      </c>
      <c r="AJ12" s="5" t="s">
        <v>59</v>
      </c>
      <c r="AK12" s="5" t="s">
        <v>59</v>
      </c>
      <c r="AL12" s="5" t="s">
        <v>59</v>
      </c>
      <c r="AM12" s="5" t="s">
        <v>59</v>
      </c>
      <c r="AN12" s="5" t="s">
        <v>59</v>
      </c>
      <c r="AO12" s="5" t="s">
        <v>59</v>
      </c>
      <c r="AP12" s="5" t="s">
        <v>59</v>
      </c>
      <c r="AQ12" s="5" t="s">
        <v>59</v>
      </c>
      <c r="AR12" s="5" t="s">
        <v>59</v>
      </c>
      <c r="AS12" s="5" t="s">
        <v>59</v>
      </c>
      <c r="AT12" s="5" t="s">
        <v>59</v>
      </c>
      <c r="AU12" s="5" t="s">
        <v>59</v>
      </c>
      <c r="AV12" s="5" t="s">
        <v>59</v>
      </c>
      <c r="AW12" s="5" t="s">
        <v>59</v>
      </c>
      <c r="AX12" s="5" t="s">
        <v>59</v>
      </c>
      <c r="AY12" s="5" t="s">
        <v>59</v>
      </c>
      <c r="AZ12" s="5" t="s">
        <v>59</v>
      </c>
      <c r="BA12" s="5" t="s">
        <v>59</v>
      </c>
      <c r="BB12" s="5" t="s">
        <v>59</v>
      </c>
    </row>
    <row r="13" spans="1:54" x14ac:dyDescent="0.2">
      <c r="A13" s="3" t="s">
        <v>65</v>
      </c>
      <c r="B13" s="4">
        <v>4837640</v>
      </c>
      <c r="C13" s="5" t="s">
        <v>59</v>
      </c>
      <c r="D13" s="5" t="s">
        <v>59</v>
      </c>
      <c r="E13" s="5" t="s">
        <v>59</v>
      </c>
      <c r="F13" s="5" t="s">
        <v>59</v>
      </c>
      <c r="G13" s="5" t="s">
        <v>59</v>
      </c>
      <c r="H13" s="5" t="s">
        <v>59</v>
      </c>
      <c r="I13" s="5" t="s">
        <v>59</v>
      </c>
      <c r="J13" s="5" t="s">
        <v>59</v>
      </c>
      <c r="K13" s="5" t="s">
        <v>59</v>
      </c>
      <c r="L13" s="5" t="s">
        <v>59</v>
      </c>
      <c r="M13" s="5" t="s">
        <v>59</v>
      </c>
      <c r="N13" s="5" t="s">
        <v>59</v>
      </c>
      <c r="O13" s="5" t="s">
        <v>59</v>
      </c>
      <c r="P13" s="5" t="s">
        <v>59</v>
      </c>
      <c r="Q13" s="5" t="s">
        <v>59</v>
      </c>
      <c r="R13" s="5" t="s">
        <v>59</v>
      </c>
      <c r="S13" s="6">
        <v>14.638947060799101</v>
      </c>
      <c r="T13" s="6">
        <v>14.3196537440644</v>
      </c>
      <c r="U13" s="6">
        <v>16.2995163889093</v>
      </c>
      <c r="V13" s="5" t="s">
        <v>59</v>
      </c>
      <c r="W13" s="5" t="s">
        <v>59</v>
      </c>
      <c r="X13" s="5" t="s">
        <v>59</v>
      </c>
      <c r="Y13" s="5" t="s">
        <v>59</v>
      </c>
      <c r="Z13" s="5" t="s">
        <v>59</v>
      </c>
      <c r="AA13" s="5" t="s">
        <v>59</v>
      </c>
      <c r="AB13" s="5" t="s">
        <v>59</v>
      </c>
      <c r="AC13" s="5" t="s">
        <v>59</v>
      </c>
      <c r="AD13" s="5" t="s">
        <v>59</v>
      </c>
      <c r="AE13" s="5" t="s">
        <v>59</v>
      </c>
      <c r="AF13" s="5" t="s">
        <v>59</v>
      </c>
      <c r="AG13" s="5" t="s">
        <v>59</v>
      </c>
      <c r="AH13" s="5" t="s">
        <v>59</v>
      </c>
      <c r="AI13" s="5" t="s">
        <v>59</v>
      </c>
      <c r="AJ13" s="5" t="s">
        <v>59</v>
      </c>
      <c r="AK13" s="5" t="s">
        <v>59</v>
      </c>
      <c r="AL13" s="5" t="s">
        <v>59</v>
      </c>
      <c r="AM13" s="5" t="s">
        <v>59</v>
      </c>
      <c r="AN13" s="5" t="s">
        <v>59</v>
      </c>
      <c r="AO13" s="5" t="s">
        <v>59</v>
      </c>
      <c r="AP13" s="5" t="s">
        <v>59</v>
      </c>
      <c r="AQ13" s="5" t="s">
        <v>59</v>
      </c>
      <c r="AR13" s="5" t="s">
        <v>59</v>
      </c>
      <c r="AS13" s="5" t="s">
        <v>59</v>
      </c>
      <c r="AT13" s="5" t="s">
        <v>59</v>
      </c>
      <c r="AU13" s="5" t="s">
        <v>59</v>
      </c>
      <c r="AV13" s="5" t="s">
        <v>59</v>
      </c>
      <c r="AW13" s="5" t="s">
        <v>59</v>
      </c>
      <c r="AX13" s="5" t="s">
        <v>59</v>
      </c>
      <c r="AY13" s="5" t="s">
        <v>59</v>
      </c>
      <c r="AZ13" s="5" t="s">
        <v>59</v>
      </c>
      <c r="BA13" s="5" t="s">
        <v>59</v>
      </c>
      <c r="BB13" s="5" t="s">
        <v>59</v>
      </c>
    </row>
    <row r="14" spans="1:54" x14ac:dyDescent="0.2">
      <c r="A14" s="3" t="s">
        <v>66</v>
      </c>
      <c r="B14" s="4">
        <v>10532538</v>
      </c>
      <c r="C14" s="6">
        <v>9.3272221613700097</v>
      </c>
      <c r="D14" s="6">
        <v>12.342827500675501</v>
      </c>
      <c r="E14" s="6">
        <v>16.297986150099899</v>
      </c>
      <c r="F14" s="5" t="s">
        <v>59</v>
      </c>
      <c r="G14" s="6">
        <v>13.619704096944099</v>
      </c>
      <c r="H14" s="5" t="s">
        <v>59</v>
      </c>
      <c r="I14" s="6">
        <v>15.905371382483899</v>
      </c>
      <c r="J14" s="5" t="s">
        <v>59</v>
      </c>
      <c r="K14" s="6">
        <v>15.099467935482</v>
      </c>
      <c r="L14" s="5" t="s">
        <v>59</v>
      </c>
      <c r="M14" s="6">
        <v>20.190976019362601</v>
      </c>
      <c r="N14" s="5" t="s">
        <v>59</v>
      </c>
      <c r="O14" s="6">
        <v>22.782406643066199</v>
      </c>
      <c r="P14" s="6">
        <v>28.373698682563699</v>
      </c>
      <c r="Q14" s="5" t="s">
        <v>59</v>
      </c>
      <c r="R14" s="5" t="s">
        <v>59</v>
      </c>
      <c r="S14" s="5" t="s">
        <v>59</v>
      </c>
      <c r="T14" s="5" t="s">
        <v>59</v>
      </c>
      <c r="U14" s="5" t="s">
        <v>59</v>
      </c>
      <c r="V14" s="5" t="s">
        <v>59</v>
      </c>
      <c r="W14" s="5" t="s">
        <v>59</v>
      </c>
      <c r="X14" s="5" t="s">
        <v>59</v>
      </c>
      <c r="Y14" s="5" t="s">
        <v>59</v>
      </c>
      <c r="Z14" s="5" t="s">
        <v>59</v>
      </c>
      <c r="AA14" s="5" t="s">
        <v>59</v>
      </c>
      <c r="AB14" s="5" t="s">
        <v>59</v>
      </c>
      <c r="AC14" s="5" t="s">
        <v>59</v>
      </c>
      <c r="AD14" s="5" t="s">
        <v>59</v>
      </c>
      <c r="AE14" s="5" t="s">
        <v>59</v>
      </c>
      <c r="AF14" s="5" t="s">
        <v>59</v>
      </c>
      <c r="AG14" s="5" t="s">
        <v>59</v>
      </c>
      <c r="AH14" s="5" t="s">
        <v>59</v>
      </c>
      <c r="AI14" s="5" t="s">
        <v>59</v>
      </c>
      <c r="AJ14" s="5" t="s">
        <v>59</v>
      </c>
      <c r="AK14" s="5" t="s">
        <v>59</v>
      </c>
      <c r="AL14" s="5" t="s">
        <v>59</v>
      </c>
      <c r="AM14" s="5" t="s">
        <v>59</v>
      </c>
      <c r="AN14" s="5" t="s">
        <v>59</v>
      </c>
      <c r="AO14" s="5" t="s">
        <v>59</v>
      </c>
      <c r="AP14" s="5" t="s">
        <v>59</v>
      </c>
      <c r="AQ14" s="5" t="s">
        <v>59</v>
      </c>
      <c r="AR14" s="5" t="s">
        <v>59</v>
      </c>
      <c r="AS14" s="5" t="s">
        <v>59</v>
      </c>
      <c r="AT14" s="5" t="s">
        <v>59</v>
      </c>
      <c r="AU14" s="5" t="s">
        <v>59</v>
      </c>
      <c r="AV14" s="5" t="s">
        <v>59</v>
      </c>
      <c r="AW14" s="5" t="s">
        <v>59</v>
      </c>
      <c r="AX14" s="5" t="s">
        <v>59</v>
      </c>
      <c r="AY14" s="5" t="s">
        <v>59</v>
      </c>
      <c r="AZ14" s="5" t="s">
        <v>59</v>
      </c>
      <c r="BA14" s="5" t="s">
        <v>59</v>
      </c>
      <c r="BB14" s="5" t="s">
        <v>59</v>
      </c>
    </row>
    <row r="15" spans="1:54" x14ac:dyDescent="0.2">
      <c r="A15" s="3" t="s">
        <v>67</v>
      </c>
      <c r="B15" s="4">
        <v>4794940</v>
      </c>
      <c r="C15" s="5" t="s">
        <v>59</v>
      </c>
      <c r="D15" s="5" t="s">
        <v>59</v>
      </c>
      <c r="E15" s="5" t="s">
        <v>59</v>
      </c>
      <c r="F15" s="5" t="s">
        <v>59</v>
      </c>
      <c r="G15" s="5" t="s">
        <v>59</v>
      </c>
      <c r="H15" s="5" t="s">
        <v>59</v>
      </c>
      <c r="I15" s="5" t="s">
        <v>59</v>
      </c>
      <c r="J15" s="5" t="s">
        <v>59</v>
      </c>
      <c r="K15" s="5" t="s">
        <v>59</v>
      </c>
      <c r="L15" s="5" t="s">
        <v>59</v>
      </c>
      <c r="M15" s="5" t="s">
        <v>59</v>
      </c>
      <c r="N15" s="5" t="s">
        <v>59</v>
      </c>
      <c r="O15" s="5" t="s">
        <v>59</v>
      </c>
      <c r="P15" s="5" t="s">
        <v>59</v>
      </c>
      <c r="Q15" s="5" t="s">
        <v>59</v>
      </c>
      <c r="R15" s="5" t="s">
        <v>59</v>
      </c>
      <c r="S15" s="5" t="s">
        <v>59</v>
      </c>
      <c r="T15" s="5" t="s">
        <v>59</v>
      </c>
      <c r="U15" s="5" t="s">
        <v>59</v>
      </c>
      <c r="V15" s="5" t="s">
        <v>59</v>
      </c>
      <c r="W15" s="5" t="s">
        <v>59</v>
      </c>
      <c r="X15" s="5" t="s">
        <v>59</v>
      </c>
      <c r="Y15" s="5" t="s">
        <v>59</v>
      </c>
      <c r="Z15" s="5" t="s">
        <v>59</v>
      </c>
      <c r="AA15" s="5" t="s">
        <v>59</v>
      </c>
      <c r="AB15" s="5" t="s">
        <v>59</v>
      </c>
      <c r="AC15" s="5" t="s">
        <v>59</v>
      </c>
      <c r="AD15" s="5" t="s">
        <v>59</v>
      </c>
      <c r="AE15" s="5" t="s">
        <v>59</v>
      </c>
      <c r="AF15" s="5" t="s">
        <v>59</v>
      </c>
      <c r="AG15" s="5" t="s">
        <v>59</v>
      </c>
      <c r="AH15" s="5" t="s">
        <v>59</v>
      </c>
      <c r="AI15" s="5" t="s">
        <v>59</v>
      </c>
      <c r="AJ15" s="5" t="s">
        <v>59</v>
      </c>
      <c r="AK15" s="5" t="s">
        <v>59</v>
      </c>
      <c r="AL15" s="5" t="s">
        <v>59</v>
      </c>
      <c r="AM15" s="5" t="s">
        <v>59</v>
      </c>
      <c r="AN15" s="5" t="s">
        <v>59</v>
      </c>
      <c r="AO15" s="5" t="s">
        <v>59</v>
      </c>
      <c r="AP15" s="5" t="s">
        <v>59</v>
      </c>
      <c r="AQ15" s="5" t="s">
        <v>59</v>
      </c>
      <c r="AR15" s="5" t="s">
        <v>59</v>
      </c>
      <c r="AS15" s="5" t="s">
        <v>59</v>
      </c>
      <c r="AT15" s="5" t="s">
        <v>59</v>
      </c>
      <c r="AU15" s="5" t="s">
        <v>59</v>
      </c>
      <c r="AV15" s="5" t="s">
        <v>59</v>
      </c>
      <c r="AW15" s="5" t="s">
        <v>59</v>
      </c>
      <c r="AX15" s="5" t="s">
        <v>59</v>
      </c>
      <c r="AY15" s="5" t="s">
        <v>59</v>
      </c>
      <c r="AZ15" s="5" t="s">
        <v>59</v>
      </c>
      <c r="BA15" s="5" t="s">
        <v>59</v>
      </c>
      <c r="BB15" s="5" t="s">
        <v>59</v>
      </c>
    </row>
    <row r="16" spans="1:54" x14ac:dyDescent="0.2">
      <c r="A16" s="3" t="s">
        <v>68</v>
      </c>
      <c r="B16" s="4">
        <v>4370388</v>
      </c>
      <c r="C16" s="5" t="s">
        <v>59</v>
      </c>
      <c r="D16" s="5" t="s">
        <v>59</v>
      </c>
      <c r="E16" s="5" t="s">
        <v>59</v>
      </c>
      <c r="F16" s="5" t="s">
        <v>59</v>
      </c>
      <c r="G16" s="5" t="s">
        <v>59</v>
      </c>
      <c r="H16" s="5" t="s">
        <v>59</v>
      </c>
      <c r="I16" s="5" t="s">
        <v>59</v>
      </c>
      <c r="J16" s="5" t="s">
        <v>59</v>
      </c>
      <c r="K16" s="5" t="s">
        <v>59</v>
      </c>
      <c r="L16" s="5" t="s">
        <v>59</v>
      </c>
      <c r="M16" s="5" t="s">
        <v>59</v>
      </c>
      <c r="N16" s="5" t="s">
        <v>59</v>
      </c>
      <c r="O16" s="5" t="s">
        <v>59</v>
      </c>
      <c r="P16" s="5" t="s">
        <v>59</v>
      </c>
      <c r="Q16" s="5" t="s">
        <v>59</v>
      </c>
      <c r="R16" s="5" t="s">
        <v>59</v>
      </c>
      <c r="S16" s="5" t="s">
        <v>59</v>
      </c>
      <c r="T16" s="5" t="s">
        <v>59</v>
      </c>
      <c r="U16" s="5" t="s">
        <v>59</v>
      </c>
      <c r="V16" s="5" t="s">
        <v>59</v>
      </c>
      <c r="W16" s="6">
        <v>60.465914363038998</v>
      </c>
      <c r="X16" s="5" t="s">
        <v>59</v>
      </c>
      <c r="Y16" s="5" t="s">
        <v>59</v>
      </c>
      <c r="Z16" s="5" t="s">
        <v>59</v>
      </c>
      <c r="AA16" s="5" t="s">
        <v>59</v>
      </c>
      <c r="AB16" s="5" t="s">
        <v>59</v>
      </c>
      <c r="AC16" s="5" t="s">
        <v>59</v>
      </c>
      <c r="AD16" s="5" t="s">
        <v>59</v>
      </c>
      <c r="AE16" s="5" t="s">
        <v>59</v>
      </c>
      <c r="AF16" s="5" t="s">
        <v>59</v>
      </c>
      <c r="AG16" s="5" t="s">
        <v>59</v>
      </c>
      <c r="AH16" s="5" t="s">
        <v>59</v>
      </c>
      <c r="AI16" s="5" t="s">
        <v>59</v>
      </c>
      <c r="AJ16" s="5" t="s">
        <v>59</v>
      </c>
      <c r="AK16" s="5" t="s">
        <v>59</v>
      </c>
      <c r="AL16" s="5" t="s">
        <v>59</v>
      </c>
      <c r="AM16" s="5" t="s">
        <v>59</v>
      </c>
      <c r="AN16" s="5" t="s">
        <v>59</v>
      </c>
      <c r="AO16" s="5" t="s">
        <v>59</v>
      </c>
      <c r="AP16" s="5" t="s">
        <v>59</v>
      </c>
      <c r="AQ16" s="5" t="s">
        <v>59</v>
      </c>
      <c r="AR16" s="5" t="s">
        <v>59</v>
      </c>
      <c r="AS16" s="5" t="s">
        <v>59</v>
      </c>
      <c r="AT16" s="5" t="s">
        <v>59</v>
      </c>
      <c r="AU16" s="5" t="s">
        <v>59</v>
      </c>
      <c r="AV16" s="5" t="s">
        <v>59</v>
      </c>
      <c r="AW16" s="5" t="s">
        <v>59</v>
      </c>
      <c r="AX16" s="5" t="s">
        <v>59</v>
      </c>
      <c r="AY16" s="5" t="s">
        <v>59</v>
      </c>
      <c r="AZ16" s="5" t="s">
        <v>59</v>
      </c>
      <c r="BA16" s="5" t="s">
        <v>59</v>
      </c>
      <c r="BB16" s="5" t="s">
        <v>59</v>
      </c>
    </row>
    <row r="17" spans="1:54" x14ac:dyDescent="0.2">
      <c r="A17" s="3" t="s">
        <v>69</v>
      </c>
      <c r="B17" s="4">
        <v>29248123</v>
      </c>
      <c r="C17" s="5" t="s">
        <v>59</v>
      </c>
      <c r="D17" s="5" t="s">
        <v>59</v>
      </c>
      <c r="E17" s="5" t="s">
        <v>59</v>
      </c>
      <c r="F17" s="5" t="s">
        <v>59</v>
      </c>
      <c r="G17" s="5" t="s">
        <v>59</v>
      </c>
      <c r="H17" s="5" t="s">
        <v>59</v>
      </c>
      <c r="I17" s="5" t="s">
        <v>59</v>
      </c>
      <c r="J17" s="5" t="s">
        <v>59</v>
      </c>
      <c r="K17" s="5" t="s">
        <v>59</v>
      </c>
      <c r="L17" s="5" t="s">
        <v>59</v>
      </c>
      <c r="M17" s="5" t="s">
        <v>59</v>
      </c>
      <c r="N17" s="5" t="s">
        <v>59</v>
      </c>
      <c r="O17" s="5" t="s">
        <v>59</v>
      </c>
      <c r="P17" s="5" t="s">
        <v>59</v>
      </c>
      <c r="Q17" s="5" t="s">
        <v>59</v>
      </c>
      <c r="R17" s="5" t="s">
        <v>59</v>
      </c>
      <c r="S17" s="5" t="s">
        <v>59</v>
      </c>
      <c r="T17" s="5" t="s">
        <v>59</v>
      </c>
      <c r="U17" s="5" t="s">
        <v>59</v>
      </c>
      <c r="V17" s="5" t="s">
        <v>59</v>
      </c>
      <c r="W17" s="5" t="s">
        <v>59</v>
      </c>
      <c r="X17" s="5" t="s">
        <v>59</v>
      </c>
      <c r="Y17" s="5" t="s">
        <v>59</v>
      </c>
      <c r="Z17" s="5" t="s">
        <v>59</v>
      </c>
      <c r="AA17" s="5" t="s">
        <v>59</v>
      </c>
      <c r="AB17" s="5" t="s">
        <v>59</v>
      </c>
      <c r="AC17" s="5" t="s">
        <v>59</v>
      </c>
      <c r="AD17" s="5" t="s">
        <v>59</v>
      </c>
      <c r="AE17" s="5" t="s">
        <v>59</v>
      </c>
      <c r="AF17" s="5" t="s">
        <v>59</v>
      </c>
      <c r="AG17" s="5" t="s">
        <v>59</v>
      </c>
      <c r="AH17" s="5" t="s">
        <v>59</v>
      </c>
      <c r="AI17" s="5" t="s">
        <v>59</v>
      </c>
      <c r="AJ17" s="5" t="s">
        <v>59</v>
      </c>
      <c r="AK17" s="5" t="s">
        <v>59</v>
      </c>
      <c r="AL17" s="5" t="s">
        <v>59</v>
      </c>
      <c r="AM17" s="5" t="s">
        <v>59</v>
      </c>
      <c r="AN17" s="5" t="s">
        <v>59</v>
      </c>
      <c r="AO17" s="5" t="s">
        <v>59</v>
      </c>
      <c r="AP17" s="5" t="s">
        <v>59</v>
      </c>
      <c r="AQ17" s="5" t="s">
        <v>59</v>
      </c>
      <c r="AR17" s="5" t="s">
        <v>59</v>
      </c>
      <c r="AS17" s="5" t="s">
        <v>59</v>
      </c>
      <c r="AT17" s="5" t="s">
        <v>59</v>
      </c>
      <c r="AU17" s="5" t="s">
        <v>59</v>
      </c>
      <c r="AV17" s="5" t="s">
        <v>59</v>
      </c>
      <c r="AW17" s="5" t="s">
        <v>59</v>
      </c>
      <c r="AX17" s="5" t="s">
        <v>59</v>
      </c>
      <c r="AY17" s="5" t="s">
        <v>59</v>
      </c>
      <c r="AZ17" s="5" t="s">
        <v>59</v>
      </c>
      <c r="BA17" s="5" t="s">
        <v>59</v>
      </c>
      <c r="BB17" s="5" t="s">
        <v>59</v>
      </c>
    </row>
    <row r="18" spans="1:54" x14ac:dyDescent="0.2">
      <c r="A18" s="3" t="s">
        <v>70</v>
      </c>
      <c r="B18" s="4">
        <v>4313453</v>
      </c>
      <c r="C18" s="6">
        <v>41.823958565487104</v>
      </c>
      <c r="D18" s="5" t="s">
        <v>59</v>
      </c>
      <c r="E18" s="5" t="s">
        <v>59</v>
      </c>
      <c r="F18" s="5" t="s">
        <v>59</v>
      </c>
      <c r="G18" s="6">
        <v>45.314909184088599</v>
      </c>
      <c r="H18" s="5" t="s">
        <v>59</v>
      </c>
      <c r="I18" s="5" t="s">
        <v>59</v>
      </c>
      <c r="J18" s="5" t="s">
        <v>59</v>
      </c>
      <c r="K18" s="6">
        <v>54.392799315955799</v>
      </c>
      <c r="L18" s="5" t="s">
        <v>59</v>
      </c>
      <c r="M18" s="5" t="s">
        <v>59</v>
      </c>
      <c r="N18" s="5" t="s">
        <v>59</v>
      </c>
      <c r="O18" s="5" t="s">
        <v>59</v>
      </c>
      <c r="P18" s="5" t="s">
        <v>59</v>
      </c>
      <c r="Q18" s="5" t="s">
        <v>59</v>
      </c>
      <c r="R18" s="5" t="s">
        <v>59</v>
      </c>
      <c r="S18" s="5" t="s">
        <v>59</v>
      </c>
      <c r="T18" s="5" t="s">
        <v>59</v>
      </c>
      <c r="U18" s="5" t="s">
        <v>59</v>
      </c>
      <c r="V18" s="5" t="s">
        <v>59</v>
      </c>
      <c r="W18" s="5" t="s">
        <v>59</v>
      </c>
      <c r="X18" s="5" t="s">
        <v>59</v>
      </c>
      <c r="Y18" s="5" t="s">
        <v>59</v>
      </c>
      <c r="Z18" s="5" t="s">
        <v>59</v>
      </c>
      <c r="AA18" s="5" t="s">
        <v>59</v>
      </c>
      <c r="AB18" s="5" t="s">
        <v>59</v>
      </c>
      <c r="AC18" s="5" t="s">
        <v>59</v>
      </c>
      <c r="AD18" s="5" t="s">
        <v>59</v>
      </c>
      <c r="AE18" s="5" t="s">
        <v>59</v>
      </c>
      <c r="AF18" s="5" t="s">
        <v>59</v>
      </c>
      <c r="AG18" s="5" t="s">
        <v>59</v>
      </c>
      <c r="AH18" s="5" t="s">
        <v>59</v>
      </c>
      <c r="AI18" s="5" t="s">
        <v>59</v>
      </c>
      <c r="AJ18" s="5" t="s">
        <v>59</v>
      </c>
      <c r="AK18" s="5" t="s">
        <v>59</v>
      </c>
      <c r="AL18" s="5" t="s">
        <v>59</v>
      </c>
      <c r="AM18" s="5" t="s">
        <v>59</v>
      </c>
      <c r="AN18" s="5" t="s">
        <v>59</v>
      </c>
      <c r="AO18" s="5" t="s">
        <v>59</v>
      </c>
      <c r="AP18" s="5" t="s">
        <v>59</v>
      </c>
      <c r="AQ18" s="5" t="s">
        <v>59</v>
      </c>
      <c r="AR18" s="5" t="s">
        <v>59</v>
      </c>
      <c r="AS18" s="5" t="s">
        <v>59</v>
      </c>
      <c r="AT18" s="5" t="s">
        <v>59</v>
      </c>
      <c r="AU18" s="5" t="s">
        <v>59</v>
      </c>
      <c r="AV18" s="5" t="s">
        <v>59</v>
      </c>
      <c r="AW18" s="5" t="s">
        <v>59</v>
      </c>
      <c r="AX18" s="5" t="s">
        <v>59</v>
      </c>
      <c r="AY18" s="5" t="s">
        <v>59</v>
      </c>
      <c r="AZ18" s="5" t="s">
        <v>59</v>
      </c>
      <c r="BA18" s="5" t="s">
        <v>59</v>
      </c>
      <c r="BB18" s="5" t="s">
        <v>59</v>
      </c>
    </row>
    <row r="19" spans="1:54" x14ac:dyDescent="0.2">
      <c r="A19" s="3" t="s">
        <v>71</v>
      </c>
      <c r="B19" s="4">
        <v>4742697</v>
      </c>
      <c r="C19" s="6">
        <v>37.278972053749101</v>
      </c>
      <c r="D19" s="6">
        <v>27.293931763125101</v>
      </c>
      <c r="E19" s="6">
        <v>28.250013048391999</v>
      </c>
      <c r="F19" s="6">
        <v>26.923152346175701</v>
      </c>
      <c r="G19" s="6">
        <v>37.232670864769702</v>
      </c>
      <c r="H19" s="6">
        <v>28.673229392641399</v>
      </c>
      <c r="I19" s="6">
        <v>36.863959503100098</v>
      </c>
      <c r="J19" s="5" t="s">
        <v>59</v>
      </c>
      <c r="K19" s="6">
        <v>41.310068626649397</v>
      </c>
      <c r="L19" s="5" t="s">
        <v>59</v>
      </c>
      <c r="M19" s="5" t="s">
        <v>59</v>
      </c>
      <c r="N19" s="5" t="s">
        <v>59</v>
      </c>
      <c r="O19" s="6">
        <v>38.659849976089099</v>
      </c>
      <c r="P19" s="5" t="s">
        <v>59</v>
      </c>
      <c r="Q19" s="5" t="s">
        <v>59</v>
      </c>
      <c r="R19" s="5" t="s">
        <v>59</v>
      </c>
      <c r="S19" s="6">
        <v>43.146757079760697</v>
      </c>
      <c r="T19" s="5" t="s">
        <v>59</v>
      </c>
      <c r="U19" s="5" t="s">
        <v>59</v>
      </c>
      <c r="V19" s="5" t="s">
        <v>59</v>
      </c>
      <c r="W19" s="6">
        <v>40.971543223249803</v>
      </c>
      <c r="X19" s="5" t="s">
        <v>59</v>
      </c>
      <c r="Y19" s="5" t="s">
        <v>59</v>
      </c>
      <c r="Z19" s="5" t="s">
        <v>59</v>
      </c>
      <c r="AA19" s="6">
        <v>33.263603836121</v>
      </c>
      <c r="AB19" s="5" t="s">
        <v>59</v>
      </c>
      <c r="AC19" s="5" t="s">
        <v>59</v>
      </c>
      <c r="AD19" s="5" t="s">
        <v>59</v>
      </c>
      <c r="AE19" s="5" t="s">
        <v>59</v>
      </c>
      <c r="AF19" s="5" t="s">
        <v>59</v>
      </c>
      <c r="AG19" s="5" t="s">
        <v>59</v>
      </c>
      <c r="AH19" s="5" t="s">
        <v>59</v>
      </c>
      <c r="AI19" s="5" t="s">
        <v>59</v>
      </c>
      <c r="AJ19" s="5" t="s">
        <v>59</v>
      </c>
      <c r="AK19" s="5" t="s">
        <v>59</v>
      </c>
      <c r="AL19" s="5" t="s">
        <v>59</v>
      </c>
      <c r="AM19" s="5" t="s">
        <v>59</v>
      </c>
      <c r="AN19" s="5" t="s">
        <v>59</v>
      </c>
      <c r="AO19" s="5" t="s">
        <v>59</v>
      </c>
      <c r="AP19" s="5" t="s">
        <v>59</v>
      </c>
      <c r="AQ19" s="5" t="s">
        <v>59</v>
      </c>
      <c r="AR19" s="5" t="s">
        <v>59</v>
      </c>
      <c r="AS19" s="5" t="s">
        <v>59</v>
      </c>
      <c r="AT19" s="5" t="s">
        <v>59</v>
      </c>
      <c r="AU19" s="5" t="s">
        <v>59</v>
      </c>
      <c r="AV19" s="5" t="s">
        <v>59</v>
      </c>
      <c r="AW19" s="5" t="s">
        <v>59</v>
      </c>
      <c r="AX19" s="5" t="s">
        <v>59</v>
      </c>
      <c r="AY19" s="5" t="s">
        <v>59</v>
      </c>
      <c r="AZ19" s="5" t="s">
        <v>59</v>
      </c>
      <c r="BA19" s="5" t="s">
        <v>59</v>
      </c>
      <c r="BB19" s="5" t="s">
        <v>59</v>
      </c>
    </row>
    <row r="20" spans="1:54" x14ac:dyDescent="0.2">
      <c r="A20" s="3" t="s">
        <v>72</v>
      </c>
      <c r="B20" s="4">
        <v>4253937</v>
      </c>
      <c r="C20" s="6">
        <v>23.609307333752099</v>
      </c>
      <c r="D20" s="6">
        <v>22.667348007282801</v>
      </c>
      <c r="E20" s="6">
        <v>21.537749638029201</v>
      </c>
      <c r="F20" s="6">
        <v>21.8560404597584</v>
      </c>
      <c r="G20" s="6">
        <v>21.597380023726998</v>
      </c>
      <c r="H20" s="6">
        <v>22.329969413958398</v>
      </c>
      <c r="I20" s="6">
        <v>21.859560137376199</v>
      </c>
      <c r="J20" s="6">
        <v>22.0970460070155</v>
      </c>
      <c r="K20" s="6">
        <v>21.8148602041232</v>
      </c>
      <c r="L20" s="6">
        <v>21.569541320350702</v>
      </c>
      <c r="M20" s="6">
        <v>22.884677739573402</v>
      </c>
      <c r="N20" s="6">
        <v>21.570853867294598</v>
      </c>
      <c r="O20" s="6">
        <v>20.769773185631198</v>
      </c>
      <c r="P20" s="6">
        <v>20.8806062978054</v>
      </c>
      <c r="Q20" s="6">
        <v>21.040236664232602</v>
      </c>
      <c r="R20" s="6">
        <v>21.346721764276101</v>
      </c>
      <c r="S20" s="6">
        <v>23.6993390636508</v>
      </c>
      <c r="T20" s="6">
        <v>23.217421140264499</v>
      </c>
      <c r="U20" s="6">
        <v>22.802484835879099</v>
      </c>
      <c r="V20" s="6">
        <v>23.3946188640641</v>
      </c>
      <c r="W20" s="6">
        <v>24.151892540362802</v>
      </c>
      <c r="X20" s="6">
        <v>24.378413397174601</v>
      </c>
      <c r="Y20" s="6">
        <v>24.9675437338975</v>
      </c>
      <c r="Z20" s="6">
        <v>28.425783148819999</v>
      </c>
      <c r="AA20" s="6">
        <v>31.553924016899</v>
      </c>
      <c r="AB20" s="6">
        <v>35.124236174781899</v>
      </c>
      <c r="AC20" s="6">
        <v>36.547990065983299</v>
      </c>
      <c r="AD20" s="6">
        <v>36.998754892244598</v>
      </c>
      <c r="AE20" s="6">
        <v>35.377788281156398</v>
      </c>
      <c r="AF20" s="6">
        <v>33.414830190642199</v>
      </c>
      <c r="AG20" s="6">
        <v>29.458302652090701</v>
      </c>
      <c r="AH20" s="6">
        <v>31.137015171547102</v>
      </c>
      <c r="AI20" s="6">
        <v>31.831882852489102</v>
      </c>
      <c r="AJ20" s="6">
        <v>31.787813797040599</v>
      </c>
      <c r="AK20" s="6">
        <v>31.506106643643399</v>
      </c>
      <c r="AL20" s="6">
        <v>31.087572780022398</v>
      </c>
      <c r="AM20" s="6">
        <v>34.038288715087099</v>
      </c>
      <c r="AN20" s="6">
        <v>32.922527352306602</v>
      </c>
      <c r="AO20" s="6">
        <v>34.926965830652598</v>
      </c>
      <c r="AP20" s="6">
        <v>32.7684821415315</v>
      </c>
      <c r="AQ20" s="6">
        <v>34.283658241425201</v>
      </c>
      <c r="AR20" s="6">
        <v>36.6771960374465</v>
      </c>
      <c r="AS20" s="6">
        <v>38.847138451872297</v>
      </c>
      <c r="AT20" s="6">
        <v>42.456118472263803</v>
      </c>
      <c r="AU20" s="6">
        <v>44.808953609048203</v>
      </c>
      <c r="AV20" s="6">
        <v>36.772074368891801</v>
      </c>
      <c r="AW20" s="6">
        <v>35.485905460087203</v>
      </c>
      <c r="AX20" s="6">
        <v>34.867853613271798</v>
      </c>
      <c r="AY20" s="5" t="s">
        <v>59</v>
      </c>
      <c r="AZ20" s="5" t="s">
        <v>59</v>
      </c>
      <c r="BA20" s="5" t="s">
        <v>59</v>
      </c>
      <c r="BB20" s="5" t="s">
        <v>59</v>
      </c>
    </row>
    <row r="21" spans="1:54" x14ac:dyDescent="0.2">
      <c r="A21" s="3" t="s">
        <v>73</v>
      </c>
      <c r="B21" s="4">
        <v>4431277</v>
      </c>
      <c r="C21" s="6">
        <v>8.8468377520007202</v>
      </c>
      <c r="D21" s="5" t="s">
        <v>59</v>
      </c>
      <c r="E21" s="5" t="s">
        <v>59</v>
      </c>
      <c r="F21" s="5" t="s">
        <v>59</v>
      </c>
      <c r="G21" s="5" t="s">
        <v>59</v>
      </c>
      <c r="H21" s="5" t="s">
        <v>59</v>
      </c>
      <c r="I21" s="5" t="s">
        <v>59</v>
      </c>
      <c r="J21" s="5" t="s">
        <v>59</v>
      </c>
      <c r="K21" s="6">
        <v>15.616583636007499</v>
      </c>
      <c r="L21" s="6">
        <v>19.262194507152699</v>
      </c>
      <c r="M21" s="6">
        <v>20.506328737622599</v>
      </c>
      <c r="N21" s="6">
        <v>25.330087821521499</v>
      </c>
      <c r="O21" s="6">
        <v>32.603468143406097</v>
      </c>
      <c r="P21" s="6">
        <v>32.2903273600894</v>
      </c>
      <c r="Q21" s="6">
        <v>35.780845144665797</v>
      </c>
      <c r="R21" s="6">
        <v>43.184847726407298</v>
      </c>
      <c r="S21" s="6">
        <v>44.397455908925998</v>
      </c>
      <c r="T21" s="6">
        <v>38.836937891908697</v>
      </c>
      <c r="U21" s="6">
        <v>34.393154789272003</v>
      </c>
      <c r="V21" s="6">
        <v>31.754437178984901</v>
      </c>
      <c r="W21" s="6">
        <v>37.536832258592597</v>
      </c>
      <c r="X21" s="6">
        <v>30.938502840258899</v>
      </c>
      <c r="Y21" s="6">
        <v>31.351254026095098</v>
      </c>
      <c r="Z21" s="6">
        <v>39.149444603366597</v>
      </c>
      <c r="AA21" s="6">
        <v>36.611752428624399</v>
      </c>
      <c r="AB21" s="6">
        <v>32.389786746033003</v>
      </c>
      <c r="AC21" s="5" t="s">
        <v>59</v>
      </c>
      <c r="AD21" s="6">
        <v>35.438208988525801</v>
      </c>
      <c r="AE21" s="6">
        <v>41.3863308913457</v>
      </c>
      <c r="AF21" s="5" t="s">
        <v>59</v>
      </c>
      <c r="AG21" s="5" t="s">
        <v>59</v>
      </c>
      <c r="AH21" s="5" t="s">
        <v>59</v>
      </c>
      <c r="AI21" s="5" t="s">
        <v>59</v>
      </c>
      <c r="AJ21" s="5" t="s">
        <v>59</v>
      </c>
      <c r="AK21" s="5" t="s">
        <v>59</v>
      </c>
      <c r="AL21" s="5" t="s">
        <v>59</v>
      </c>
      <c r="AM21" s="5" t="s">
        <v>59</v>
      </c>
      <c r="AN21" s="5" t="s">
        <v>59</v>
      </c>
      <c r="AO21" s="5" t="s">
        <v>59</v>
      </c>
      <c r="AP21" s="5" t="s">
        <v>59</v>
      </c>
      <c r="AQ21" s="5" t="s">
        <v>59</v>
      </c>
      <c r="AR21" s="5" t="s">
        <v>59</v>
      </c>
      <c r="AS21" s="5" t="s">
        <v>59</v>
      </c>
      <c r="AT21" s="5" t="s">
        <v>59</v>
      </c>
      <c r="AU21" s="5" t="s">
        <v>59</v>
      </c>
      <c r="AV21" s="5" t="s">
        <v>59</v>
      </c>
      <c r="AW21" s="5" t="s">
        <v>59</v>
      </c>
      <c r="AX21" s="5" t="s">
        <v>59</v>
      </c>
      <c r="AY21" s="5" t="s">
        <v>59</v>
      </c>
      <c r="AZ21" s="5" t="s">
        <v>59</v>
      </c>
      <c r="BA21" s="5" t="s">
        <v>59</v>
      </c>
      <c r="BB21" s="5" t="s">
        <v>59</v>
      </c>
    </row>
    <row r="22" spans="1:54" x14ac:dyDescent="0.2">
      <c r="A22" s="3" t="s">
        <v>74</v>
      </c>
      <c r="B22" s="4">
        <v>4307501</v>
      </c>
      <c r="C22" s="6">
        <v>25.039634185400899</v>
      </c>
      <c r="D22" s="6">
        <v>24.661238317437402</v>
      </c>
      <c r="E22" s="6">
        <v>25.791553391899502</v>
      </c>
      <c r="F22" s="6">
        <v>25.216329466862501</v>
      </c>
      <c r="G22" s="6">
        <v>24.426177268700201</v>
      </c>
      <c r="H22" s="6">
        <v>24.078463991929599</v>
      </c>
      <c r="I22" s="6">
        <v>23.5137574656037</v>
      </c>
      <c r="J22" s="6">
        <v>23.691822385665699</v>
      </c>
      <c r="K22" s="6">
        <v>24.7398374537417</v>
      </c>
      <c r="L22" s="6">
        <v>25.2765987174675</v>
      </c>
      <c r="M22" s="6">
        <v>26.389348942726901</v>
      </c>
      <c r="N22" s="6">
        <v>25.3394309256249</v>
      </c>
      <c r="O22" s="6">
        <v>25.322338753779</v>
      </c>
      <c r="P22" s="6">
        <v>23.9184765002564</v>
      </c>
      <c r="Q22" s="6">
        <v>24.005597286389001</v>
      </c>
      <c r="R22" s="6">
        <v>24.889930070823802</v>
      </c>
      <c r="S22" s="6">
        <v>20.132708622378601</v>
      </c>
      <c r="T22" s="6">
        <v>20.871617573055602</v>
      </c>
      <c r="U22" s="6">
        <v>20.9932041242328</v>
      </c>
      <c r="V22" s="6">
        <v>20.9376441526293</v>
      </c>
      <c r="W22" s="6">
        <v>22.190951471886201</v>
      </c>
      <c r="X22" s="6">
        <v>19.450831925916301</v>
      </c>
      <c r="Y22" s="6">
        <v>18.3868676659276</v>
      </c>
      <c r="Z22" s="6">
        <v>19.580173450037801</v>
      </c>
      <c r="AA22" s="6">
        <v>22.283482686968402</v>
      </c>
      <c r="AB22" s="6">
        <v>19.884548007417202</v>
      </c>
      <c r="AC22" s="5" t="s">
        <v>59</v>
      </c>
      <c r="AD22" s="5" t="s">
        <v>59</v>
      </c>
      <c r="AE22" s="5" t="s">
        <v>59</v>
      </c>
      <c r="AF22" s="5" t="s">
        <v>59</v>
      </c>
      <c r="AG22" s="5" t="s">
        <v>59</v>
      </c>
      <c r="AH22" s="5" t="s">
        <v>59</v>
      </c>
      <c r="AI22" s="5" t="s">
        <v>59</v>
      </c>
      <c r="AJ22" s="5" t="s">
        <v>59</v>
      </c>
      <c r="AK22" s="5" t="s">
        <v>59</v>
      </c>
      <c r="AL22" s="5" t="s">
        <v>59</v>
      </c>
      <c r="AM22" s="5" t="s">
        <v>59</v>
      </c>
      <c r="AN22" s="5" t="s">
        <v>59</v>
      </c>
      <c r="AO22" s="5" t="s">
        <v>59</v>
      </c>
      <c r="AP22" s="5" t="s">
        <v>59</v>
      </c>
      <c r="AQ22" s="5" t="s">
        <v>59</v>
      </c>
      <c r="AR22" s="5" t="s">
        <v>59</v>
      </c>
      <c r="AS22" s="5" t="s">
        <v>59</v>
      </c>
      <c r="AT22" s="5" t="s">
        <v>59</v>
      </c>
      <c r="AU22" s="5" t="s">
        <v>59</v>
      </c>
      <c r="AV22" s="5" t="s">
        <v>59</v>
      </c>
      <c r="AW22" s="5" t="s">
        <v>59</v>
      </c>
      <c r="AX22" s="5" t="s">
        <v>59</v>
      </c>
      <c r="AY22" s="5" t="s">
        <v>59</v>
      </c>
      <c r="AZ22" s="5" t="s">
        <v>59</v>
      </c>
      <c r="BA22" s="5" t="s">
        <v>59</v>
      </c>
      <c r="BB22" s="5" t="s">
        <v>59</v>
      </c>
    </row>
    <row r="23" spans="1:54" x14ac:dyDescent="0.2">
      <c r="A23" s="3" t="s">
        <v>75</v>
      </c>
      <c r="B23" s="4">
        <v>4676233</v>
      </c>
      <c r="C23" s="5" t="s">
        <v>59</v>
      </c>
      <c r="D23" s="5" t="s">
        <v>59</v>
      </c>
      <c r="E23" s="5" t="s">
        <v>59</v>
      </c>
      <c r="F23" s="5" t="s">
        <v>59</v>
      </c>
      <c r="G23" s="5" t="s">
        <v>59</v>
      </c>
      <c r="H23" s="5" t="s">
        <v>59</v>
      </c>
      <c r="I23" s="5" t="s">
        <v>59</v>
      </c>
      <c r="J23" s="5" t="s">
        <v>59</v>
      </c>
      <c r="K23" s="6">
        <v>44.618129999657199</v>
      </c>
      <c r="L23" s="5" t="s">
        <v>59</v>
      </c>
      <c r="M23" s="6">
        <v>42.650850888056198</v>
      </c>
      <c r="N23" s="5" t="s">
        <v>59</v>
      </c>
      <c r="O23" s="6">
        <v>45.534640976627003</v>
      </c>
      <c r="P23" s="5" t="s">
        <v>59</v>
      </c>
      <c r="Q23" s="5" t="s">
        <v>59</v>
      </c>
      <c r="R23" s="5" t="s">
        <v>59</v>
      </c>
      <c r="S23" s="6">
        <v>46.3898442570352</v>
      </c>
      <c r="T23" s="5" t="s">
        <v>59</v>
      </c>
      <c r="U23" s="5" t="s">
        <v>59</v>
      </c>
      <c r="V23" s="5" t="s">
        <v>59</v>
      </c>
      <c r="W23" s="6">
        <v>46.165629662070302</v>
      </c>
      <c r="X23" s="5" t="s">
        <v>59</v>
      </c>
      <c r="Y23" s="5" t="s">
        <v>59</v>
      </c>
      <c r="Z23" s="5" t="s">
        <v>59</v>
      </c>
      <c r="AA23" s="6">
        <v>45.919544369545903</v>
      </c>
      <c r="AB23" s="5" t="s">
        <v>59</v>
      </c>
      <c r="AC23" s="5" t="s">
        <v>59</v>
      </c>
      <c r="AD23" s="5" t="s">
        <v>59</v>
      </c>
      <c r="AE23" s="5" t="s">
        <v>59</v>
      </c>
      <c r="AF23" s="5" t="s">
        <v>59</v>
      </c>
      <c r="AG23" s="5" t="s">
        <v>59</v>
      </c>
      <c r="AH23" s="5" t="s">
        <v>59</v>
      </c>
      <c r="AI23" s="5" t="s">
        <v>59</v>
      </c>
      <c r="AJ23" s="5" t="s">
        <v>59</v>
      </c>
      <c r="AK23" s="5" t="s">
        <v>59</v>
      </c>
      <c r="AL23" s="5" t="s">
        <v>59</v>
      </c>
      <c r="AM23" s="5" t="s">
        <v>59</v>
      </c>
      <c r="AN23" s="5" t="s">
        <v>59</v>
      </c>
      <c r="AO23" s="5" t="s">
        <v>59</v>
      </c>
      <c r="AP23" s="5" t="s">
        <v>59</v>
      </c>
      <c r="AQ23" s="5" t="s">
        <v>59</v>
      </c>
      <c r="AR23" s="5" t="s">
        <v>59</v>
      </c>
      <c r="AS23" s="5" t="s">
        <v>59</v>
      </c>
      <c r="AT23" s="5" t="s">
        <v>59</v>
      </c>
      <c r="AU23" s="5" t="s">
        <v>59</v>
      </c>
      <c r="AV23" s="5" t="s">
        <v>59</v>
      </c>
      <c r="AW23" s="5" t="s">
        <v>59</v>
      </c>
      <c r="AX23" s="5" t="s">
        <v>59</v>
      </c>
      <c r="AY23" s="5" t="s">
        <v>59</v>
      </c>
      <c r="AZ23" s="5" t="s">
        <v>59</v>
      </c>
      <c r="BA23" s="5" t="s">
        <v>59</v>
      </c>
      <c r="BB23" s="5" t="s">
        <v>59</v>
      </c>
    </row>
    <row r="24" spans="1:54" x14ac:dyDescent="0.2">
      <c r="A24" s="3" t="s">
        <v>76</v>
      </c>
      <c r="B24" s="4">
        <v>4306436</v>
      </c>
      <c r="C24" s="6">
        <v>24.835281670832099</v>
      </c>
      <c r="D24" s="6">
        <v>21.777307143504299</v>
      </c>
      <c r="E24" s="6">
        <v>22.5195600622963</v>
      </c>
      <c r="F24" s="6">
        <v>25.121877102496999</v>
      </c>
      <c r="G24" s="6">
        <v>21.991229718064002</v>
      </c>
      <c r="H24" s="6">
        <v>25.143274906728301</v>
      </c>
      <c r="I24" s="6">
        <v>26.709350805534601</v>
      </c>
      <c r="J24" s="6">
        <v>26.527940239750599</v>
      </c>
      <c r="K24" s="6">
        <v>30.691832745591899</v>
      </c>
      <c r="L24" s="6">
        <v>33.2279334690041</v>
      </c>
      <c r="M24" s="6">
        <v>32.787888602203303</v>
      </c>
      <c r="N24" s="6">
        <v>27.562951446759499</v>
      </c>
      <c r="O24" s="6">
        <v>27.324379543200099</v>
      </c>
      <c r="P24" s="6">
        <v>26.204459753965399</v>
      </c>
      <c r="Q24" s="6">
        <v>27.289829214273102</v>
      </c>
      <c r="R24" s="6">
        <v>32.700021758505201</v>
      </c>
      <c r="S24" s="6">
        <v>29.388086000482001</v>
      </c>
      <c r="T24" s="6">
        <v>30.831052070946502</v>
      </c>
      <c r="U24" s="6">
        <v>30.3104108536441</v>
      </c>
      <c r="V24" s="6">
        <v>27.904567088503299</v>
      </c>
      <c r="W24" s="5" t="s">
        <v>59</v>
      </c>
      <c r="X24" s="5" t="s">
        <v>59</v>
      </c>
      <c r="Y24" s="5" t="s">
        <v>59</v>
      </c>
      <c r="Z24" s="5" t="s">
        <v>59</v>
      </c>
      <c r="AA24" s="5" t="s">
        <v>59</v>
      </c>
      <c r="AB24" s="5" t="s">
        <v>59</v>
      </c>
      <c r="AC24" s="5" t="s">
        <v>59</v>
      </c>
      <c r="AD24" s="5" t="s">
        <v>59</v>
      </c>
      <c r="AE24" s="5" t="s">
        <v>59</v>
      </c>
      <c r="AF24" s="5" t="s">
        <v>59</v>
      </c>
      <c r="AG24" s="5" t="s">
        <v>59</v>
      </c>
      <c r="AH24" s="5" t="s">
        <v>59</v>
      </c>
      <c r="AI24" s="5" t="s">
        <v>59</v>
      </c>
      <c r="AJ24" s="5" t="s">
        <v>59</v>
      </c>
      <c r="AK24" s="5" t="s">
        <v>59</v>
      </c>
      <c r="AL24" s="5" t="s">
        <v>59</v>
      </c>
      <c r="AM24" s="5" t="s">
        <v>59</v>
      </c>
      <c r="AN24" s="5" t="s">
        <v>59</v>
      </c>
      <c r="AO24" s="5" t="s">
        <v>59</v>
      </c>
      <c r="AP24" s="5" t="s">
        <v>59</v>
      </c>
      <c r="AQ24" s="5" t="s">
        <v>59</v>
      </c>
      <c r="AR24" s="5" t="s">
        <v>59</v>
      </c>
      <c r="AS24" s="5" t="s">
        <v>59</v>
      </c>
      <c r="AT24" s="5" t="s">
        <v>59</v>
      </c>
      <c r="AU24" s="5" t="s">
        <v>59</v>
      </c>
      <c r="AV24" s="5" t="s">
        <v>59</v>
      </c>
      <c r="AW24" s="5" t="s">
        <v>59</v>
      </c>
      <c r="AX24" s="5" t="s">
        <v>59</v>
      </c>
      <c r="AY24" s="5" t="s">
        <v>59</v>
      </c>
      <c r="AZ24" s="5" t="s">
        <v>59</v>
      </c>
      <c r="BA24" s="5" t="s">
        <v>59</v>
      </c>
      <c r="BB24" s="5" t="s">
        <v>59</v>
      </c>
    </row>
    <row r="25" spans="1:54" x14ac:dyDescent="0.2">
      <c r="A25" s="3" t="s">
        <v>77</v>
      </c>
      <c r="B25" s="4">
        <v>4055265</v>
      </c>
      <c r="C25" s="6">
        <v>25.919329960025699</v>
      </c>
      <c r="D25" s="5" t="s">
        <v>59</v>
      </c>
      <c r="E25" s="5" t="s">
        <v>59</v>
      </c>
      <c r="F25" s="5" t="s">
        <v>59</v>
      </c>
      <c r="G25" s="6">
        <v>26.881855108267199</v>
      </c>
      <c r="H25" s="5" t="s">
        <v>59</v>
      </c>
      <c r="I25" s="5" t="s">
        <v>59</v>
      </c>
      <c r="J25" s="5" t="s">
        <v>59</v>
      </c>
      <c r="K25" s="6">
        <v>27.081511895896298</v>
      </c>
      <c r="L25" s="5" t="s">
        <v>59</v>
      </c>
      <c r="M25" s="5" t="s">
        <v>59</v>
      </c>
      <c r="N25" s="5" t="s">
        <v>59</v>
      </c>
      <c r="O25" s="6">
        <v>27.992418360083398</v>
      </c>
      <c r="P25" s="5" t="s">
        <v>59</v>
      </c>
      <c r="Q25" s="5" t="s">
        <v>59</v>
      </c>
      <c r="R25" s="5" t="s">
        <v>59</v>
      </c>
      <c r="S25" s="6">
        <v>29.090666293636598</v>
      </c>
      <c r="T25" s="5" t="s">
        <v>59</v>
      </c>
      <c r="U25" s="5" t="s">
        <v>59</v>
      </c>
      <c r="V25" s="5" t="s">
        <v>59</v>
      </c>
      <c r="W25" s="6">
        <v>28.260647120029901</v>
      </c>
      <c r="X25" s="5" t="s">
        <v>59</v>
      </c>
      <c r="Y25" s="5" t="s">
        <v>59</v>
      </c>
      <c r="Z25" s="5" t="s">
        <v>59</v>
      </c>
      <c r="AA25" s="6">
        <v>29.6515505714978</v>
      </c>
      <c r="AB25" s="5" t="s">
        <v>59</v>
      </c>
      <c r="AC25" s="5" t="s">
        <v>59</v>
      </c>
      <c r="AD25" s="5" t="s">
        <v>59</v>
      </c>
      <c r="AE25" s="6">
        <v>27.066532338994602</v>
      </c>
      <c r="AF25" s="5" t="s">
        <v>59</v>
      </c>
      <c r="AG25" s="5" t="s">
        <v>59</v>
      </c>
      <c r="AH25" s="5" t="s">
        <v>59</v>
      </c>
      <c r="AI25" s="6">
        <v>28.9721285585792</v>
      </c>
      <c r="AJ25" s="5" t="s">
        <v>59</v>
      </c>
      <c r="AK25" s="5" t="s">
        <v>59</v>
      </c>
      <c r="AL25" s="5" t="s">
        <v>59</v>
      </c>
      <c r="AM25" s="6">
        <v>29.966717597768401</v>
      </c>
      <c r="AN25" s="5" t="s">
        <v>59</v>
      </c>
      <c r="AO25" s="5" t="s">
        <v>59</v>
      </c>
      <c r="AP25" s="5" t="s">
        <v>59</v>
      </c>
      <c r="AQ25" s="6">
        <v>31.1344599611296</v>
      </c>
      <c r="AR25" s="5" t="s">
        <v>59</v>
      </c>
      <c r="AS25" s="5" t="s">
        <v>59</v>
      </c>
      <c r="AT25" s="5" t="s">
        <v>59</v>
      </c>
      <c r="AU25" s="6">
        <v>32.054570035019204</v>
      </c>
      <c r="AV25" s="5" t="s">
        <v>59</v>
      </c>
      <c r="AW25" s="5" t="s">
        <v>59</v>
      </c>
      <c r="AX25" s="5" t="s">
        <v>59</v>
      </c>
      <c r="AY25" s="5" t="s">
        <v>59</v>
      </c>
      <c r="AZ25" s="5" t="s">
        <v>59</v>
      </c>
      <c r="BA25" s="5" t="s">
        <v>59</v>
      </c>
      <c r="BB25" s="5" t="s">
        <v>59</v>
      </c>
    </row>
    <row r="26" spans="1:54" x14ac:dyDescent="0.2">
      <c r="A26" s="3" t="s">
        <v>78</v>
      </c>
      <c r="B26" s="4">
        <v>4306523</v>
      </c>
      <c r="C26" s="6">
        <v>27.470657640029302</v>
      </c>
      <c r="D26" s="6">
        <v>28.093057997275299</v>
      </c>
      <c r="E26" s="6">
        <v>28.720361811404299</v>
      </c>
      <c r="F26" s="6">
        <v>29.584257329182599</v>
      </c>
      <c r="G26" s="6">
        <v>27.5795467518229</v>
      </c>
      <c r="H26" s="6">
        <v>28.3411461614185</v>
      </c>
      <c r="I26" s="6">
        <v>28.692944710328302</v>
      </c>
      <c r="J26" s="6">
        <v>29.241517106557701</v>
      </c>
      <c r="K26" s="6">
        <v>29.387919031901401</v>
      </c>
      <c r="L26" s="6">
        <v>30.0405651960094</v>
      </c>
      <c r="M26" s="6">
        <v>30.301949254362899</v>
      </c>
      <c r="N26" s="6">
        <v>29.891077025650699</v>
      </c>
      <c r="O26" s="6">
        <v>31.1993201613375</v>
      </c>
      <c r="P26" s="6">
        <v>30.427063373686799</v>
      </c>
      <c r="Q26" s="6">
        <v>31.6064466860437</v>
      </c>
      <c r="R26" s="6">
        <v>32.764453624528997</v>
      </c>
      <c r="S26" s="6">
        <v>34.025644346507903</v>
      </c>
      <c r="T26" s="6">
        <v>34.079295378578202</v>
      </c>
      <c r="U26" s="6">
        <v>36.106494277705401</v>
      </c>
      <c r="V26" s="6">
        <v>36.767502919044098</v>
      </c>
      <c r="W26" s="6">
        <v>28.0385267845976</v>
      </c>
      <c r="X26" s="6">
        <v>30.611367927236302</v>
      </c>
      <c r="Y26" s="6">
        <v>32.385504942013</v>
      </c>
      <c r="Z26" s="6">
        <v>35.015504059406503</v>
      </c>
      <c r="AA26" s="6">
        <v>33.043698780028798</v>
      </c>
      <c r="AB26" s="6">
        <v>34.951205880288697</v>
      </c>
      <c r="AC26" s="6">
        <v>31.268952855618199</v>
      </c>
      <c r="AD26" s="6">
        <v>33.3550940317864</v>
      </c>
      <c r="AE26" s="6">
        <v>32.938976599105402</v>
      </c>
      <c r="AF26" s="6">
        <v>32.263522906961903</v>
      </c>
      <c r="AG26" s="6">
        <v>35.190387318120699</v>
      </c>
      <c r="AH26" s="6">
        <v>36.838190095420401</v>
      </c>
      <c r="AI26" s="5" t="s">
        <v>59</v>
      </c>
      <c r="AJ26" s="5" t="s">
        <v>59</v>
      </c>
      <c r="AK26" s="5" t="s">
        <v>59</v>
      </c>
      <c r="AL26" s="5" t="s">
        <v>59</v>
      </c>
      <c r="AM26" s="5" t="s">
        <v>59</v>
      </c>
      <c r="AN26" s="5" t="s">
        <v>59</v>
      </c>
      <c r="AO26" s="5" t="s">
        <v>59</v>
      </c>
      <c r="AP26" s="5" t="s">
        <v>59</v>
      </c>
      <c r="AQ26" s="5" t="s">
        <v>59</v>
      </c>
      <c r="AR26" s="5" t="s">
        <v>59</v>
      </c>
      <c r="AS26" s="5" t="s">
        <v>59</v>
      </c>
      <c r="AT26" s="5" t="s">
        <v>59</v>
      </c>
      <c r="AU26" s="5" t="s">
        <v>59</v>
      </c>
      <c r="AV26" s="5" t="s">
        <v>59</v>
      </c>
      <c r="AW26" s="5" t="s">
        <v>59</v>
      </c>
      <c r="AX26" s="5" t="s">
        <v>59</v>
      </c>
      <c r="AY26" s="5" t="s">
        <v>59</v>
      </c>
      <c r="AZ26" s="5" t="s">
        <v>59</v>
      </c>
      <c r="BA26" s="5" t="s">
        <v>59</v>
      </c>
      <c r="BB26" s="5" t="s">
        <v>59</v>
      </c>
    </row>
    <row r="27" spans="1:54" x14ac:dyDescent="0.2">
      <c r="A27" s="3" t="s">
        <v>79</v>
      </c>
      <c r="B27" s="4">
        <v>4147549</v>
      </c>
      <c r="C27" s="6">
        <v>23.495740092741801</v>
      </c>
      <c r="D27" s="5" t="s">
        <v>59</v>
      </c>
      <c r="E27" s="6">
        <v>23.104641631670901</v>
      </c>
      <c r="F27" s="5" t="s">
        <v>59</v>
      </c>
      <c r="G27" s="6">
        <v>23.354489554342699</v>
      </c>
      <c r="H27" s="6">
        <v>23.6941979179478</v>
      </c>
      <c r="I27" s="6">
        <v>25.0495358315607</v>
      </c>
      <c r="J27" s="5" t="s">
        <v>59</v>
      </c>
      <c r="K27" s="6">
        <v>24.8677742779326</v>
      </c>
      <c r="L27" s="6">
        <v>26.312855521954301</v>
      </c>
      <c r="M27" s="6">
        <v>26.509016177422701</v>
      </c>
      <c r="N27" s="5" t="s">
        <v>59</v>
      </c>
      <c r="O27" s="6">
        <v>25.292147875948999</v>
      </c>
      <c r="P27" s="5" t="s">
        <v>59</v>
      </c>
      <c r="Q27" s="6">
        <v>26.502648835677501</v>
      </c>
      <c r="R27" s="5" t="s">
        <v>59</v>
      </c>
      <c r="S27" s="6">
        <v>26.648939568915502</v>
      </c>
      <c r="T27" s="5" t="s">
        <v>59</v>
      </c>
      <c r="U27" s="6">
        <v>25.643174241129799</v>
      </c>
      <c r="V27" s="5" t="s">
        <v>59</v>
      </c>
      <c r="W27" s="6">
        <v>26.364450479041601</v>
      </c>
      <c r="X27" s="5" t="s">
        <v>59</v>
      </c>
      <c r="Y27" s="6">
        <v>27.224959180762198</v>
      </c>
      <c r="Z27" s="5" t="s">
        <v>59</v>
      </c>
      <c r="AA27" s="6">
        <v>26.959898209793799</v>
      </c>
      <c r="AB27" s="5" t="s">
        <v>59</v>
      </c>
      <c r="AC27" s="6">
        <v>27.434246628027399</v>
      </c>
      <c r="AD27" s="5" t="s">
        <v>59</v>
      </c>
      <c r="AE27" s="6">
        <v>27.519963350561401</v>
      </c>
      <c r="AF27" s="6">
        <v>29.278024594879401</v>
      </c>
      <c r="AG27" s="6">
        <v>30.7058046335695</v>
      </c>
      <c r="AH27" s="5" t="s">
        <v>59</v>
      </c>
      <c r="AI27" s="6">
        <v>28.8259701714931</v>
      </c>
      <c r="AJ27" s="5" t="s">
        <v>59</v>
      </c>
      <c r="AK27" s="6">
        <v>25.803540965407699</v>
      </c>
      <c r="AL27" s="6">
        <v>28.666144871692001</v>
      </c>
      <c r="AM27" s="6">
        <v>29.4840727221241</v>
      </c>
      <c r="AN27" s="6">
        <v>29.3786624225907</v>
      </c>
      <c r="AO27" s="6">
        <v>29.4770080183965</v>
      </c>
      <c r="AP27" s="6">
        <v>29.847146518562099</v>
      </c>
      <c r="AQ27" s="6">
        <v>30.238258998641999</v>
      </c>
      <c r="AR27" s="6">
        <v>30.446969651573902</v>
      </c>
      <c r="AS27" s="6">
        <v>32.353740376941303</v>
      </c>
      <c r="AT27" s="6">
        <v>30.787284597428499</v>
      </c>
      <c r="AU27" s="6">
        <v>30.637579082303699</v>
      </c>
      <c r="AV27" s="6">
        <v>24.829854546813301</v>
      </c>
      <c r="AW27" s="6">
        <v>29.3160525397582</v>
      </c>
      <c r="AX27" s="6">
        <v>22.417784116107001</v>
      </c>
      <c r="AY27" s="5" t="s">
        <v>59</v>
      </c>
      <c r="AZ27" s="5" t="s">
        <v>59</v>
      </c>
      <c r="BA27" s="5" t="s">
        <v>59</v>
      </c>
      <c r="BB27" s="5" t="s">
        <v>59</v>
      </c>
    </row>
    <row r="28" spans="1:54" x14ac:dyDescent="0.2">
      <c r="A28" s="3" t="s">
        <v>80</v>
      </c>
      <c r="B28" s="4">
        <v>4325184</v>
      </c>
      <c r="C28" s="5" t="s">
        <v>59</v>
      </c>
      <c r="D28" s="5" t="s">
        <v>59</v>
      </c>
      <c r="E28" s="5" t="s">
        <v>59</v>
      </c>
      <c r="F28" s="5" t="s">
        <v>59</v>
      </c>
      <c r="G28" s="5" t="s">
        <v>59</v>
      </c>
      <c r="H28" s="5" t="s">
        <v>59</v>
      </c>
      <c r="I28" s="5" t="s">
        <v>59</v>
      </c>
      <c r="J28" s="5" t="s">
        <v>59</v>
      </c>
      <c r="K28" s="5" t="s">
        <v>59</v>
      </c>
      <c r="L28" s="5" t="s">
        <v>59</v>
      </c>
      <c r="M28" s="5" t="s">
        <v>59</v>
      </c>
      <c r="N28" s="5" t="s">
        <v>59</v>
      </c>
      <c r="O28" s="5" t="s">
        <v>59</v>
      </c>
      <c r="P28" s="5" t="s">
        <v>59</v>
      </c>
      <c r="Q28" s="5" t="s">
        <v>59</v>
      </c>
      <c r="R28" s="5" t="s">
        <v>59</v>
      </c>
      <c r="S28" s="5" t="s">
        <v>59</v>
      </c>
      <c r="T28" s="5" t="s">
        <v>59</v>
      </c>
      <c r="U28" s="5" t="s">
        <v>59</v>
      </c>
      <c r="V28" s="5" t="s">
        <v>59</v>
      </c>
      <c r="W28" s="5" t="s">
        <v>59</v>
      </c>
      <c r="X28" s="5" t="s">
        <v>59</v>
      </c>
      <c r="Y28" s="5" t="s">
        <v>59</v>
      </c>
      <c r="Z28" s="5" t="s">
        <v>59</v>
      </c>
      <c r="AA28" s="5" t="s">
        <v>59</v>
      </c>
      <c r="AB28" s="5" t="s">
        <v>59</v>
      </c>
      <c r="AC28" s="5" t="s">
        <v>59</v>
      </c>
      <c r="AD28" s="5" t="s">
        <v>59</v>
      </c>
      <c r="AE28" s="5" t="s">
        <v>59</v>
      </c>
      <c r="AF28" s="5" t="s">
        <v>59</v>
      </c>
      <c r="AG28" s="5" t="s">
        <v>59</v>
      </c>
      <c r="AH28" s="5" t="s">
        <v>59</v>
      </c>
      <c r="AI28" s="5" t="s">
        <v>59</v>
      </c>
      <c r="AJ28" s="5" t="s">
        <v>59</v>
      </c>
      <c r="AK28" s="5" t="s">
        <v>59</v>
      </c>
      <c r="AL28" s="5" t="s">
        <v>59</v>
      </c>
      <c r="AM28" s="5" t="s">
        <v>59</v>
      </c>
      <c r="AN28" s="5" t="s">
        <v>59</v>
      </c>
      <c r="AO28" s="5" t="s">
        <v>59</v>
      </c>
      <c r="AP28" s="5" t="s">
        <v>59</v>
      </c>
      <c r="AQ28" s="5" t="s">
        <v>59</v>
      </c>
      <c r="AR28" s="5" t="s">
        <v>59</v>
      </c>
      <c r="AS28" s="5" t="s">
        <v>59</v>
      </c>
      <c r="AT28" s="5" t="s">
        <v>59</v>
      </c>
      <c r="AU28" s="5" t="s">
        <v>59</v>
      </c>
      <c r="AV28" s="5" t="s">
        <v>59</v>
      </c>
      <c r="AW28" s="5" t="s">
        <v>59</v>
      </c>
      <c r="AX28" s="5" t="s">
        <v>59</v>
      </c>
      <c r="AY28" s="5" t="s">
        <v>59</v>
      </c>
      <c r="AZ28" s="5" t="s">
        <v>59</v>
      </c>
      <c r="BA28" s="5" t="s">
        <v>59</v>
      </c>
      <c r="BB28" s="5" t="s">
        <v>59</v>
      </c>
    </row>
    <row r="29" spans="1:54" x14ac:dyDescent="0.2">
      <c r="A29" s="3" t="s">
        <v>81</v>
      </c>
      <c r="B29" s="4">
        <v>4306413</v>
      </c>
      <c r="C29" s="6">
        <v>25.302617436521501</v>
      </c>
      <c r="D29" s="6">
        <v>25.4623855496754</v>
      </c>
      <c r="E29" s="6">
        <v>25.498802252187001</v>
      </c>
      <c r="F29" s="6">
        <v>25.487270408239802</v>
      </c>
      <c r="G29" s="6">
        <v>24.215394625606201</v>
      </c>
      <c r="H29" s="6">
        <v>23.638246148380599</v>
      </c>
      <c r="I29" s="6">
        <v>24.244249378447702</v>
      </c>
      <c r="J29" s="6">
        <v>23.399558085944602</v>
      </c>
      <c r="K29" s="6">
        <v>22.3577910885728</v>
      </c>
      <c r="L29" s="6">
        <v>24.801750894517401</v>
      </c>
      <c r="M29" s="6">
        <v>25.663858255731501</v>
      </c>
      <c r="N29" s="6">
        <v>22.461758955213899</v>
      </c>
      <c r="O29" s="6">
        <v>22.077890959053502</v>
      </c>
      <c r="P29" s="6">
        <v>21.757152842255302</v>
      </c>
      <c r="Q29" s="6">
        <v>24.2046180160016</v>
      </c>
      <c r="R29" s="6">
        <v>21.5007293478204</v>
      </c>
      <c r="S29" s="6">
        <v>21.425682429799799</v>
      </c>
      <c r="T29" s="6">
        <v>22.048706283835902</v>
      </c>
      <c r="U29" s="6">
        <v>22.056969866807201</v>
      </c>
      <c r="V29" s="6">
        <v>22.475014645903901</v>
      </c>
      <c r="W29" s="6">
        <v>24.400770516196999</v>
      </c>
      <c r="X29" s="6">
        <v>20.087356551847598</v>
      </c>
      <c r="Y29" s="5" t="s">
        <v>59</v>
      </c>
      <c r="Z29" s="5" t="s">
        <v>59</v>
      </c>
      <c r="AA29" s="5" t="s">
        <v>59</v>
      </c>
      <c r="AB29" s="5" t="s">
        <v>59</v>
      </c>
      <c r="AC29" s="5" t="s">
        <v>59</v>
      </c>
      <c r="AD29" s="5" t="s">
        <v>59</v>
      </c>
      <c r="AE29" s="5" t="s">
        <v>59</v>
      </c>
      <c r="AF29" s="5" t="s">
        <v>59</v>
      </c>
      <c r="AG29" s="5" t="s">
        <v>59</v>
      </c>
      <c r="AH29" s="5" t="s">
        <v>59</v>
      </c>
      <c r="AI29" s="5" t="s">
        <v>59</v>
      </c>
      <c r="AJ29" s="5" t="s">
        <v>59</v>
      </c>
      <c r="AK29" s="5" t="s">
        <v>59</v>
      </c>
      <c r="AL29" s="5" t="s">
        <v>59</v>
      </c>
      <c r="AM29" s="5" t="s">
        <v>59</v>
      </c>
      <c r="AN29" s="5" t="s">
        <v>59</v>
      </c>
      <c r="AO29" s="5" t="s">
        <v>59</v>
      </c>
      <c r="AP29" s="5" t="s">
        <v>59</v>
      </c>
      <c r="AQ29" s="5" t="s">
        <v>59</v>
      </c>
      <c r="AR29" s="5" t="s">
        <v>59</v>
      </c>
      <c r="AS29" s="5" t="s">
        <v>59</v>
      </c>
      <c r="AT29" s="5" t="s">
        <v>59</v>
      </c>
      <c r="AU29" s="5" t="s">
        <v>59</v>
      </c>
      <c r="AV29" s="5" t="s">
        <v>59</v>
      </c>
      <c r="AW29" s="5" t="s">
        <v>59</v>
      </c>
      <c r="AX29" s="5" t="s">
        <v>59</v>
      </c>
      <c r="AY29" s="5" t="s">
        <v>59</v>
      </c>
      <c r="AZ29" s="5" t="s">
        <v>59</v>
      </c>
      <c r="BA29" s="5" t="s">
        <v>59</v>
      </c>
      <c r="BB29" s="5" t="s">
        <v>59</v>
      </c>
    </row>
    <row r="30" spans="1:54" x14ac:dyDescent="0.2">
      <c r="A30" s="3" t="s">
        <v>82</v>
      </c>
      <c r="B30" s="4">
        <v>4307144</v>
      </c>
      <c r="C30" s="6">
        <v>19.5329899611047</v>
      </c>
      <c r="D30" s="6">
        <v>18.509176614296599</v>
      </c>
      <c r="E30" s="6">
        <v>17.558432620292901</v>
      </c>
      <c r="F30" s="5" t="s">
        <v>59</v>
      </c>
      <c r="G30" s="6">
        <v>21.758200713299701</v>
      </c>
      <c r="H30" s="6">
        <v>20.6008965192907</v>
      </c>
      <c r="I30" s="6">
        <v>21.289177769715199</v>
      </c>
      <c r="J30" s="5" t="s">
        <v>59</v>
      </c>
      <c r="K30" s="6">
        <v>21.538038689464202</v>
      </c>
      <c r="L30" s="6">
        <v>21.6180845269649</v>
      </c>
      <c r="M30" s="6">
        <v>23.4911924363042</v>
      </c>
      <c r="N30" s="6">
        <v>26.480209457694698</v>
      </c>
      <c r="O30" s="6">
        <v>26.693702581716298</v>
      </c>
      <c r="P30" s="5" t="s">
        <v>59</v>
      </c>
      <c r="Q30" s="5" t="s">
        <v>59</v>
      </c>
      <c r="R30" s="5" t="s">
        <v>59</v>
      </c>
      <c r="S30" s="6">
        <v>27.063230432092201</v>
      </c>
      <c r="T30" s="6">
        <v>29.346440195611599</v>
      </c>
      <c r="U30" s="6">
        <v>30.347869432189299</v>
      </c>
      <c r="V30" s="6">
        <v>28.1691112307469</v>
      </c>
      <c r="W30" s="6">
        <v>29.917396600372999</v>
      </c>
      <c r="X30" s="6">
        <v>21.0980416411644</v>
      </c>
      <c r="Y30" s="6">
        <v>21.062858531628599</v>
      </c>
      <c r="Z30" s="6">
        <v>20.292141269868502</v>
      </c>
      <c r="AA30" s="6">
        <v>39.493366250694699</v>
      </c>
      <c r="AB30" s="6">
        <v>13.5025515195687</v>
      </c>
      <c r="AC30" s="6">
        <v>14.0865410231479</v>
      </c>
      <c r="AD30" s="6">
        <v>14.4539774186721</v>
      </c>
      <c r="AE30" s="5" t="s">
        <v>59</v>
      </c>
      <c r="AF30" s="5" t="s">
        <v>59</v>
      </c>
      <c r="AG30" s="6">
        <v>15.759067695773901</v>
      </c>
      <c r="AH30" s="5" t="s">
        <v>59</v>
      </c>
      <c r="AI30" s="5" t="s">
        <v>59</v>
      </c>
      <c r="AJ30" s="5" t="s">
        <v>59</v>
      </c>
      <c r="AK30" s="5" t="s">
        <v>59</v>
      </c>
      <c r="AL30" s="5" t="s">
        <v>59</v>
      </c>
      <c r="AM30" s="5" t="s">
        <v>59</v>
      </c>
      <c r="AN30" s="5" t="s">
        <v>59</v>
      </c>
      <c r="AO30" s="5" t="s">
        <v>59</v>
      </c>
      <c r="AP30" s="5" t="s">
        <v>59</v>
      </c>
      <c r="AQ30" s="5" t="s">
        <v>59</v>
      </c>
      <c r="AR30" s="5" t="s">
        <v>59</v>
      </c>
      <c r="AS30" s="5" t="s">
        <v>59</v>
      </c>
      <c r="AT30" s="5" t="s">
        <v>59</v>
      </c>
      <c r="AU30" s="5" t="s">
        <v>59</v>
      </c>
      <c r="AV30" s="5" t="s">
        <v>59</v>
      </c>
      <c r="AW30" s="5" t="s">
        <v>59</v>
      </c>
      <c r="AX30" s="5" t="s">
        <v>59</v>
      </c>
      <c r="AY30" s="5" t="s">
        <v>59</v>
      </c>
      <c r="AZ30" s="5" t="s">
        <v>59</v>
      </c>
      <c r="BA30" s="5" t="s">
        <v>59</v>
      </c>
      <c r="BB30" s="5" t="s">
        <v>59</v>
      </c>
    </row>
    <row r="31" spans="1:54" x14ac:dyDescent="0.2">
      <c r="A31" s="3" t="s">
        <v>83</v>
      </c>
      <c r="B31" s="4">
        <v>4819007</v>
      </c>
      <c r="C31" s="5" t="s">
        <v>59</v>
      </c>
      <c r="D31" s="5" t="s">
        <v>59</v>
      </c>
      <c r="E31" s="5" t="s">
        <v>59</v>
      </c>
      <c r="F31" s="5" t="s">
        <v>59</v>
      </c>
      <c r="G31" s="5" t="s">
        <v>59</v>
      </c>
      <c r="H31" s="6">
        <v>47.735605213844302</v>
      </c>
      <c r="I31" s="6">
        <v>44.043962665613101</v>
      </c>
      <c r="J31" s="6">
        <v>42.625718960057704</v>
      </c>
      <c r="K31" s="6">
        <v>42.281243581844301</v>
      </c>
      <c r="L31" s="6">
        <v>27.288749008486601</v>
      </c>
      <c r="M31" s="6">
        <v>27.440827987657698</v>
      </c>
      <c r="N31" s="6">
        <v>28.146504713341201</v>
      </c>
      <c r="O31" s="6">
        <v>45.754221169456301</v>
      </c>
      <c r="P31" s="6">
        <v>29.646244639095499</v>
      </c>
      <c r="Q31" s="6">
        <v>28.069660884192199</v>
      </c>
      <c r="R31" s="6">
        <v>38.798113452117001</v>
      </c>
      <c r="S31" s="6">
        <v>46.285920771451202</v>
      </c>
      <c r="T31" s="5" t="s">
        <v>59</v>
      </c>
      <c r="U31" s="5" t="s">
        <v>59</v>
      </c>
      <c r="V31" s="6">
        <v>27.408713974224899</v>
      </c>
      <c r="W31" s="5" t="s">
        <v>59</v>
      </c>
      <c r="X31" s="5" t="s">
        <v>59</v>
      </c>
      <c r="Y31" s="5" t="s">
        <v>59</v>
      </c>
      <c r="Z31" s="5" t="s">
        <v>59</v>
      </c>
      <c r="AA31" s="5" t="s">
        <v>59</v>
      </c>
      <c r="AB31" s="5" t="s">
        <v>59</v>
      </c>
      <c r="AC31" s="5" t="s">
        <v>59</v>
      </c>
      <c r="AD31" s="5" t="s">
        <v>59</v>
      </c>
      <c r="AE31" s="5" t="s">
        <v>59</v>
      </c>
      <c r="AF31" s="5" t="s">
        <v>59</v>
      </c>
      <c r="AG31" s="5" t="s">
        <v>59</v>
      </c>
      <c r="AH31" s="5" t="s">
        <v>59</v>
      </c>
      <c r="AI31" s="5" t="s">
        <v>59</v>
      </c>
      <c r="AJ31" s="5" t="s">
        <v>59</v>
      </c>
      <c r="AK31" s="5" t="s">
        <v>59</v>
      </c>
      <c r="AL31" s="5" t="s">
        <v>59</v>
      </c>
      <c r="AM31" s="5" t="s">
        <v>59</v>
      </c>
      <c r="AN31" s="5" t="s">
        <v>59</v>
      </c>
      <c r="AO31" s="5" t="s">
        <v>59</v>
      </c>
      <c r="AP31" s="5" t="s">
        <v>59</v>
      </c>
      <c r="AQ31" s="5" t="s">
        <v>59</v>
      </c>
      <c r="AR31" s="5" t="s">
        <v>59</v>
      </c>
      <c r="AS31" s="5" t="s">
        <v>59</v>
      </c>
      <c r="AT31" s="5" t="s">
        <v>59</v>
      </c>
      <c r="AU31" s="5" t="s">
        <v>59</v>
      </c>
      <c r="AV31" s="5" t="s">
        <v>59</v>
      </c>
      <c r="AW31" s="5" t="s">
        <v>59</v>
      </c>
      <c r="AX31" s="5" t="s">
        <v>59</v>
      </c>
      <c r="AY31" s="5" t="s">
        <v>59</v>
      </c>
      <c r="AZ31" s="5" t="s">
        <v>59</v>
      </c>
      <c r="BA31" s="5" t="s">
        <v>59</v>
      </c>
      <c r="BB31" s="5" t="s">
        <v>59</v>
      </c>
    </row>
    <row r="32" spans="1:54" x14ac:dyDescent="0.2">
      <c r="A32" s="3" t="s">
        <v>84</v>
      </c>
      <c r="B32" s="4">
        <v>4424394</v>
      </c>
      <c r="C32" s="5" t="s">
        <v>59</v>
      </c>
      <c r="D32" s="5" t="s">
        <v>59</v>
      </c>
      <c r="E32" s="5" t="s">
        <v>59</v>
      </c>
      <c r="F32" s="5" t="s">
        <v>59</v>
      </c>
      <c r="G32" s="5" t="s">
        <v>59</v>
      </c>
      <c r="H32" s="5" t="s">
        <v>59</v>
      </c>
      <c r="I32" s="5" t="s">
        <v>59</v>
      </c>
      <c r="J32" s="5" t="s">
        <v>59</v>
      </c>
      <c r="K32" s="6">
        <v>29.3601481654275</v>
      </c>
      <c r="L32" s="6">
        <v>28.670062747506599</v>
      </c>
      <c r="M32" s="6">
        <v>27.686809341771799</v>
      </c>
      <c r="N32" s="6">
        <v>24.514891398176001</v>
      </c>
      <c r="O32" s="6">
        <v>26.627216454395501</v>
      </c>
      <c r="P32" s="6">
        <v>27.220045850358201</v>
      </c>
      <c r="Q32" s="6">
        <v>21.4090080426278</v>
      </c>
      <c r="R32" s="6">
        <v>34.944124354694999</v>
      </c>
      <c r="S32" s="6">
        <v>29.328924392947101</v>
      </c>
      <c r="T32" s="6">
        <v>22.972608598337899</v>
      </c>
      <c r="U32" s="6">
        <v>21.2334718237889</v>
      </c>
      <c r="V32" s="6">
        <v>29.9721348215833</v>
      </c>
      <c r="W32" s="6">
        <v>21.595208289150101</v>
      </c>
      <c r="X32" s="6">
        <v>18.377576005275699</v>
      </c>
      <c r="Y32" s="6">
        <v>18.211366704583099</v>
      </c>
      <c r="Z32" s="6">
        <v>17.892823142815999</v>
      </c>
      <c r="AA32" s="6">
        <v>24.582886763664899</v>
      </c>
      <c r="AB32" s="6">
        <v>15.919125144036199</v>
      </c>
      <c r="AC32" s="6">
        <v>13.307971605154901</v>
      </c>
      <c r="AD32" s="6">
        <v>15.481526442299099</v>
      </c>
      <c r="AE32" s="6">
        <v>25.883669208688602</v>
      </c>
      <c r="AF32" s="5" t="s">
        <v>59</v>
      </c>
      <c r="AG32" s="5" t="s">
        <v>59</v>
      </c>
      <c r="AH32" s="5" t="s">
        <v>59</v>
      </c>
      <c r="AI32" s="5" t="s">
        <v>59</v>
      </c>
      <c r="AJ32" s="5" t="s">
        <v>59</v>
      </c>
      <c r="AK32" s="5" t="s">
        <v>59</v>
      </c>
      <c r="AL32" s="5" t="s">
        <v>59</v>
      </c>
      <c r="AM32" s="5" t="s">
        <v>59</v>
      </c>
      <c r="AN32" s="5" t="s">
        <v>59</v>
      </c>
      <c r="AO32" s="5" t="s">
        <v>59</v>
      </c>
      <c r="AP32" s="5" t="s">
        <v>59</v>
      </c>
      <c r="AQ32" s="5" t="s">
        <v>59</v>
      </c>
      <c r="AR32" s="5" t="s">
        <v>59</v>
      </c>
      <c r="AS32" s="5" t="s">
        <v>59</v>
      </c>
      <c r="AT32" s="5" t="s">
        <v>59</v>
      </c>
      <c r="AU32" s="5" t="s">
        <v>59</v>
      </c>
      <c r="AV32" s="5" t="s">
        <v>59</v>
      </c>
      <c r="AW32" s="5" t="s">
        <v>59</v>
      </c>
      <c r="AX32" s="5" t="s">
        <v>59</v>
      </c>
      <c r="AY32" s="5" t="s">
        <v>59</v>
      </c>
      <c r="AZ32" s="5" t="s">
        <v>59</v>
      </c>
      <c r="BA32" s="5" t="s">
        <v>59</v>
      </c>
      <c r="BB32" s="5" t="s">
        <v>59</v>
      </c>
    </row>
    <row r="33" spans="1:54" x14ac:dyDescent="0.2">
      <c r="A33" s="3" t="s">
        <v>85</v>
      </c>
      <c r="B33" s="4">
        <v>4806338</v>
      </c>
      <c r="C33" s="6">
        <v>18.2097692188187</v>
      </c>
      <c r="D33" s="5" t="s">
        <v>59</v>
      </c>
      <c r="E33" s="6">
        <v>17.875614582609799</v>
      </c>
      <c r="F33" s="5" t="s">
        <v>59</v>
      </c>
      <c r="G33" s="6">
        <v>19.393166952986601</v>
      </c>
      <c r="H33" s="5" t="s">
        <v>59</v>
      </c>
      <c r="I33" s="6">
        <v>19.414300375895099</v>
      </c>
      <c r="J33" s="5" t="s">
        <v>59</v>
      </c>
      <c r="K33" s="6">
        <v>19.697185965239999</v>
      </c>
      <c r="L33" s="6">
        <v>20.091741304251201</v>
      </c>
      <c r="M33" s="6">
        <v>21.356753594714199</v>
      </c>
      <c r="N33" s="6">
        <v>24.302957957806299</v>
      </c>
      <c r="O33" s="6">
        <v>24.192695187924102</v>
      </c>
      <c r="P33" s="6">
        <v>23.192104830670399</v>
      </c>
      <c r="Q33" s="6">
        <v>27.452162726950601</v>
      </c>
      <c r="R33" s="6">
        <v>28.9678225496762</v>
      </c>
      <c r="S33" s="6">
        <v>31.1227430100917</v>
      </c>
      <c r="T33" s="6">
        <v>29.905934268809201</v>
      </c>
      <c r="U33" s="6">
        <v>28.375486664880899</v>
      </c>
      <c r="V33" s="6">
        <v>25.7872080082388</v>
      </c>
      <c r="W33" s="6">
        <v>26.997476433657901</v>
      </c>
      <c r="X33" s="6">
        <v>26.8530901405828</v>
      </c>
      <c r="Y33" s="6">
        <v>30.017543452372799</v>
      </c>
      <c r="Z33" s="6">
        <v>23.098584988206699</v>
      </c>
      <c r="AA33" s="6">
        <v>23.011094953966001</v>
      </c>
      <c r="AB33" s="5" t="s">
        <v>59</v>
      </c>
      <c r="AC33" s="6">
        <v>26.6523396939901</v>
      </c>
      <c r="AD33" s="5" t="s">
        <v>59</v>
      </c>
      <c r="AE33" s="5" t="s">
        <v>59</v>
      </c>
      <c r="AF33" s="5" t="s">
        <v>59</v>
      </c>
      <c r="AG33" s="5" t="s">
        <v>59</v>
      </c>
      <c r="AH33" s="5" t="s">
        <v>59</v>
      </c>
      <c r="AI33" s="5" t="s">
        <v>59</v>
      </c>
      <c r="AJ33" s="5" t="s">
        <v>59</v>
      </c>
      <c r="AK33" s="5" t="s">
        <v>59</v>
      </c>
      <c r="AL33" s="5" t="s">
        <v>59</v>
      </c>
      <c r="AM33" s="5" t="s">
        <v>59</v>
      </c>
      <c r="AN33" s="5" t="s">
        <v>59</v>
      </c>
      <c r="AO33" s="5" t="s">
        <v>59</v>
      </c>
      <c r="AP33" s="5" t="s">
        <v>59</v>
      </c>
      <c r="AQ33" s="5" t="s">
        <v>59</v>
      </c>
      <c r="AR33" s="5" t="s">
        <v>59</v>
      </c>
      <c r="AS33" s="5" t="s">
        <v>59</v>
      </c>
      <c r="AT33" s="5" t="s">
        <v>59</v>
      </c>
      <c r="AU33" s="5" t="s">
        <v>59</v>
      </c>
      <c r="AV33" s="5" t="s">
        <v>59</v>
      </c>
      <c r="AW33" s="5" t="s">
        <v>59</v>
      </c>
      <c r="AX33" s="5" t="s">
        <v>59</v>
      </c>
      <c r="AY33" s="5" t="s">
        <v>59</v>
      </c>
      <c r="AZ33" s="5" t="s">
        <v>59</v>
      </c>
      <c r="BA33" s="5" t="s">
        <v>59</v>
      </c>
      <c r="BB33" s="5" t="s">
        <v>59</v>
      </c>
    </row>
    <row r="34" spans="1:54" x14ac:dyDescent="0.2">
      <c r="A34" s="3" t="s">
        <v>86</v>
      </c>
      <c r="B34" s="4">
        <v>4809624</v>
      </c>
      <c r="C34" s="6">
        <v>21.69505477977</v>
      </c>
      <c r="D34" s="6">
        <v>21.375493750271001</v>
      </c>
      <c r="E34" s="5" t="s">
        <v>59</v>
      </c>
      <c r="F34" s="5" t="s">
        <v>59</v>
      </c>
      <c r="G34" s="6">
        <v>23.264439644248299</v>
      </c>
      <c r="H34" s="5" t="s">
        <v>59</v>
      </c>
      <c r="I34" s="5" t="s">
        <v>59</v>
      </c>
      <c r="J34" s="5" t="s">
        <v>59</v>
      </c>
      <c r="K34" s="6">
        <v>27.717769631939301</v>
      </c>
      <c r="L34" s="5" t="s">
        <v>59</v>
      </c>
      <c r="M34" s="6">
        <v>31.218016830158501</v>
      </c>
      <c r="N34" s="5" t="s">
        <v>59</v>
      </c>
      <c r="O34" s="6">
        <v>31.082668285738499</v>
      </c>
      <c r="P34" s="5" t="s">
        <v>59</v>
      </c>
      <c r="Q34" s="5" t="s">
        <v>59</v>
      </c>
      <c r="R34" s="5" t="s">
        <v>59</v>
      </c>
      <c r="S34" s="6">
        <v>37.553745740254499</v>
      </c>
      <c r="T34" s="5" t="s">
        <v>59</v>
      </c>
      <c r="U34" s="5" t="s">
        <v>59</v>
      </c>
      <c r="V34" s="5" t="s">
        <v>59</v>
      </c>
      <c r="W34" s="6">
        <v>40.239679529134897</v>
      </c>
      <c r="X34" s="5" t="s">
        <v>59</v>
      </c>
      <c r="Y34" s="5" t="s">
        <v>59</v>
      </c>
      <c r="Z34" s="5" t="s">
        <v>59</v>
      </c>
      <c r="AA34" s="5" t="s">
        <v>59</v>
      </c>
      <c r="AB34" s="5" t="s">
        <v>59</v>
      </c>
      <c r="AC34" s="5" t="s">
        <v>59</v>
      </c>
      <c r="AD34" s="5" t="s">
        <v>59</v>
      </c>
      <c r="AE34" s="5" t="s">
        <v>59</v>
      </c>
      <c r="AF34" s="5" t="s">
        <v>59</v>
      </c>
      <c r="AG34" s="5" t="s">
        <v>59</v>
      </c>
      <c r="AH34" s="5" t="s">
        <v>59</v>
      </c>
      <c r="AI34" s="5" t="s">
        <v>59</v>
      </c>
      <c r="AJ34" s="5" t="s">
        <v>59</v>
      </c>
      <c r="AK34" s="5" t="s">
        <v>59</v>
      </c>
      <c r="AL34" s="5" t="s">
        <v>59</v>
      </c>
      <c r="AM34" s="5" t="s">
        <v>59</v>
      </c>
      <c r="AN34" s="5" t="s">
        <v>59</v>
      </c>
      <c r="AO34" s="5" t="s">
        <v>59</v>
      </c>
      <c r="AP34" s="5" t="s">
        <v>59</v>
      </c>
      <c r="AQ34" s="5" t="s">
        <v>59</v>
      </c>
      <c r="AR34" s="5" t="s">
        <v>59</v>
      </c>
      <c r="AS34" s="5" t="s">
        <v>59</v>
      </c>
      <c r="AT34" s="5" t="s">
        <v>59</v>
      </c>
      <c r="AU34" s="5" t="s">
        <v>59</v>
      </c>
      <c r="AV34" s="5" t="s">
        <v>59</v>
      </c>
      <c r="AW34" s="5" t="s">
        <v>59</v>
      </c>
      <c r="AX34" s="5" t="s">
        <v>59</v>
      </c>
      <c r="AY34" s="5" t="s">
        <v>59</v>
      </c>
      <c r="AZ34" s="5" t="s">
        <v>59</v>
      </c>
      <c r="BA34" s="5" t="s">
        <v>59</v>
      </c>
      <c r="BB34" s="5" t="s">
        <v>59</v>
      </c>
    </row>
    <row r="35" spans="1:54" x14ac:dyDescent="0.2">
      <c r="A35" s="3" t="s">
        <v>87</v>
      </c>
      <c r="B35" s="4">
        <v>4307394</v>
      </c>
      <c r="C35" s="5" t="s">
        <v>59</v>
      </c>
      <c r="D35" s="5" t="s">
        <v>59</v>
      </c>
      <c r="E35" s="5" t="s">
        <v>59</v>
      </c>
      <c r="F35" s="5" t="s">
        <v>59</v>
      </c>
      <c r="G35" s="5" t="s">
        <v>59</v>
      </c>
      <c r="H35" s="5" t="s">
        <v>59</v>
      </c>
      <c r="I35" s="5" t="s">
        <v>59</v>
      </c>
      <c r="J35" s="5" t="s">
        <v>59</v>
      </c>
      <c r="K35" s="5" t="s">
        <v>59</v>
      </c>
      <c r="L35" s="5" t="s">
        <v>59</v>
      </c>
      <c r="M35" s="5" t="s">
        <v>59</v>
      </c>
      <c r="N35" s="5" t="s">
        <v>59</v>
      </c>
      <c r="O35" s="5" t="s">
        <v>59</v>
      </c>
      <c r="P35" s="5" t="s">
        <v>59</v>
      </c>
      <c r="Q35" s="5" t="s">
        <v>59</v>
      </c>
      <c r="R35" s="5" t="s">
        <v>59</v>
      </c>
      <c r="S35" s="5" t="s">
        <v>59</v>
      </c>
      <c r="T35" s="5" t="s">
        <v>59</v>
      </c>
      <c r="U35" s="5" t="s">
        <v>59</v>
      </c>
      <c r="V35" s="5" t="s">
        <v>59</v>
      </c>
      <c r="W35" s="5" t="s">
        <v>59</v>
      </c>
      <c r="X35" s="5" t="s">
        <v>59</v>
      </c>
      <c r="Y35" s="5" t="s">
        <v>59</v>
      </c>
      <c r="Z35" s="5" t="s">
        <v>59</v>
      </c>
      <c r="AA35" s="5" t="s">
        <v>59</v>
      </c>
      <c r="AB35" s="5" t="s">
        <v>59</v>
      </c>
      <c r="AC35" s="5" t="s">
        <v>59</v>
      </c>
      <c r="AD35" s="5" t="s">
        <v>59</v>
      </c>
      <c r="AE35" s="5" t="s">
        <v>59</v>
      </c>
      <c r="AF35" s="5" t="s">
        <v>59</v>
      </c>
      <c r="AG35" s="5" t="s">
        <v>59</v>
      </c>
      <c r="AH35" s="5" t="s">
        <v>59</v>
      </c>
      <c r="AI35" s="5" t="s">
        <v>59</v>
      </c>
      <c r="AJ35" s="5" t="s">
        <v>59</v>
      </c>
      <c r="AK35" s="5" t="s">
        <v>59</v>
      </c>
      <c r="AL35" s="5" t="s">
        <v>59</v>
      </c>
      <c r="AM35" s="5" t="s">
        <v>59</v>
      </c>
      <c r="AN35" s="5" t="s">
        <v>59</v>
      </c>
      <c r="AO35" s="5" t="s">
        <v>59</v>
      </c>
      <c r="AP35" s="5" t="s">
        <v>59</v>
      </c>
      <c r="AQ35" s="5" t="s">
        <v>59</v>
      </c>
      <c r="AR35" s="5" t="s">
        <v>59</v>
      </c>
      <c r="AS35" s="5" t="s">
        <v>59</v>
      </c>
      <c r="AT35" s="5" t="s">
        <v>59</v>
      </c>
      <c r="AU35" s="5" t="s">
        <v>59</v>
      </c>
      <c r="AV35" s="5" t="s">
        <v>59</v>
      </c>
      <c r="AW35" s="5" t="s">
        <v>59</v>
      </c>
      <c r="AX35" s="5" t="s">
        <v>59</v>
      </c>
      <c r="AY35" s="5" t="s">
        <v>59</v>
      </c>
      <c r="AZ35" s="5" t="s">
        <v>59</v>
      </c>
      <c r="BA35" s="5" t="s">
        <v>59</v>
      </c>
      <c r="BB35" s="5" t="s">
        <v>59</v>
      </c>
    </row>
    <row r="36" spans="1:54" x14ac:dyDescent="0.2">
      <c r="A36" s="3" t="s">
        <v>88</v>
      </c>
      <c r="B36" s="4">
        <v>4307130</v>
      </c>
      <c r="C36" s="6">
        <v>23.734139449591002</v>
      </c>
      <c r="D36" s="6">
        <v>23.223043336825398</v>
      </c>
      <c r="E36" s="6">
        <v>23.1472147774249</v>
      </c>
      <c r="F36" s="6">
        <v>23.534361466217501</v>
      </c>
      <c r="G36" s="6">
        <v>22.963723122743499</v>
      </c>
      <c r="H36" s="6">
        <v>23.1489174346593</v>
      </c>
      <c r="I36" s="6">
        <v>23.726285713528402</v>
      </c>
      <c r="J36" s="6">
        <v>21.732288533790999</v>
      </c>
      <c r="K36" s="6">
        <v>23.386869463866901</v>
      </c>
      <c r="L36" s="6">
        <v>23.509211056191599</v>
      </c>
      <c r="M36" s="6">
        <v>22.060823683549199</v>
      </c>
      <c r="N36" s="6">
        <v>22.343602782036101</v>
      </c>
      <c r="O36" s="6">
        <v>23.8822493868613</v>
      </c>
      <c r="P36" s="6">
        <v>22.543277620196399</v>
      </c>
      <c r="Q36" s="6">
        <v>24.123723176461901</v>
      </c>
      <c r="R36" s="6">
        <v>22.2335817020458</v>
      </c>
      <c r="S36" s="6">
        <v>22.963838267278899</v>
      </c>
      <c r="T36" s="6">
        <v>21.656786316157199</v>
      </c>
      <c r="U36" s="6">
        <v>21.813478135811099</v>
      </c>
      <c r="V36" s="6">
        <v>20.780600463368799</v>
      </c>
      <c r="W36" s="6">
        <v>25.278067993219899</v>
      </c>
      <c r="X36" s="6">
        <v>28.500619354572802</v>
      </c>
      <c r="Y36" s="6">
        <v>32.738658053050798</v>
      </c>
      <c r="Z36" s="6">
        <v>38.483150987433</v>
      </c>
      <c r="AA36" s="6">
        <v>38.771267601265997</v>
      </c>
      <c r="AB36" s="6">
        <v>33.287939594329899</v>
      </c>
      <c r="AC36" s="6">
        <v>37.437468563206998</v>
      </c>
      <c r="AD36" s="5" t="s">
        <v>59</v>
      </c>
      <c r="AE36" s="6">
        <v>35.205805457719698</v>
      </c>
      <c r="AF36" s="5" t="s">
        <v>59</v>
      </c>
      <c r="AG36" s="6">
        <v>28.095061583487801</v>
      </c>
      <c r="AH36" s="5" t="s">
        <v>59</v>
      </c>
      <c r="AI36" s="5" t="s">
        <v>59</v>
      </c>
      <c r="AJ36" s="5" t="s">
        <v>59</v>
      </c>
      <c r="AK36" s="5" t="s">
        <v>59</v>
      </c>
      <c r="AL36" s="5" t="s">
        <v>59</v>
      </c>
      <c r="AM36" s="5" t="s">
        <v>59</v>
      </c>
      <c r="AN36" s="5" t="s">
        <v>59</v>
      </c>
      <c r="AO36" s="5" t="s">
        <v>59</v>
      </c>
      <c r="AP36" s="5" t="s">
        <v>59</v>
      </c>
      <c r="AQ36" s="5" t="s">
        <v>59</v>
      </c>
      <c r="AR36" s="5" t="s">
        <v>59</v>
      </c>
      <c r="AS36" s="5" t="s">
        <v>59</v>
      </c>
      <c r="AT36" s="5" t="s">
        <v>59</v>
      </c>
      <c r="AU36" s="5" t="s">
        <v>59</v>
      </c>
      <c r="AV36" s="5" t="s">
        <v>59</v>
      </c>
      <c r="AW36" s="5" t="s">
        <v>59</v>
      </c>
      <c r="AX36" s="5" t="s">
        <v>59</v>
      </c>
      <c r="AY36" s="5" t="s">
        <v>59</v>
      </c>
      <c r="AZ36" s="5" t="s">
        <v>59</v>
      </c>
      <c r="BA36" s="5" t="s">
        <v>59</v>
      </c>
      <c r="BB36" s="5" t="s">
        <v>59</v>
      </c>
    </row>
    <row r="37" spans="1:54" x14ac:dyDescent="0.2">
      <c r="A37" s="3" t="s">
        <v>89</v>
      </c>
      <c r="B37" s="4">
        <v>4543045</v>
      </c>
      <c r="C37" s="6">
        <v>30.048974118204999</v>
      </c>
      <c r="D37" s="5" t="s">
        <v>59</v>
      </c>
      <c r="E37" s="6">
        <v>30.5114620863759</v>
      </c>
      <c r="F37" s="5" t="s">
        <v>59</v>
      </c>
      <c r="G37" s="6">
        <v>29.8630262021466</v>
      </c>
      <c r="H37" s="6">
        <v>30.792400750265902</v>
      </c>
      <c r="I37" s="6">
        <v>34.502497314690402</v>
      </c>
      <c r="J37" s="5" t="s">
        <v>59</v>
      </c>
      <c r="K37" s="6">
        <v>31.876928964860099</v>
      </c>
      <c r="L37" s="5" t="s">
        <v>59</v>
      </c>
      <c r="M37" s="6">
        <v>28.011164719115001</v>
      </c>
      <c r="N37" s="5" t="s">
        <v>59</v>
      </c>
      <c r="O37" s="6">
        <v>27.525962117185401</v>
      </c>
      <c r="P37" s="5" t="s">
        <v>59</v>
      </c>
      <c r="Q37" s="5" t="s">
        <v>59</v>
      </c>
      <c r="R37" s="5" t="s">
        <v>59</v>
      </c>
      <c r="S37" s="5" t="s">
        <v>59</v>
      </c>
      <c r="T37" s="5" t="s">
        <v>59</v>
      </c>
      <c r="U37" s="5" t="s">
        <v>59</v>
      </c>
      <c r="V37" s="5" t="s">
        <v>59</v>
      </c>
      <c r="W37" s="5" t="s">
        <v>59</v>
      </c>
      <c r="X37" s="5" t="s">
        <v>59</v>
      </c>
      <c r="Y37" s="5" t="s">
        <v>59</v>
      </c>
      <c r="Z37" s="5" t="s">
        <v>59</v>
      </c>
      <c r="AA37" s="5" t="s">
        <v>59</v>
      </c>
      <c r="AB37" s="5" t="s">
        <v>59</v>
      </c>
      <c r="AC37" s="5" t="s">
        <v>59</v>
      </c>
      <c r="AD37" s="5" t="s">
        <v>59</v>
      </c>
      <c r="AE37" s="5" t="s">
        <v>59</v>
      </c>
      <c r="AF37" s="5" t="s">
        <v>59</v>
      </c>
      <c r="AG37" s="5" t="s">
        <v>59</v>
      </c>
      <c r="AH37" s="5" t="s">
        <v>59</v>
      </c>
      <c r="AI37" s="5" t="s">
        <v>59</v>
      </c>
      <c r="AJ37" s="5" t="s">
        <v>59</v>
      </c>
      <c r="AK37" s="5" t="s">
        <v>59</v>
      </c>
      <c r="AL37" s="5" t="s">
        <v>59</v>
      </c>
      <c r="AM37" s="5" t="s">
        <v>59</v>
      </c>
      <c r="AN37" s="5" t="s">
        <v>59</v>
      </c>
      <c r="AO37" s="5" t="s">
        <v>59</v>
      </c>
      <c r="AP37" s="5" t="s">
        <v>59</v>
      </c>
      <c r="AQ37" s="5" t="s">
        <v>59</v>
      </c>
      <c r="AR37" s="5" t="s">
        <v>59</v>
      </c>
      <c r="AS37" s="5" t="s">
        <v>59</v>
      </c>
      <c r="AT37" s="5" t="s">
        <v>59</v>
      </c>
      <c r="AU37" s="5" t="s">
        <v>59</v>
      </c>
      <c r="AV37" s="5" t="s">
        <v>59</v>
      </c>
      <c r="AW37" s="5" t="s">
        <v>59</v>
      </c>
      <c r="AX37" s="5" t="s">
        <v>59</v>
      </c>
      <c r="AY37" s="5" t="s">
        <v>59</v>
      </c>
      <c r="AZ37" s="5" t="s">
        <v>59</v>
      </c>
      <c r="BA37" s="5" t="s">
        <v>59</v>
      </c>
      <c r="BB37" s="5" t="s">
        <v>59</v>
      </c>
    </row>
    <row r="38" spans="1:54" x14ac:dyDescent="0.2">
      <c r="A38" s="3" t="s">
        <v>90</v>
      </c>
      <c r="B38" s="4">
        <v>4813756</v>
      </c>
      <c r="C38" s="6">
        <v>41.447458644882097</v>
      </c>
      <c r="D38" s="5" t="s">
        <v>59</v>
      </c>
      <c r="E38" s="6">
        <v>41.972221229027198</v>
      </c>
      <c r="F38" s="5" t="s">
        <v>59</v>
      </c>
      <c r="G38" s="6">
        <v>44.7770241974684</v>
      </c>
      <c r="H38" s="5" t="s">
        <v>59</v>
      </c>
      <c r="I38" s="5" t="s">
        <v>59</v>
      </c>
      <c r="J38" s="5" t="s">
        <v>59</v>
      </c>
      <c r="K38" s="6">
        <v>47.528189054369101</v>
      </c>
      <c r="L38" s="5" t="s">
        <v>59</v>
      </c>
      <c r="M38" s="5" t="s">
        <v>59</v>
      </c>
      <c r="N38" s="5" t="s">
        <v>59</v>
      </c>
      <c r="O38" s="6">
        <v>44.263246377547603</v>
      </c>
      <c r="P38" s="5" t="s">
        <v>59</v>
      </c>
      <c r="Q38" s="5" t="s">
        <v>59</v>
      </c>
      <c r="R38" s="5" t="s">
        <v>59</v>
      </c>
      <c r="S38" s="6">
        <v>47.774397502793498</v>
      </c>
      <c r="T38" s="6">
        <v>46.140586404849699</v>
      </c>
      <c r="U38" s="5" t="s">
        <v>59</v>
      </c>
      <c r="V38" s="5" t="s">
        <v>59</v>
      </c>
      <c r="W38" s="6">
        <v>36.804830358348497</v>
      </c>
      <c r="X38" s="5" t="s">
        <v>59</v>
      </c>
      <c r="Y38" s="5" t="s">
        <v>59</v>
      </c>
      <c r="Z38" s="5" t="s">
        <v>59</v>
      </c>
      <c r="AA38" s="6">
        <v>52.933858658488496</v>
      </c>
      <c r="AB38" s="5" t="s">
        <v>59</v>
      </c>
      <c r="AC38" s="5" t="s">
        <v>59</v>
      </c>
      <c r="AD38" s="5" t="s">
        <v>59</v>
      </c>
      <c r="AE38" s="5" t="s">
        <v>59</v>
      </c>
      <c r="AF38" s="5" t="s">
        <v>59</v>
      </c>
      <c r="AG38" s="5" t="s">
        <v>59</v>
      </c>
      <c r="AH38" s="5" t="s">
        <v>59</v>
      </c>
      <c r="AI38" s="5" t="s">
        <v>59</v>
      </c>
      <c r="AJ38" s="5" t="s">
        <v>59</v>
      </c>
      <c r="AK38" s="5" t="s">
        <v>59</v>
      </c>
      <c r="AL38" s="5" t="s">
        <v>59</v>
      </c>
      <c r="AM38" s="5" t="s">
        <v>59</v>
      </c>
      <c r="AN38" s="5" t="s">
        <v>59</v>
      </c>
      <c r="AO38" s="5" t="s">
        <v>59</v>
      </c>
      <c r="AP38" s="5" t="s">
        <v>59</v>
      </c>
      <c r="AQ38" s="5" t="s">
        <v>59</v>
      </c>
      <c r="AR38" s="5" t="s">
        <v>59</v>
      </c>
      <c r="AS38" s="5" t="s">
        <v>59</v>
      </c>
      <c r="AT38" s="5" t="s">
        <v>59</v>
      </c>
      <c r="AU38" s="5" t="s">
        <v>59</v>
      </c>
      <c r="AV38" s="5" t="s">
        <v>59</v>
      </c>
      <c r="AW38" s="5" t="s">
        <v>59</v>
      </c>
      <c r="AX38" s="5" t="s">
        <v>59</v>
      </c>
      <c r="AY38" s="5" t="s">
        <v>59</v>
      </c>
      <c r="AZ38" s="5" t="s">
        <v>59</v>
      </c>
      <c r="BA38" s="5" t="s">
        <v>59</v>
      </c>
      <c r="BB38" s="5" t="s">
        <v>59</v>
      </c>
    </row>
    <row r="39" spans="1:54" x14ac:dyDescent="0.2">
      <c r="A39" s="3" t="s">
        <v>91</v>
      </c>
      <c r="B39" s="4">
        <v>4306173</v>
      </c>
      <c r="C39" s="6">
        <v>28.268241487870799</v>
      </c>
      <c r="D39" s="6">
        <v>28.386353093359201</v>
      </c>
      <c r="E39" s="6">
        <v>28.922018953928301</v>
      </c>
      <c r="F39" s="6">
        <v>29.104295791128202</v>
      </c>
      <c r="G39" s="6">
        <v>30.8562089527769</v>
      </c>
      <c r="H39" s="6">
        <v>28.790940614674401</v>
      </c>
      <c r="I39" s="6">
        <v>28.241866573348201</v>
      </c>
      <c r="J39" s="6">
        <v>26.443767497300701</v>
      </c>
      <c r="K39" s="6">
        <v>28.144424211429001</v>
      </c>
      <c r="L39" s="5" t="s">
        <v>59</v>
      </c>
      <c r="M39" s="6">
        <v>17.401810870048699</v>
      </c>
      <c r="N39" s="5" t="s">
        <v>59</v>
      </c>
      <c r="O39" s="6">
        <v>21.642042813773902</v>
      </c>
      <c r="P39" s="5" t="s">
        <v>59</v>
      </c>
      <c r="Q39" s="6">
        <v>23.8590051722501</v>
      </c>
      <c r="R39" s="5" t="s">
        <v>59</v>
      </c>
      <c r="S39" s="5" t="s">
        <v>59</v>
      </c>
      <c r="T39" s="5" t="s">
        <v>59</v>
      </c>
      <c r="U39" s="5" t="s">
        <v>59</v>
      </c>
      <c r="V39" s="5" t="s">
        <v>59</v>
      </c>
      <c r="W39" s="5" t="s">
        <v>59</v>
      </c>
      <c r="X39" s="5" t="s">
        <v>59</v>
      </c>
      <c r="Y39" s="5" t="s">
        <v>59</v>
      </c>
      <c r="Z39" s="5" t="s">
        <v>59</v>
      </c>
      <c r="AA39" s="5" t="s">
        <v>59</v>
      </c>
      <c r="AB39" s="5" t="s">
        <v>59</v>
      </c>
      <c r="AC39" s="5" t="s">
        <v>59</v>
      </c>
      <c r="AD39" s="5" t="s">
        <v>59</v>
      </c>
      <c r="AE39" s="5" t="s">
        <v>59</v>
      </c>
      <c r="AF39" s="5" t="s">
        <v>59</v>
      </c>
      <c r="AG39" s="5" t="s">
        <v>59</v>
      </c>
      <c r="AH39" s="5" t="s">
        <v>59</v>
      </c>
      <c r="AI39" s="5" t="s">
        <v>59</v>
      </c>
      <c r="AJ39" s="5" t="s">
        <v>59</v>
      </c>
      <c r="AK39" s="5" t="s">
        <v>59</v>
      </c>
      <c r="AL39" s="5" t="s">
        <v>59</v>
      </c>
      <c r="AM39" s="5" t="s">
        <v>59</v>
      </c>
      <c r="AN39" s="5" t="s">
        <v>59</v>
      </c>
      <c r="AO39" s="5" t="s">
        <v>59</v>
      </c>
      <c r="AP39" s="5" t="s">
        <v>59</v>
      </c>
      <c r="AQ39" s="5" t="s">
        <v>59</v>
      </c>
      <c r="AR39" s="5" t="s">
        <v>59</v>
      </c>
      <c r="AS39" s="5" t="s">
        <v>59</v>
      </c>
      <c r="AT39" s="5" t="s">
        <v>59</v>
      </c>
      <c r="AU39" s="5" t="s">
        <v>59</v>
      </c>
      <c r="AV39" s="5" t="s">
        <v>59</v>
      </c>
      <c r="AW39" s="5" t="s">
        <v>59</v>
      </c>
      <c r="AX39" s="5" t="s">
        <v>59</v>
      </c>
      <c r="AY39" s="5" t="s">
        <v>59</v>
      </c>
      <c r="AZ39" s="5" t="s">
        <v>59</v>
      </c>
      <c r="BA39" s="5" t="s">
        <v>59</v>
      </c>
      <c r="BB39" s="5" t="s">
        <v>59</v>
      </c>
    </row>
    <row r="40" spans="1:54" x14ac:dyDescent="0.2">
      <c r="A40" s="3" t="s">
        <v>92</v>
      </c>
      <c r="B40" s="4">
        <v>4306527</v>
      </c>
      <c r="C40" s="6">
        <v>28.701001686704199</v>
      </c>
      <c r="D40" s="6">
        <v>28.855342962908701</v>
      </c>
      <c r="E40" s="6">
        <v>25.735152172118902</v>
      </c>
      <c r="F40" s="6">
        <v>26.0348196415407</v>
      </c>
      <c r="G40" s="5" t="s">
        <v>59</v>
      </c>
      <c r="H40" s="5" t="s">
        <v>59</v>
      </c>
      <c r="I40" s="5" t="s">
        <v>59</v>
      </c>
      <c r="J40" s="5" t="s">
        <v>59</v>
      </c>
      <c r="K40" s="6">
        <v>20.740743878157001</v>
      </c>
      <c r="L40" s="6">
        <v>22.231593786622199</v>
      </c>
      <c r="M40" s="6">
        <v>19.399564984352899</v>
      </c>
      <c r="N40" s="6">
        <v>20.009510684341301</v>
      </c>
      <c r="O40" s="6">
        <v>21.615625506043799</v>
      </c>
      <c r="P40" s="5" t="s">
        <v>59</v>
      </c>
      <c r="Q40" s="5" t="s">
        <v>59</v>
      </c>
      <c r="R40" s="5" t="s">
        <v>59</v>
      </c>
      <c r="S40" s="6">
        <v>28.076150207750999</v>
      </c>
      <c r="T40" s="5" t="s">
        <v>59</v>
      </c>
      <c r="U40" s="6">
        <v>26.1951905870289</v>
      </c>
      <c r="V40" s="6">
        <v>28.326825199380298</v>
      </c>
      <c r="W40" s="5" t="s">
        <v>59</v>
      </c>
      <c r="X40" s="6">
        <v>31.813496765732701</v>
      </c>
      <c r="Y40" s="6">
        <v>32.695896413274802</v>
      </c>
      <c r="Z40" s="5" t="s">
        <v>59</v>
      </c>
      <c r="AA40" s="5" t="s">
        <v>59</v>
      </c>
      <c r="AB40" s="5" t="s">
        <v>59</v>
      </c>
      <c r="AC40" s="5" t="s">
        <v>59</v>
      </c>
      <c r="AD40" s="5" t="s">
        <v>59</v>
      </c>
      <c r="AE40" s="5" t="s">
        <v>59</v>
      </c>
      <c r="AF40" s="5" t="s">
        <v>59</v>
      </c>
      <c r="AG40" s="5" t="s">
        <v>59</v>
      </c>
      <c r="AH40" s="5" t="s">
        <v>59</v>
      </c>
      <c r="AI40" s="5" t="s">
        <v>59</v>
      </c>
      <c r="AJ40" s="5" t="s">
        <v>59</v>
      </c>
      <c r="AK40" s="5" t="s">
        <v>59</v>
      </c>
      <c r="AL40" s="5" t="s">
        <v>59</v>
      </c>
      <c r="AM40" s="5" t="s">
        <v>59</v>
      </c>
      <c r="AN40" s="5" t="s">
        <v>59</v>
      </c>
      <c r="AO40" s="5" t="s">
        <v>59</v>
      </c>
      <c r="AP40" s="5" t="s">
        <v>59</v>
      </c>
      <c r="AQ40" s="5" t="s">
        <v>59</v>
      </c>
      <c r="AR40" s="5" t="s">
        <v>59</v>
      </c>
      <c r="AS40" s="5" t="s">
        <v>59</v>
      </c>
      <c r="AT40" s="5" t="s">
        <v>59</v>
      </c>
      <c r="AU40" s="5" t="s">
        <v>59</v>
      </c>
      <c r="AV40" s="5" t="s">
        <v>59</v>
      </c>
      <c r="AW40" s="5" t="s">
        <v>59</v>
      </c>
      <c r="AX40" s="5" t="s">
        <v>59</v>
      </c>
      <c r="AY40" s="5" t="s">
        <v>59</v>
      </c>
      <c r="AZ40" s="5" t="s">
        <v>59</v>
      </c>
      <c r="BA40" s="5" t="s">
        <v>59</v>
      </c>
      <c r="BB40" s="5" t="s">
        <v>59</v>
      </c>
    </row>
    <row r="41" spans="1:54" x14ac:dyDescent="0.2">
      <c r="A41" s="3" t="s">
        <v>93</v>
      </c>
      <c r="B41" s="4">
        <v>4819020</v>
      </c>
      <c r="C41" s="5" t="s">
        <v>59</v>
      </c>
      <c r="D41" s="5" t="s">
        <v>59</v>
      </c>
      <c r="E41" s="5" t="s">
        <v>59</v>
      </c>
      <c r="F41" s="5" t="s">
        <v>59</v>
      </c>
      <c r="G41" s="5" t="s">
        <v>59</v>
      </c>
      <c r="H41" s="5" t="s">
        <v>59</v>
      </c>
      <c r="I41" s="5" t="s">
        <v>59</v>
      </c>
      <c r="J41" s="5" t="s">
        <v>59</v>
      </c>
      <c r="K41" s="6">
        <v>14.477682883972999</v>
      </c>
      <c r="L41" s="5" t="s">
        <v>59</v>
      </c>
      <c r="M41" s="5" t="s">
        <v>59</v>
      </c>
      <c r="N41" s="5" t="s">
        <v>59</v>
      </c>
      <c r="O41" s="6">
        <v>15.4830249891387</v>
      </c>
      <c r="P41" s="5" t="s">
        <v>59</v>
      </c>
      <c r="Q41" s="5" t="s">
        <v>59</v>
      </c>
      <c r="R41" s="6">
        <v>12.3278950604254</v>
      </c>
      <c r="S41" s="5" t="s">
        <v>59</v>
      </c>
      <c r="T41" s="5" t="s">
        <v>59</v>
      </c>
      <c r="U41" s="5" t="s">
        <v>59</v>
      </c>
      <c r="V41" s="5" t="s">
        <v>59</v>
      </c>
      <c r="W41" s="5" t="s">
        <v>59</v>
      </c>
      <c r="X41" s="5" t="s">
        <v>59</v>
      </c>
      <c r="Y41" s="5" t="s">
        <v>59</v>
      </c>
      <c r="Z41" s="5" t="s">
        <v>59</v>
      </c>
      <c r="AA41" s="5" t="s">
        <v>59</v>
      </c>
      <c r="AB41" s="5" t="s">
        <v>59</v>
      </c>
      <c r="AC41" s="5" t="s">
        <v>59</v>
      </c>
      <c r="AD41" s="5" t="s">
        <v>59</v>
      </c>
      <c r="AE41" s="5" t="s">
        <v>59</v>
      </c>
      <c r="AF41" s="5" t="s">
        <v>59</v>
      </c>
      <c r="AG41" s="5" t="s">
        <v>59</v>
      </c>
      <c r="AH41" s="5" t="s">
        <v>59</v>
      </c>
      <c r="AI41" s="5" t="s">
        <v>59</v>
      </c>
      <c r="AJ41" s="5" t="s">
        <v>59</v>
      </c>
      <c r="AK41" s="5" t="s">
        <v>59</v>
      </c>
      <c r="AL41" s="5" t="s">
        <v>59</v>
      </c>
      <c r="AM41" s="5" t="s">
        <v>59</v>
      </c>
      <c r="AN41" s="5" t="s">
        <v>59</v>
      </c>
      <c r="AO41" s="5" t="s">
        <v>59</v>
      </c>
      <c r="AP41" s="5" t="s">
        <v>59</v>
      </c>
      <c r="AQ41" s="5" t="s">
        <v>59</v>
      </c>
      <c r="AR41" s="5" t="s">
        <v>59</v>
      </c>
      <c r="AS41" s="5" t="s">
        <v>59</v>
      </c>
      <c r="AT41" s="5" t="s">
        <v>59</v>
      </c>
      <c r="AU41" s="5" t="s">
        <v>59</v>
      </c>
      <c r="AV41" s="5" t="s">
        <v>59</v>
      </c>
      <c r="AW41" s="5" t="s">
        <v>59</v>
      </c>
      <c r="AX41" s="5" t="s">
        <v>59</v>
      </c>
      <c r="AY41" s="5" t="s">
        <v>59</v>
      </c>
      <c r="AZ41" s="5" t="s">
        <v>59</v>
      </c>
      <c r="BA41" s="5" t="s">
        <v>59</v>
      </c>
      <c r="BB41" s="5" t="s">
        <v>59</v>
      </c>
    </row>
    <row r="42" spans="1:54" x14ac:dyDescent="0.2">
      <c r="A42" s="3" t="s">
        <v>94</v>
      </c>
      <c r="B42" s="4">
        <v>4325479</v>
      </c>
      <c r="C42" s="6">
        <v>38.562148153534999</v>
      </c>
      <c r="D42" s="5" t="s">
        <v>59</v>
      </c>
      <c r="E42" s="5" t="s">
        <v>59</v>
      </c>
      <c r="F42" s="5" t="s">
        <v>59</v>
      </c>
      <c r="G42" s="6">
        <v>37.377562915086301</v>
      </c>
      <c r="H42" s="5" t="s">
        <v>59</v>
      </c>
      <c r="I42" s="5" t="s">
        <v>59</v>
      </c>
      <c r="J42" s="5" t="s">
        <v>59</v>
      </c>
      <c r="K42" s="6">
        <v>40.148956239021402</v>
      </c>
      <c r="L42" s="5" t="s">
        <v>59</v>
      </c>
      <c r="M42" s="5" t="s">
        <v>59</v>
      </c>
      <c r="N42" s="5" t="s">
        <v>59</v>
      </c>
      <c r="O42" s="6">
        <v>39.989391532893897</v>
      </c>
      <c r="P42" s="5" t="s">
        <v>59</v>
      </c>
      <c r="Q42" s="5" t="s">
        <v>59</v>
      </c>
      <c r="R42" s="5" t="s">
        <v>59</v>
      </c>
      <c r="S42" s="5" t="s">
        <v>59</v>
      </c>
      <c r="T42" s="5" t="s">
        <v>59</v>
      </c>
      <c r="U42" s="5" t="s">
        <v>59</v>
      </c>
      <c r="V42" s="5" t="s">
        <v>59</v>
      </c>
      <c r="W42" s="5" t="s">
        <v>59</v>
      </c>
      <c r="X42" s="5" t="s">
        <v>59</v>
      </c>
      <c r="Y42" s="5" t="s">
        <v>59</v>
      </c>
      <c r="Z42" s="5" t="s">
        <v>59</v>
      </c>
      <c r="AA42" s="5" t="s">
        <v>59</v>
      </c>
      <c r="AB42" s="5" t="s">
        <v>59</v>
      </c>
      <c r="AC42" s="5" t="s">
        <v>59</v>
      </c>
      <c r="AD42" s="5" t="s">
        <v>59</v>
      </c>
      <c r="AE42" s="5" t="s">
        <v>59</v>
      </c>
      <c r="AF42" s="5" t="s">
        <v>59</v>
      </c>
      <c r="AG42" s="5" t="s">
        <v>59</v>
      </c>
      <c r="AH42" s="5" t="s">
        <v>59</v>
      </c>
      <c r="AI42" s="5" t="s">
        <v>59</v>
      </c>
      <c r="AJ42" s="5" t="s">
        <v>59</v>
      </c>
      <c r="AK42" s="5" t="s">
        <v>59</v>
      </c>
      <c r="AL42" s="5" t="s">
        <v>59</v>
      </c>
      <c r="AM42" s="5" t="s">
        <v>59</v>
      </c>
      <c r="AN42" s="5" t="s">
        <v>59</v>
      </c>
      <c r="AO42" s="5" t="s">
        <v>59</v>
      </c>
      <c r="AP42" s="5" t="s">
        <v>59</v>
      </c>
      <c r="AQ42" s="5" t="s">
        <v>59</v>
      </c>
      <c r="AR42" s="5" t="s">
        <v>59</v>
      </c>
      <c r="AS42" s="5" t="s">
        <v>59</v>
      </c>
      <c r="AT42" s="5" t="s">
        <v>59</v>
      </c>
      <c r="AU42" s="5" t="s">
        <v>59</v>
      </c>
      <c r="AV42" s="5" t="s">
        <v>59</v>
      </c>
      <c r="AW42" s="5" t="s">
        <v>59</v>
      </c>
      <c r="AX42" s="5" t="s">
        <v>59</v>
      </c>
      <c r="AY42" s="5" t="s">
        <v>59</v>
      </c>
      <c r="AZ42" s="5" t="s">
        <v>59</v>
      </c>
      <c r="BA42" s="5" t="s">
        <v>59</v>
      </c>
      <c r="BB42" s="5" t="s">
        <v>59</v>
      </c>
    </row>
    <row r="43" spans="1:54" x14ac:dyDescent="0.2">
      <c r="A43" s="3" t="s">
        <v>95</v>
      </c>
      <c r="B43" s="4">
        <v>4309139</v>
      </c>
      <c r="C43" s="6">
        <v>19.571862668264401</v>
      </c>
      <c r="D43" s="6">
        <v>19.320015883685802</v>
      </c>
      <c r="E43" s="6">
        <v>19.868959726935799</v>
      </c>
      <c r="F43" s="5" t="s">
        <v>59</v>
      </c>
      <c r="G43" s="6">
        <v>20.2988910178255</v>
      </c>
      <c r="H43" s="6">
        <v>19.9384650755681</v>
      </c>
      <c r="I43" s="5" t="s">
        <v>59</v>
      </c>
      <c r="J43" s="5" t="s">
        <v>59</v>
      </c>
      <c r="K43" s="5" t="s">
        <v>59</v>
      </c>
      <c r="L43" s="5" t="s">
        <v>59</v>
      </c>
      <c r="M43" s="5" t="s">
        <v>59</v>
      </c>
      <c r="N43" s="5" t="s">
        <v>59</v>
      </c>
      <c r="O43" s="6">
        <v>24.985859154992902</v>
      </c>
      <c r="P43" s="6">
        <v>26.2261867669107</v>
      </c>
      <c r="Q43" s="6">
        <v>29.009756052097298</v>
      </c>
      <c r="R43" s="6">
        <v>24.524259605075599</v>
      </c>
      <c r="S43" s="6">
        <v>24.503317788693401</v>
      </c>
      <c r="T43" s="6">
        <v>23.675171906427298</v>
      </c>
      <c r="U43" s="6">
        <v>23.6359798453595</v>
      </c>
      <c r="V43" s="6">
        <v>23.929915757766999</v>
      </c>
      <c r="W43" s="6">
        <v>22.968497372311798</v>
      </c>
      <c r="X43" s="6">
        <v>22.274739764808999</v>
      </c>
      <c r="Y43" s="6">
        <v>21.103476691700799</v>
      </c>
      <c r="Z43" s="6">
        <v>19.841932362116999</v>
      </c>
      <c r="AA43" s="5" t="s">
        <v>59</v>
      </c>
      <c r="AB43" s="5" t="s">
        <v>59</v>
      </c>
      <c r="AC43" s="5" t="s">
        <v>59</v>
      </c>
      <c r="AD43" s="5" t="s">
        <v>59</v>
      </c>
      <c r="AE43" s="5" t="s">
        <v>59</v>
      </c>
      <c r="AF43" s="5" t="s">
        <v>59</v>
      </c>
      <c r="AG43" s="5" t="s">
        <v>59</v>
      </c>
      <c r="AH43" s="5" t="s">
        <v>59</v>
      </c>
      <c r="AI43" s="5" t="s">
        <v>59</v>
      </c>
      <c r="AJ43" s="5" t="s">
        <v>59</v>
      </c>
      <c r="AK43" s="5" t="s">
        <v>59</v>
      </c>
      <c r="AL43" s="5" t="s">
        <v>59</v>
      </c>
      <c r="AM43" s="5" t="s">
        <v>59</v>
      </c>
      <c r="AN43" s="5" t="s">
        <v>59</v>
      </c>
      <c r="AO43" s="5" t="s">
        <v>59</v>
      </c>
      <c r="AP43" s="5" t="s">
        <v>59</v>
      </c>
      <c r="AQ43" s="5" t="s">
        <v>59</v>
      </c>
      <c r="AR43" s="5" t="s">
        <v>59</v>
      </c>
      <c r="AS43" s="5" t="s">
        <v>59</v>
      </c>
      <c r="AT43" s="5" t="s">
        <v>59</v>
      </c>
      <c r="AU43" s="5" t="s">
        <v>59</v>
      </c>
      <c r="AV43" s="5" t="s">
        <v>59</v>
      </c>
      <c r="AW43" s="5" t="s">
        <v>59</v>
      </c>
      <c r="AX43" s="5" t="s">
        <v>59</v>
      </c>
      <c r="AY43" s="5" t="s">
        <v>59</v>
      </c>
      <c r="AZ43" s="5" t="s">
        <v>59</v>
      </c>
      <c r="BA43" s="5" t="s">
        <v>59</v>
      </c>
      <c r="BB43" s="5" t="s">
        <v>59</v>
      </c>
    </row>
    <row r="44" spans="1:54" x14ac:dyDescent="0.2">
      <c r="A44" s="3" t="s">
        <v>96</v>
      </c>
      <c r="B44" s="4">
        <v>4306721</v>
      </c>
      <c r="C44" s="5" t="s">
        <v>59</v>
      </c>
      <c r="D44" s="5" t="s">
        <v>59</v>
      </c>
      <c r="E44" s="5" t="s">
        <v>59</v>
      </c>
      <c r="F44" s="5" t="s">
        <v>59</v>
      </c>
      <c r="G44" s="5" t="s">
        <v>59</v>
      </c>
      <c r="H44" s="5" t="s">
        <v>59</v>
      </c>
      <c r="I44" s="5" t="s">
        <v>59</v>
      </c>
      <c r="J44" s="5" t="s">
        <v>59</v>
      </c>
      <c r="K44" s="5" t="s">
        <v>59</v>
      </c>
      <c r="L44" s="5" t="s">
        <v>59</v>
      </c>
      <c r="M44" s="5" t="s">
        <v>59</v>
      </c>
      <c r="N44" s="5" t="s">
        <v>59</v>
      </c>
      <c r="O44" s="5" t="s">
        <v>59</v>
      </c>
      <c r="P44" s="5" t="s">
        <v>59</v>
      </c>
      <c r="Q44" s="5" t="s">
        <v>59</v>
      </c>
      <c r="R44" s="5" t="s">
        <v>59</v>
      </c>
      <c r="S44" s="5" t="s">
        <v>59</v>
      </c>
      <c r="T44" s="5" t="s">
        <v>59</v>
      </c>
      <c r="U44" s="5" t="s">
        <v>59</v>
      </c>
      <c r="V44" s="5" t="s">
        <v>59</v>
      </c>
      <c r="W44" s="5" t="s">
        <v>59</v>
      </c>
      <c r="X44" s="5" t="s">
        <v>59</v>
      </c>
      <c r="Y44" s="5" t="s">
        <v>59</v>
      </c>
      <c r="Z44" s="5" t="s">
        <v>59</v>
      </c>
      <c r="AA44" s="5" t="s">
        <v>59</v>
      </c>
      <c r="AB44" s="5" t="s">
        <v>59</v>
      </c>
      <c r="AC44" s="5" t="s">
        <v>59</v>
      </c>
      <c r="AD44" s="5" t="s">
        <v>59</v>
      </c>
      <c r="AE44" s="5" t="s">
        <v>59</v>
      </c>
      <c r="AF44" s="5" t="s">
        <v>59</v>
      </c>
      <c r="AG44" s="5" t="s">
        <v>59</v>
      </c>
      <c r="AH44" s="5" t="s">
        <v>59</v>
      </c>
      <c r="AI44" s="5" t="s">
        <v>59</v>
      </c>
      <c r="AJ44" s="5" t="s">
        <v>59</v>
      </c>
      <c r="AK44" s="5" t="s">
        <v>59</v>
      </c>
      <c r="AL44" s="5" t="s">
        <v>59</v>
      </c>
      <c r="AM44" s="5" t="s">
        <v>59</v>
      </c>
      <c r="AN44" s="5" t="s">
        <v>59</v>
      </c>
      <c r="AO44" s="5" t="s">
        <v>59</v>
      </c>
      <c r="AP44" s="5" t="s">
        <v>59</v>
      </c>
      <c r="AQ44" s="5" t="s">
        <v>59</v>
      </c>
      <c r="AR44" s="5" t="s">
        <v>59</v>
      </c>
      <c r="AS44" s="5" t="s">
        <v>59</v>
      </c>
      <c r="AT44" s="5" t="s">
        <v>59</v>
      </c>
      <c r="AU44" s="5" t="s">
        <v>59</v>
      </c>
      <c r="AV44" s="5" t="s">
        <v>59</v>
      </c>
      <c r="AW44" s="5" t="s">
        <v>59</v>
      </c>
      <c r="AX44" s="5" t="s">
        <v>59</v>
      </c>
      <c r="AY44" s="5" t="s">
        <v>59</v>
      </c>
      <c r="AZ44" s="5" t="s">
        <v>59</v>
      </c>
      <c r="BA44" s="5" t="s">
        <v>59</v>
      </c>
      <c r="BB44" s="5" t="s">
        <v>59</v>
      </c>
    </row>
    <row r="45" spans="1:54" x14ac:dyDescent="0.2">
      <c r="A45" s="3" t="s">
        <v>97</v>
      </c>
      <c r="B45" s="4">
        <v>4303970</v>
      </c>
      <c r="C45" s="6">
        <v>26.6619977256934</v>
      </c>
      <c r="D45" s="6">
        <v>25.341645737118299</v>
      </c>
      <c r="E45" s="6">
        <v>25.366961557663299</v>
      </c>
      <c r="F45" s="6">
        <v>23.460003079250399</v>
      </c>
      <c r="G45" s="6">
        <v>23.937401141206401</v>
      </c>
      <c r="H45" s="6">
        <v>24.403382629414502</v>
      </c>
      <c r="I45" s="6">
        <v>24.409467120401601</v>
      </c>
      <c r="J45" s="6">
        <v>25.0155574237636</v>
      </c>
      <c r="K45" s="6">
        <v>24.736919793752399</v>
      </c>
      <c r="L45" s="6">
        <v>24.778738487781499</v>
      </c>
      <c r="M45" s="6">
        <v>25.317996744994399</v>
      </c>
      <c r="N45" s="6">
        <v>26.0170628341419</v>
      </c>
      <c r="O45" s="6">
        <v>24.506478566700199</v>
      </c>
      <c r="P45" s="6">
        <v>24.877392690636601</v>
      </c>
      <c r="Q45" s="6">
        <v>27.015047967715802</v>
      </c>
      <c r="R45" s="6">
        <v>28.387832367362002</v>
      </c>
      <c r="S45" s="6">
        <v>28.220657589393898</v>
      </c>
      <c r="T45" s="6">
        <v>27.927226091735701</v>
      </c>
      <c r="U45" s="6">
        <v>27.203352998641101</v>
      </c>
      <c r="V45" s="6">
        <v>26.682630155972699</v>
      </c>
      <c r="W45" s="6">
        <v>26.7317308985984</v>
      </c>
      <c r="X45" s="6">
        <v>27.404162976988001</v>
      </c>
      <c r="Y45" s="6">
        <v>28.375716861237699</v>
      </c>
      <c r="Z45" s="6">
        <v>36.461870720818702</v>
      </c>
      <c r="AA45" s="6">
        <v>36.592922869886401</v>
      </c>
      <c r="AB45" s="6">
        <v>37.221049946970297</v>
      </c>
      <c r="AC45" s="6">
        <v>32.942100602776698</v>
      </c>
      <c r="AD45" s="5" t="s">
        <v>59</v>
      </c>
      <c r="AE45" s="5" t="s">
        <v>59</v>
      </c>
      <c r="AF45" s="5" t="s">
        <v>59</v>
      </c>
      <c r="AG45" s="5" t="s">
        <v>59</v>
      </c>
      <c r="AH45" s="5" t="s">
        <v>59</v>
      </c>
      <c r="AI45" s="5" t="s">
        <v>59</v>
      </c>
      <c r="AJ45" s="5" t="s">
        <v>59</v>
      </c>
      <c r="AK45" s="5" t="s">
        <v>59</v>
      </c>
      <c r="AL45" s="5" t="s">
        <v>59</v>
      </c>
      <c r="AM45" s="5" t="s">
        <v>59</v>
      </c>
      <c r="AN45" s="5" t="s">
        <v>59</v>
      </c>
      <c r="AO45" s="5" t="s">
        <v>59</v>
      </c>
      <c r="AP45" s="5" t="s">
        <v>59</v>
      </c>
      <c r="AQ45" s="5" t="s">
        <v>59</v>
      </c>
      <c r="AR45" s="5" t="s">
        <v>59</v>
      </c>
      <c r="AS45" s="5" t="s">
        <v>59</v>
      </c>
      <c r="AT45" s="5" t="s">
        <v>59</v>
      </c>
      <c r="AU45" s="5" t="s">
        <v>59</v>
      </c>
      <c r="AV45" s="5" t="s">
        <v>59</v>
      </c>
      <c r="AW45" s="5" t="s">
        <v>59</v>
      </c>
      <c r="AX45" s="5" t="s">
        <v>59</v>
      </c>
      <c r="AY45" s="5" t="s">
        <v>59</v>
      </c>
      <c r="AZ45" s="5" t="s">
        <v>59</v>
      </c>
      <c r="BA45" s="5" t="s">
        <v>59</v>
      </c>
      <c r="BB45" s="5" t="s">
        <v>59</v>
      </c>
    </row>
    <row r="46" spans="1:54" x14ac:dyDescent="0.2">
      <c r="A46" s="3" t="s">
        <v>98</v>
      </c>
      <c r="B46" s="4">
        <v>4392665</v>
      </c>
      <c r="C46" s="6">
        <v>31.6175821607731</v>
      </c>
      <c r="D46" s="6">
        <v>39.661015747141001</v>
      </c>
      <c r="E46" s="6">
        <v>40.412484467879402</v>
      </c>
      <c r="F46" s="6">
        <v>39.173342196149797</v>
      </c>
      <c r="G46" s="6">
        <v>34.319585499848301</v>
      </c>
      <c r="H46" s="5" t="s">
        <v>59</v>
      </c>
      <c r="I46" s="5" t="s">
        <v>59</v>
      </c>
      <c r="J46" s="5" t="s">
        <v>59</v>
      </c>
      <c r="K46" s="6">
        <v>36.1148687272945</v>
      </c>
      <c r="L46" s="6">
        <v>34.945246603007298</v>
      </c>
      <c r="M46" s="6">
        <v>36.228619227750002</v>
      </c>
      <c r="N46" s="5" t="s">
        <v>59</v>
      </c>
      <c r="O46" s="6">
        <v>35.1256643026706</v>
      </c>
      <c r="P46" s="5" t="s">
        <v>59</v>
      </c>
      <c r="Q46" s="5" t="s">
        <v>59</v>
      </c>
      <c r="R46" s="5" t="s">
        <v>59</v>
      </c>
      <c r="S46" s="6">
        <v>35.519178853996301</v>
      </c>
      <c r="T46" s="5" t="s">
        <v>59</v>
      </c>
      <c r="U46" s="5" t="s">
        <v>59</v>
      </c>
      <c r="V46" s="6">
        <v>36.643506476148602</v>
      </c>
      <c r="W46" s="6">
        <v>39.895302664011297</v>
      </c>
      <c r="X46" s="5" t="s">
        <v>59</v>
      </c>
      <c r="Y46" s="5" t="s">
        <v>59</v>
      </c>
      <c r="Z46" s="5" t="s">
        <v>59</v>
      </c>
      <c r="AA46" s="6">
        <v>40.684012101383601</v>
      </c>
      <c r="AB46" s="5" t="s">
        <v>59</v>
      </c>
      <c r="AC46" s="6">
        <v>36.255310301663698</v>
      </c>
      <c r="AD46" s="5" t="s">
        <v>59</v>
      </c>
      <c r="AE46" s="6">
        <v>34.286563811780297</v>
      </c>
      <c r="AF46" s="5" t="s">
        <v>59</v>
      </c>
      <c r="AG46" s="5" t="s">
        <v>59</v>
      </c>
      <c r="AH46" s="5" t="s">
        <v>59</v>
      </c>
      <c r="AI46" s="5" t="s">
        <v>59</v>
      </c>
      <c r="AJ46" s="5" t="s">
        <v>59</v>
      </c>
      <c r="AK46" s="5" t="s">
        <v>59</v>
      </c>
      <c r="AL46" s="5" t="s">
        <v>59</v>
      </c>
      <c r="AM46" s="5" t="s">
        <v>59</v>
      </c>
      <c r="AN46" s="5" t="s">
        <v>59</v>
      </c>
      <c r="AO46" s="5" t="s">
        <v>59</v>
      </c>
      <c r="AP46" s="5" t="s">
        <v>59</v>
      </c>
      <c r="AQ46" s="5" t="s">
        <v>59</v>
      </c>
      <c r="AR46" s="5" t="s">
        <v>59</v>
      </c>
      <c r="AS46" s="5" t="s">
        <v>59</v>
      </c>
      <c r="AT46" s="5" t="s">
        <v>59</v>
      </c>
      <c r="AU46" s="5" t="s">
        <v>59</v>
      </c>
      <c r="AV46" s="5" t="s">
        <v>59</v>
      </c>
      <c r="AW46" s="5" t="s">
        <v>59</v>
      </c>
      <c r="AX46" s="5" t="s">
        <v>59</v>
      </c>
      <c r="AY46" s="5" t="s">
        <v>59</v>
      </c>
      <c r="AZ46" s="5" t="s">
        <v>59</v>
      </c>
      <c r="BA46" s="5" t="s">
        <v>59</v>
      </c>
      <c r="BB46" s="5" t="s">
        <v>59</v>
      </c>
    </row>
    <row r="47" spans="1:54" x14ac:dyDescent="0.2">
      <c r="A47" s="3" t="s">
        <v>99</v>
      </c>
      <c r="B47" s="4">
        <v>4307400</v>
      </c>
      <c r="C47" s="6">
        <v>16.348263259771301</v>
      </c>
      <c r="D47" s="6">
        <v>16.210537504384099</v>
      </c>
      <c r="E47" s="6">
        <v>15.494267246888301</v>
      </c>
      <c r="F47" s="6">
        <v>14.0143641021023</v>
      </c>
      <c r="G47" s="6">
        <v>15.7335903914382</v>
      </c>
      <c r="H47" s="6">
        <v>14.302359645608799</v>
      </c>
      <c r="I47" s="6">
        <v>14.4433562064565</v>
      </c>
      <c r="J47" s="5" t="s">
        <v>59</v>
      </c>
      <c r="K47" s="6">
        <v>13.166182172466099</v>
      </c>
      <c r="L47" s="6">
        <v>11.057170228519199</v>
      </c>
      <c r="M47" s="6">
        <v>14.211614767556</v>
      </c>
      <c r="N47" s="6">
        <v>14.8781505095347</v>
      </c>
      <c r="O47" s="5" t="s">
        <v>59</v>
      </c>
      <c r="P47" s="5" t="s">
        <v>59</v>
      </c>
      <c r="Q47" s="5" t="s">
        <v>59</v>
      </c>
      <c r="R47" s="5" t="s">
        <v>59</v>
      </c>
      <c r="S47" s="5" t="s">
        <v>59</v>
      </c>
      <c r="T47" s="5" t="s">
        <v>59</v>
      </c>
      <c r="U47" s="5" t="s">
        <v>59</v>
      </c>
      <c r="V47" s="5" t="s">
        <v>59</v>
      </c>
      <c r="W47" s="6">
        <v>23.3037330246529</v>
      </c>
      <c r="X47" s="5" t="s">
        <v>59</v>
      </c>
      <c r="Y47" s="5" t="s">
        <v>59</v>
      </c>
      <c r="Z47" s="5" t="s">
        <v>59</v>
      </c>
      <c r="AA47" s="5" t="s">
        <v>59</v>
      </c>
      <c r="AB47" s="5" t="s">
        <v>59</v>
      </c>
      <c r="AC47" s="5" t="s">
        <v>59</v>
      </c>
      <c r="AD47" s="6">
        <v>49.357079781772903</v>
      </c>
      <c r="AE47" s="5" t="s">
        <v>59</v>
      </c>
      <c r="AF47" s="5" t="s">
        <v>59</v>
      </c>
      <c r="AG47" s="5" t="s">
        <v>59</v>
      </c>
      <c r="AH47" s="5" t="s">
        <v>59</v>
      </c>
      <c r="AI47" s="5" t="s">
        <v>59</v>
      </c>
      <c r="AJ47" s="5" t="s">
        <v>59</v>
      </c>
      <c r="AK47" s="5" t="s">
        <v>59</v>
      </c>
      <c r="AL47" s="5" t="s">
        <v>59</v>
      </c>
      <c r="AM47" s="5" t="s">
        <v>59</v>
      </c>
      <c r="AN47" s="5" t="s">
        <v>59</v>
      </c>
      <c r="AO47" s="5" t="s">
        <v>59</v>
      </c>
      <c r="AP47" s="5" t="s">
        <v>59</v>
      </c>
      <c r="AQ47" s="5" t="s">
        <v>59</v>
      </c>
      <c r="AR47" s="5" t="s">
        <v>59</v>
      </c>
      <c r="AS47" s="5" t="s">
        <v>59</v>
      </c>
      <c r="AT47" s="5" t="s">
        <v>59</v>
      </c>
      <c r="AU47" s="5" t="s">
        <v>59</v>
      </c>
      <c r="AV47" s="5" t="s">
        <v>59</v>
      </c>
      <c r="AW47" s="5" t="s">
        <v>59</v>
      </c>
      <c r="AX47" s="5" t="s">
        <v>59</v>
      </c>
      <c r="AY47" s="5" t="s">
        <v>59</v>
      </c>
      <c r="AZ47" s="5" t="s">
        <v>59</v>
      </c>
      <c r="BA47" s="5" t="s">
        <v>59</v>
      </c>
      <c r="BB47" s="5" t="s">
        <v>59</v>
      </c>
    </row>
    <row r="48" spans="1:54" x14ac:dyDescent="0.2">
      <c r="A48" s="3" t="s">
        <v>100</v>
      </c>
      <c r="B48" s="4">
        <v>4392664</v>
      </c>
      <c r="C48" s="6">
        <v>15.041978812528599</v>
      </c>
      <c r="D48" s="5" t="s">
        <v>59</v>
      </c>
      <c r="E48" s="5" t="s">
        <v>59</v>
      </c>
      <c r="F48" s="5" t="s">
        <v>59</v>
      </c>
      <c r="G48" s="6">
        <v>13.922310993550299</v>
      </c>
      <c r="H48" s="5" t="s">
        <v>59</v>
      </c>
      <c r="I48" s="5" t="s">
        <v>59</v>
      </c>
      <c r="J48" s="5" t="s">
        <v>59</v>
      </c>
      <c r="K48" s="6">
        <v>11.046463405476199</v>
      </c>
      <c r="L48" s="5" t="s">
        <v>59</v>
      </c>
      <c r="M48" s="5" t="s">
        <v>59</v>
      </c>
      <c r="N48" s="5" t="s">
        <v>59</v>
      </c>
      <c r="O48" s="6">
        <v>13.9693207540416</v>
      </c>
      <c r="P48" s="5" t="s">
        <v>59</v>
      </c>
      <c r="Q48" s="5" t="s">
        <v>59</v>
      </c>
      <c r="R48" s="5" t="s">
        <v>59</v>
      </c>
      <c r="S48" s="6">
        <v>13.721127740013401</v>
      </c>
      <c r="T48" s="5" t="s">
        <v>59</v>
      </c>
      <c r="U48" s="5" t="s">
        <v>59</v>
      </c>
      <c r="V48" s="5" t="s">
        <v>59</v>
      </c>
      <c r="W48" s="6">
        <v>15.5858718353238</v>
      </c>
      <c r="X48" s="5" t="s">
        <v>59</v>
      </c>
      <c r="Y48" s="5" t="s">
        <v>59</v>
      </c>
      <c r="Z48" s="5" t="s">
        <v>59</v>
      </c>
      <c r="AA48" s="6">
        <v>18.197392696637799</v>
      </c>
      <c r="AB48" s="5" t="s">
        <v>59</v>
      </c>
      <c r="AC48" s="6">
        <v>17.812212372208599</v>
      </c>
      <c r="AD48" s="5" t="s">
        <v>59</v>
      </c>
      <c r="AE48" s="5" t="s">
        <v>59</v>
      </c>
      <c r="AF48" s="5" t="s">
        <v>59</v>
      </c>
      <c r="AG48" s="5" t="s">
        <v>59</v>
      </c>
      <c r="AH48" s="5" t="s">
        <v>59</v>
      </c>
      <c r="AI48" s="5" t="s">
        <v>59</v>
      </c>
      <c r="AJ48" s="5" t="s">
        <v>59</v>
      </c>
      <c r="AK48" s="5" t="s">
        <v>59</v>
      </c>
      <c r="AL48" s="5" t="s">
        <v>59</v>
      </c>
      <c r="AM48" s="5" t="s">
        <v>59</v>
      </c>
      <c r="AN48" s="5" t="s">
        <v>59</v>
      </c>
      <c r="AO48" s="5" t="s">
        <v>59</v>
      </c>
      <c r="AP48" s="5" t="s">
        <v>59</v>
      </c>
      <c r="AQ48" s="5" t="s">
        <v>59</v>
      </c>
      <c r="AR48" s="5" t="s">
        <v>59</v>
      </c>
      <c r="AS48" s="5" t="s">
        <v>59</v>
      </c>
      <c r="AT48" s="5" t="s">
        <v>59</v>
      </c>
      <c r="AU48" s="5" t="s">
        <v>59</v>
      </c>
      <c r="AV48" s="5" t="s">
        <v>59</v>
      </c>
      <c r="AW48" s="5" t="s">
        <v>59</v>
      </c>
      <c r="AX48" s="5" t="s">
        <v>59</v>
      </c>
      <c r="AY48" s="5" t="s">
        <v>59</v>
      </c>
      <c r="AZ48" s="5" t="s">
        <v>59</v>
      </c>
      <c r="BA48" s="5" t="s">
        <v>59</v>
      </c>
      <c r="BB48" s="5" t="s">
        <v>59</v>
      </c>
    </row>
    <row r="49" spans="1:54" x14ac:dyDescent="0.2">
      <c r="A49" s="3" t="s">
        <v>101</v>
      </c>
      <c r="B49" s="4">
        <v>4308938</v>
      </c>
      <c r="C49" s="6">
        <v>14.9149627848916</v>
      </c>
      <c r="D49" s="6">
        <v>12.511212788323601</v>
      </c>
      <c r="E49" s="6">
        <v>14.3650573855054</v>
      </c>
      <c r="F49" s="6">
        <v>14.633110670109801</v>
      </c>
      <c r="G49" s="6">
        <v>17.793803327382001</v>
      </c>
      <c r="H49" s="6">
        <v>16.2844854542465</v>
      </c>
      <c r="I49" s="6">
        <v>16.610801765961199</v>
      </c>
      <c r="J49" s="6">
        <v>15.983512625835001</v>
      </c>
      <c r="K49" s="6">
        <v>18.036563392991599</v>
      </c>
      <c r="L49" s="6">
        <v>18.355629113198798</v>
      </c>
      <c r="M49" s="6">
        <v>18.9822081555971</v>
      </c>
      <c r="N49" s="5" t="s">
        <v>59</v>
      </c>
      <c r="O49" s="5" t="s">
        <v>59</v>
      </c>
      <c r="P49" s="5" t="s">
        <v>59</v>
      </c>
      <c r="Q49" s="5" t="s">
        <v>59</v>
      </c>
      <c r="R49" s="5" t="s">
        <v>59</v>
      </c>
      <c r="S49" s="6">
        <v>23.119338687663198</v>
      </c>
      <c r="T49" s="6">
        <v>22.1611011570198</v>
      </c>
      <c r="U49" s="6">
        <v>21.204084952668602</v>
      </c>
      <c r="V49" s="5" t="s">
        <v>59</v>
      </c>
      <c r="W49" s="6">
        <v>23.003613137427099</v>
      </c>
      <c r="X49" s="6">
        <v>24.757706250468502</v>
      </c>
      <c r="Y49" s="6">
        <v>26.752110952546499</v>
      </c>
      <c r="Z49" s="5" t="s">
        <v>59</v>
      </c>
      <c r="AA49" s="5" t="s">
        <v>59</v>
      </c>
      <c r="AB49" s="5" t="s">
        <v>59</v>
      </c>
      <c r="AC49" s="5" t="s">
        <v>59</v>
      </c>
      <c r="AD49" s="5" t="s">
        <v>59</v>
      </c>
      <c r="AE49" s="5" t="s">
        <v>59</v>
      </c>
      <c r="AF49" s="5" t="s">
        <v>59</v>
      </c>
      <c r="AG49" s="5" t="s">
        <v>59</v>
      </c>
      <c r="AH49" s="5" t="s">
        <v>59</v>
      </c>
      <c r="AI49" s="5" t="s">
        <v>59</v>
      </c>
      <c r="AJ49" s="5" t="s">
        <v>59</v>
      </c>
      <c r="AK49" s="5" t="s">
        <v>59</v>
      </c>
      <c r="AL49" s="5" t="s">
        <v>59</v>
      </c>
      <c r="AM49" s="5" t="s">
        <v>59</v>
      </c>
      <c r="AN49" s="5" t="s">
        <v>59</v>
      </c>
      <c r="AO49" s="5" t="s">
        <v>59</v>
      </c>
      <c r="AP49" s="5" t="s">
        <v>59</v>
      </c>
      <c r="AQ49" s="5" t="s">
        <v>59</v>
      </c>
      <c r="AR49" s="5" t="s">
        <v>59</v>
      </c>
      <c r="AS49" s="5" t="s">
        <v>59</v>
      </c>
      <c r="AT49" s="5" t="s">
        <v>59</v>
      </c>
      <c r="AU49" s="5" t="s">
        <v>59</v>
      </c>
      <c r="AV49" s="5" t="s">
        <v>59</v>
      </c>
      <c r="AW49" s="5" t="s">
        <v>59</v>
      </c>
      <c r="AX49" s="5" t="s">
        <v>59</v>
      </c>
      <c r="AY49" s="5" t="s">
        <v>59</v>
      </c>
      <c r="AZ49" s="5" t="s">
        <v>59</v>
      </c>
      <c r="BA49" s="5" t="s">
        <v>59</v>
      </c>
      <c r="BB49" s="5" t="s">
        <v>59</v>
      </c>
    </row>
    <row r="50" spans="1:54" x14ac:dyDescent="0.2">
      <c r="A50" s="3" t="s">
        <v>102</v>
      </c>
      <c r="B50" s="4">
        <v>4294217</v>
      </c>
      <c r="C50" s="5" t="s">
        <v>59</v>
      </c>
      <c r="D50" s="5" t="s">
        <v>59</v>
      </c>
      <c r="E50" s="5" t="s">
        <v>59</v>
      </c>
      <c r="F50" s="5" t="s">
        <v>59</v>
      </c>
      <c r="G50" s="5" t="s">
        <v>59</v>
      </c>
      <c r="H50" s="5" t="s">
        <v>59</v>
      </c>
      <c r="I50" s="5" t="s">
        <v>59</v>
      </c>
      <c r="J50" s="5" t="s">
        <v>59</v>
      </c>
      <c r="K50" s="5" t="s">
        <v>59</v>
      </c>
      <c r="L50" s="5" t="s">
        <v>59</v>
      </c>
      <c r="M50" s="5" t="s">
        <v>59</v>
      </c>
      <c r="N50" s="5" t="s">
        <v>59</v>
      </c>
      <c r="O50" s="5" t="s">
        <v>59</v>
      </c>
      <c r="P50" s="5" t="s">
        <v>59</v>
      </c>
      <c r="Q50" s="5" t="s">
        <v>59</v>
      </c>
      <c r="R50" s="5" t="s">
        <v>59</v>
      </c>
      <c r="S50" s="5" t="s">
        <v>59</v>
      </c>
      <c r="T50" s="5" t="s">
        <v>59</v>
      </c>
      <c r="U50" s="5" t="s">
        <v>59</v>
      </c>
      <c r="V50" s="5" t="s">
        <v>59</v>
      </c>
      <c r="W50" s="5" t="s">
        <v>59</v>
      </c>
      <c r="X50" s="5" t="s">
        <v>59</v>
      </c>
      <c r="Y50" s="5" t="s">
        <v>59</v>
      </c>
      <c r="Z50" s="5" t="s">
        <v>59</v>
      </c>
      <c r="AA50" s="5" t="s">
        <v>59</v>
      </c>
      <c r="AB50" s="5" t="s">
        <v>59</v>
      </c>
      <c r="AC50" s="5" t="s">
        <v>59</v>
      </c>
      <c r="AD50" s="5" t="s">
        <v>59</v>
      </c>
      <c r="AE50" s="5" t="s">
        <v>59</v>
      </c>
      <c r="AF50" s="5" t="s">
        <v>59</v>
      </c>
      <c r="AG50" s="5" t="s">
        <v>59</v>
      </c>
      <c r="AH50" s="5" t="s">
        <v>59</v>
      </c>
      <c r="AI50" s="5" t="s">
        <v>59</v>
      </c>
      <c r="AJ50" s="5" t="s">
        <v>59</v>
      </c>
      <c r="AK50" s="5" t="s">
        <v>59</v>
      </c>
      <c r="AL50" s="5" t="s">
        <v>59</v>
      </c>
      <c r="AM50" s="5" t="s">
        <v>59</v>
      </c>
      <c r="AN50" s="5" t="s">
        <v>59</v>
      </c>
      <c r="AO50" s="5" t="s">
        <v>59</v>
      </c>
      <c r="AP50" s="5" t="s">
        <v>59</v>
      </c>
      <c r="AQ50" s="5" t="s">
        <v>59</v>
      </c>
      <c r="AR50" s="5" t="s">
        <v>59</v>
      </c>
      <c r="AS50" s="5" t="s">
        <v>59</v>
      </c>
      <c r="AT50" s="5" t="s">
        <v>59</v>
      </c>
      <c r="AU50" s="5" t="s">
        <v>59</v>
      </c>
      <c r="AV50" s="5" t="s">
        <v>59</v>
      </c>
      <c r="AW50" s="5" t="s">
        <v>59</v>
      </c>
      <c r="AX50" s="5" t="s">
        <v>59</v>
      </c>
      <c r="AY50" s="5" t="s">
        <v>59</v>
      </c>
      <c r="AZ50" s="5" t="s">
        <v>59</v>
      </c>
      <c r="BA50" s="5" t="s">
        <v>59</v>
      </c>
      <c r="BB50" s="5" t="s">
        <v>59</v>
      </c>
    </row>
    <row r="51" spans="1:54" x14ac:dyDescent="0.2">
      <c r="A51" s="3" t="s">
        <v>103</v>
      </c>
      <c r="B51" s="4">
        <v>4306584</v>
      </c>
      <c r="C51" s="6">
        <v>21.669205109472401</v>
      </c>
      <c r="D51" s="5" t="s">
        <v>59</v>
      </c>
      <c r="E51" s="6">
        <v>20.1144628569938</v>
      </c>
      <c r="F51" s="5" t="s">
        <v>59</v>
      </c>
      <c r="G51" s="5" t="s">
        <v>59</v>
      </c>
      <c r="H51" s="5" t="s">
        <v>59</v>
      </c>
      <c r="I51" s="5" t="s">
        <v>59</v>
      </c>
      <c r="J51" s="5" t="s">
        <v>59</v>
      </c>
      <c r="K51" s="5" t="s">
        <v>59</v>
      </c>
      <c r="L51" s="5" t="s">
        <v>59</v>
      </c>
      <c r="M51" s="6">
        <v>23.793358863684801</v>
      </c>
      <c r="N51" s="5" t="s">
        <v>59</v>
      </c>
      <c r="O51" s="6">
        <v>25.658008386367399</v>
      </c>
      <c r="P51" s="5" t="s">
        <v>59</v>
      </c>
      <c r="Q51" s="5" t="s">
        <v>59</v>
      </c>
      <c r="R51" s="5" t="s">
        <v>59</v>
      </c>
      <c r="S51" s="6">
        <v>27.226932909221102</v>
      </c>
      <c r="T51" s="5" t="s">
        <v>59</v>
      </c>
      <c r="U51" s="5" t="s">
        <v>59</v>
      </c>
      <c r="V51" s="5" t="s">
        <v>59</v>
      </c>
      <c r="W51" s="5" t="s">
        <v>59</v>
      </c>
      <c r="X51" s="5" t="s">
        <v>59</v>
      </c>
      <c r="Y51" s="5" t="s">
        <v>59</v>
      </c>
      <c r="Z51" s="5" t="s">
        <v>59</v>
      </c>
      <c r="AA51" s="5" t="s">
        <v>59</v>
      </c>
      <c r="AB51" s="5" t="s">
        <v>59</v>
      </c>
      <c r="AC51" s="5" t="s">
        <v>59</v>
      </c>
      <c r="AD51" s="5" t="s">
        <v>59</v>
      </c>
      <c r="AE51" s="5" t="s">
        <v>59</v>
      </c>
      <c r="AF51" s="5" t="s">
        <v>59</v>
      </c>
      <c r="AG51" s="5" t="s">
        <v>59</v>
      </c>
      <c r="AH51" s="5" t="s">
        <v>59</v>
      </c>
      <c r="AI51" s="5" t="s">
        <v>59</v>
      </c>
      <c r="AJ51" s="5" t="s">
        <v>59</v>
      </c>
      <c r="AK51" s="5" t="s">
        <v>59</v>
      </c>
      <c r="AL51" s="5" t="s">
        <v>59</v>
      </c>
      <c r="AM51" s="5" t="s">
        <v>59</v>
      </c>
      <c r="AN51" s="5" t="s">
        <v>59</v>
      </c>
      <c r="AO51" s="5" t="s">
        <v>59</v>
      </c>
      <c r="AP51" s="5" t="s">
        <v>59</v>
      </c>
      <c r="AQ51" s="5" t="s">
        <v>59</v>
      </c>
      <c r="AR51" s="5" t="s">
        <v>59</v>
      </c>
      <c r="AS51" s="5" t="s">
        <v>59</v>
      </c>
      <c r="AT51" s="5" t="s">
        <v>59</v>
      </c>
      <c r="AU51" s="5" t="s">
        <v>59</v>
      </c>
      <c r="AV51" s="5" t="s">
        <v>59</v>
      </c>
      <c r="AW51" s="5" t="s">
        <v>59</v>
      </c>
      <c r="AX51" s="5" t="s">
        <v>59</v>
      </c>
      <c r="AY51" s="5" t="s">
        <v>59</v>
      </c>
      <c r="AZ51" s="5" t="s">
        <v>59</v>
      </c>
      <c r="BA51" s="5" t="s">
        <v>59</v>
      </c>
      <c r="BB51" s="5" t="s">
        <v>59</v>
      </c>
    </row>
    <row r="52" spans="1:54" x14ac:dyDescent="0.2">
      <c r="A52" s="3" t="s">
        <v>104</v>
      </c>
      <c r="B52" s="4">
        <v>4306514</v>
      </c>
      <c r="C52" s="5" t="s">
        <v>59</v>
      </c>
      <c r="D52" s="5" t="s">
        <v>59</v>
      </c>
      <c r="E52" s="5" t="s">
        <v>59</v>
      </c>
      <c r="F52" s="5" t="s">
        <v>59</v>
      </c>
      <c r="G52" s="5" t="s">
        <v>59</v>
      </c>
      <c r="H52" s="5" t="s">
        <v>59</v>
      </c>
      <c r="I52" s="5" t="s">
        <v>59</v>
      </c>
      <c r="J52" s="5" t="s">
        <v>59</v>
      </c>
      <c r="K52" s="5" t="s">
        <v>59</v>
      </c>
      <c r="L52" s="5" t="s">
        <v>59</v>
      </c>
      <c r="M52" s="5" t="s">
        <v>59</v>
      </c>
      <c r="N52" s="5" t="s">
        <v>59</v>
      </c>
      <c r="O52" s="5" t="s">
        <v>59</v>
      </c>
      <c r="P52" s="5" t="s">
        <v>59</v>
      </c>
      <c r="Q52" s="5" t="s">
        <v>59</v>
      </c>
      <c r="R52" s="5" t="s">
        <v>59</v>
      </c>
      <c r="S52" s="5" t="s">
        <v>59</v>
      </c>
      <c r="T52" s="5" t="s">
        <v>59</v>
      </c>
      <c r="U52" s="5" t="s">
        <v>59</v>
      </c>
      <c r="V52" s="5" t="s">
        <v>59</v>
      </c>
      <c r="W52" s="5" t="s">
        <v>59</v>
      </c>
      <c r="X52" s="5" t="s">
        <v>59</v>
      </c>
      <c r="Y52" s="5" t="s">
        <v>59</v>
      </c>
      <c r="Z52" s="5" t="s">
        <v>59</v>
      </c>
      <c r="AA52" s="5" t="s">
        <v>59</v>
      </c>
      <c r="AB52" s="5" t="s">
        <v>59</v>
      </c>
      <c r="AC52" s="5" t="s">
        <v>59</v>
      </c>
      <c r="AD52" s="5" t="s">
        <v>59</v>
      </c>
      <c r="AE52" s="5" t="s">
        <v>59</v>
      </c>
      <c r="AF52" s="5" t="s">
        <v>59</v>
      </c>
      <c r="AG52" s="5" t="s">
        <v>59</v>
      </c>
      <c r="AH52" s="5" t="s">
        <v>59</v>
      </c>
      <c r="AI52" s="5" t="s">
        <v>59</v>
      </c>
      <c r="AJ52" s="5" t="s">
        <v>59</v>
      </c>
      <c r="AK52" s="5" t="s">
        <v>59</v>
      </c>
      <c r="AL52" s="5" t="s">
        <v>59</v>
      </c>
      <c r="AM52" s="5" t="s">
        <v>59</v>
      </c>
      <c r="AN52" s="5" t="s">
        <v>59</v>
      </c>
      <c r="AO52" s="5" t="s">
        <v>59</v>
      </c>
      <c r="AP52" s="5" t="s">
        <v>59</v>
      </c>
      <c r="AQ52" s="5" t="s">
        <v>59</v>
      </c>
      <c r="AR52" s="5" t="s">
        <v>59</v>
      </c>
      <c r="AS52" s="5" t="s">
        <v>59</v>
      </c>
      <c r="AT52" s="5" t="s">
        <v>59</v>
      </c>
      <c r="AU52" s="5" t="s">
        <v>59</v>
      </c>
      <c r="AV52" s="5" t="s">
        <v>59</v>
      </c>
      <c r="AW52" s="5" t="s">
        <v>59</v>
      </c>
      <c r="AX52" s="5" t="s">
        <v>59</v>
      </c>
      <c r="AY52" s="5" t="s">
        <v>59</v>
      </c>
      <c r="AZ52" s="5" t="s">
        <v>59</v>
      </c>
      <c r="BA52" s="5" t="s">
        <v>59</v>
      </c>
      <c r="BB52" s="5" t="s">
        <v>59</v>
      </c>
    </row>
    <row r="53" spans="1:54" x14ac:dyDescent="0.2">
      <c r="A53" s="3" t="s">
        <v>105</v>
      </c>
      <c r="B53" s="4">
        <v>4331837</v>
      </c>
      <c r="C53" s="5" t="s">
        <v>59</v>
      </c>
      <c r="D53" s="5" t="s">
        <v>59</v>
      </c>
      <c r="E53" s="5" t="s">
        <v>59</v>
      </c>
      <c r="F53" s="5" t="s">
        <v>59</v>
      </c>
      <c r="G53" s="5" t="s">
        <v>59</v>
      </c>
      <c r="H53" s="5" t="s">
        <v>59</v>
      </c>
      <c r="I53" s="5" t="s">
        <v>59</v>
      </c>
      <c r="J53" s="5" t="s">
        <v>59</v>
      </c>
      <c r="K53" s="5" t="s">
        <v>59</v>
      </c>
      <c r="L53" s="5" t="s">
        <v>59</v>
      </c>
      <c r="M53" s="5" t="s">
        <v>59</v>
      </c>
      <c r="N53" s="5" t="s">
        <v>59</v>
      </c>
      <c r="O53" s="5" t="s">
        <v>59</v>
      </c>
      <c r="P53" s="5" t="s">
        <v>59</v>
      </c>
      <c r="Q53" s="5" t="s">
        <v>59</v>
      </c>
      <c r="R53" s="5" t="s">
        <v>59</v>
      </c>
      <c r="S53" s="5" t="s">
        <v>59</v>
      </c>
      <c r="T53" s="5" t="s">
        <v>59</v>
      </c>
      <c r="U53" s="5" t="s">
        <v>59</v>
      </c>
      <c r="V53" s="5" t="s">
        <v>59</v>
      </c>
      <c r="W53" s="5" t="s">
        <v>59</v>
      </c>
      <c r="X53" s="5" t="s">
        <v>59</v>
      </c>
      <c r="Y53" s="5" t="s">
        <v>59</v>
      </c>
      <c r="Z53" s="5" t="s">
        <v>59</v>
      </c>
      <c r="AA53" s="5" t="s">
        <v>59</v>
      </c>
      <c r="AB53" s="5" t="s">
        <v>59</v>
      </c>
      <c r="AC53" s="5" t="s">
        <v>59</v>
      </c>
      <c r="AD53" s="5" t="s">
        <v>59</v>
      </c>
      <c r="AE53" s="5" t="s">
        <v>59</v>
      </c>
      <c r="AF53" s="5" t="s">
        <v>59</v>
      </c>
      <c r="AG53" s="5" t="s">
        <v>59</v>
      </c>
      <c r="AH53" s="5" t="s">
        <v>59</v>
      </c>
      <c r="AI53" s="5" t="s">
        <v>59</v>
      </c>
      <c r="AJ53" s="5" t="s">
        <v>59</v>
      </c>
      <c r="AK53" s="5" t="s">
        <v>59</v>
      </c>
      <c r="AL53" s="5" t="s">
        <v>59</v>
      </c>
      <c r="AM53" s="5" t="s">
        <v>59</v>
      </c>
      <c r="AN53" s="5" t="s">
        <v>59</v>
      </c>
      <c r="AO53" s="5" t="s">
        <v>59</v>
      </c>
      <c r="AP53" s="5" t="s">
        <v>59</v>
      </c>
      <c r="AQ53" s="5" t="s">
        <v>59</v>
      </c>
      <c r="AR53" s="5" t="s">
        <v>59</v>
      </c>
      <c r="AS53" s="5" t="s">
        <v>59</v>
      </c>
      <c r="AT53" s="5" t="s">
        <v>59</v>
      </c>
      <c r="AU53" s="5" t="s">
        <v>59</v>
      </c>
      <c r="AV53" s="5" t="s">
        <v>59</v>
      </c>
      <c r="AW53" s="5" t="s">
        <v>59</v>
      </c>
      <c r="AX53" s="5" t="s">
        <v>59</v>
      </c>
      <c r="AY53" s="5" t="s">
        <v>59</v>
      </c>
      <c r="AZ53" s="5" t="s">
        <v>59</v>
      </c>
      <c r="BA53" s="5" t="s">
        <v>59</v>
      </c>
      <c r="BB53" s="5" t="s">
        <v>59</v>
      </c>
    </row>
    <row r="54" spans="1:54" x14ac:dyDescent="0.2">
      <c r="A54" s="3" t="s">
        <v>106</v>
      </c>
      <c r="B54" s="4">
        <v>4307502</v>
      </c>
      <c r="C54" s="6">
        <v>31.4192692554556</v>
      </c>
      <c r="D54" s="6">
        <v>31.3471495834218</v>
      </c>
      <c r="E54" s="6">
        <v>32.851781316741999</v>
      </c>
      <c r="F54" s="6">
        <v>32.3398228478368</v>
      </c>
      <c r="G54" s="5" t="s">
        <v>59</v>
      </c>
      <c r="H54" s="5" t="s">
        <v>59</v>
      </c>
      <c r="I54" s="5" t="s">
        <v>59</v>
      </c>
      <c r="J54" s="5" t="s">
        <v>59</v>
      </c>
      <c r="K54" s="5" t="s">
        <v>59</v>
      </c>
      <c r="L54" s="5" t="s">
        <v>59</v>
      </c>
      <c r="M54" s="5" t="s">
        <v>59</v>
      </c>
      <c r="N54" s="5" t="s">
        <v>59</v>
      </c>
      <c r="O54" s="5" t="s">
        <v>59</v>
      </c>
      <c r="P54" s="5" t="s">
        <v>59</v>
      </c>
      <c r="Q54" s="5" t="s">
        <v>59</v>
      </c>
      <c r="R54" s="5" t="s">
        <v>59</v>
      </c>
      <c r="S54" s="5" t="s">
        <v>59</v>
      </c>
      <c r="T54" s="5" t="s">
        <v>59</v>
      </c>
      <c r="U54" s="5" t="s">
        <v>59</v>
      </c>
      <c r="V54" s="5" t="s">
        <v>59</v>
      </c>
      <c r="W54" s="5" t="s">
        <v>59</v>
      </c>
      <c r="X54" s="5" t="s">
        <v>59</v>
      </c>
      <c r="Y54" s="5" t="s">
        <v>59</v>
      </c>
      <c r="Z54" s="5" t="s">
        <v>59</v>
      </c>
      <c r="AA54" s="5" t="s">
        <v>59</v>
      </c>
      <c r="AB54" s="5" t="s">
        <v>59</v>
      </c>
      <c r="AC54" s="5" t="s">
        <v>59</v>
      </c>
      <c r="AD54" s="5" t="s">
        <v>59</v>
      </c>
      <c r="AE54" s="5" t="s">
        <v>59</v>
      </c>
      <c r="AF54" s="5" t="s">
        <v>59</v>
      </c>
      <c r="AG54" s="5" t="s">
        <v>59</v>
      </c>
      <c r="AH54" s="5" t="s">
        <v>59</v>
      </c>
      <c r="AI54" s="5" t="s">
        <v>59</v>
      </c>
      <c r="AJ54" s="5" t="s">
        <v>59</v>
      </c>
      <c r="AK54" s="5" t="s">
        <v>59</v>
      </c>
      <c r="AL54" s="5" t="s">
        <v>59</v>
      </c>
      <c r="AM54" s="5" t="s">
        <v>59</v>
      </c>
      <c r="AN54" s="5" t="s">
        <v>59</v>
      </c>
      <c r="AO54" s="5" t="s">
        <v>59</v>
      </c>
      <c r="AP54" s="5" t="s">
        <v>59</v>
      </c>
      <c r="AQ54" s="5" t="s">
        <v>59</v>
      </c>
      <c r="AR54" s="5" t="s">
        <v>59</v>
      </c>
      <c r="AS54" s="5" t="s">
        <v>59</v>
      </c>
      <c r="AT54" s="5" t="s">
        <v>59</v>
      </c>
      <c r="AU54" s="5" t="s">
        <v>59</v>
      </c>
      <c r="AV54" s="5" t="s">
        <v>59</v>
      </c>
      <c r="AW54" s="5" t="s">
        <v>59</v>
      </c>
      <c r="AX54" s="5" t="s">
        <v>59</v>
      </c>
      <c r="AY54" s="5" t="s">
        <v>59</v>
      </c>
      <c r="AZ54" s="5" t="s">
        <v>59</v>
      </c>
      <c r="BA54" s="5" t="s">
        <v>59</v>
      </c>
      <c r="BB54" s="5" t="s">
        <v>59</v>
      </c>
    </row>
    <row r="55" spans="1:54" x14ac:dyDescent="0.2">
      <c r="A55" s="3" t="s">
        <v>107</v>
      </c>
      <c r="B55" s="4">
        <v>4313389</v>
      </c>
      <c r="C55" s="5" t="s">
        <v>59</v>
      </c>
      <c r="D55" s="5" t="s">
        <v>59</v>
      </c>
      <c r="E55" s="5" t="s">
        <v>59</v>
      </c>
      <c r="F55" s="5" t="s">
        <v>59</v>
      </c>
      <c r="G55" s="5" t="s">
        <v>59</v>
      </c>
      <c r="H55" s="5" t="s">
        <v>59</v>
      </c>
      <c r="I55" s="5" t="s">
        <v>59</v>
      </c>
      <c r="J55" s="5" t="s">
        <v>59</v>
      </c>
      <c r="K55" s="5" t="s">
        <v>59</v>
      </c>
      <c r="L55" s="6">
        <v>13.366985193252299</v>
      </c>
      <c r="M55" s="6">
        <v>12.1663546850478</v>
      </c>
      <c r="N55" s="6">
        <v>12.417502205503601</v>
      </c>
      <c r="O55" s="6">
        <v>23.701480594776498</v>
      </c>
      <c r="P55" s="6">
        <v>17.660999673849702</v>
      </c>
      <c r="Q55" s="6">
        <v>20.1688156869414</v>
      </c>
      <c r="R55" s="6">
        <v>29.608805353213299</v>
      </c>
      <c r="S55" s="6">
        <v>43.567653427435701</v>
      </c>
      <c r="T55" s="6">
        <v>26.393146092391301</v>
      </c>
      <c r="U55" s="6">
        <v>29.067920827185802</v>
      </c>
      <c r="V55" s="6">
        <v>30.304629361309601</v>
      </c>
      <c r="W55" s="6">
        <v>55.335311328845201</v>
      </c>
      <c r="X55" s="5" t="s">
        <v>59</v>
      </c>
      <c r="Y55" s="6">
        <v>28.225948486287301</v>
      </c>
      <c r="Z55" s="6">
        <v>25.838044923523899</v>
      </c>
      <c r="AA55" s="6">
        <v>55.907301373285897</v>
      </c>
      <c r="AB55" s="5" t="s">
        <v>59</v>
      </c>
      <c r="AC55" s="6">
        <v>19.507500171812399</v>
      </c>
      <c r="AD55" s="5" t="s">
        <v>59</v>
      </c>
      <c r="AE55" s="5" t="s">
        <v>59</v>
      </c>
      <c r="AF55" s="5" t="s">
        <v>59</v>
      </c>
      <c r="AG55" s="5" t="s">
        <v>59</v>
      </c>
      <c r="AH55" s="5" t="s">
        <v>59</v>
      </c>
      <c r="AI55" s="5" t="s">
        <v>59</v>
      </c>
      <c r="AJ55" s="5" t="s">
        <v>59</v>
      </c>
      <c r="AK55" s="5" t="s">
        <v>59</v>
      </c>
      <c r="AL55" s="5" t="s">
        <v>59</v>
      </c>
      <c r="AM55" s="5" t="s">
        <v>59</v>
      </c>
      <c r="AN55" s="5" t="s">
        <v>59</v>
      </c>
      <c r="AO55" s="5" t="s">
        <v>59</v>
      </c>
      <c r="AP55" s="5" t="s">
        <v>59</v>
      </c>
      <c r="AQ55" s="5" t="s">
        <v>59</v>
      </c>
      <c r="AR55" s="5" t="s">
        <v>59</v>
      </c>
      <c r="AS55" s="5" t="s">
        <v>59</v>
      </c>
      <c r="AT55" s="5" t="s">
        <v>59</v>
      </c>
      <c r="AU55" s="5" t="s">
        <v>59</v>
      </c>
      <c r="AV55" s="5" t="s">
        <v>59</v>
      </c>
      <c r="AW55" s="5" t="s">
        <v>59</v>
      </c>
      <c r="AX55" s="5" t="s">
        <v>59</v>
      </c>
      <c r="AY55" s="5" t="s">
        <v>59</v>
      </c>
      <c r="AZ55" s="5" t="s">
        <v>59</v>
      </c>
      <c r="BA55" s="5" t="s">
        <v>59</v>
      </c>
      <c r="BB55" s="5" t="s">
        <v>59</v>
      </c>
    </row>
    <row r="56" spans="1:54" x14ac:dyDescent="0.2">
      <c r="A56" s="3" t="s">
        <v>108</v>
      </c>
      <c r="B56" s="4">
        <v>4307128</v>
      </c>
      <c r="C56" s="6">
        <v>24.983324016289899</v>
      </c>
      <c r="D56" s="6">
        <v>25.770746252260899</v>
      </c>
      <c r="E56" s="5" t="s">
        <v>59</v>
      </c>
      <c r="F56" s="5" t="s">
        <v>59</v>
      </c>
      <c r="G56" s="6">
        <v>24.676209573729999</v>
      </c>
      <c r="H56" s="5" t="s">
        <v>59</v>
      </c>
      <c r="I56" s="6">
        <v>25.391373740747799</v>
      </c>
      <c r="J56" s="6">
        <v>25.887170169546302</v>
      </c>
      <c r="K56" s="5" t="s">
        <v>59</v>
      </c>
      <c r="L56" s="5" t="s">
        <v>59</v>
      </c>
      <c r="M56" s="5" t="s">
        <v>59</v>
      </c>
      <c r="N56" s="5" t="s">
        <v>59</v>
      </c>
      <c r="O56" s="6">
        <v>16.0000793776546</v>
      </c>
      <c r="P56" s="6">
        <v>14.785753457160901</v>
      </c>
      <c r="Q56" s="5" t="s">
        <v>59</v>
      </c>
      <c r="R56" s="5" t="s">
        <v>59</v>
      </c>
      <c r="S56" s="6">
        <v>17.310221424460099</v>
      </c>
      <c r="T56" s="6">
        <v>16.286151015704</v>
      </c>
      <c r="U56" s="5" t="s">
        <v>59</v>
      </c>
      <c r="V56" s="5" t="s">
        <v>59</v>
      </c>
      <c r="W56" s="5" t="s">
        <v>59</v>
      </c>
      <c r="X56" s="5" t="s">
        <v>59</v>
      </c>
      <c r="Y56" s="5" t="s">
        <v>59</v>
      </c>
      <c r="Z56" s="5" t="s">
        <v>59</v>
      </c>
      <c r="AA56" s="5" t="s">
        <v>59</v>
      </c>
      <c r="AB56" s="5" t="s">
        <v>59</v>
      </c>
      <c r="AC56" s="5" t="s">
        <v>59</v>
      </c>
      <c r="AD56" s="5" t="s">
        <v>59</v>
      </c>
      <c r="AE56" s="5" t="s">
        <v>59</v>
      </c>
      <c r="AF56" s="5" t="s">
        <v>59</v>
      </c>
      <c r="AG56" s="5" t="s">
        <v>59</v>
      </c>
      <c r="AH56" s="5" t="s">
        <v>59</v>
      </c>
      <c r="AI56" s="5" t="s">
        <v>59</v>
      </c>
      <c r="AJ56" s="5" t="s">
        <v>59</v>
      </c>
      <c r="AK56" s="5" t="s">
        <v>59</v>
      </c>
      <c r="AL56" s="5" t="s">
        <v>59</v>
      </c>
      <c r="AM56" s="5" t="s">
        <v>59</v>
      </c>
      <c r="AN56" s="5" t="s">
        <v>59</v>
      </c>
      <c r="AO56" s="5" t="s">
        <v>59</v>
      </c>
      <c r="AP56" s="5" t="s">
        <v>59</v>
      </c>
      <c r="AQ56" s="5" t="s">
        <v>59</v>
      </c>
      <c r="AR56" s="5" t="s">
        <v>59</v>
      </c>
      <c r="AS56" s="5" t="s">
        <v>59</v>
      </c>
      <c r="AT56" s="5" t="s">
        <v>59</v>
      </c>
      <c r="AU56" s="5" t="s">
        <v>59</v>
      </c>
      <c r="AV56" s="5" t="s">
        <v>59</v>
      </c>
      <c r="AW56" s="5" t="s">
        <v>59</v>
      </c>
      <c r="AX56" s="5" t="s">
        <v>59</v>
      </c>
      <c r="AY56" s="5" t="s">
        <v>59</v>
      </c>
      <c r="AZ56" s="5" t="s">
        <v>59</v>
      </c>
      <c r="BA56" s="5" t="s">
        <v>59</v>
      </c>
      <c r="BB56" s="5" t="s">
        <v>59</v>
      </c>
    </row>
    <row r="57" spans="1:54" x14ac:dyDescent="0.2">
      <c r="A57" s="3" t="s">
        <v>109</v>
      </c>
      <c r="B57" s="4">
        <v>4682849</v>
      </c>
      <c r="C57" s="6">
        <v>64.703224485885301</v>
      </c>
      <c r="D57" s="5" t="s">
        <v>59</v>
      </c>
      <c r="E57" s="5" t="s">
        <v>59</v>
      </c>
      <c r="F57" s="5" t="s">
        <v>59</v>
      </c>
      <c r="G57" s="6">
        <v>63.857052016370197</v>
      </c>
      <c r="H57" s="5" t="s">
        <v>59</v>
      </c>
      <c r="I57" s="5" t="s">
        <v>59</v>
      </c>
      <c r="J57" s="5" t="s">
        <v>59</v>
      </c>
      <c r="K57" s="5" t="s">
        <v>59</v>
      </c>
      <c r="L57" s="5" t="s">
        <v>59</v>
      </c>
      <c r="M57" s="5" t="s">
        <v>59</v>
      </c>
      <c r="N57" s="5" t="s">
        <v>59</v>
      </c>
      <c r="O57" s="5" t="s">
        <v>59</v>
      </c>
      <c r="P57" s="5" t="s">
        <v>59</v>
      </c>
      <c r="Q57" s="5" t="s">
        <v>59</v>
      </c>
      <c r="R57" s="5" t="s">
        <v>59</v>
      </c>
      <c r="S57" s="5" t="s">
        <v>59</v>
      </c>
      <c r="T57" s="5" t="s">
        <v>59</v>
      </c>
      <c r="U57" s="5" t="s">
        <v>59</v>
      </c>
      <c r="V57" s="5" t="s">
        <v>59</v>
      </c>
      <c r="W57" s="5" t="s">
        <v>59</v>
      </c>
      <c r="X57" s="5" t="s">
        <v>59</v>
      </c>
      <c r="Y57" s="5" t="s">
        <v>59</v>
      </c>
      <c r="Z57" s="5" t="s">
        <v>59</v>
      </c>
      <c r="AA57" s="5" t="s">
        <v>59</v>
      </c>
      <c r="AB57" s="5" t="s">
        <v>59</v>
      </c>
      <c r="AC57" s="5" t="s">
        <v>59</v>
      </c>
      <c r="AD57" s="5" t="s">
        <v>59</v>
      </c>
      <c r="AE57" s="5" t="s">
        <v>59</v>
      </c>
      <c r="AF57" s="5" t="s">
        <v>59</v>
      </c>
      <c r="AG57" s="5" t="s">
        <v>59</v>
      </c>
      <c r="AH57" s="5" t="s">
        <v>59</v>
      </c>
      <c r="AI57" s="5" t="s">
        <v>59</v>
      </c>
      <c r="AJ57" s="5" t="s">
        <v>59</v>
      </c>
      <c r="AK57" s="5" t="s">
        <v>59</v>
      </c>
      <c r="AL57" s="5" t="s">
        <v>59</v>
      </c>
      <c r="AM57" s="5" t="s">
        <v>59</v>
      </c>
      <c r="AN57" s="5" t="s">
        <v>59</v>
      </c>
      <c r="AO57" s="5" t="s">
        <v>59</v>
      </c>
      <c r="AP57" s="5" t="s">
        <v>59</v>
      </c>
      <c r="AQ57" s="5" t="s">
        <v>59</v>
      </c>
      <c r="AR57" s="5" t="s">
        <v>59</v>
      </c>
      <c r="AS57" s="5" t="s">
        <v>59</v>
      </c>
      <c r="AT57" s="5" t="s">
        <v>59</v>
      </c>
      <c r="AU57" s="5" t="s">
        <v>59</v>
      </c>
      <c r="AV57" s="5" t="s">
        <v>59</v>
      </c>
      <c r="AW57" s="5" t="s">
        <v>59</v>
      </c>
      <c r="AX57" s="5" t="s">
        <v>59</v>
      </c>
      <c r="AY57" s="5" t="s">
        <v>59</v>
      </c>
      <c r="AZ57" s="5" t="s">
        <v>59</v>
      </c>
      <c r="BA57" s="5" t="s">
        <v>59</v>
      </c>
      <c r="BB57" s="5" t="s">
        <v>59</v>
      </c>
    </row>
    <row r="58" spans="1:54" x14ac:dyDescent="0.2">
      <c r="A58" s="3" t="s">
        <v>110</v>
      </c>
      <c r="B58" s="4">
        <v>4250839</v>
      </c>
      <c r="C58" s="5" t="s">
        <v>59</v>
      </c>
      <c r="D58" s="5" t="s">
        <v>59</v>
      </c>
      <c r="E58" s="5" t="s">
        <v>59</v>
      </c>
      <c r="F58" s="5" t="s">
        <v>59</v>
      </c>
      <c r="G58" s="5" t="s">
        <v>59</v>
      </c>
      <c r="H58" s="5" t="s">
        <v>59</v>
      </c>
      <c r="I58" s="5" t="s">
        <v>59</v>
      </c>
      <c r="J58" s="5" t="s">
        <v>59</v>
      </c>
      <c r="K58" s="5" t="s">
        <v>59</v>
      </c>
      <c r="L58" s="5" t="s">
        <v>59</v>
      </c>
      <c r="M58" s="5" t="s">
        <v>59</v>
      </c>
      <c r="N58" s="5" t="s">
        <v>59</v>
      </c>
      <c r="O58" s="5" t="s">
        <v>59</v>
      </c>
      <c r="P58" s="5" t="s">
        <v>59</v>
      </c>
      <c r="Q58" s="5" t="s">
        <v>59</v>
      </c>
      <c r="R58" s="5" t="s">
        <v>59</v>
      </c>
      <c r="S58" s="5" t="s">
        <v>59</v>
      </c>
      <c r="T58" s="5" t="s">
        <v>59</v>
      </c>
      <c r="U58" s="5" t="s">
        <v>59</v>
      </c>
      <c r="V58" s="5" t="s">
        <v>59</v>
      </c>
      <c r="W58" s="5" t="s">
        <v>59</v>
      </c>
      <c r="X58" s="5" t="s">
        <v>59</v>
      </c>
      <c r="Y58" s="5" t="s">
        <v>59</v>
      </c>
      <c r="Z58" s="5" t="s">
        <v>59</v>
      </c>
      <c r="AA58" s="5" t="s">
        <v>59</v>
      </c>
      <c r="AB58" s="5" t="s">
        <v>59</v>
      </c>
      <c r="AC58" s="5" t="s">
        <v>59</v>
      </c>
      <c r="AD58" s="5" t="s">
        <v>59</v>
      </c>
      <c r="AE58" s="5" t="s">
        <v>59</v>
      </c>
      <c r="AF58" s="5" t="s">
        <v>59</v>
      </c>
      <c r="AG58" s="5" t="s">
        <v>59</v>
      </c>
      <c r="AH58" s="5" t="s">
        <v>59</v>
      </c>
      <c r="AI58" s="5" t="s">
        <v>59</v>
      </c>
      <c r="AJ58" s="5" t="s">
        <v>59</v>
      </c>
      <c r="AK58" s="5" t="s">
        <v>59</v>
      </c>
      <c r="AL58" s="5" t="s">
        <v>59</v>
      </c>
      <c r="AM58" s="5" t="s">
        <v>59</v>
      </c>
      <c r="AN58" s="5" t="s">
        <v>59</v>
      </c>
      <c r="AO58" s="5" t="s">
        <v>59</v>
      </c>
      <c r="AP58" s="5" t="s">
        <v>59</v>
      </c>
      <c r="AQ58" s="5" t="s">
        <v>59</v>
      </c>
      <c r="AR58" s="5" t="s">
        <v>59</v>
      </c>
      <c r="AS58" s="5" t="s">
        <v>59</v>
      </c>
      <c r="AT58" s="5" t="s">
        <v>59</v>
      </c>
      <c r="AU58" s="5" t="s">
        <v>59</v>
      </c>
      <c r="AV58" s="5" t="s">
        <v>59</v>
      </c>
      <c r="AW58" s="5" t="s">
        <v>59</v>
      </c>
      <c r="AX58" s="5" t="s">
        <v>59</v>
      </c>
      <c r="AY58" s="5" t="s">
        <v>59</v>
      </c>
      <c r="AZ58" s="5" t="s">
        <v>59</v>
      </c>
      <c r="BA58" s="5" t="s">
        <v>59</v>
      </c>
      <c r="BB58" s="5" t="s">
        <v>59</v>
      </c>
    </row>
    <row r="59" spans="1:54" x14ac:dyDescent="0.2">
      <c r="A59" s="3" t="s">
        <v>111</v>
      </c>
      <c r="B59" s="4">
        <v>4296054</v>
      </c>
      <c r="C59" s="5" t="s">
        <v>59</v>
      </c>
      <c r="D59" s="5" t="s">
        <v>59</v>
      </c>
      <c r="E59" s="5" t="s">
        <v>59</v>
      </c>
      <c r="F59" s="5" t="s">
        <v>59</v>
      </c>
      <c r="G59" s="5" t="s">
        <v>59</v>
      </c>
      <c r="H59" s="5" t="s">
        <v>59</v>
      </c>
      <c r="I59" s="5" t="s">
        <v>59</v>
      </c>
      <c r="J59" s="5" t="s">
        <v>59</v>
      </c>
      <c r="K59" s="5" t="s">
        <v>59</v>
      </c>
      <c r="L59" s="5" t="s">
        <v>59</v>
      </c>
      <c r="M59" s="5" t="s">
        <v>59</v>
      </c>
      <c r="N59" s="5" t="s">
        <v>59</v>
      </c>
      <c r="O59" s="5" t="s">
        <v>59</v>
      </c>
      <c r="P59" s="5" t="s">
        <v>59</v>
      </c>
      <c r="Q59" s="5" t="s">
        <v>59</v>
      </c>
      <c r="R59" s="5" t="s">
        <v>59</v>
      </c>
      <c r="S59" s="5" t="s">
        <v>59</v>
      </c>
      <c r="T59" s="5" t="s">
        <v>59</v>
      </c>
      <c r="U59" s="5" t="s">
        <v>59</v>
      </c>
      <c r="V59" s="5" t="s">
        <v>59</v>
      </c>
      <c r="W59" s="5" t="s">
        <v>59</v>
      </c>
      <c r="X59" s="5" t="s">
        <v>59</v>
      </c>
      <c r="Y59" s="5" t="s">
        <v>59</v>
      </c>
      <c r="Z59" s="5" t="s">
        <v>59</v>
      </c>
      <c r="AA59" s="5" t="s">
        <v>59</v>
      </c>
      <c r="AB59" s="5" t="s">
        <v>59</v>
      </c>
      <c r="AC59" s="5" t="s">
        <v>59</v>
      </c>
      <c r="AD59" s="5" t="s">
        <v>59</v>
      </c>
      <c r="AE59" s="5" t="s">
        <v>59</v>
      </c>
      <c r="AF59" s="5" t="s">
        <v>59</v>
      </c>
      <c r="AG59" s="5" t="s">
        <v>59</v>
      </c>
      <c r="AH59" s="5" t="s">
        <v>59</v>
      </c>
      <c r="AI59" s="5" t="s">
        <v>59</v>
      </c>
      <c r="AJ59" s="5" t="s">
        <v>59</v>
      </c>
      <c r="AK59" s="5" t="s">
        <v>59</v>
      </c>
      <c r="AL59" s="5" t="s">
        <v>59</v>
      </c>
      <c r="AM59" s="5" t="s">
        <v>59</v>
      </c>
      <c r="AN59" s="5" t="s">
        <v>59</v>
      </c>
      <c r="AO59" s="5" t="s">
        <v>59</v>
      </c>
      <c r="AP59" s="5" t="s">
        <v>59</v>
      </c>
      <c r="AQ59" s="5" t="s">
        <v>59</v>
      </c>
      <c r="AR59" s="5" t="s">
        <v>59</v>
      </c>
      <c r="AS59" s="5" t="s">
        <v>59</v>
      </c>
      <c r="AT59" s="5" t="s">
        <v>59</v>
      </c>
      <c r="AU59" s="5" t="s">
        <v>59</v>
      </c>
      <c r="AV59" s="5" t="s">
        <v>59</v>
      </c>
      <c r="AW59" s="5" t="s">
        <v>59</v>
      </c>
      <c r="AX59" s="5" t="s">
        <v>59</v>
      </c>
      <c r="AY59" s="5" t="s">
        <v>59</v>
      </c>
      <c r="AZ59" s="5" t="s">
        <v>59</v>
      </c>
      <c r="BA59" s="5" t="s">
        <v>59</v>
      </c>
      <c r="BB59" s="5" t="s">
        <v>59</v>
      </c>
    </row>
    <row r="60" spans="1:54" x14ac:dyDescent="0.2">
      <c r="A60" s="3" t="s">
        <v>112</v>
      </c>
      <c r="B60" s="4">
        <v>4306716</v>
      </c>
      <c r="C60" s="6">
        <v>29.750318844626001</v>
      </c>
      <c r="D60" s="5" t="s">
        <v>59</v>
      </c>
      <c r="E60" s="6">
        <v>28.9526100316168</v>
      </c>
      <c r="F60" s="6">
        <v>26.328173189135502</v>
      </c>
      <c r="G60" s="5" t="s">
        <v>59</v>
      </c>
      <c r="H60" s="5" t="s">
        <v>59</v>
      </c>
      <c r="I60" s="5" t="s">
        <v>59</v>
      </c>
      <c r="J60" s="5" t="s">
        <v>59</v>
      </c>
      <c r="K60" s="5" t="s">
        <v>59</v>
      </c>
      <c r="L60" s="5" t="s">
        <v>59</v>
      </c>
      <c r="M60" s="5" t="s">
        <v>59</v>
      </c>
      <c r="N60" s="5" t="s">
        <v>59</v>
      </c>
      <c r="O60" s="5" t="s">
        <v>59</v>
      </c>
      <c r="P60" s="5" t="s">
        <v>59</v>
      </c>
      <c r="Q60" s="5" t="s">
        <v>59</v>
      </c>
      <c r="R60" s="5" t="s">
        <v>59</v>
      </c>
      <c r="S60" s="5" t="s">
        <v>59</v>
      </c>
      <c r="T60" s="5" t="s">
        <v>59</v>
      </c>
      <c r="U60" s="5" t="s">
        <v>59</v>
      </c>
      <c r="V60" s="5" t="s">
        <v>59</v>
      </c>
      <c r="W60" s="5" t="s">
        <v>59</v>
      </c>
      <c r="X60" s="5" t="s">
        <v>59</v>
      </c>
      <c r="Y60" s="5" t="s">
        <v>59</v>
      </c>
      <c r="Z60" s="5" t="s">
        <v>59</v>
      </c>
      <c r="AA60" s="5" t="s">
        <v>59</v>
      </c>
      <c r="AB60" s="5" t="s">
        <v>59</v>
      </c>
      <c r="AC60" s="5" t="s">
        <v>59</v>
      </c>
      <c r="AD60" s="5" t="s">
        <v>59</v>
      </c>
      <c r="AE60" s="5" t="s">
        <v>59</v>
      </c>
      <c r="AF60" s="5" t="s">
        <v>59</v>
      </c>
      <c r="AG60" s="5" t="s">
        <v>59</v>
      </c>
      <c r="AH60" s="5" t="s">
        <v>59</v>
      </c>
      <c r="AI60" s="5" t="s">
        <v>59</v>
      </c>
      <c r="AJ60" s="5" t="s">
        <v>59</v>
      </c>
      <c r="AK60" s="5" t="s">
        <v>59</v>
      </c>
      <c r="AL60" s="5" t="s">
        <v>59</v>
      </c>
      <c r="AM60" s="5" t="s">
        <v>59</v>
      </c>
      <c r="AN60" s="5" t="s">
        <v>59</v>
      </c>
      <c r="AO60" s="5" t="s">
        <v>59</v>
      </c>
      <c r="AP60" s="5" t="s">
        <v>59</v>
      </c>
      <c r="AQ60" s="5" t="s">
        <v>59</v>
      </c>
      <c r="AR60" s="5" t="s">
        <v>59</v>
      </c>
      <c r="AS60" s="5" t="s">
        <v>59</v>
      </c>
      <c r="AT60" s="5" t="s">
        <v>59</v>
      </c>
      <c r="AU60" s="5" t="s">
        <v>59</v>
      </c>
      <c r="AV60" s="5" t="s">
        <v>59</v>
      </c>
      <c r="AW60" s="5" t="s">
        <v>59</v>
      </c>
      <c r="AX60" s="5" t="s">
        <v>59</v>
      </c>
      <c r="AY60" s="5" t="s">
        <v>59</v>
      </c>
      <c r="AZ60" s="5" t="s">
        <v>59</v>
      </c>
      <c r="BA60" s="5" t="s">
        <v>59</v>
      </c>
      <c r="BB60" s="5" t="s">
        <v>59</v>
      </c>
    </row>
    <row r="61" spans="1:54" x14ac:dyDescent="0.2">
      <c r="A61" s="3" t="s">
        <v>113</v>
      </c>
      <c r="B61" s="4">
        <v>4283860</v>
      </c>
      <c r="C61" s="6">
        <v>34.478923661065203</v>
      </c>
      <c r="D61" s="6">
        <v>33.031580551234299</v>
      </c>
      <c r="E61" s="6">
        <v>36.583870805239798</v>
      </c>
      <c r="F61" s="5" t="s">
        <v>59</v>
      </c>
      <c r="G61" s="6">
        <v>36.224867262227299</v>
      </c>
      <c r="H61" s="5" t="s">
        <v>59</v>
      </c>
      <c r="I61" s="6">
        <v>35.482475954943403</v>
      </c>
      <c r="J61" s="5" t="s">
        <v>59</v>
      </c>
      <c r="K61" s="6">
        <v>33.553416176482102</v>
      </c>
      <c r="L61" s="5" t="s">
        <v>59</v>
      </c>
      <c r="M61" s="6">
        <v>29.272295904743299</v>
      </c>
      <c r="N61" s="6">
        <v>31.605885568445601</v>
      </c>
      <c r="O61" s="6">
        <v>32.745023280873497</v>
      </c>
      <c r="P61" s="6">
        <v>32.451224890433402</v>
      </c>
      <c r="Q61" s="6">
        <v>34.894357066124698</v>
      </c>
      <c r="R61" s="6">
        <v>33.259806887155797</v>
      </c>
      <c r="S61" s="5" t="s">
        <v>59</v>
      </c>
      <c r="T61" s="5" t="s">
        <v>59</v>
      </c>
      <c r="U61" s="5" t="s">
        <v>59</v>
      </c>
      <c r="V61" s="5" t="s">
        <v>59</v>
      </c>
      <c r="W61" s="6">
        <v>36.030928917559798</v>
      </c>
      <c r="X61" s="5" t="s">
        <v>59</v>
      </c>
      <c r="Y61" s="5" t="s">
        <v>59</v>
      </c>
      <c r="Z61" s="5" t="s">
        <v>59</v>
      </c>
      <c r="AA61" s="5" t="s">
        <v>59</v>
      </c>
      <c r="AB61" s="5" t="s">
        <v>59</v>
      </c>
      <c r="AC61" s="5" t="s">
        <v>59</v>
      </c>
      <c r="AD61" s="5" t="s">
        <v>59</v>
      </c>
      <c r="AE61" s="5" t="s">
        <v>59</v>
      </c>
      <c r="AF61" s="5" t="s">
        <v>59</v>
      </c>
      <c r="AG61" s="5" t="s">
        <v>59</v>
      </c>
      <c r="AH61" s="5" t="s">
        <v>59</v>
      </c>
      <c r="AI61" s="5" t="s">
        <v>59</v>
      </c>
      <c r="AJ61" s="5" t="s">
        <v>59</v>
      </c>
      <c r="AK61" s="5" t="s">
        <v>59</v>
      </c>
      <c r="AL61" s="5" t="s">
        <v>59</v>
      </c>
      <c r="AM61" s="5" t="s">
        <v>59</v>
      </c>
      <c r="AN61" s="5" t="s">
        <v>59</v>
      </c>
      <c r="AO61" s="5" t="s">
        <v>59</v>
      </c>
      <c r="AP61" s="5" t="s">
        <v>59</v>
      </c>
      <c r="AQ61" s="5" t="s">
        <v>59</v>
      </c>
      <c r="AR61" s="5" t="s">
        <v>59</v>
      </c>
      <c r="AS61" s="5" t="s">
        <v>59</v>
      </c>
      <c r="AT61" s="5" t="s">
        <v>59</v>
      </c>
      <c r="AU61" s="5" t="s">
        <v>59</v>
      </c>
      <c r="AV61" s="5" t="s">
        <v>59</v>
      </c>
      <c r="AW61" s="5" t="s">
        <v>59</v>
      </c>
      <c r="AX61" s="5" t="s">
        <v>59</v>
      </c>
      <c r="AY61" s="5" t="s">
        <v>59</v>
      </c>
      <c r="AZ61" s="5" t="s">
        <v>59</v>
      </c>
      <c r="BA61" s="5" t="s">
        <v>59</v>
      </c>
      <c r="BB61" s="5" t="s">
        <v>59</v>
      </c>
    </row>
    <row r="62" spans="1:54" x14ac:dyDescent="0.2">
      <c r="A62" s="3" t="s">
        <v>114</v>
      </c>
      <c r="B62" s="4">
        <v>4676026</v>
      </c>
      <c r="C62" s="5" t="s">
        <v>59</v>
      </c>
      <c r="D62" s="5" t="s">
        <v>59</v>
      </c>
      <c r="E62" s="5" t="s">
        <v>59</v>
      </c>
      <c r="F62" s="5" t="s">
        <v>59</v>
      </c>
      <c r="G62" s="5" t="s">
        <v>59</v>
      </c>
      <c r="H62" s="5" t="s">
        <v>59</v>
      </c>
      <c r="I62" s="5" t="s">
        <v>59</v>
      </c>
      <c r="J62" s="5" t="s">
        <v>59</v>
      </c>
      <c r="K62" s="5" t="s">
        <v>59</v>
      </c>
      <c r="L62" s="5" t="s">
        <v>59</v>
      </c>
      <c r="M62" s="5" t="s">
        <v>59</v>
      </c>
      <c r="N62" s="5" t="s">
        <v>59</v>
      </c>
      <c r="O62" s="6">
        <v>20.694256252761001</v>
      </c>
      <c r="P62" s="5" t="s">
        <v>59</v>
      </c>
      <c r="Q62" s="5" t="s">
        <v>59</v>
      </c>
      <c r="R62" s="5" t="s">
        <v>59</v>
      </c>
      <c r="S62" s="6">
        <v>28.486082534242801</v>
      </c>
      <c r="T62" s="5" t="s">
        <v>59</v>
      </c>
      <c r="U62" s="5" t="s">
        <v>59</v>
      </c>
      <c r="V62" s="5" t="s">
        <v>59</v>
      </c>
      <c r="W62" s="6">
        <v>24.065315049095499</v>
      </c>
      <c r="X62" s="5" t="s">
        <v>59</v>
      </c>
      <c r="Y62" s="5" t="s">
        <v>59</v>
      </c>
      <c r="Z62" s="5" t="s">
        <v>59</v>
      </c>
      <c r="AA62" s="6">
        <v>43.792895121367103</v>
      </c>
      <c r="AB62" s="5" t="s">
        <v>59</v>
      </c>
      <c r="AC62" s="5" t="s">
        <v>59</v>
      </c>
      <c r="AD62" s="5" t="s">
        <v>59</v>
      </c>
      <c r="AE62" s="5" t="s">
        <v>59</v>
      </c>
      <c r="AF62" s="5" t="s">
        <v>59</v>
      </c>
      <c r="AG62" s="5" t="s">
        <v>59</v>
      </c>
      <c r="AH62" s="5" t="s">
        <v>59</v>
      </c>
      <c r="AI62" s="5" t="s">
        <v>59</v>
      </c>
      <c r="AJ62" s="5" t="s">
        <v>59</v>
      </c>
      <c r="AK62" s="5" t="s">
        <v>59</v>
      </c>
      <c r="AL62" s="5" t="s">
        <v>59</v>
      </c>
      <c r="AM62" s="5" t="s">
        <v>59</v>
      </c>
      <c r="AN62" s="5" t="s">
        <v>59</v>
      </c>
      <c r="AO62" s="5" t="s">
        <v>59</v>
      </c>
      <c r="AP62" s="5" t="s">
        <v>59</v>
      </c>
      <c r="AQ62" s="5" t="s">
        <v>59</v>
      </c>
      <c r="AR62" s="5" t="s">
        <v>59</v>
      </c>
      <c r="AS62" s="5" t="s">
        <v>59</v>
      </c>
      <c r="AT62" s="5" t="s">
        <v>59</v>
      </c>
      <c r="AU62" s="5" t="s">
        <v>59</v>
      </c>
      <c r="AV62" s="5" t="s">
        <v>59</v>
      </c>
      <c r="AW62" s="5" t="s">
        <v>59</v>
      </c>
      <c r="AX62" s="5" t="s">
        <v>59</v>
      </c>
      <c r="AY62" s="5" t="s">
        <v>59</v>
      </c>
      <c r="AZ62" s="5" t="s">
        <v>59</v>
      </c>
      <c r="BA62" s="5" t="s">
        <v>59</v>
      </c>
      <c r="BB62" s="5" t="s">
        <v>59</v>
      </c>
    </row>
    <row r="63" spans="1:54" x14ac:dyDescent="0.2">
      <c r="A63" s="3" t="s">
        <v>115</v>
      </c>
      <c r="B63" s="4">
        <v>4676276</v>
      </c>
      <c r="C63" s="6">
        <v>17.4687909555843</v>
      </c>
      <c r="D63" s="5" t="s">
        <v>59</v>
      </c>
      <c r="E63" s="5" t="s">
        <v>59</v>
      </c>
      <c r="F63" s="5" t="s">
        <v>59</v>
      </c>
      <c r="G63" s="6">
        <v>22.2395842190137</v>
      </c>
      <c r="H63" s="5" t="s">
        <v>59</v>
      </c>
      <c r="I63" s="5" t="s">
        <v>59</v>
      </c>
      <c r="J63" s="5" t="s">
        <v>59</v>
      </c>
      <c r="K63" s="6">
        <v>26.6918203621297</v>
      </c>
      <c r="L63" s="5" t="s">
        <v>59</v>
      </c>
      <c r="M63" s="5" t="s">
        <v>59</v>
      </c>
      <c r="N63" s="5" t="s">
        <v>59</v>
      </c>
      <c r="O63" s="5" t="s">
        <v>59</v>
      </c>
      <c r="P63" s="5" t="s">
        <v>59</v>
      </c>
      <c r="Q63" s="5" t="s">
        <v>59</v>
      </c>
      <c r="R63" s="5" t="s">
        <v>59</v>
      </c>
      <c r="S63" s="5" t="s">
        <v>59</v>
      </c>
      <c r="T63" s="5" t="s">
        <v>59</v>
      </c>
      <c r="U63" s="5" t="s">
        <v>59</v>
      </c>
      <c r="V63" s="5" t="s">
        <v>59</v>
      </c>
      <c r="W63" s="5" t="s">
        <v>59</v>
      </c>
      <c r="X63" s="5" t="s">
        <v>59</v>
      </c>
      <c r="Y63" s="5" t="s">
        <v>59</v>
      </c>
      <c r="Z63" s="5" t="s">
        <v>59</v>
      </c>
      <c r="AA63" s="5" t="s">
        <v>59</v>
      </c>
      <c r="AB63" s="5" t="s">
        <v>59</v>
      </c>
      <c r="AC63" s="5" t="s">
        <v>59</v>
      </c>
      <c r="AD63" s="5" t="s">
        <v>59</v>
      </c>
      <c r="AE63" s="5" t="s">
        <v>59</v>
      </c>
      <c r="AF63" s="5" t="s">
        <v>59</v>
      </c>
      <c r="AG63" s="5" t="s">
        <v>59</v>
      </c>
      <c r="AH63" s="5" t="s">
        <v>59</v>
      </c>
      <c r="AI63" s="5" t="s">
        <v>59</v>
      </c>
      <c r="AJ63" s="5" t="s">
        <v>59</v>
      </c>
      <c r="AK63" s="5" t="s">
        <v>59</v>
      </c>
      <c r="AL63" s="5" t="s">
        <v>59</v>
      </c>
      <c r="AM63" s="5" t="s">
        <v>59</v>
      </c>
      <c r="AN63" s="5" t="s">
        <v>59</v>
      </c>
      <c r="AO63" s="5" t="s">
        <v>59</v>
      </c>
      <c r="AP63" s="5" t="s">
        <v>59</v>
      </c>
      <c r="AQ63" s="5" t="s">
        <v>59</v>
      </c>
      <c r="AR63" s="5" t="s">
        <v>59</v>
      </c>
      <c r="AS63" s="5" t="s">
        <v>59</v>
      </c>
      <c r="AT63" s="5" t="s">
        <v>59</v>
      </c>
      <c r="AU63" s="5" t="s">
        <v>59</v>
      </c>
      <c r="AV63" s="5" t="s">
        <v>59</v>
      </c>
      <c r="AW63" s="5" t="s">
        <v>59</v>
      </c>
      <c r="AX63" s="5" t="s">
        <v>59</v>
      </c>
      <c r="AY63" s="5" t="s">
        <v>59</v>
      </c>
      <c r="AZ63" s="5" t="s">
        <v>59</v>
      </c>
      <c r="BA63" s="5" t="s">
        <v>59</v>
      </c>
      <c r="BB63" s="5" t="s">
        <v>59</v>
      </c>
    </row>
    <row r="64" spans="1:54" x14ac:dyDescent="0.2">
      <c r="A64" s="3" t="s">
        <v>116</v>
      </c>
      <c r="B64" s="4">
        <v>4836459</v>
      </c>
      <c r="C64" s="6">
        <v>28.676445907870601</v>
      </c>
      <c r="D64" s="5" t="s">
        <v>59</v>
      </c>
      <c r="E64" s="6">
        <v>26.864519402446302</v>
      </c>
      <c r="F64" s="6">
        <v>28.780050592311301</v>
      </c>
      <c r="G64" s="5" t="s">
        <v>59</v>
      </c>
      <c r="H64" s="6">
        <v>27.629935202429099</v>
      </c>
      <c r="I64" s="5" t="s">
        <v>59</v>
      </c>
      <c r="J64" s="5" t="s">
        <v>59</v>
      </c>
      <c r="K64" s="5" t="s">
        <v>59</v>
      </c>
      <c r="L64" s="5" t="s">
        <v>59</v>
      </c>
      <c r="M64" s="5" t="s">
        <v>59</v>
      </c>
      <c r="N64" s="5" t="s">
        <v>59</v>
      </c>
      <c r="O64" s="5" t="s">
        <v>59</v>
      </c>
      <c r="P64" s="5" t="s">
        <v>59</v>
      </c>
      <c r="Q64" s="5" t="s">
        <v>59</v>
      </c>
      <c r="R64" s="5" t="s">
        <v>59</v>
      </c>
      <c r="S64" s="5" t="s">
        <v>59</v>
      </c>
      <c r="T64" s="5" t="s">
        <v>59</v>
      </c>
      <c r="U64" s="5" t="s">
        <v>59</v>
      </c>
      <c r="V64" s="5" t="s">
        <v>59</v>
      </c>
      <c r="W64" s="5" t="s">
        <v>59</v>
      </c>
      <c r="X64" s="5" t="s">
        <v>59</v>
      </c>
      <c r="Y64" s="5" t="s">
        <v>59</v>
      </c>
      <c r="Z64" s="5" t="s">
        <v>59</v>
      </c>
      <c r="AA64" s="5" t="s">
        <v>59</v>
      </c>
      <c r="AB64" s="5" t="s">
        <v>59</v>
      </c>
      <c r="AC64" s="5" t="s">
        <v>59</v>
      </c>
      <c r="AD64" s="5" t="s">
        <v>59</v>
      </c>
      <c r="AE64" s="5" t="s">
        <v>59</v>
      </c>
      <c r="AF64" s="5" t="s">
        <v>59</v>
      </c>
      <c r="AG64" s="5" t="s">
        <v>59</v>
      </c>
      <c r="AH64" s="5" t="s">
        <v>59</v>
      </c>
      <c r="AI64" s="5" t="s">
        <v>59</v>
      </c>
      <c r="AJ64" s="5" t="s">
        <v>59</v>
      </c>
      <c r="AK64" s="5" t="s">
        <v>59</v>
      </c>
      <c r="AL64" s="5" t="s">
        <v>59</v>
      </c>
      <c r="AM64" s="5" t="s">
        <v>59</v>
      </c>
      <c r="AN64" s="5" t="s">
        <v>59</v>
      </c>
      <c r="AO64" s="5" t="s">
        <v>59</v>
      </c>
      <c r="AP64" s="5" t="s">
        <v>59</v>
      </c>
      <c r="AQ64" s="5" t="s">
        <v>59</v>
      </c>
      <c r="AR64" s="5" t="s">
        <v>59</v>
      </c>
      <c r="AS64" s="5" t="s">
        <v>59</v>
      </c>
      <c r="AT64" s="5" t="s">
        <v>59</v>
      </c>
      <c r="AU64" s="5" t="s">
        <v>59</v>
      </c>
      <c r="AV64" s="5" t="s">
        <v>59</v>
      </c>
      <c r="AW64" s="5" t="s">
        <v>59</v>
      </c>
      <c r="AX64" s="5" t="s">
        <v>59</v>
      </c>
      <c r="AY64" s="5" t="s">
        <v>59</v>
      </c>
      <c r="AZ64" s="5" t="s">
        <v>59</v>
      </c>
      <c r="BA64" s="5" t="s">
        <v>59</v>
      </c>
      <c r="BB64" s="5" t="s">
        <v>59</v>
      </c>
    </row>
    <row r="65" spans="1:54" x14ac:dyDescent="0.2">
      <c r="A65" s="3" t="s">
        <v>117</v>
      </c>
      <c r="B65" s="4">
        <v>4332463</v>
      </c>
      <c r="C65" s="6">
        <v>23.576274060262701</v>
      </c>
      <c r="D65" s="6">
        <v>22.4073411400298</v>
      </c>
      <c r="E65" s="6">
        <v>23.163069702234399</v>
      </c>
      <c r="F65" s="6">
        <v>22.097630912064201</v>
      </c>
      <c r="G65" s="6">
        <v>22.537182469431698</v>
      </c>
      <c r="H65" s="5" t="s">
        <v>59</v>
      </c>
      <c r="I65" s="6">
        <v>23.203997497722401</v>
      </c>
      <c r="J65" s="6">
        <v>25.2331249936902</v>
      </c>
      <c r="K65" s="6">
        <v>34.285398150048103</v>
      </c>
      <c r="L65" s="6">
        <v>36.313812583861399</v>
      </c>
      <c r="M65" s="6">
        <v>34.444453243856202</v>
      </c>
      <c r="N65" s="6">
        <v>31.4501976733379</v>
      </c>
      <c r="O65" s="6">
        <v>33.127387369745499</v>
      </c>
      <c r="P65" s="6">
        <v>32.891146854907603</v>
      </c>
      <c r="Q65" s="6">
        <v>32.595474784777899</v>
      </c>
      <c r="R65" s="5" t="s">
        <v>59</v>
      </c>
      <c r="S65" s="6">
        <v>33.199776794291097</v>
      </c>
      <c r="T65" s="6">
        <v>29.5262409864239</v>
      </c>
      <c r="U65" s="6">
        <v>30.150436425805999</v>
      </c>
      <c r="V65" s="5" t="s">
        <v>59</v>
      </c>
      <c r="W65" s="6">
        <v>30.802829392265298</v>
      </c>
      <c r="X65" s="6">
        <v>29.1877460669714</v>
      </c>
      <c r="Y65" s="6">
        <v>29.1517479113033</v>
      </c>
      <c r="Z65" s="6">
        <v>30.7301975549262</v>
      </c>
      <c r="AA65" s="6">
        <v>31.4900833909388</v>
      </c>
      <c r="AB65" s="5" t="s">
        <v>59</v>
      </c>
      <c r="AC65" s="6">
        <v>28.7690247389666</v>
      </c>
      <c r="AD65" s="5" t="s">
        <v>59</v>
      </c>
      <c r="AE65" s="6">
        <v>28.241212249002</v>
      </c>
      <c r="AF65" s="5" t="s">
        <v>59</v>
      </c>
      <c r="AG65" s="6">
        <v>31.276694963645401</v>
      </c>
      <c r="AH65" s="5" t="s">
        <v>59</v>
      </c>
      <c r="AI65" s="5" t="s">
        <v>59</v>
      </c>
      <c r="AJ65" s="5" t="s">
        <v>59</v>
      </c>
      <c r="AK65" s="5" t="s">
        <v>59</v>
      </c>
      <c r="AL65" s="5" t="s">
        <v>59</v>
      </c>
      <c r="AM65" s="5" t="s">
        <v>59</v>
      </c>
      <c r="AN65" s="5" t="s">
        <v>59</v>
      </c>
      <c r="AO65" s="5" t="s">
        <v>59</v>
      </c>
      <c r="AP65" s="5" t="s">
        <v>59</v>
      </c>
      <c r="AQ65" s="5" t="s">
        <v>59</v>
      </c>
      <c r="AR65" s="5" t="s">
        <v>59</v>
      </c>
      <c r="AS65" s="5" t="s">
        <v>59</v>
      </c>
      <c r="AT65" s="5" t="s">
        <v>59</v>
      </c>
      <c r="AU65" s="5" t="s">
        <v>59</v>
      </c>
      <c r="AV65" s="5" t="s">
        <v>59</v>
      </c>
      <c r="AW65" s="5" t="s">
        <v>59</v>
      </c>
      <c r="AX65" s="5" t="s">
        <v>59</v>
      </c>
      <c r="AY65" s="5" t="s">
        <v>59</v>
      </c>
      <c r="AZ65" s="5" t="s">
        <v>59</v>
      </c>
      <c r="BA65" s="5" t="s">
        <v>59</v>
      </c>
      <c r="BB65" s="5" t="s">
        <v>59</v>
      </c>
    </row>
    <row r="66" spans="1:54" x14ac:dyDescent="0.2">
      <c r="A66" s="3" t="s">
        <v>118</v>
      </c>
      <c r="B66" s="4">
        <v>4303897</v>
      </c>
      <c r="C66" s="6">
        <v>27.5691922579013</v>
      </c>
      <c r="D66" s="6">
        <v>27.566411169144001</v>
      </c>
      <c r="E66" s="6">
        <v>25.530716565758699</v>
      </c>
      <c r="F66" s="6">
        <v>24.3741250925153</v>
      </c>
      <c r="G66" s="6">
        <v>23.6375885818086</v>
      </c>
      <c r="H66" s="6">
        <v>27.266584299992399</v>
      </c>
      <c r="I66" s="6">
        <v>27.473144257958101</v>
      </c>
      <c r="J66" s="6">
        <v>27.7033302303082</v>
      </c>
      <c r="K66" s="6">
        <v>28.872121896073299</v>
      </c>
      <c r="L66" s="6">
        <v>29.953457163490501</v>
      </c>
      <c r="M66" s="6">
        <v>31.259377993745101</v>
      </c>
      <c r="N66" s="6">
        <v>30.754410026108101</v>
      </c>
      <c r="O66" s="6">
        <v>31.245642797627301</v>
      </c>
      <c r="P66" s="6">
        <v>31.522327739551098</v>
      </c>
      <c r="Q66" s="6">
        <v>32.186526199204401</v>
      </c>
      <c r="R66" s="6">
        <v>32.017960409871698</v>
      </c>
      <c r="S66" s="6">
        <v>34.344685594075898</v>
      </c>
      <c r="T66" s="5" t="s">
        <v>59</v>
      </c>
      <c r="U66" s="6">
        <v>35.839880044344298</v>
      </c>
      <c r="V66" s="5" t="s">
        <v>59</v>
      </c>
      <c r="W66" s="6">
        <v>39.004382322650898</v>
      </c>
      <c r="X66" s="6">
        <v>40.354375089839898</v>
      </c>
      <c r="Y66" s="6">
        <v>39.644025081078198</v>
      </c>
      <c r="Z66" s="6">
        <v>40.067091322240103</v>
      </c>
      <c r="AA66" s="6">
        <v>39.499420163064798</v>
      </c>
      <c r="AB66" s="6">
        <v>36.399553117686501</v>
      </c>
      <c r="AC66" s="6">
        <v>34.047697649131301</v>
      </c>
      <c r="AD66" s="6">
        <v>31.042129621095999</v>
      </c>
      <c r="AE66" s="6">
        <v>29.787597812109201</v>
      </c>
      <c r="AF66" s="6">
        <v>28.600658290822199</v>
      </c>
      <c r="AG66" s="5" t="s">
        <v>59</v>
      </c>
      <c r="AH66" s="5" t="s">
        <v>59</v>
      </c>
      <c r="AI66" s="5" t="s">
        <v>59</v>
      </c>
      <c r="AJ66" s="5" t="s">
        <v>59</v>
      </c>
      <c r="AK66" s="5" t="s">
        <v>59</v>
      </c>
      <c r="AL66" s="5" t="s">
        <v>59</v>
      </c>
      <c r="AM66" s="5" t="s">
        <v>59</v>
      </c>
      <c r="AN66" s="5" t="s">
        <v>59</v>
      </c>
      <c r="AO66" s="5" t="s">
        <v>59</v>
      </c>
      <c r="AP66" s="5" t="s">
        <v>59</v>
      </c>
      <c r="AQ66" s="5" t="s">
        <v>59</v>
      </c>
      <c r="AR66" s="5" t="s">
        <v>59</v>
      </c>
      <c r="AS66" s="5" t="s">
        <v>59</v>
      </c>
      <c r="AT66" s="5" t="s">
        <v>59</v>
      </c>
      <c r="AU66" s="5" t="s">
        <v>59</v>
      </c>
      <c r="AV66" s="5" t="s">
        <v>59</v>
      </c>
      <c r="AW66" s="5" t="s">
        <v>59</v>
      </c>
      <c r="AX66" s="5" t="s">
        <v>59</v>
      </c>
      <c r="AY66" s="5" t="s">
        <v>59</v>
      </c>
      <c r="AZ66" s="5" t="s">
        <v>59</v>
      </c>
      <c r="BA66" s="5" t="s">
        <v>59</v>
      </c>
      <c r="BB66" s="5" t="s">
        <v>59</v>
      </c>
    </row>
    <row r="67" spans="1:54" x14ac:dyDescent="0.2">
      <c r="A67" s="3" t="s">
        <v>119</v>
      </c>
      <c r="B67" s="4">
        <v>4814099</v>
      </c>
      <c r="C67" s="6">
        <v>25.341024419911999</v>
      </c>
      <c r="D67" s="6">
        <v>25.715389172813399</v>
      </c>
      <c r="E67" s="6">
        <v>26.638390019665</v>
      </c>
      <c r="F67" s="6">
        <v>27.319529552570401</v>
      </c>
      <c r="G67" s="6">
        <v>27.108271426216099</v>
      </c>
      <c r="H67" s="5" t="s">
        <v>59</v>
      </c>
      <c r="I67" s="5" t="s">
        <v>59</v>
      </c>
      <c r="J67" s="5" t="s">
        <v>59</v>
      </c>
      <c r="K67" s="6">
        <v>23.116655053527001</v>
      </c>
      <c r="L67" s="6">
        <v>12.272457221012701</v>
      </c>
      <c r="M67" s="6">
        <v>11.4376519749799</v>
      </c>
      <c r="N67" s="6">
        <v>11.8547316433277</v>
      </c>
      <c r="O67" s="6">
        <v>21.132756592051301</v>
      </c>
      <c r="P67" s="6">
        <v>13.4427683614612</v>
      </c>
      <c r="Q67" s="6">
        <v>13.6248241720716</v>
      </c>
      <c r="R67" s="6">
        <v>12.7361999922524</v>
      </c>
      <c r="S67" s="6">
        <v>20.690770952101602</v>
      </c>
      <c r="T67" s="6">
        <v>12.490502807337601</v>
      </c>
      <c r="U67" s="6">
        <v>10.1998105155301</v>
      </c>
      <c r="V67" s="5" t="s">
        <v>59</v>
      </c>
      <c r="W67" s="6">
        <v>24.5346782144168</v>
      </c>
      <c r="X67" s="6">
        <v>11.357370499651999</v>
      </c>
      <c r="Y67" s="6">
        <v>11.846114159540001</v>
      </c>
      <c r="Z67" s="6">
        <v>12.2282350848722</v>
      </c>
      <c r="AA67" s="6">
        <v>19.208344593650899</v>
      </c>
      <c r="AB67" s="5" t="s">
        <v>59</v>
      </c>
      <c r="AC67" s="5" t="s">
        <v>59</v>
      </c>
      <c r="AD67" s="5" t="s">
        <v>59</v>
      </c>
      <c r="AE67" s="5" t="s">
        <v>59</v>
      </c>
      <c r="AF67" s="5" t="s">
        <v>59</v>
      </c>
      <c r="AG67" s="5" t="s">
        <v>59</v>
      </c>
      <c r="AH67" s="5" t="s">
        <v>59</v>
      </c>
      <c r="AI67" s="5" t="s">
        <v>59</v>
      </c>
      <c r="AJ67" s="5" t="s">
        <v>59</v>
      </c>
      <c r="AK67" s="5" t="s">
        <v>59</v>
      </c>
      <c r="AL67" s="5" t="s">
        <v>59</v>
      </c>
      <c r="AM67" s="5" t="s">
        <v>59</v>
      </c>
      <c r="AN67" s="5" t="s">
        <v>59</v>
      </c>
      <c r="AO67" s="5" t="s">
        <v>59</v>
      </c>
      <c r="AP67" s="5" t="s">
        <v>59</v>
      </c>
      <c r="AQ67" s="5" t="s">
        <v>59</v>
      </c>
      <c r="AR67" s="5" t="s">
        <v>59</v>
      </c>
      <c r="AS67" s="5" t="s">
        <v>59</v>
      </c>
      <c r="AT67" s="5" t="s">
        <v>59</v>
      </c>
      <c r="AU67" s="5" t="s">
        <v>59</v>
      </c>
      <c r="AV67" s="5" t="s">
        <v>59</v>
      </c>
      <c r="AW67" s="5" t="s">
        <v>59</v>
      </c>
      <c r="AX67" s="5" t="s">
        <v>59</v>
      </c>
      <c r="AY67" s="5" t="s">
        <v>59</v>
      </c>
      <c r="AZ67" s="5" t="s">
        <v>59</v>
      </c>
      <c r="BA67" s="5" t="s">
        <v>59</v>
      </c>
      <c r="BB67" s="5" t="s">
        <v>59</v>
      </c>
    </row>
    <row r="68" spans="1:54" x14ac:dyDescent="0.2">
      <c r="A68" s="3" t="s">
        <v>120</v>
      </c>
      <c r="B68" s="4">
        <v>4306603</v>
      </c>
      <c r="C68" s="6">
        <v>21.178500708637401</v>
      </c>
      <c r="D68" s="5" t="s">
        <v>59</v>
      </c>
      <c r="E68" s="5" t="s">
        <v>59</v>
      </c>
      <c r="F68" s="5" t="s">
        <v>59</v>
      </c>
      <c r="G68" s="6">
        <v>22.5289277798461</v>
      </c>
      <c r="H68" s="5" t="s">
        <v>59</v>
      </c>
      <c r="I68" s="5" t="s">
        <v>59</v>
      </c>
      <c r="J68" s="5" t="s">
        <v>59</v>
      </c>
      <c r="K68" s="6">
        <v>17.545521190043999</v>
      </c>
      <c r="L68" s="5" t="s">
        <v>59</v>
      </c>
      <c r="M68" s="6">
        <v>16.406318444014801</v>
      </c>
      <c r="N68" s="5" t="s">
        <v>59</v>
      </c>
      <c r="O68" s="6">
        <v>17.2302906544762</v>
      </c>
      <c r="P68" s="5" t="s">
        <v>59</v>
      </c>
      <c r="Q68" s="5" t="s">
        <v>59</v>
      </c>
      <c r="R68" s="5" t="s">
        <v>59</v>
      </c>
      <c r="S68" s="6">
        <v>15.2263653979621</v>
      </c>
      <c r="T68" s="5" t="s">
        <v>59</v>
      </c>
      <c r="U68" s="5" t="s">
        <v>59</v>
      </c>
      <c r="V68" s="5" t="s">
        <v>59</v>
      </c>
      <c r="W68" s="5" t="s">
        <v>59</v>
      </c>
      <c r="X68" s="5" t="s">
        <v>59</v>
      </c>
      <c r="Y68" s="5" t="s">
        <v>59</v>
      </c>
      <c r="Z68" s="5" t="s">
        <v>59</v>
      </c>
      <c r="AA68" s="5" t="s">
        <v>59</v>
      </c>
      <c r="AB68" s="5" t="s">
        <v>59</v>
      </c>
      <c r="AC68" s="5" t="s">
        <v>59</v>
      </c>
      <c r="AD68" s="5" t="s">
        <v>59</v>
      </c>
      <c r="AE68" s="5" t="s">
        <v>59</v>
      </c>
      <c r="AF68" s="5" t="s">
        <v>59</v>
      </c>
      <c r="AG68" s="5" t="s">
        <v>59</v>
      </c>
      <c r="AH68" s="5" t="s">
        <v>59</v>
      </c>
      <c r="AI68" s="5" t="s">
        <v>59</v>
      </c>
      <c r="AJ68" s="5" t="s">
        <v>59</v>
      </c>
      <c r="AK68" s="5" t="s">
        <v>59</v>
      </c>
      <c r="AL68" s="5" t="s">
        <v>59</v>
      </c>
      <c r="AM68" s="5" t="s">
        <v>59</v>
      </c>
      <c r="AN68" s="5" t="s">
        <v>59</v>
      </c>
      <c r="AO68" s="5" t="s">
        <v>59</v>
      </c>
      <c r="AP68" s="5" t="s">
        <v>59</v>
      </c>
      <c r="AQ68" s="5" t="s">
        <v>59</v>
      </c>
      <c r="AR68" s="5" t="s">
        <v>59</v>
      </c>
      <c r="AS68" s="5" t="s">
        <v>59</v>
      </c>
      <c r="AT68" s="5" t="s">
        <v>59</v>
      </c>
      <c r="AU68" s="5" t="s">
        <v>59</v>
      </c>
      <c r="AV68" s="5" t="s">
        <v>59</v>
      </c>
      <c r="AW68" s="5" t="s">
        <v>59</v>
      </c>
      <c r="AX68" s="5" t="s">
        <v>59</v>
      </c>
      <c r="AY68" s="5" t="s">
        <v>59</v>
      </c>
      <c r="AZ68" s="5" t="s">
        <v>59</v>
      </c>
      <c r="BA68" s="5" t="s">
        <v>59</v>
      </c>
      <c r="BB68" s="5" t="s">
        <v>59</v>
      </c>
    </row>
    <row r="69" spans="1:54" x14ac:dyDescent="0.2">
      <c r="A69" s="3" t="s">
        <v>121</v>
      </c>
      <c r="B69" s="4">
        <v>4331948</v>
      </c>
      <c r="C69" s="6">
        <v>18.566206032692001</v>
      </c>
      <c r="D69" s="6">
        <v>17.7639600930051</v>
      </c>
      <c r="E69" s="6">
        <v>17.569297627954999</v>
      </c>
      <c r="F69" s="6">
        <v>18.057668091359599</v>
      </c>
      <c r="G69" s="6">
        <v>17.512949694501899</v>
      </c>
      <c r="H69" s="5" t="s">
        <v>59</v>
      </c>
      <c r="I69" s="5" t="s">
        <v>59</v>
      </c>
      <c r="J69" s="6">
        <v>19.5405225236807</v>
      </c>
      <c r="K69" s="6">
        <v>16.698949830506798</v>
      </c>
      <c r="L69" s="5" t="s">
        <v>59</v>
      </c>
      <c r="M69" s="6">
        <v>21.795514036071602</v>
      </c>
      <c r="N69" s="6">
        <v>22.535237472005999</v>
      </c>
      <c r="O69" s="6">
        <v>21.7703429265169</v>
      </c>
      <c r="P69" s="5" t="s">
        <v>59</v>
      </c>
      <c r="Q69" s="5" t="s">
        <v>59</v>
      </c>
      <c r="R69" s="5" t="s">
        <v>59</v>
      </c>
      <c r="S69" s="6">
        <v>9.4886296817225997</v>
      </c>
      <c r="T69" s="5" t="s">
        <v>59</v>
      </c>
      <c r="U69" s="5" t="s">
        <v>59</v>
      </c>
      <c r="V69" s="5" t="s">
        <v>59</v>
      </c>
      <c r="W69" s="5" t="s">
        <v>59</v>
      </c>
      <c r="X69" s="5" t="s">
        <v>59</v>
      </c>
      <c r="Y69" s="5" t="s">
        <v>59</v>
      </c>
      <c r="Z69" s="5" t="s">
        <v>59</v>
      </c>
      <c r="AA69" s="5" t="s">
        <v>59</v>
      </c>
      <c r="AB69" s="5" t="s">
        <v>59</v>
      </c>
      <c r="AC69" s="5" t="s">
        <v>59</v>
      </c>
      <c r="AD69" s="5" t="s">
        <v>59</v>
      </c>
      <c r="AE69" s="5" t="s">
        <v>59</v>
      </c>
      <c r="AF69" s="5" t="s">
        <v>59</v>
      </c>
      <c r="AG69" s="5" t="s">
        <v>59</v>
      </c>
      <c r="AH69" s="5" t="s">
        <v>59</v>
      </c>
      <c r="AI69" s="5" t="s">
        <v>59</v>
      </c>
      <c r="AJ69" s="5" t="s">
        <v>59</v>
      </c>
      <c r="AK69" s="5" t="s">
        <v>59</v>
      </c>
      <c r="AL69" s="5" t="s">
        <v>59</v>
      </c>
      <c r="AM69" s="5" t="s">
        <v>59</v>
      </c>
      <c r="AN69" s="5" t="s">
        <v>59</v>
      </c>
      <c r="AO69" s="5" t="s">
        <v>59</v>
      </c>
      <c r="AP69" s="5" t="s">
        <v>59</v>
      </c>
      <c r="AQ69" s="5" t="s">
        <v>59</v>
      </c>
      <c r="AR69" s="5" t="s">
        <v>59</v>
      </c>
      <c r="AS69" s="5" t="s">
        <v>59</v>
      </c>
      <c r="AT69" s="5" t="s">
        <v>59</v>
      </c>
      <c r="AU69" s="5" t="s">
        <v>59</v>
      </c>
      <c r="AV69" s="5" t="s">
        <v>59</v>
      </c>
      <c r="AW69" s="5" t="s">
        <v>59</v>
      </c>
      <c r="AX69" s="5" t="s">
        <v>59</v>
      </c>
      <c r="AY69" s="5" t="s">
        <v>59</v>
      </c>
      <c r="AZ69" s="5" t="s">
        <v>59</v>
      </c>
      <c r="BA69" s="5" t="s">
        <v>59</v>
      </c>
      <c r="BB69" s="5" t="s">
        <v>59</v>
      </c>
    </row>
    <row r="70" spans="1:54" x14ac:dyDescent="0.2">
      <c r="A70" s="3" t="s">
        <v>122</v>
      </c>
      <c r="B70" s="4">
        <v>4384421</v>
      </c>
      <c r="C70" s="6">
        <v>29.3221964377076</v>
      </c>
      <c r="D70" s="5" t="s">
        <v>59</v>
      </c>
      <c r="E70" s="6">
        <v>29.235055071496902</v>
      </c>
      <c r="F70" s="5" t="s">
        <v>59</v>
      </c>
      <c r="G70" s="6">
        <v>26.696602570846299</v>
      </c>
      <c r="H70" s="5" t="s">
        <v>59</v>
      </c>
      <c r="I70" s="6">
        <v>26.521964326502498</v>
      </c>
      <c r="J70" s="5" t="s">
        <v>59</v>
      </c>
      <c r="K70" s="6">
        <v>22.567526811274998</v>
      </c>
      <c r="L70" s="6">
        <v>25.516056169105202</v>
      </c>
      <c r="M70" s="6">
        <v>28.9834891002949</v>
      </c>
      <c r="N70" s="6">
        <v>31.570897729267202</v>
      </c>
      <c r="O70" s="6">
        <v>26.3294624820143</v>
      </c>
      <c r="P70" s="6">
        <v>32.026319287362</v>
      </c>
      <c r="Q70" s="6">
        <v>32.8856554568912</v>
      </c>
      <c r="R70" s="5" t="s">
        <v>59</v>
      </c>
      <c r="S70" s="6">
        <v>30.988434122575502</v>
      </c>
      <c r="T70" s="5" t="s">
        <v>59</v>
      </c>
      <c r="U70" s="6">
        <v>35.524177778836801</v>
      </c>
      <c r="V70" s="5" t="s">
        <v>59</v>
      </c>
      <c r="W70" s="5" t="s">
        <v>59</v>
      </c>
      <c r="X70" s="5" t="s">
        <v>59</v>
      </c>
      <c r="Y70" s="5" t="s">
        <v>59</v>
      </c>
      <c r="Z70" s="5" t="s">
        <v>59</v>
      </c>
      <c r="AA70" s="5" t="s">
        <v>59</v>
      </c>
      <c r="AB70" s="5" t="s">
        <v>59</v>
      </c>
      <c r="AC70" s="5" t="s">
        <v>59</v>
      </c>
      <c r="AD70" s="5" t="s">
        <v>59</v>
      </c>
      <c r="AE70" s="5" t="s">
        <v>59</v>
      </c>
      <c r="AF70" s="5" t="s">
        <v>59</v>
      </c>
      <c r="AG70" s="5" t="s">
        <v>59</v>
      </c>
      <c r="AH70" s="5" t="s">
        <v>59</v>
      </c>
      <c r="AI70" s="5" t="s">
        <v>59</v>
      </c>
      <c r="AJ70" s="5" t="s">
        <v>59</v>
      </c>
      <c r="AK70" s="5" t="s">
        <v>59</v>
      </c>
      <c r="AL70" s="5" t="s">
        <v>59</v>
      </c>
      <c r="AM70" s="5" t="s">
        <v>59</v>
      </c>
      <c r="AN70" s="5" t="s">
        <v>59</v>
      </c>
      <c r="AO70" s="5" t="s">
        <v>59</v>
      </c>
      <c r="AP70" s="5" t="s">
        <v>59</v>
      </c>
      <c r="AQ70" s="5" t="s">
        <v>59</v>
      </c>
      <c r="AR70" s="5" t="s">
        <v>59</v>
      </c>
      <c r="AS70" s="5" t="s">
        <v>59</v>
      </c>
      <c r="AT70" s="5" t="s">
        <v>59</v>
      </c>
      <c r="AU70" s="5" t="s">
        <v>59</v>
      </c>
      <c r="AV70" s="5" t="s">
        <v>59</v>
      </c>
      <c r="AW70" s="5" t="s">
        <v>59</v>
      </c>
      <c r="AX70" s="5" t="s">
        <v>59</v>
      </c>
      <c r="AY70" s="5" t="s">
        <v>59</v>
      </c>
      <c r="AZ70" s="5" t="s">
        <v>59</v>
      </c>
      <c r="BA70" s="5" t="s">
        <v>59</v>
      </c>
      <c r="BB70" s="5" t="s">
        <v>59</v>
      </c>
    </row>
    <row r="71" spans="1:54" x14ac:dyDescent="0.2">
      <c r="A71" s="3" t="s">
        <v>123</v>
      </c>
      <c r="B71" s="4">
        <v>4659536</v>
      </c>
      <c r="C71" s="6">
        <v>28.664129044131201</v>
      </c>
      <c r="D71" s="5" t="s">
        <v>59</v>
      </c>
      <c r="E71" s="6">
        <v>29.903192020857201</v>
      </c>
      <c r="F71" s="5" t="s">
        <v>59</v>
      </c>
      <c r="G71" s="6">
        <v>30.743378463218502</v>
      </c>
      <c r="H71" s="5" t="s">
        <v>59</v>
      </c>
      <c r="I71" s="6">
        <v>32.840697277834103</v>
      </c>
      <c r="J71" s="5" t="s">
        <v>59</v>
      </c>
      <c r="K71" s="6">
        <v>23.7654849847973</v>
      </c>
      <c r="L71" s="5" t="s">
        <v>59</v>
      </c>
      <c r="M71" s="6">
        <v>22.7552433893797</v>
      </c>
      <c r="N71" s="6">
        <v>22.070498978879499</v>
      </c>
      <c r="O71" s="6">
        <v>24.956714671111001</v>
      </c>
      <c r="P71" s="6">
        <v>28.205577323752198</v>
      </c>
      <c r="Q71" s="6">
        <v>32.382442167219999</v>
      </c>
      <c r="R71" s="5" t="s">
        <v>59</v>
      </c>
      <c r="S71" s="6">
        <v>35.801233880261101</v>
      </c>
      <c r="T71" s="6">
        <v>36.9403281403603</v>
      </c>
      <c r="U71" s="6">
        <v>37.627125342677999</v>
      </c>
      <c r="V71" s="6">
        <v>38.229877350044298</v>
      </c>
      <c r="W71" s="6">
        <v>44.391596065027599</v>
      </c>
      <c r="X71" s="6">
        <v>45.113572754361002</v>
      </c>
      <c r="Y71" s="6">
        <v>49.797528851185</v>
      </c>
      <c r="Z71" s="6">
        <v>49.246216329754702</v>
      </c>
      <c r="AA71" s="6">
        <v>48.7526660675587</v>
      </c>
      <c r="AB71" s="5" t="s">
        <v>59</v>
      </c>
      <c r="AC71" s="5" t="s">
        <v>59</v>
      </c>
      <c r="AD71" s="5" t="s">
        <v>59</v>
      </c>
      <c r="AE71" s="5" t="s">
        <v>59</v>
      </c>
      <c r="AF71" s="5" t="s">
        <v>59</v>
      </c>
      <c r="AG71" s="5" t="s">
        <v>59</v>
      </c>
      <c r="AH71" s="5" t="s">
        <v>59</v>
      </c>
      <c r="AI71" s="5" t="s">
        <v>59</v>
      </c>
      <c r="AJ71" s="5" t="s">
        <v>59</v>
      </c>
      <c r="AK71" s="5" t="s">
        <v>59</v>
      </c>
      <c r="AL71" s="5" t="s">
        <v>59</v>
      </c>
      <c r="AM71" s="5" t="s">
        <v>59</v>
      </c>
      <c r="AN71" s="5" t="s">
        <v>59</v>
      </c>
      <c r="AO71" s="5" t="s">
        <v>59</v>
      </c>
      <c r="AP71" s="5" t="s">
        <v>59</v>
      </c>
      <c r="AQ71" s="5" t="s">
        <v>59</v>
      </c>
      <c r="AR71" s="5" t="s">
        <v>59</v>
      </c>
      <c r="AS71" s="5" t="s">
        <v>59</v>
      </c>
      <c r="AT71" s="5" t="s">
        <v>59</v>
      </c>
      <c r="AU71" s="5" t="s">
        <v>59</v>
      </c>
      <c r="AV71" s="5" t="s">
        <v>59</v>
      </c>
      <c r="AW71" s="5" t="s">
        <v>59</v>
      </c>
      <c r="AX71" s="5" t="s">
        <v>59</v>
      </c>
      <c r="AY71" s="5" t="s">
        <v>59</v>
      </c>
      <c r="AZ71" s="5" t="s">
        <v>59</v>
      </c>
      <c r="BA71" s="5" t="s">
        <v>59</v>
      </c>
      <c r="BB71" s="5" t="s">
        <v>59</v>
      </c>
    </row>
    <row r="72" spans="1:54" x14ac:dyDescent="0.2">
      <c r="A72" s="3" t="s">
        <v>124</v>
      </c>
      <c r="B72" s="4">
        <v>4330844</v>
      </c>
      <c r="C72" s="6">
        <v>24.590350434042499</v>
      </c>
      <c r="D72" s="6">
        <v>23.274744809884901</v>
      </c>
      <c r="E72" s="6">
        <v>22.442883889385602</v>
      </c>
      <c r="F72" s="6">
        <v>20.858678203892499</v>
      </c>
      <c r="G72" s="6">
        <v>24.037454902001699</v>
      </c>
      <c r="H72" s="6">
        <v>23.3367520500796</v>
      </c>
      <c r="I72" s="5" t="s">
        <v>59</v>
      </c>
      <c r="J72" s="6">
        <v>28.500686762694698</v>
      </c>
      <c r="K72" s="6">
        <v>27.211482202877999</v>
      </c>
      <c r="L72" s="6">
        <v>22.334934077681801</v>
      </c>
      <c r="M72" s="5" t="s">
        <v>59</v>
      </c>
      <c r="N72" s="5" t="s">
        <v>59</v>
      </c>
      <c r="O72" s="6">
        <v>20.8034961717116</v>
      </c>
      <c r="P72" s="5" t="s">
        <v>59</v>
      </c>
      <c r="Q72" s="5" t="s">
        <v>59</v>
      </c>
      <c r="R72" s="5" t="s">
        <v>59</v>
      </c>
      <c r="S72" s="6">
        <v>19.945352921500898</v>
      </c>
      <c r="T72" s="5" t="s">
        <v>59</v>
      </c>
      <c r="U72" s="5" t="s">
        <v>59</v>
      </c>
      <c r="V72" s="5" t="s">
        <v>59</v>
      </c>
      <c r="W72" s="6">
        <v>24.6550653345918</v>
      </c>
      <c r="X72" s="5" t="s">
        <v>59</v>
      </c>
      <c r="Y72" s="5" t="s">
        <v>59</v>
      </c>
      <c r="Z72" s="5" t="s">
        <v>59</v>
      </c>
      <c r="AA72" s="6">
        <v>28.819737227018798</v>
      </c>
      <c r="AB72" s="5" t="s">
        <v>59</v>
      </c>
      <c r="AC72" s="6">
        <v>28.5000024804296</v>
      </c>
      <c r="AD72" s="5" t="s">
        <v>59</v>
      </c>
      <c r="AE72" s="5" t="s">
        <v>59</v>
      </c>
      <c r="AF72" s="5" t="s">
        <v>59</v>
      </c>
      <c r="AG72" s="5" t="s">
        <v>59</v>
      </c>
      <c r="AH72" s="5" t="s">
        <v>59</v>
      </c>
      <c r="AI72" s="5" t="s">
        <v>59</v>
      </c>
      <c r="AJ72" s="5" t="s">
        <v>59</v>
      </c>
      <c r="AK72" s="5" t="s">
        <v>59</v>
      </c>
      <c r="AL72" s="5" t="s">
        <v>59</v>
      </c>
      <c r="AM72" s="5" t="s">
        <v>59</v>
      </c>
      <c r="AN72" s="5" t="s">
        <v>59</v>
      </c>
      <c r="AO72" s="5" t="s">
        <v>59</v>
      </c>
      <c r="AP72" s="5" t="s">
        <v>59</v>
      </c>
      <c r="AQ72" s="5" t="s">
        <v>59</v>
      </c>
      <c r="AR72" s="5" t="s">
        <v>59</v>
      </c>
      <c r="AS72" s="5" t="s">
        <v>59</v>
      </c>
      <c r="AT72" s="5" t="s">
        <v>59</v>
      </c>
      <c r="AU72" s="5" t="s">
        <v>59</v>
      </c>
      <c r="AV72" s="5" t="s">
        <v>59</v>
      </c>
      <c r="AW72" s="5" t="s">
        <v>59</v>
      </c>
      <c r="AX72" s="5" t="s">
        <v>59</v>
      </c>
      <c r="AY72" s="5" t="s">
        <v>59</v>
      </c>
      <c r="AZ72" s="5" t="s">
        <v>59</v>
      </c>
      <c r="BA72" s="5" t="s">
        <v>59</v>
      </c>
      <c r="BB72" s="5" t="s">
        <v>59</v>
      </c>
    </row>
    <row r="73" spans="1:54" x14ac:dyDescent="0.2">
      <c r="A73" s="3" t="s">
        <v>125</v>
      </c>
      <c r="B73" s="4">
        <v>4676227</v>
      </c>
      <c r="C73" s="6">
        <v>34.897387594561003</v>
      </c>
      <c r="D73" s="6">
        <v>35.915536410820998</v>
      </c>
      <c r="E73" s="6">
        <v>35.404858248269797</v>
      </c>
      <c r="F73" s="5" t="s">
        <v>59</v>
      </c>
      <c r="G73" s="6">
        <v>35.3646355316315</v>
      </c>
      <c r="H73" s="5" t="s">
        <v>59</v>
      </c>
      <c r="I73" s="5" t="s">
        <v>59</v>
      </c>
      <c r="J73" s="5" t="s">
        <v>59</v>
      </c>
      <c r="K73" s="6">
        <v>33.222595405172001</v>
      </c>
      <c r="L73" s="5" t="s">
        <v>59</v>
      </c>
      <c r="M73" s="5" t="s">
        <v>59</v>
      </c>
      <c r="N73" s="5" t="s">
        <v>59</v>
      </c>
      <c r="O73" s="5" t="s">
        <v>59</v>
      </c>
      <c r="P73" s="5" t="s">
        <v>59</v>
      </c>
      <c r="Q73" s="5" t="s">
        <v>59</v>
      </c>
      <c r="R73" s="5" t="s">
        <v>59</v>
      </c>
      <c r="S73" s="5" t="s">
        <v>59</v>
      </c>
      <c r="T73" s="5" t="s">
        <v>59</v>
      </c>
      <c r="U73" s="5" t="s">
        <v>59</v>
      </c>
      <c r="V73" s="5" t="s">
        <v>59</v>
      </c>
      <c r="W73" s="5" t="s">
        <v>59</v>
      </c>
      <c r="X73" s="5" t="s">
        <v>59</v>
      </c>
      <c r="Y73" s="5" t="s">
        <v>59</v>
      </c>
      <c r="Z73" s="5" t="s">
        <v>59</v>
      </c>
      <c r="AA73" s="5" t="s">
        <v>59</v>
      </c>
      <c r="AB73" s="5" t="s">
        <v>59</v>
      </c>
      <c r="AC73" s="5" t="s">
        <v>59</v>
      </c>
      <c r="AD73" s="5" t="s">
        <v>59</v>
      </c>
      <c r="AE73" s="5" t="s">
        <v>59</v>
      </c>
      <c r="AF73" s="5" t="s">
        <v>59</v>
      </c>
      <c r="AG73" s="5" t="s">
        <v>59</v>
      </c>
      <c r="AH73" s="5" t="s">
        <v>59</v>
      </c>
      <c r="AI73" s="5" t="s">
        <v>59</v>
      </c>
      <c r="AJ73" s="5" t="s">
        <v>59</v>
      </c>
      <c r="AK73" s="5" t="s">
        <v>59</v>
      </c>
      <c r="AL73" s="5" t="s">
        <v>59</v>
      </c>
      <c r="AM73" s="5" t="s">
        <v>59</v>
      </c>
      <c r="AN73" s="5" t="s">
        <v>59</v>
      </c>
      <c r="AO73" s="5" t="s">
        <v>59</v>
      </c>
      <c r="AP73" s="5" t="s">
        <v>59</v>
      </c>
      <c r="AQ73" s="5" t="s">
        <v>59</v>
      </c>
      <c r="AR73" s="5" t="s">
        <v>59</v>
      </c>
      <c r="AS73" s="5" t="s">
        <v>59</v>
      </c>
      <c r="AT73" s="5" t="s">
        <v>59</v>
      </c>
      <c r="AU73" s="5" t="s">
        <v>59</v>
      </c>
      <c r="AV73" s="5" t="s">
        <v>59</v>
      </c>
      <c r="AW73" s="5" t="s">
        <v>59</v>
      </c>
      <c r="AX73" s="5" t="s">
        <v>59</v>
      </c>
      <c r="AY73" s="5" t="s">
        <v>59</v>
      </c>
      <c r="AZ73" s="5" t="s">
        <v>59</v>
      </c>
      <c r="BA73" s="5" t="s">
        <v>59</v>
      </c>
      <c r="BB73" s="5" t="s">
        <v>59</v>
      </c>
    </row>
    <row r="74" spans="1:54" x14ac:dyDescent="0.2">
      <c r="A74" s="3" t="s">
        <v>126</v>
      </c>
      <c r="B74" s="4">
        <v>4306175</v>
      </c>
      <c r="C74" s="5" t="s">
        <v>59</v>
      </c>
      <c r="D74" s="5" t="s">
        <v>59</v>
      </c>
      <c r="E74" s="5" t="s">
        <v>59</v>
      </c>
      <c r="F74" s="5" t="s">
        <v>59</v>
      </c>
      <c r="G74" s="5" t="s">
        <v>59</v>
      </c>
      <c r="H74" s="5" t="s">
        <v>59</v>
      </c>
      <c r="I74" s="5" t="s">
        <v>59</v>
      </c>
      <c r="J74" s="5" t="s">
        <v>59</v>
      </c>
      <c r="K74" s="5" t="s">
        <v>59</v>
      </c>
      <c r="L74" s="5" t="s">
        <v>59</v>
      </c>
      <c r="M74" s="5" t="s">
        <v>59</v>
      </c>
      <c r="N74" s="5" t="s">
        <v>59</v>
      </c>
      <c r="O74" s="5" t="s">
        <v>59</v>
      </c>
      <c r="P74" s="5" t="s">
        <v>59</v>
      </c>
      <c r="Q74" s="5" t="s">
        <v>59</v>
      </c>
      <c r="R74" s="5" t="s">
        <v>59</v>
      </c>
      <c r="S74" s="5" t="s">
        <v>59</v>
      </c>
      <c r="T74" s="5" t="s">
        <v>59</v>
      </c>
      <c r="U74" s="5" t="s">
        <v>59</v>
      </c>
      <c r="V74" s="5" t="s">
        <v>59</v>
      </c>
      <c r="W74" s="5" t="s">
        <v>59</v>
      </c>
      <c r="X74" s="5" t="s">
        <v>59</v>
      </c>
      <c r="Y74" s="5" t="s">
        <v>59</v>
      </c>
      <c r="Z74" s="5" t="s">
        <v>59</v>
      </c>
      <c r="AA74" s="5" t="s">
        <v>59</v>
      </c>
      <c r="AB74" s="5" t="s">
        <v>59</v>
      </c>
      <c r="AC74" s="5" t="s">
        <v>59</v>
      </c>
      <c r="AD74" s="5" t="s">
        <v>59</v>
      </c>
      <c r="AE74" s="6">
        <v>23.010464954381501</v>
      </c>
      <c r="AF74" s="5" t="s">
        <v>59</v>
      </c>
      <c r="AG74" s="5" t="s">
        <v>59</v>
      </c>
      <c r="AH74" s="5" t="s">
        <v>59</v>
      </c>
      <c r="AI74" s="6">
        <v>26.111354150601802</v>
      </c>
      <c r="AJ74" s="5" t="s">
        <v>59</v>
      </c>
      <c r="AK74" s="5" t="s">
        <v>59</v>
      </c>
      <c r="AL74" s="5" t="s">
        <v>59</v>
      </c>
      <c r="AM74" s="5" t="s">
        <v>59</v>
      </c>
      <c r="AN74" s="5" t="s">
        <v>59</v>
      </c>
      <c r="AO74" s="5" t="s">
        <v>59</v>
      </c>
      <c r="AP74" s="5" t="s">
        <v>59</v>
      </c>
      <c r="AQ74" s="5" t="s">
        <v>59</v>
      </c>
      <c r="AR74" s="5" t="s">
        <v>59</v>
      </c>
      <c r="AS74" s="5" t="s">
        <v>59</v>
      </c>
      <c r="AT74" s="5" t="s">
        <v>59</v>
      </c>
      <c r="AU74" s="5" t="s">
        <v>59</v>
      </c>
      <c r="AV74" s="5" t="s">
        <v>59</v>
      </c>
      <c r="AW74" s="5" t="s">
        <v>59</v>
      </c>
      <c r="AX74" s="5" t="s">
        <v>59</v>
      </c>
      <c r="AY74" s="5" t="s">
        <v>59</v>
      </c>
      <c r="AZ74" s="5" t="s">
        <v>59</v>
      </c>
      <c r="BA74" s="5" t="s">
        <v>59</v>
      </c>
      <c r="BB74" s="5" t="s">
        <v>59</v>
      </c>
    </row>
    <row r="75" spans="1:54" x14ac:dyDescent="0.2">
      <c r="A75" s="3" t="s">
        <v>127</v>
      </c>
      <c r="B75" s="4">
        <v>4641445</v>
      </c>
      <c r="C75" s="6">
        <v>28.5061811102162</v>
      </c>
      <c r="D75" s="5" t="s">
        <v>59</v>
      </c>
      <c r="E75" s="5" t="s">
        <v>59</v>
      </c>
      <c r="F75" s="5" t="s">
        <v>59</v>
      </c>
      <c r="G75" s="6">
        <v>32.921584390188301</v>
      </c>
      <c r="H75" s="5" t="s">
        <v>59</v>
      </c>
      <c r="I75" s="5" t="s">
        <v>59</v>
      </c>
      <c r="J75" s="5" t="s">
        <v>59</v>
      </c>
      <c r="K75" s="5" t="s">
        <v>59</v>
      </c>
      <c r="L75" s="6">
        <v>28.822301714438002</v>
      </c>
      <c r="M75" s="6">
        <v>27.940081769489201</v>
      </c>
      <c r="N75" s="6">
        <v>27.490260920410101</v>
      </c>
      <c r="O75" s="6">
        <v>26.949819506083301</v>
      </c>
      <c r="P75" s="6">
        <v>28.870633526896</v>
      </c>
      <c r="Q75" s="6">
        <v>29.393251738009301</v>
      </c>
      <c r="R75" s="6">
        <v>30.696297882850399</v>
      </c>
      <c r="S75" s="6">
        <v>31.4244032290276</v>
      </c>
      <c r="T75" s="6">
        <v>29.0005125872798</v>
      </c>
      <c r="U75" s="5" t="s">
        <v>59</v>
      </c>
      <c r="V75" s="5" t="s">
        <v>59</v>
      </c>
      <c r="W75" s="6">
        <v>27.1916310355608</v>
      </c>
      <c r="X75" s="5" t="s">
        <v>59</v>
      </c>
      <c r="Y75" s="5" t="s">
        <v>59</v>
      </c>
      <c r="Z75" s="5" t="s">
        <v>59</v>
      </c>
      <c r="AA75" s="5" t="s">
        <v>59</v>
      </c>
      <c r="AB75" s="5" t="s">
        <v>59</v>
      </c>
      <c r="AC75" s="6">
        <v>32.811206742545501</v>
      </c>
      <c r="AD75" s="5" t="s">
        <v>59</v>
      </c>
      <c r="AE75" s="5" t="s">
        <v>59</v>
      </c>
      <c r="AF75" s="5" t="s">
        <v>59</v>
      </c>
      <c r="AG75" s="5" t="s">
        <v>59</v>
      </c>
      <c r="AH75" s="5" t="s">
        <v>59</v>
      </c>
      <c r="AI75" s="5" t="s">
        <v>59</v>
      </c>
      <c r="AJ75" s="5" t="s">
        <v>59</v>
      </c>
      <c r="AK75" s="5" t="s">
        <v>59</v>
      </c>
      <c r="AL75" s="5" t="s">
        <v>59</v>
      </c>
      <c r="AM75" s="5" t="s">
        <v>59</v>
      </c>
      <c r="AN75" s="5" t="s">
        <v>59</v>
      </c>
      <c r="AO75" s="5" t="s">
        <v>59</v>
      </c>
      <c r="AP75" s="5" t="s">
        <v>59</v>
      </c>
      <c r="AQ75" s="5" t="s">
        <v>59</v>
      </c>
      <c r="AR75" s="5" t="s">
        <v>59</v>
      </c>
      <c r="AS75" s="5" t="s">
        <v>59</v>
      </c>
      <c r="AT75" s="5" t="s">
        <v>59</v>
      </c>
      <c r="AU75" s="5" t="s">
        <v>59</v>
      </c>
      <c r="AV75" s="5" t="s">
        <v>59</v>
      </c>
      <c r="AW75" s="5" t="s">
        <v>59</v>
      </c>
      <c r="AX75" s="5" t="s">
        <v>59</v>
      </c>
      <c r="AY75" s="5" t="s">
        <v>59</v>
      </c>
      <c r="AZ75" s="5" t="s">
        <v>59</v>
      </c>
      <c r="BA75" s="5" t="s">
        <v>59</v>
      </c>
      <c r="BB75" s="5" t="s">
        <v>59</v>
      </c>
    </row>
    <row r="76" spans="1:54" x14ac:dyDescent="0.2">
      <c r="A76" s="3" t="s">
        <v>128</v>
      </c>
      <c r="B76" s="4">
        <v>4309120</v>
      </c>
      <c r="C76" s="6">
        <v>22.785053752323002</v>
      </c>
      <c r="D76" s="5" t="s">
        <v>59</v>
      </c>
      <c r="E76" s="6">
        <v>24.1121712717637</v>
      </c>
      <c r="F76" s="5" t="s">
        <v>59</v>
      </c>
      <c r="G76" s="5" t="s">
        <v>59</v>
      </c>
      <c r="H76" s="5" t="s">
        <v>59</v>
      </c>
      <c r="I76" s="6">
        <v>23.1122099759355</v>
      </c>
      <c r="J76" s="5" t="s">
        <v>59</v>
      </c>
      <c r="K76" s="6">
        <v>21.333625009067202</v>
      </c>
      <c r="L76" s="5" t="s">
        <v>59</v>
      </c>
      <c r="M76" s="6">
        <v>24.334903478225801</v>
      </c>
      <c r="N76" s="5" t="s">
        <v>59</v>
      </c>
      <c r="O76" s="6">
        <v>18.823322290353101</v>
      </c>
      <c r="P76" s="5" t="s">
        <v>59</v>
      </c>
      <c r="Q76" s="5" t="s">
        <v>59</v>
      </c>
      <c r="R76" s="5" t="s">
        <v>59</v>
      </c>
      <c r="S76" s="6">
        <v>20.6077500173575</v>
      </c>
      <c r="T76" s="5" t="s">
        <v>59</v>
      </c>
      <c r="U76" s="5" t="s">
        <v>59</v>
      </c>
      <c r="V76" s="5" t="s">
        <v>59</v>
      </c>
      <c r="W76" s="5" t="s">
        <v>59</v>
      </c>
      <c r="X76" s="5" t="s">
        <v>59</v>
      </c>
      <c r="Y76" s="5" t="s">
        <v>59</v>
      </c>
      <c r="Z76" s="5" t="s">
        <v>59</v>
      </c>
      <c r="AA76" s="5" t="s">
        <v>59</v>
      </c>
      <c r="AB76" s="5" t="s">
        <v>59</v>
      </c>
      <c r="AC76" s="5" t="s">
        <v>59</v>
      </c>
      <c r="AD76" s="5" t="s">
        <v>59</v>
      </c>
      <c r="AE76" s="5" t="s">
        <v>59</v>
      </c>
      <c r="AF76" s="5" t="s">
        <v>59</v>
      </c>
      <c r="AG76" s="5" t="s">
        <v>59</v>
      </c>
      <c r="AH76" s="5" t="s">
        <v>59</v>
      </c>
      <c r="AI76" s="5" t="s">
        <v>59</v>
      </c>
      <c r="AJ76" s="5" t="s">
        <v>59</v>
      </c>
      <c r="AK76" s="5" t="s">
        <v>59</v>
      </c>
      <c r="AL76" s="5" t="s">
        <v>59</v>
      </c>
      <c r="AM76" s="5" t="s">
        <v>59</v>
      </c>
      <c r="AN76" s="5" t="s">
        <v>59</v>
      </c>
      <c r="AO76" s="5" t="s">
        <v>59</v>
      </c>
      <c r="AP76" s="5" t="s">
        <v>59</v>
      </c>
      <c r="AQ76" s="5" t="s">
        <v>59</v>
      </c>
      <c r="AR76" s="5" t="s">
        <v>59</v>
      </c>
      <c r="AS76" s="5" t="s">
        <v>59</v>
      </c>
      <c r="AT76" s="5" t="s">
        <v>59</v>
      </c>
      <c r="AU76" s="5" t="s">
        <v>59</v>
      </c>
      <c r="AV76" s="5" t="s">
        <v>59</v>
      </c>
      <c r="AW76" s="5" t="s">
        <v>59</v>
      </c>
      <c r="AX76" s="5" t="s">
        <v>59</v>
      </c>
      <c r="AY76" s="5" t="s">
        <v>59</v>
      </c>
      <c r="AZ76" s="5" t="s">
        <v>59</v>
      </c>
      <c r="BA76" s="5" t="s">
        <v>59</v>
      </c>
      <c r="BB76" s="5" t="s">
        <v>59</v>
      </c>
    </row>
    <row r="77" spans="1:54" x14ac:dyDescent="0.2">
      <c r="A77" s="3" t="s">
        <v>129</v>
      </c>
      <c r="B77" s="4">
        <v>4306715</v>
      </c>
      <c r="C77" s="6">
        <v>28.4668821738621</v>
      </c>
      <c r="D77" s="6">
        <v>25.705334199025401</v>
      </c>
      <c r="E77" s="6">
        <v>27.499681837977</v>
      </c>
      <c r="F77" s="6">
        <v>28.076135010905901</v>
      </c>
      <c r="G77" s="6">
        <v>28.859971371764601</v>
      </c>
      <c r="H77" s="6">
        <v>26.9735691514067</v>
      </c>
      <c r="I77" s="6">
        <v>29.5080510008194</v>
      </c>
      <c r="J77" s="6">
        <v>30.939616364220299</v>
      </c>
      <c r="K77" s="6">
        <v>38.556687970521402</v>
      </c>
      <c r="L77" s="5" t="s">
        <v>59</v>
      </c>
      <c r="M77" s="6">
        <v>22.697910036004501</v>
      </c>
      <c r="N77" s="5" t="s">
        <v>59</v>
      </c>
      <c r="O77" s="6">
        <v>26.190681607487701</v>
      </c>
      <c r="P77" s="5" t="s">
        <v>59</v>
      </c>
      <c r="Q77" s="5" t="s">
        <v>59</v>
      </c>
      <c r="R77" s="5" t="s">
        <v>59</v>
      </c>
      <c r="S77" s="6">
        <v>21.328822959810701</v>
      </c>
      <c r="T77" s="5" t="s">
        <v>59</v>
      </c>
      <c r="U77" s="5" t="s">
        <v>59</v>
      </c>
      <c r="V77" s="5" t="s">
        <v>59</v>
      </c>
      <c r="W77" s="6">
        <v>23.7101160848059</v>
      </c>
      <c r="X77" s="5" t="s">
        <v>59</v>
      </c>
      <c r="Y77" s="5" t="s">
        <v>59</v>
      </c>
      <c r="Z77" s="5" t="s">
        <v>59</v>
      </c>
      <c r="AA77" s="6">
        <v>18.8867860462286</v>
      </c>
      <c r="AB77" s="5" t="s">
        <v>59</v>
      </c>
      <c r="AC77" s="5" t="s">
        <v>59</v>
      </c>
      <c r="AD77" s="5" t="s">
        <v>59</v>
      </c>
      <c r="AE77" s="5" t="s">
        <v>59</v>
      </c>
      <c r="AF77" s="5" t="s">
        <v>59</v>
      </c>
      <c r="AG77" s="5" t="s">
        <v>59</v>
      </c>
      <c r="AH77" s="5" t="s">
        <v>59</v>
      </c>
      <c r="AI77" s="5" t="s">
        <v>59</v>
      </c>
      <c r="AJ77" s="5" t="s">
        <v>59</v>
      </c>
      <c r="AK77" s="5" t="s">
        <v>59</v>
      </c>
      <c r="AL77" s="5" t="s">
        <v>59</v>
      </c>
      <c r="AM77" s="5" t="s">
        <v>59</v>
      </c>
      <c r="AN77" s="5" t="s">
        <v>59</v>
      </c>
      <c r="AO77" s="5" t="s">
        <v>59</v>
      </c>
      <c r="AP77" s="5" t="s">
        <v>59</v>
      </c>
      <c r="AQ77" s="5" t="s">
        <v>59</v>
      </c>
      <c r="AR77" s="5" t="s">
        <v>59</v>
      </c>
      <c r="AS77" s="5" t="s">
        <v>59</v>
      </c>
      <c r="AT77" s="5" t="s">
        <v>59</v>
      </c>
      <c r="AU77" s="5" t="s">
        <v>59</v>
      </c>
      <c r="AV77" s="5" t="s">
        <v>59</v>
      </c>
      <c r="AW77" s="5" t="s">
        <v>59</v>
      </c>
      <c r="AX77" s="5" t="s">
        <v>59</v>
      </c>
      <c r="AY77" s="5" t="s">
        <v>59</v>
      </c>
      <c r="AZ77" s="5" t="s">
        <v>59</v>
      </c>
      <c r="BA77" s="5" t="s">
        <v>59</v>
      </c>
      <c r="BB77" s="5" t="s">
        <v>59</v>
      </c>
    </row>
    <row r="78" spans="1:54" x14ac:dyDescent="0.2">
      <c r="A78" s="3" t="s">
        <v>130</v>
      </c>
      <c r="B78" s="4">
        <v>7137012</v>
      </c>
      <c r="C78" s="5" t="s">
        <v>59</v>
      </c>
      <c r="D78" s="5" t="s">
        <v>59</v>
      </c>
      <c r="E78" s="5" t="s">
        <v>59</v>
      </c>
      <c r="F78" s="5" t="s">
        <v>59</v>
      </c>
      <c r="G78" s="5" t="s">
        <v>59</v>
      </c>
      <c r="H78" s="5" t="s">
        <v>59</v>
      </c>
      <c r="I78" s="5" t="s">
        <v>59</v>
      </c>
      <c r="J78" s="5" t="s">
        <v>59</v>
      </c>
      <c r="K78" s="5" t="s">
        <v>59</v>
      </c>
      <c r="L78" s="5" t="s">
        <v>59</v>
      </c>
      <c r="M78" s="5" t="s">
        <v>59</v>
      </c>
      <c r="N78" s="5" t="s">
        <v>59</v>
      </c>
      <c r="O78" s="5" t="s">
        <v>59</v>
      </c>
      <c r="P78" s="5" t="s">
        <v>59</v>
      </c>
      <c r="Q78" s="5" t="s">
        <v>59</v>
      </c>
      <c r="R78" s="5" t="s">
        <v>59</v>
      </c>
      <c r="S78" s="5" t="s">
        <v>59</v>
      </c>
      <c r="T78" s="5" t="s">
        <v>59</v>
      </c>
      <c r="U78" s="5" t="s">
        <v>59</v>
      </c>
      <c r="V78" s="5" t="s">
        <v>59</v>
      </c>
      <c r="W78" s="5" t="s">
        <v>59</v>
      </c>
      <c r="X78" s="5" t="s">
        <v>59</v>
      </c>
      <c r="Y78" s="5" t="s">
        <v>59</v>
      </c>
      <c r="Z78" s="5" t="s">
        <v>59</v>
      </c>
      <c r="AA78" s="5" t="s">
        <v>59</v>
      </c>
      <c r="AB78" s="5" t="s">
        <v>59</v>
      </c>
      <c r="AC78" s="5" t="s">
        <v>59</v>
      </c>
      <c r="AD78" s="5" t="s">
        <v>59</v>
      </c>
      <c r="AE78" s="5" t="s">
        <v>59</v>
      </c>
      <c r="AF78" s="5" t="s">
        <v>59</v>
      </c>
      <c r="AG78" s="5" t="s">
        <v>59</v>
      </c>
      <c r="AH78" s="5" t="s">
        <v>59</v>
      </c>
      <c r="AI78" s="5" t="s">
        <v>59</v>
      </c>
      <c r="AJ78" s="5" t="s">
        <v>59</v>
      </c>
      <c r="AK78" s="5" t="s">
        <v>59</v>
      </c>
      <c r="AL78" s="5" t="s">
        <v>59</v>
      </c>
      <c r="AM78" s="5" t="s">
        <v>59</v>
      </c>
      <c r="AN78" s="5" t="s">
        <v>59</v>
      </c>
      <c r="AO78" s="5" t="s">
        <v>59</v>
      </c>
      <c r="AP78" s="5" t="s">
        <v>59</v>
      </c>
      <c r="AQ78" s="5" t="s">
        <v>59</v>
      </c>
      <c r="AR78" s="5" t="s">
        <v>59</v>
      </c>
      <c r="AS78" s="5" t="s">
        <v>59</v>
      </c>
      <c r="AT78" s="5" t="s">
        <v>59</v>
      </c>
      <c r="AU78" s="5" t="s">
        <v>59</v>
      </c>
      <c r="AV78" s="5" t="s">
        <v>59</v>
      </c>
      <c r="AW78" s="5" t="s">
        <v>59</v>
      </c>
      <c r="AX78" s="5" t="s">
        <v>59</v>
      </c>
      <c r="AY78" s="5" t="s">
        <v>59</v>
      </c>
      <c r="AZ78" s="5" t="s">
        <v>59</v>
      </c>
      <c r="BA78" s="5" t="s">
        <v>59</v>
      </c>
      <c r="BB78" s="5" t="s">
        <v>59</v>
      </c>
    </row>
    <row r="79" spans="1:54" x14ac:dyDescent="0.2">
      <c r="A79" s="3" t="s">
        <v>131</v>
      </c>
      <c r="B79" s="4">
        <v>4307072</v>
      </c>
      <c r="C79" s="6">
        <v>21.465197781064401</v>
      </c>
      <c r="D79" s="6">
        <v>14.810035928810301</v>
      </c>
      <c r="E79" s="6">
        <v>14.380320960103401</v>
      </c>
      <c r="F79" s="6">
        <v>13.450204472024801</v>
      </c>
      <c r="G79" s="6">
        <v>17.7829915110804</v>
      </c>
      <c r="H79" s="6">
        <v>18.402513702593399</v>
      </c>
      <c r="I79" s="6">
        <v>14.342123583148901</v>
      </c>
      <c r="J79" s="6">
        <v>14.547178548937699</v>
      </c>
      <c r="K79" s="6">
        <v>13.706646080897199</v>
      </c>
      <c r="L79" s="6">
        <v>14.7992640418848</v>
      </c>
      <c r="M79" s="6">
        <v>14.310536750173499</v>
      </c>
      <c r="N79" s="6">
        <v>15.9488173098326</v>
      </c>
      <c r="O79" s="6">
        <v>17.624577497125401</v>
      </c>
      <c r="P79" s="6">
        <v>19.541506754894399</v>
      </c>
      <c r="Q79" s="6">
        <v>20.822611032444801</v>
      </c>
      <c r="R79" s="6">
        <v>19.547243264916499</v>
      </c>
      <c r="S79" s="6">
        <v>21.669718638486898</v>
      </c>
      <c r="T79" s="5" t="s">
        <v>59</v>
      </c>
      <c r="U79" s="6">
        <v>22.951407903498001</v>
      </c>
      <c r="V79" s="5" t="s">
        <v>59</v>
      </c>
      <c r="W79" s="6">
        <v>24.524685187993601</v>
      </c>
      <c r="X79" s="5" t="s">
        <v>59</v>
      </c>
      <c r="Y79" s="6">
        <v>30.651510763246101</v>
      </c>
      <c r="Z79" s="5" t="s">
        <v>59</v>
      </c>
      <c r="AA79" s="6">
        <v>39.769509427223497</v>
      </c>
      <c r="AB79" s="5" t="s">
        <v>59</v>
      </c>
      <c r="AC79" s="6">
        <v>41.483886815936799</v>
      </c>
      <c r="AD79" s="5" t="s">
        <v>59</v>
      </c>
      <c r="AE79" s="6">
        <v>44.133744017338998</v>
      </c>
      <c r="AF79" s="5" t="s">
        <v>59</v>
      </c>
      <c r="AG79" s="6">
        <v>32.191725791503103</v>
      </c>
      <c r="AH79" s="5" t="s">
        <v>59</v>
      </c>
      <c r="AI79" s="5" t="s">
        <v>59</v>
      </c>
      <c r="AJ79" s="5" t="s">
        <v>59</v>
      </c>
      <c r="AK79" s="5" t="s">
        <v>59</v>
      </c>
      <c r="AL79" s="5" t="s">
        <v>59</v>
      </c>
      <c r="AM79" s="5" t="s">
        <v>59</v>
      </c>
      <c r="AN79" s="5" t="s">
        <v>59</v>
      </c>
      <c r="AO79" s="5" t="s">
        <v>59</v>
      </c>
      <c r="AP79" s="5" t="s">
        <v>59</v>
      </c>
      <c r="AQ79" s="5" t="s">
        <v>59</v>
      </c>
      <c r="AR79" s="5" t="s">
        <v>59</v>
      </c>
      <c r="AS79" s="5" t="s">
        <v>59</v>
      </c>
      <c r="AT79" s="5" t="s">
        <v>59</v>
      </c>
      <c r="AU79" s="5" t="s">
        <v>59</v>
      </c>
      <c r="AV79" s="5" t="s">
        <v>59</v>
      </c>
      <c r="AW79" s="5" t="s">
        <v>59</v>
      </c>
      <c r="AX79" s="5" t="s">
        <v>59</v>
      </c>
      <c r="AY79" s="5" t="s">
        <v>59</v>
      </c>
      <c r="AZ79" s="5" t="s">
        <v>59</v>
      </c>
      <c r="BA79" s="5" t="s">
        <v>59</v>
      </c>
      <c r="BB79" s="5" t="s">
        <v>59</v>
      </c>
    </row>
    <row r="80" spans="1:54" x14ac:dyDescent="0.2">
      <c r="A80" s="3" t="s">
        <v>132</v>
      </c>
      <c r="B80" s="4">
        <v>4535948</v>
      </c>
      <c r="C80" s="6">
        <v>42.498279538856004</v>
      </c>
      <c r="D80" s="6">
        <v>42.019746133704899</v>
      </c>
      <c r="E80" s="6">
        <v>43.012585299618699</v>
      </c>
      <c r="F80" s="6">
        <v>43.639409624528</v>
      </c>
      <c r="G80" s="6">
        <v>44.494233364583899</v>
      </c>
      <c r="H80" s="5" t="s">
        <v>59</v>
      </c>
      <c r="I80" s="5" t="s">
        <v>59</v>
      </c>
      <c r="J80" s="5" t="s">
        <v>59</v>
      </c>
      <c r="K80" s="6">
        <v>18.529251461258301</v>
      </c>
      <c r="L80" s="6">
        <v>18.034121899365001</v>
      </c>
      <c r="M80" s="6">
        <v>19.4405592023274</v>
      </c>
      <c r="N80" s="5" t="s">
        <v>59</v>
      </c>
      <c r="O80" s="6">
        <v>21.304264463923602</v>
      </c>
      <c r="P80" s="5" t="s">
        <v>59</v>
      </c>
      <c r="Q80" s="6">
        <v>23.573898769292899</v>
      </c>
      <c r="R80" s="5" t="s">
        <v>59</v>
      </c>
      <c r="S80" s="6">
        <v>23.769883230452901</v>
      </c>
      <c r="T80" s="5" t="s">
        <v>59</v>
      </c>
      <c r="U80" s="5" t="s">
        <v>59</v>
      </c>
      <c r="V80" s="5" t="s">
        <v>59</v>
      </c>
      <c r="W80" s="6">
        <v>21.9790325718314</v>
      </c>
      <c r="X80" s="5" t="s">
        <v>59</v>
      </c>
      <c r="Y80" s="5" t="s">
        <v>59</v>
      </c>
      <c r="Z80" s="5" t="s">
        <v>59</v>
      </c>
      <c r="AA80" s="6">
        <v>22.394117376515201</v>
      </c>
      <c r="AB80" s="5" t="s">
        <v>59</v>
      </c>
      <c r="AC80" s="5" t="s">
        <v>59</v>
      </c>
      <c r="AD80" s="5" t="s">
        <v>59</v>
      </c>
      <c r="AE80" s="5" t="s">
        <v>59</v>
      </c>
      <c r="AF80" s="5" t="s">
        <v>59</v>
      </c>
      <c r="AG80" s="5" t="s">
        <v>59</v>
      </c>
      <c r="AH80" s="5" t="s">
        <v>59</v>
      </c>
      <c r="AI80" s="5" t="s">
        <v>59</v>
      </c>
      <c r="AJ80" s="5" t="s">
        <v>59</v>
      </c>
      <c r="AK80" s="5" t="s">
        <v>59</v>
      </c>
      <c r="AL80" s="5" t="s">
        <v>59</v>
      </c>
      <c r="AM80" s="5" t="s">
        <v>59</v>
      </c>
      <c r="AN80" s="5" t="s">
        <v>59</v>
      </c>
      <c r="AO80" s="5" t="s">
        <v>59</v>
      </c>
      <c r="AP80" s="5" t="s">
        <v>59</v>
      </c>
      <c r="AQ80" s="5" t="s">
        <v>59</v>
      </c>
      <c r="AR80" s="5" t="s">
        <v>59</v>
      </c>
      <c r="AS80" s="5" t="s">
        <v>59</v>
      </c>
      <c r="AT80" s="5" t="s">
        <v>59</v>
      </c>
      <c r="AU80" s="5" t="s">
        <v>59</v>
      </c>
      <c r="AV80" s="5" t="s">
        <v>59</v>
      </c>
      <c r="AW80" s="5" t="s">
        <v>59</v>
      </c>
      <c r="AX80" s="5" t="s">
        <v>59</v>
      </c>
      <c r="AY80" s="5" t="s">
        <v>59</v>
      </c>
      <c r="AZ80" s="5" t="s">
        <v>59</v>
      </c>
      <c r="BA80" s="5" t="s">
        <v>59</v>
      </c>
      <c r="BB80" s="5" t="s">
        <v>59</v>
      </c>
    </row>
    <row r="81" spans="1:54" x14ac:dyDescent="0.2">
      <c r="A81" s="3" t="s">
        <v>133</v>
      </c>
      <c r="B81" s="4">
        <v>4311017</v>
      </c>
      <c r="C81" s="5" t="s">
        <v>59</v>
      </c>
      <c r="D81" s="5" t="s">
        <v>59</v>
      </c>
      <c r="E81" s="5" t="s">
        <v>59</v>
      </c>
      <c r="F81" s="5" t="s">
        <v>59</v>
      </c>
      <c r="G81" s="5" t="s">
        <v>59</v>
      </c>
      <c r="H81" s="5" t="s">
        <v>59</v>
      </c>
      <c r="I81" s="5" t="s">
        <v>59</v>
      </c>
      <c r="J81" s="5" t="s">
        <v>59</v>
      </c>
      <c r="K81" s="5" t="s">
        <v>59</v>
      </c>
      <c r="L81" s="6">
        <v>22.479968938062701</v>
      </c>
      <c r="M81" s="6">
        <v>22.060943902731999</v>
      </c>
      <c r="N81" s="6">
        <v>20.059060714866298</v>
      </c>
      <c r="O81" s="6">
        <v>37.196116425990503</v>
      </c>
      <c r="P81" s="6">
        <v>17.240300603737602</v>
      </c>
      <c r="Q81" s="6">
        <v>16.8883136354392</v>
      </c>
      <c r="R81" s="6">
        <v>17.004508084232999</v>
      </c>
      <c r="S81" s="6">
        <v>30.313010806439401</v>
      </c>
      <c r="T81" s="6">
        <v>15.9991800416123</v>
      </c>
      <c r="U81" s="6">
        <v>16.764697210605</v>
      </c>
      <c r="V81" s="6">
        <v>17.3247908050947</v>
      </c>
      <c r="W81" s="6">
        <v>23.030704545430901</v>
      </c>
      <c r="X81" s="6">
        <v>16.941619154015299</v>
      </c>
      <c r="Y81" s="6">
        <v>17.131177847872198</v>
      </c>
      <c r="Z81" s="6">
        <v>17.942138487534699</v>
      </c>
      <c r="AA81" s="6">
        <v>30.067616987608599</v>
      </c>
      <c r="AB81" s="6">
        <v>21.102221688735501</v>
      </c>
      <c r="AC81" s="6">
        <v>21.520625129930401</v>
      </c>
      <c r="AD81" s="5" t="s">
        <v>59</v>
      </c>
      <c r="AE81" s="6">
        <v>37.0310806909565</v>
      </c>
      <c r="AF81" s="6">
        <v>23.2781965115609</v>
      </c>
      <c r="AG81" s="6">
        <v>24.504016595416299</v>
      </c>
      <c r="AH81" s="6">
        <v>25.136656040755799</v>
      </c>
      <c r="AI81" s="6">
        <v>33.954694420597299</v>
      </c>
      <c r="AJ81" s="5" t="s">
        <v>59</v>
      </c>
      <c r="AK81" s="6">
        <v>34.458664603223902</v>
      </c>
      <c r="AL81" s="5" t="s">
        <v>59</v>
      </c>
      <c r="AM81" s="5" t="s">
        <v>59</v>
      </c>
      <c r="AN81" s="5" t="s">
        <v>59</v>
      </c>
      <c r="AO81" s="5" t="s">
        <v>59</v>
      </c>
      <c r="AP81" s="5" t="s">
        <v>59</v>
      </c>
      <c r="AQ81" s="5" t="s">
        <v>59</v>
      </c>
      <c r="AR81" s="5" t="s">
        <v>59</v>
      </c>
      <c r="AS81" s="5" t="s">
        <v>59</v>
      </c>
      <c r="AT81" s="5" t="s">
        <v>59</v>
      </c>
      <c r="AU81" s="5" t="s">
        <v>59</v>
      </c>
      <c r="AV81" s="5" t="s">
        <v>59</v>
      </c>
      <c r="AW81" s="5" t="s">
        <v>59</v>
      </c>
      <c r="AX81" s="5" t="s">
        <v>59</v>
      </c>
      <c r="AY81" s="5" t="s">
        <v>59</v>
      </c>
      <c r="AZ81" s="5" t="s">
        <v>59</v>
      </c>
      <c r="BA81" s="5" t="s">
        <v>59</v>
      </c>
      <c r="BB81" s="5" t="s">
        <v>59</v>
      </c>
    </row>
    <row r="82" spans="1:54" x14ac:dyDescent="0.2">
      <c r="A82" s="3" t="s">
        <v>134</v>
      </c>
      <c r="B82" s="4">
        <v>4834991</v>
      </c>
      <c r="C82" s="5" t="s">
        <v>59</v>
      </c>
      <c r="D82" s="5" t="s">
        <v>59</v>
      </c>
      <c r="E82" s="5" t="s">
        <v>59</v>
      </c>
      <c r="F82" s="5" t="s">
        <v>59</v>
      </c>
      <c r="G82" s="6">
        <v>20.459164033532701</v>
      </c>
      <c r="H82" s="5" t="s">
        <v>59</v>
      </c>
      <c r="I82" s="5" t="s">
        <v>59</v>
      </c>
      <c r="J82" s="5" t="s">
        <v>59</v>
      </c>
      <c r="K82" s="5" t="s">
        <v>59</v>
      </c>
      <c r="L82" s="5" t="s">
        <v>59</v>
      </c>
      <c r="M82" s="5" t="s">
        <v>59</v>
      </c>
      <c r="N82" s="5" t="s">
        <v>59</v>
      </c>
      <c r="O82" s="5" t="s">
        <v>59</v>
      </c>
      <c r="P82" s="5" t="s">
        <v>59</v>
      </c>
      <c r="Q82" s="5" t="s">
        <v>59</v>
      </c>
      <c r="R82" s="5" t="s">
        <v>59</v>
      </c>
      <c r="S82" s="5" t="s">
        <v>59</v>
      </c>
      <c r="T82" s="5" t="s">
        <v>59</v>
      </c>
      <c r="U82" s="5" t="s">
        <v>59</v>
      </c>
      <c r="V82" s="5" t="s">
        <v>59</v>
      </c>
      <c r="W82" s="5" t="s">
        <v>59</v>
      </c>
      <c r="X82" s="5" t="s">
        <v>59</v>
      </c>
      <c r="Y82" s="5" t="s">
        <v>59</v>
      </c>
      <c r="Z82" s="5" t="s">
        <v>59</v>
      </c>
      <c r="AA82" s="5" t="s">
        <v>59</v>
      </c>
      <c r="AB82" s="5" t="s">
        <v>59</v>
      </c>
      <c r="AC82" s="5" t="s">
        <v>59</v>
      </c>
      <c r="AD82" s="5" t="s">
        <v>59</v>
      </c>
      <c r="AE82" s="5" t="s">
        <v>59</v>
      </c>
      <c r="AF82" s="5" t="s">
        <v>59</v>
      </c>
      <c r="AG82" s="5" t="s">
        <v>59</v>
      </c>
      <c r="AH82" s="5" t="s">
        <v>59</v>
      </c>
      <c r="AI82" s="5" t="s">
        <v>59</v>
      </c>
      <c r="AJ82" s="5" t="s">
        <v>59</v>
      </c>
      <c r="AK82" s="5" t="s">
        <v>59</v>
      </c>
      <c r="AL82" s="5" t="s">
        <v>59</v>
      </c>
      <c r="AM82" s="5" t="s">
        <v>59</v>
      </c>
      <c r="AN82" s="5" t="s">
        <v>59</v>
      </c>
      <c r="AO82" s="5" t="s">
        <v>59</v>
      </c>
      <c r="AP82" s="5" t="s">
        <v>59</v>
      </c>
      <c r="AQ82" s="5" t="s">
        <v>59</v>
      </c>
      <c r="AR82" s="5" t="s">
        <v>59</v>
      </c>
      <c r="AS82" s="5" t="s">
        <v>59</v>
      </c>
      <c r="AT82" s="5" t="s">
        <v>59</v>
      </c>
      <c r="AU82" s="5" t="s">
        <v>59</v>
      </c>
      <c r="AV82" s="5" t="s">
        <v>59</v>
      </c>
      <c r="AW82" s="5" t="s">
        <v>59</v>
      </c>
      <c r="AX82" s="5" t="s">
        <v>59</v>
      </c>
      <c r="AY82" s="5" t="s">
        <v>59</v>
      </c>
      <c r="AZ82" s="5" t="s">
        <v>59</v>
      </c>
      <c r="BA82" s="5" t="s">
        <v>59</v>
      </c>
      <c r="BB82" s="5" t="s">
        <v>59</v>
      </c>
    </row>
    <row r="83" spans="1:54" x14ac:dyDescent="0.2">
      <c r="A83" s="3" t="s">
        <v>135</v>
      </c>
      <c r="B83" s="4">
        <v>4308988</v>
      </c>
      <c r="C83" s="6">
        <v>15.622960349156299</v>
      </c>
      <c r="D83" s="6">
        <v>16.522180387316599</v>
      </c>
      <c r="E83" s="6">
        <v>16.306257974602701</v>
      </c>
      <c r="F83" s="6">
        <v>15.302444215012899</v>
      </c>
      <c r="G83" s="6">
        <v>17.240531022469501</v>
      </c>
      <c r="H83" s="6">
        <v>16.5254500364656</v>
      </c>
      <c r="I83" s="6">
        <v>17.887381703061902</v>
      </c>
      <c r="J83" s="6">
        <v>19.415635495703999</v>
      </c>
      <c r="K83" s="6">
        <v>20.2154505722572</v>
      </c>
      <c r="L83" s="6">
        <v>20.537640555506801</v>
      </c>
      <c r="M83" s="6">
        <v>23.0677534648493</v>
      </c>
      <c r="N83" s="6">
        <v>22.096628418631902</v>
      </c>
      <c r="O83" s="6">
        <v>22.796052583532799</v>
      </c>
      <c r="P83" s="6">
        <v>21.938804233353899</v>
      </c>
      <c r="Q83" s="6">
        <v>23.196875062409401</v>
      </c>
      <c r="R83" s="6">
        <v>25.5951647561789</v>
      </c>
      <c r="S83" s="6">
        <v>25.869867736430699</v>
      </c>
      <c r="T83" s="6">
        <v>23.201373590133802</v>
      </c>
      <c r="U83" s="6">
        <v>25.446293214732801</v>
      </c>
      <c r="V83" s="6">
        <v>28.237434231695399</v>
      </c>
      <c r="W83" s="6">
        <v>25.833970018605001</v>
      </c>
      <c r="X83" s="5" t="s">
        <v>59</v>
      </c>
      <c r="Y83" s="6">
        <v>24.331597764841799</v>
      </c>
      <c r="Z83" s="6">
        <v>21.6666112191816</v>
      </c>
      <c r="AA83" s="6">
        <v>19.393085973449001</v>
      </c>
      <c r="AB83" s="5" t="s">
        <v>59</v>
      </c>
      <c r="AC83" s="5" t="s">
        <v>59</v>
      </c>
      <c r="AD83" s="5" t="s">
        <v>59</v>
      </c>
      <c r="AE83" s="5" t="s">
        <v>59</v>
      </c>
      <c r="AF83" s="5" t="s">
        <v>59</v>
      </c>
      <c r="AG83" s="5" t="s">
        <v>59</v>
      </c>
      <c r="AH83" s="5" t="s">
        <v>59</v>
      </c>
      <c r="AI83" s="5" t="s">
        <v>59</v>
      </c>
      <c r="AJ83" s="5" t="s">
        <v>59</v>
      </c>
      <c r="AK83" s="5" t="s">
        <v>59</v>
      </c>
      <c r="AL83" s="5" t="s">
        <v>59</v>
      </c>
      <c r="AM83" s="5" t="s">
        <v>59</v>
      </c>
      <c r="AN83" s="5" t="s">
        <v>59</v>
      </c>
      <c r="AO83" s="5" t="s">
        <v>59</v>
      </c>
      <c r="AP83" s="5" t="s">
        <v>59</v>
      </c>
      <c r="AQ83" s="5" t="s">
        <v>59</v>
      </c>
      <c r="AR83" s="5" t="s">
        <v>59</v>
      </c>
      <c r="AS83" s="5" t="s">
        <v>59</v>
      </c>
      <c r="AT83" s="5" t="s">
        <v>59</v>
      </c>
      <c r="AU83" s="5" t="s">
        <v>59</v>
      </c>
      <c r="AV83" s="5" t="s">
        <v>59</v>
      </c>
      <c r="AW83" s="5" t="s">
        <v>59</v>
      </c>
      <c r="AX83" s="5" t="s">
        <v>59</v>
      </c>
      <c r="AY83" s="5" t="s">
        <v>59</v>
      </c>
      <c r="AZ83" s="5" t="s">
        <v>59</v>
      </c>
      <c r="BA83" s="5" t="s">
        <v>59</v>
      </c>
      <c r="BB83" s="5" t="s">
        <v>59</v>
      </c>
    </row>
    <row r="84" spans="1:54" x14ac:dyDescent="0.2">
      <c r="A84" s="3" t="s">
        <v>136</v>
      </c>
      <c r="B84" s="4">
        <v>8590559</v>
      </c>
      <c r="C84" s="5" t="s">
        <v>59</v>
      </c>
      <c r="D84" s="5" t="s">
        <v>59</v>
      </c>
      <c r="E84" s="5" t="s">
        <v>59</v>
      </c>
      <c r="F84" s="5" t="s">
        <v>59</v>
      </c>
      <c r="G84" s="5" t="s">
        <v>59</v>
      </c>
      <c r="H84" s="5" t="s">
        <v>59</v>
      </c>
      <c r="I84" s="5" t="s">
        <v>59</v>
      </c>
      <c r="J84" s="5" t="s">
        <v>59</v>
      </c>
      <c r="K84" s="6">
        <v>11.713662821679801</v>
      </c>
      <c r="L84" s="5" t="s">
        <v>59</v>
      </c>
      <c r="M84" s="5" t="s">
        <v>59</v>
      </c>
      <c r="N84" s="5" t="s">
        <v>59</v>
      </c>
      <c r="O84" s="5" t="s">
        <v>59</v>
      </c>
      <c r="P84" s="5" t="s">
        <v>59</v>
      </c>
      <c r="Q84" s="5" t="s">
        <v>59</v>
      </c>
      <c r="R84" s="5" t="s">
        <v>59</v>
      </c>
      <c r="S84" s="5" t="s">
        <v>59</v>
      </c>
      <c r="T84" s="5" t="s">
        <v>59</v>
      </c>
      <c r="U84" s="5" t="s">
        <v>59</v>
      </c>
      <c r="V84" s="5" t="s">
        <v>59</v>
      </c>
      <c r="W84" s="5" t="s">
        <v>59</v>
      </c>
      <c r="X84" s="5" t="s">
        <v>59</v>
      </c>
      <c r="Y84" s="5" t="s">
        <v>59</v>
      </c>
      <c r="Z84" s="5" t="s">
        <v>59</v>
      </c>
      <c r="AA84" s="5" t="s">
        <v>59</v>
      </c>
      <c r="AB84" s="5" t="s">
        <v>59</v>
      </c>
      <c r="AC84" s="5" t="s">
        <v>59</v>
      </c>
      <c r="AD84" s="5" t="s">
        <v>59</v>
      </c>
      <c r="AE84" s="5" t="s">
        <v>59</v>
      </c>
      <c r="AF84" s="5" t="s">
        <v>59</v>
      </c>
      <c r="AG84" s="5" t="s">
        <v>59</v>
      </c>
      <c r="AH84" s="5" t="s">
        <v>59</v>
      </c>
      <c r="AI84" s="5" t="s">
        <v>59</v>
      </c>
      <c r="AJ84" s="5" t="s">
        <v>59</v>
      </c>
      <c r="AK84" s="5" t="s">
        <v>59</v>
      </c>
      <c r="AL84" s="5" t="s">
        <v>59</v>
      </c>
      <c r="AM84" s="5" t="s">
        <v>59</v>
      </c>
      <c r="AN84" s="5" t="s">
        <v>59</v>
      </c>
      <c r="AO84" s="5" t="s">
        <v>59</v>
      </c>
      <c r="AP84" s="5" t="s">
        <v>59</v>
      </c>
      <c r="AQ84" s="5" t="s">
        <v>59</v>
      </c>
      <c r="AR84" s="5" t="s">
        <v>59</v>
      </c>
      <c r="AS84" s="5" t="s">
        <v>59</v>
      </c>
      <c r="AT84" s="5" t="s">
        <v>59</v>
      </c>
      <c r="AU84" s="5" t="s">
        <v>59</v>
      </c>
      <c r="AV84" s="5" t="s">
        <v>59</v>
      </c>
      <c r="AW84" s="5" t="s">
        <v>59</v>
      </c>
      <c r="AX84" s="5" t="s">
        <v>59</v>
      </c>
      <c r="AY84" s="5" t="s">
        <v>59</v>
      </c>
      <c r="AZ84" s="5" t="s">
        <v>59</v>
      </c>
      <c r="BA84" s="5" t="s">
        <v>59</v>
      </c>
      <c r="BB84" s="5" t="s">
        <v>59</v>
      </c>
    </row>
    <row r="85" spans="1:54" x14ac:dyDescent="0.2">
      <c r="A85" s="3" t="s">
        <v>137</v>
      </c>
      <c r="B85" s="4">
        <v>4421135</v>
      </c>
      <c r="C85" s="6">
        <v>47.7408959919008</v>
      </c>
      <c r="D85" s="5" t="s">
        <v>59</v>
      </c>
      <c r="E85" s="5" t="s">
        <v>59</v>
      </c>
      <c r="F85" s="5" t="s">
        <v>59</v>
      </c>
      <c r="G85" s="6">
        <v>51.649086026828599</v>
      </c>
      <c r="H85" s="5" t="s">
        <v>59</v>
      </c>
      <c r="I85" s="5" t="s">
        <v>59</v>
      </c>
      <c r="J85" s="5" t="s">
        <v>59</v>
      </c>
      <c r="K85" s="6">
        <v>50.503490439874597</v>
      </c>
      <c r="L85" s="5" t="s">
        <v>59</v>
      </c>
      <c r="M85" s="5" t="s">
        <v>59</v>
      </c>
      <c r="N85" s="5" t="s">
        <v>59</v>
      </c>
      <c r="O85" s="6">
        <v>55.267012865173797</v>
      </c>
      <c r="P85" s="5" t="s">
        <v>59</v>
      </c>
      <c r="Q85" s="5" t="s">
        <v>59</v>
      </c>
      <c r="R85" s="5" t="s">
        <v>59</v>
      </c>
      <c r="S85" s="5" t="s">
        <v>59</v>
      </c>
      <c r="T85" s="5" t="s">
        <v>59</v>
      </c>
      <c r="U85" s="5" t="s">
        <v>59</v>
      </c>
      <c r="V85" s="5" t="s">
        <v>59</v>
      </c>
      <c r="W85" s="5" t="s">
        <v>59</v>
      </c>
      <c r="X85" s="5" t="s">
        <v>59</v>
      </c>
      <c r="Y85" s="5" t="s">
        <v>59</v>
      </c>
      <c r="Z85" s="5" t="s">
        <v>59</v>
      </c>
      <c r="AA85" s="5" t="s">
        <v>59</v>
      </c>
      <c r="AB85" s="5" t="s">
        <v>59</v>
      </c>
      <c r="AC85" s="5" t="s">
        <v>59</v>
      </c>
      <c r="AD85" s="5" t="s">
        <v>59</v>
      </c>
      <c r="AE85" s="5" t="s">
        <v>59</v>
      </c>
      <c r="AF85" s="5" t="s">
        <v>59</v>
      </c>
      <c r="AG85" s="5" t="s">
        <v>59</v>
      </c>
      <c r="AH85" s="5" t="s">
        <v>59</v>
      </c>
      <c r="AI85" s="5" t="s">
        <v>59</v>
      </c>
      <c r="AJ85" s="5" t="s">
        <v>59</v>
      </c>
      <c r="AK85" s="5" t="s">
        <v>59</v>
      </c>
      <c r="AL85" s="5" t="s">
        <v>59</v>
      </c>
      <c r="AM85" s="5" t="s">
        <v>59</v>
      </c>
      <c r="AN85" s="5" t="s">
        <v>59</v>
      </c>
      <c r="AO85" s="5" t="s">
        <v>59</v>
      </c>
      <c r="AP85" s="5" t="s">
        <v>59</v>
      </c>
      <c r="AQ85" s="5" t="s">
        <v>59</v>
      </c>
      <c r="AR85" s="5" t="s">
        <v>59</v>
      </c>
      <c r="AS85" s="5" t="s">
        <v>59</v>
      </c>
      <c r="AT85" s="5" t="s">
        <v>59</v>
      </c>
      <c r="AU85" s="5" t="s">
        <v>59</v>
      </c>
      <c r="AV85" s="5" t="s">
        <v>59</v>
      </c>
      <c r="AW85" s="5" t="s">
        <v>59</v>
      </c>
      <c r="AX85" s="5" t="s">
        <v>59</v>
      </c>
      <c r="AY85" s="5" t="s">
        <v>59</v>
      </c>
      <c r="AZ85" s="5" t="s">
        <v>59</v>
      </c>
      <c r="BA85" s="5" t="s">
        <v>59</v>
      </c>
      <c r="BB85" s="5" t="s">
        <v>59</v>
      </c>
    </row>
    <row r="86" spans="1:54" x14ac:dyDescent="0.2">
      <c r="A86" s="3" t="s">
        <v>138</v>
      </c>
      <c r="B86" s="4">
        <v>4405985</v>
      </c>
      <c r="C86" s="5" t="s">
        <v>59</v>
      </c>
      <c r="D86" s="5" t="s">
        <v>59</v>
      </c>
      <c r="E86" s="5" t="s">
        <v>59</v>
      </c>
      <c r="F86" s="5" t="s">
        <v>59</v>
      </c>
      <c r="G86" s="5" t="s">
        <v>59</v>
      </c>
      <c r="H86" s="5" t="s">
        <v>59</v>
      </c>
      <c r="I86" s="5" t="s">
        <v>59</v>
      </c>
      <c r="J86" s="5" t="s">
        <v>59</v>
      </c>
      <c r="K86" s="5" t="s">
        <v>59</v>
      </c>
      <c r="L86" s="5" t="s">
        <v>59</v>
      </c>
      <c r="M86" s="5" t="s">
        <v>59</v>
      </c>
      <c r="N86" s="5" t="s">
        <v>59</v>
      </c>
      <c r="O86" s="5" t="s">
        <v>59</v>
      </c>
      <c r="P86" s="5" t="s">
        <v>59</v>
      </c>
      <c r="Q86" s="5" t="s">
        <v>59</v>
      </c>
      <c r="R86" s="5" t="s">
        <v>59</v>
      </c>
      <c r="S86" s="5" t="s">
        <v>59</v>
      </c>
      <c r="T86" s="5" t="s">
        <v>59</v>
      </c>
      <c r="U86" s="5" t="s">
        <v>59</v>
      </c>
      <c r="V86" s="5" t="s">
        <v>59</v>
      </c>
      <c r="W86" s="5" t="s">
        <v>59</v>
      </c>
      <c r="X86" s="5" t="s">
        <v>59</v>
      </c>
      <c r="Y86" s="5" t="s">
        <v>59</v>
      </c>
      <c r="Z86" s="5" t="s">
        <v>59</v>
      </c>
      <c r="AA86" s="5" t="s">
        <v>59</v>
      </c>
      <c r="AB86" s="5" t="s">
        <v>59</v>
      </c>
      <c r="AC86" s="5" t="s">
        <v>59</v>
      </c>
      <c r="AD86" s="5" t="s">
        <v>59</v>
      </c>
      <c r="AE86" s="5" t="s">
        <v>59</v>
      </c>
      <c r="AF86" s="5" t="s">
        <v>59</v>
      </c>
      <c r="AG86" s="5" t="s">
        <v>59</v>
      </c>
      <c r="AH86" s="5" t="s">
        <v>59</v>
      </c>
      <c r="AI86" s="5" t="s">
        <v>59</v>
      </c>
      <c r="AJ86" s="5" t="s">
        <v>59</v>
      </c>
      <c r="AK86" s="5" t="s">
        <v>59</v>
      </c>
      <c r="AL86" s="5" t="s">
        <v>59</v>
      </c>
      <c r="AM86" s="5" t="s">
        <v>59</v>
      </c>
      <c r="AN86" s="5" t="s">
        <v>59</v>
      </c>
      <c r="AO86" s="5" t="s">
        <v>59</v>
      </c>
      <c r="AP86" s="5" t="s">
        <v>59</v>
      </c>
      <c r="AQ86" s="5" t="s">
        <v>59</v>
      </c>
      <c r="AR86" s="5" t="s">
        <v>59</v>
      </c>
      <c r="AS86" s="5" t="s">
        <v>59</v>
      </c>
      <c r="AT86" s="5" t="s">
        <v>59</v>
      </c>
      <c r="AU86" s="5" t="s">
        <v>59</v>
      </c>
      <c r="AV86" s="5" t="s">
        <v>59</v>
      </c>
      <c r="AW86" s="5" t="s">
        <v>59</v>
      </c>
      <c r="AX86" s="5" t="s">
        <v>59</v>
      </c>
      <c r="AY86" s="5" t="s">
        <v>59</v>
      </c>
      <c r="AZ86" s="5" t="s">
        <v>59</v>
      </c>
      <c r="BA86" s="5" t="s">
        <v>59</v>
      </c>
      <c r="BB86" s="5" t="s">
        <v>59</v>
      </c>
    </row>
    <row r="87" spans="1:54" x14ac:dyDescent="0.2">
      <c r="A87" s="3" t="s">
        <v>139</v>
      </c>
      <c r="B87" s="4">
        <v>4429624</v>
      </c>
      <c r="C87" s="5" t="s">
        <v>59</v>
      </c>
      <c r="D87" s="5" t="s">
        <v>59</v>
      </c>
      <c r="E87" s="5" t="s">
        <v>59</v>
      </c>
      <c r="F87" s="5" t="s">
        <v>59</v>
      </c>
      <c r="G87" s="5" t="s">
        <v>59</v>
      </c>
      <c r="H87" s="5" t="s">
        <v>59</v>
      </c>
      <c r="I87" s="5" t="s">
        <v>59</v>
      </c>
      <c r="J87" s="5" t="s">
        <v>59</v>
      </c>
      <c r="K87" s="5" t="s">
        <v>59</v>
      </c>
      <c r="L87" s="5" t="s">
        <v>59</v>
      </c>
      <c r="M87" s="5" t="s">
        <v>59</v>
      </c>
      <c r="N87" s="5" t="s">
        <v>59</v>
      </c>
      <c r="O87" s="5" t="s">
        <v>59</v>
      </c>
      <c r="P87" s="5" t="s">
        <v>59</v>
      </c>
      <c r="Q87" s="5" t="s">
        <v>59</v>
      </c>
      <c r="R87" s="5" t="s">
        <v>59</v>
      </c>
      <c r="S87" s="5" t="s">
        <v>59</v>
      </c>
      <c r="T87" s="5" t="s">
        <v>59</v>
      </c>
      <c r="U87" s="5" t="s">
        <v>59</v>
      </c>
      <c r="V87" s="5" t="s">
        <v>59</v>
      </c>
      <c r="W87" s="5" t="s">
        <v>59</v>
      </c>
      <c r="X87" s="5" t="s">
        <v>59</v>
      </c>
      <c r="Y87" s="5" t="s">
        <v>59</v>
      </c>
      <c r="Z87" s="5" t="s">
        <v>59</v>
      </c>
      <c r="AA87" s="5" t="s">
        <v>59</v>
      </c>
      <c r="AB87" s="5" t="s">
        <v>59</v>
      </c>
      <c r="AC87" s="5" t="s">
        <v>59</v>
      </c>
      <c r="AD87" s="5" t="s">
        <v>59</v>
      </c>
      <c r="AE87" s="5" t="s">
        <v>59</v>
      </c>
      <c r="AF87" s="5" t="s">
        <v>59</v>
      </c>
      <c r="AG87" s="5" t="s">
        <v>59</v>
      </c>
      <c r="AH87" s="5" t="s">
        <v>59</v>
      </c>
      <c r="AI87" s="5" t="s">
        <v>59</v>
      </c>
      <c r="AJ87" s="5" t="s">
        <v>59</v>
      </c>
      <c r="AK87" s="5" t="s">
        <v>59</v>
      </c>
      <c r="AL87" s="5" t="s">
        <v>59</v>
      </c>
      <c r="AM87" s="5" t="s">
        <v>59</v>
      </c>
      <c r="AN87" s="5" t="s">
        <v>59</v>
      </c>
      <c r="AO87" s="5" t="s">
        <v>59</v>
      </c>
      <c r="AP87" s="5" t="s">
        <v>59</v>
      </c>
      <c r="AQ87" s="5" t="s">
        <v>59</v>
      </c>
      <c r="AR87" s="5" t="s">
        <v>59</v>
      </c>
      <c r="AS87" s="5" t="s">
        <v>59</v>
      </c>
      <c r="AT87" s="5" t="s">
        <v>59</v>
      </c>
      <c r="AU87" s="5" t="s">
        <v>59</v>
      </c>
      <c r="AV87" s="5" t="s">
        <v>59</v>
      </c>
      <c r="AW87" s="5" t="s">
        <v>59</v>
      </c>
      <c r="AX87" s="5" t="s">
        <v>59</v>
      </c>
      <c r="AY87" s="5" t="s">
        <v>59</v>
      </c>
      <c r="AZ87" s="5" t="s">
        <v>59</v>
      </c>
      <c r="BA87" s="5" t="s">
        <v>59</v>
      </c>
      <c r="BB87" s="5" t="s">
        <v>59</v>
      </c>
    </row>
    <row r="88" spans="1:54" x14ac:dyDescent="0.2">
      <c r="A88" s="3" t="s">
        <v>140</v>
      </c>
      <c r="B88" s="4">
        <v>4304536</v>
      </c>
      <c r="C88" s="6">
        <v>41.468381370810299</v>
      </c>
      <c r="D88" s="6">
        <v>38.945882934698702</v>
      </c>
      <c r="E88" s="6">
        <v>38.980885374404501</v>
      </c>
      <c r="F88" s="6">
        <v>40.218896375739497</v>
      </c>
      <c r="G88" s="6">
        <v>41.188011489107801</v>
      </c>
      <c r="H88" s="5" t="s">
        <v>59</v>
      </c>
      <c r="I88" s="5" t="s">
        <v>59</v>
      </c>
      <c r="J88" s="5" t="s">
        <v>59</v>
      </c>
      <c r="K88" s="6">
        <v>44.0201312086513</v>
      </c>
      <c r="L88" s="5" t="s">
        <v>59</v>
      </c>
      <c r="M88" s="5" t="s">
        <v>59</v>
      </c>
      <c r="N88" s="5" t="s">
        <v>59</v>
      </c>
      <c r="O88" s="5" t="s">
        <v>59</v>
      </c>
      <c r="P88" s="5" t="s">
        <v>59</v>
      </c>
      <c r="Q88" s="5" t="s">
        <v>59</v>
      </c>
      <c r="R88" s="5" t="s">
        <v>59</v>
      </c>
      <c r="S88" s="6">
        <v>38.518162644776297</v>
      </c>
      <c r="T88" s="5" t="s">
        <v>59</v>
      </c>
      <c r="U88" s="5" t="s">
        <v>59</v>
      </c>
      <c r="V88" s="5" t="s">
        <v>59</v>
      </c>
      <c r="W88" s="6">
        <v>39.856813988604998</v>
      </c>
      <c r="X88" s="5" t="s">
        <v>59</v>
      </c>
      <c r="Y88" s="5" t="s">
        <v>59</v>
      </c>
      <c r="Z88" s="5" t="s">
        <v>59</v>
      </c>
      <c r="AA88" s="5" t="s">
        <v>59</v>
      </c>
      <c r="AB88" s="5" t="s">
        <v>59</v>
      </c>
      <c r="AC88" s="5" t="s">
        <v>59</v>
      </c>
      <c r="AD88" s="5" t="s">
        <v>59</v>
      </c>
      <c r="AE88" s="5" t="s">
        <v>59</v>
      </c>
      <c r="AF88" s="5" t="s">
        <v>59</v>
      </c>
      <c r="AG88" s="5" t="s">
        <v>59</v>
      </c>
      <c r="AH88" s="5" t="s">
        <v>59</v>
      </c>
      <c r="AI88" s="5" t="s">
        <v>59</v>
      </c>
      <c r="AJ88" s="5" t="s">
        <v>59</v>
      </c>
      <c r="AK88" s="5" t="s">
        <v>59</v>
      </c>
      <c r="AL88" s="5" t="s">
        <v>59</v>
      </c>
      <c r="AM88" s="5" t="s">
        <v>59</v>
      </c>
      <c r="AN88" s="5" t="s">
        <v>59</v>
      </c>
      <c r="AO88" s="5" t="s">
        <v>59</v>
      </c>
      <c r="AP88" s="5" t="s">
        <v>59</v>
      </c>
      <c r="AQ88" s="5" t="s">
        <v>59</v>
      </c>
      <c r="AR88" s="5" t="s">
        <v>59</v>
      </c>
      <c r="AS88" s="5" t="s">
        <v>59</v>
      </c>
      <c r="AT88" s="5" t="s">
        <v>59</v>
      </c>
      <c r="AU88" s="5" t="s">
        <v>59</v>
      </c>
      <c r="AV88" s="5" t="s">
        <v>59</v>
      </c>
      <c r="AW88" s="5" t="s">
        <v>59</v>
      </c>
      <c r="AX88" s="5" t="s">
        <v>59</v>
      </c>
      <c r="AY88" s="5" t="s">
        <v>59</v>
      </c>
      <c r="AZ88" s="5" t="s">
        <v>59</v>
      </c>
      <c r="BA88" s="5" t="s">
        <v>59</v>
      </c>
      <c r="BB88" s="5" t="s">
        <v>59</v>
      </c>
    </row>
    <row r="89" spans="1:54" x14ac:dyDescent="0.2">
      <c r="A89" s="3" t="s">
        <v>141</v>
      </c>
      <c r="B89" s="4">
        <v>4839802</v>
      </c>
      <c r="C89" s="5" t="s">
        <v>59</v>
      </c>
      <c r="D89" s="5" t="s">
        <v>59</v>
      </c>
      <c r="E89" s="5" t="s">
        <v>59</v>
      </c>
      <c r="F89" s="5" t="s">
        <v>59</v>
      </c>
      <c r="G89" s="5" t="s">
        <v>59</v>
      </c>
      <c r="H89" s="5" t="s">
        <v>59</v>
      </c>
      <c r="I89" s="5" t="s">
        <v>59</v>
      </c>
      <c r="J89" s="5" t="s">
        <v>59</v>
      </c>
      <c r="K89" s="5" t="s">
        <v>59</v>
      </c>
      <c r="L89" s="5" t="s">
        <v>59</v>
      </c>
      <c r="M89" s="5" t="s">
        <v>59</v>
      </c>
      <c r="N89" s="5" t="s">
        <v>59</v>
      </c>
      <c r="O89" s="5" t="s">
        <v>59</v>
      </c>
      <c r="P89" s="5" t="s">
        <v>59</v>
      </c>
      <c r="Q89" s="5" t="s">
        <v>59</v>
      </c>
      <c r="R89" s="5" t="s">
        <v>59</v>
      </c>
      <c r="S89" s="5" t="s">
        <v>59</v>
      </c>
      <c r="T89" s="5" t="s">
        <v>59</v>
      </c>
      <c r="U89" s="5" t="s">
        <v>59</v>
      </c>
      <c r="V89" s="5" t="s">
        <v>59</v>
      </c>
      <c r="W89" s="5" t="s">
        <v>59</v>
      </c>
      <c r="X89" s="5" t="s">
        <v>59</v>
      </c>
      <c r="Y89" s="5" t="s">
        <v>59</v>
      </c>
      <c r="Z89" s="5" t="s">
        <v>59</v>
      </c>
      <c r="AA89" s="5" t="s">
        <v>59</v>
      </c>
      <c r="AB89" s="5" t="s">
        <v>59</v>
      </c>
      <c r="AC89" s="5" t="s">
        <v>59</v>
      </c>
      <c r="AD89" s="5" t="s">
        <v>59</v>
      </c>
      <c r="AE89" s="5" t="s">
        <v>59</v>
      </c>
      <c r="AF89" s="5" t="s">
        <v>59</v>
      </c>
      <c r="AG89" s="5" t="s">
        <v>59</v>
      </c>
      <c r="AH89" s="5" t="s">
        <v>59</v>
      </c>
      <c r="AI89" s="5" t="s">
        <v>59</v>
      </c>
      <c r="AJ89" s="5" t="s">
        <v>59</v>
      </c>
      <c r="AK89" s="5" t="s">
        <v>59</v>
      </c>
      <c r="AL89" s="5" t="s">
        <v>59</v>
      </c>
      <c r="AM89" s="5" t="s">
        <v>59</v>
      </c>
      <c r="AN89" s="5" t="s">
        <v>59</v>
      </c>
      <c r="AO89" s="5" t="s">
        <v>59</v>
      </c>
      <c r="AP89" s="5" t="s">
        <v>59</v>
      </c>
      <c r="AQ89" s="5" t="s">
        <v>59</v>
      </c>
      <c r="AR89" s="5" t="s">
        <v>59</v>
      </c>
      <c r="AS89" s="5" t="s">
        <v>59</v>
      </c>
      <c r="AT89" s="5" t="s">
        <v>59</v>
      </c>
      <c r="AU89" s="5" t="s">
        <v>59</v>
      </c>
      <c r="AV89" s="5" t="s">
        <v>59</v>
      </c>
      <c r="AW89" s="5" t="s">
        <v>59</v>
      </c>
      <c r="AX89" s="5" t="s">
        <v>59</v>
      </c>
      <c r="AY89" s="5" t="s">
        <v>59</v>
      </c>
      <c r="AZ89" s="5" t="s">
        <v>59</v>
      </c>
      <c r="BA89" s="5" t="s">
        <v>59</v>
      </c>
      <c r="BB89" s="5" t="s">
        <v>59</v>
      </c>
    </row>
    <row r="90" spans="1:54" x14ac:dyDescent="0.2">
      <c r="A90" s="3" t="s">
        <v>142</v>
      </c>
      <c r="B90" s="4">
        <v>4250993</v>
      </c>
      <c r="C90" s="6">
        <v>69.389288527358104</v>
      </c>
      <c r="D90" s="5" t="s">
        <v>59</v>
      </c>
      <c r="E90" s="5" t="s">
        <v>59</v>
      </c>
      <c r="F90" s="5" t="s">
        <v>59</v>
      </c>
      <c r="G90" s="6">
        <v>70.5805116835474</v>
      </c>
      <c r="H90" s="5" t="s">
        <v>59</v>
      </c>
      <c r="I90" s="5" t="s">
        <v>59</v>
      </c>
      <c r="J90" s="5" t="s">
        <v>59</v>
      </c>
      <c r="K90" s="6">
        <v>45.875604682973702</v>
      </c>
      <c r="L90" s="5" t="s">
        <v>59</v>
      </c>
      <c r="M90" s="5" t="s">
        <v>59</v>
      </c>
      <c r="N90" s="5" t="s">
        <v>59</v>
      </c>
      <c r="O90" s="6">
        <v>49.8376210011781</v>
      </c>
      <c r="P90" s="5" t="s">
        <v>59</v>
      </c>
      <c r="Q90" s="5" t="s">
        <v>59</v>
      </c>
      <c r="R90" s="5" t="s">
        <v>59</v>
      </c>
      <c r="S90" s="6">
        <v>42.939099149012002</v>
      </c>
      <c r="T90" s="5" t="s">
        <v>59</v>
      </c>
      <c r="U90" s="5" t="s">
        <v>59</v>
      </c>
      <c r="V90" s="5" t="s">
        <v>59</v>
      </c>
      <c r="W90" s="5" t="s">
        <v>59</v>
      </c>
      <c r="X90" s="5" t="s">
        <v>59</v>
      </c>
      <c r="Y90" s="5" t="s">
        <v>59</v>
      </c>
      <c r="Z90" s="5" t="s">
        <v>59</v>
      </c>
      <c r="AA90" s="5" t="s">
        <v>59</v>
      </c>
      <c r="AB90" s="5" t="s">
        <v>59</v>
      </c>
      <c r="AC90" s="5" t="s">
        <v>59</v>
      </c>
      <c r="AD90" s="5" t="s">
        <v>59</v>
      </c>
      <c r="AE90" s="5" t="s">
        <v>59</v>
      </c>
      <c r="AF90" s="5" t="s">
        <v>59</v>
      </c>
      <c r="AG90" s="5" t="s">
        <v>59</v>
      </c>
      <c r="AH90" s="5" t="s">
        <v>59</v>
      </c>
      <c r="AI90" s="5" t="s">
        <v>59</v>
      </c>
      <c r="AJ90" s="5" t="s">
        <v>59</v>
      </c>
      <c r="AK90" s="5" t="s">
        <v>59</v>
      </c>
      <c r="AL90" s="5" t="s">
        <v>59</v>
      </c>
      <c r="AM90" s="5" t="s">
        <v>59</v>
      </c>
      <c r="AN90" s="5" t="s">
        <v>59</v>
      </c>
      <c r="AO90" s="5" t="s">
        <v>59</v>
      </c>
      <c r="AP90" s="5" t="s">
        <v>59</v>
      </c>
      <c r="AQ90" s="5" t="s">
        <v>59</v>
      </c>
      <c r="AR90" s="5" t="s">
        <v>59</v>
      </c>
      <c r="AS90" s="5" t="s">
        <v>59</v>
      </c>
      <c r="AT90" s="5" t="s">
        <v>59</v>
      </c>
      <c r="AU90" s="5" t="s">
        <v>59</v>
      </c>
      <c r="AV90" s="5" t="s">
        <v>59</v>
      </c>
      <c r="AW90" s="5" t="s">
        <v>59</v>
      </c>
      <c r="AX90" s="5" t="s">
        <v>59</v>
      </c>
      <c r="AY90" s="5" t="s">
        <v>59</v>
      </c>
      <c r="AZ90" s="5" t="s">
        <v>59</v>
      </c>
      <c r="BA90" s="5" t="s">
        <v>59</v>
      </c>
      <c r="BB90" s="5" t="s">
        <v>59</v>
      </c>
    </row>
    <row r="91" spans="1:54" x14ac:dyDescent="0.2">
      <c r="A91" s="3" t="s">
        <v>143</v>
      </c>
      <c r="B91" s="4">
        <v>4313374</v>
      </c>
      <c r="C91" s="5" t="s">
        <v>59</v>
      </c>
      <c r="D91" s="5" t="s">
        <v>59</v>
      </c>
      <c r="E91" s="5" t="s">
        <v>59</v>
      </c>
      <c r="F91" s="5" t="s">
        <v>59</v>
      </c>
      <c r="G91" s="5" t="s">
        <v>59</v>
      </c>
      <c r="H91" s="5" t="s">
        <v>59</v>
      </c>
      <c r="I91" s="5" t="s">
        <v>59</v>
      </c>
      <c r="J91" s="5" t="s">
        <v>59</v>
      </c>
      <c r="K91" s="5" t="s">
        <v>59</v>
      </c>
      <c r="L91" s="5" t="s">
        <v>59</v>
      </c>
      <c r="M91" s="5" t="s">
        <v>59</v>
      </c>
      <c r="N91" s="5" t="s">
        <v>59</v>
      </c>
      <c r="O91" s="5" t="s">
        <v>59</v>
      </c>
      <c r="P91" s="5" t="s">
        <v>59</v>
      </c>
      <c r="Q91" s="5" t="s">
        <v>59</v>
      </c>
      <c r="R91" s="5" t="s">
        <v>59</v>
      </c>
      <c r="S91" s="5" t="s">
        <v>59</v>
      </c>
      <c r="T91" s="5" t="s">
        <v>59</v>
      </c>
      <c r="U91" s="5" t="s">
        <v>59</v>
      </c>
      <c r="V91" s="5" t="s">
        <v>59</v>
      </c>
      <c r="W91" s="5" t="s">
        <v>59</v>
      </c>
      <c r="X91" s="5" t="s">
        <v>59</v>
      </c>
      <c r="Y91" s="5" t="s">
        <v>59</v>
      </c>
      <c r="Z91" s="5" t="s">
        <v>59</v>
      </c>
      <c r="AA91" s="5" t="s">
        <v>59</v>
      </c>
      <c r="AB91" s="5" t="s">
        <v>59</v>
      </c>
      <c r="AC91" s="5" t="s">
        <v>59</v>
      </c>
      <c r="AD91" s="5" t="s">
        <v>59</v>
      </c>
      <c r="AE91" s="5" t="s">
        <v>59</v>
      </c>
      <c r="AF91" s="5" t="s">
        <v>59</v>
      </c>
      <c r="AG91" s="5" t="s">
        <v>59</v>
      </c>
      <c r="AH91" s="5" t="s">
        <v>59</v>
      </c>
      <c r="AI91" s="5" t="s">
        <v>59</v>
      </c>
      <c r="AJ91" s="5" t="s">
        <v>59</v>
      </c>
      <c r="AK91" s="5" t="s">
        <v>59</v>
      </c>
      <c r="AL91" s="5" t="s">
        <v>59</v>
      </c>
      <c r="AM91" s="5" t="s">
        <v>59</v>
      </c>
      <c r="AN91" s="5" t="s">
        <v>59</v>
      </c>
      <c r="AO91" s="5" t="s">
        <v>59</v>
      </c>
      <c r="AP91" s="5" t="s">
        <v>59</v>
      </c>
      <c r="AQ91" s="5" t="s">
        <v>59</v>
      </c>
      <c r="AR91" s="5" t="s">
        <v>59</v>
      </c>
      <c r="AS91" s="5" t="s">
        <v>59</v>
      </c>
      <c r="AT91" s="5" t="s">
        <v>59</v>
      </c>
      <c r="AU91" s="5" t="s">
        <v>59</v>
      </c>
      <c r="AV91" s="5" t="s">
        <v>59</v>
      </c>
      <c r="AW91" s="5" t="s">
        <v>59</v>
      </c>
      <c r="AX91" s="5" t="s">
        <v>59</v>
      </c>
      <c r="AY91" s="5" t="s">
        <v>59</v>
      </c>
      <c r="AZ91" s="5" t="s">
        <v>59</v>
      </c>
      <c r="BA91" s="5" t="s">
        <v>59</v>
      </c>
      <c r="BB91" s="5" t="s">
        <v>59</v>
      </c>
    </row>
    <row r="92" spans="1:54" x14ac:dyDescent="0.2">
      <c r="A92" s="3" t="s">
        <v>144</v>
      </c>
      <c r="B92" s="4">
        <v>4325194</v>
      </c>
      <c r="C92" s="5" t="s">
        <v>59</v>
      </c>
      <c r="D92" s="5" t="s">
        <v>59</v>
      </c>
      <c r="E92" s="5" t="s">
        <v>59</v>
      </c>
      <c r="F92" s="5" t="s">
        <v>59</v>
      </c>
      <c r="G92" s="5" t="s">
        <v>59</v>
      </c>
      <c r="H92" s="5" t="s">
        <v>59</v>
      </c>
      <c r="I92" s="5" t="s">
        <v>59</v>
      </c>
      <c r="J92" s="5" t="s">
        <v>59</v>
      </c>
      <c r="K92" s="5" t="s">
        <v>59</v>
      </c>
      <c r="L92" s="5" t="s">
        <v>59</v>
      </c>
      <c r="M92" s="5" t="s">
        <v>59</v>
      </c>
      <c r="N92" s="5" t="s">
        <v>59</v>
      </c>
      <c r="O92" s="5" t="s">
        <v>59</v>
      </c>
      <c r="P92" s="5" t="s">
        <v>59</v>
      </c>
      <c r="Q92" s="5" t="s">
        <v>59</v>
      </c>
      <c r="R92" s="5" t="s">
        <v>59</v>
      </c>
      <c r="S92" s="5" t="s">
        <v>59</v>
      </c>
      <c r="T92" s="5" t="s">
        <v>59</v>
      </c>
      <c r="U92" s="5" t="s">
        <v>59</v>
      </c>
      <c r="V92" s="5" t="s">
        <v>59</v>
      </c>
      <c r="W92" s="5" t="s">
        <v>59</v>
      </c>
      <c r="X92" s="5" t="s">
        <v>59</v>
      </c>
      <c r="Y92" s="5" t="s">
        <v>59</v>
      </c>
      <c r="Z92" s="5" t="s">
        <v>59</v>
      </c>
      <c r="AA92" s="5" t="s">
        <v>59</v>
      </c>
      <c r="AB92" s="5" t="s">
        <v>59</v>
      </c>
      <c r="AC92" s="5" t="s">
        <v>59</v>
      </c>
      <c r="AD92" s="5" t="s">
        <v>59</v>
      </c>
      <c r="AE92" s="5" t="s">
        <v>59</v>
      </c>
      <c r="AF92" s="5" t="s">
        <v>59</v>
      </c>
      <c r="AG92" s="5" t="s">
        <v>59</v>
      </c>
      <c r="AH92" s="5" t="s">
        <v>59</v>
      </c>
      <c r="AI92" s="5" t="s">
        <v>59</v>
      </c>
      <c r="AJ92" s="5" t="s">
        <v>59</v>
      </c>
      <c r="AK92" s="5" t="s">
        <v>59</v>
      </c>
      <c r="AL92" s="5" t="s">
        <v>59</v>
      </c>
      <c r="AM92" s="5" t="s">
        <v>59</v>
      </c>
      <c r="AN92" s="5" t="s">
        <v>59</v>
      </c>
      <c r="AO92" s="5" t="s">
        <v>59</v>
      </c>
      <c r="AP92" s="5" t="s">
        <v>59</v>
      </c>
      <c r="AQ92" s="5" t="s">
        <v>59</v>
      </c>
      <c r="AR92" s="5" t="s">
        <v>59</v>
      </c>
      <c r="AS92" s="5" t="s">
        <v>59</v>
      </c>
      <c r="AT92" s="5" t="s">
        <v>59</v>
      </c>
      <c r="AU92" s="5" t="s">
        <v>59</v>
      </c>
      <c r="AV92" s="5" t="s">
        <v>59</v>
      </c>
      <c r="AW92" s="5" t="s">
        <v>59</v>
      </c>
      <c r="AX92" s="5" t="s">
        <v>59</v>
      </c>
      <c r="AY92" s="5" t="s">
        <v>59</v>
      </c>
      <c r="AZ92" s="5" t="s">
        <v>59</v>
      </c>
      <c r="BA92" s="5" t="s">
        <v>59</v>
      </c>
      <c r="BB92" s="5" t="s">
        <v>59</v>
      </c>
    </row>
    <row r="93" spans="1:54" x14ac:dyDescent="0.2">
      <c r="A93" s="3" t="s">
        <v>145</v>
      </c>
      <c r="B93" s="4">
        <v>29248357</v>
      </c>
      <c r="C93" s="5" t="s">
        <v>59</v>
      </c>
      <c r="D93" s="5" t="s">
        <v>59</v>
      </c>
      <c r="E93" s="5" t="s">
        <v>59</v>
      </c>
      <c r="F93" s="5" t="s">
        <v>59</v>
      </c>
      <c r="G93" s="5" t="s">
        <v>59</v>
      </c>
      <c r="H93" s="5" t="s">
        <v>59</v>
      </c>
      <c r="I93" s="5" t="s">
        <v>59</v>
      </c>
      <c r="J93" s="5" t="s">
        <v>59</v>
      </c>
      <c r="K93" s="5" t="s">
        <v>59</v>
      </c>
      <c r="L93" s="5" t="s">
        <v>59</v>
      </c>
      <c r="M93" s="5" t="s">
        <v>59</v>
      </c>
      <c r="N93" s="5" t="s">
        <v>59</v>
      </c>
      <c r="O93" s="5" t="s">
        <v>59</v>
      </c>
      <c r="P93" s="5" t="s">
        <v>59</v>
      </c>
      <c r="Q93" s="5" t="s">
        <v>59</v>
      </c>
      <c r="R93" s="5" t="s">
        <v>59</v>
      </c>
      <c r="S93" s="5" t="s">
        <v>59</v>
      </c>
      <c r="T93" s="5" t="s">
        <v>59</v>
      </c>
      <c r="U93" s="5" t="s">
        <v>59</v>
      </c>
      <c r="V93" s="5" t="s">
        <v>59</v>
      </c>
      <c r="W93" s="5" t="s">
        <v>59</v>
      </c>
      <c r="X93" s="5" t="s">
        <v>59</v>
      </c>
      <c r="Y93" s="5" t="s">
        <v>59</v>
      </c>
      <c r="Z93" s="5" t="s">
        <v>59</v>
      </c>
      <c r="AA93" s="5" t="s">
        <v>59</v>
      </c>
      <c r="AB93" s="5" t="s">
        <v>59</v>
      </c>
      <c r="AC93" s="5" t="s">
        <v>59</v>
      </c>
      <c r="AD93" s="5" t="s">
        <v>59</v>
      </c>
      <c r="AE93" s="5" t="s">
        <v>59</v>
      </c>
      <c r="AF93" s="5" t="s">
        <v>59</v>
      </c>
      <c r="AG93" s="5" t="s">
        <v>59</v>
      </c>
      <c r="AH93" s="5" t="s">
        <v>59</v>
      </c>
      <c r="AI93" s="5" t="s">
        <v>59</v>
      </c>
      <c r="AJ93" s="5" t="s">
        <v>59</v>
      </c>
      <c r="AK93" s="5" t="s">
        <v>59</v>
      </c>
      <c r="AL93" s="5" t="s">
        <v>59</v>
      </c>
      <c r="AM93" s="5" t="s">
        <v>59</v>
      </c>
      <c r="AN93" s="5" t="s">
        <v>59</v>
      </c>
      <c r="AO93" s="5" t="s">
        <v>59</v>
      </c>
      <c r="AP93" s="5" t="s">
        <v>59</v>
      </c>
      <c r="AQ93" s="5" t="s">
        <v>59</v>
      </c>
      <c r="AR93" s="5" t="s">
        <v>59</v>
      </c>
      <c r="AS93" s="5" t="s">
        <v>59</v>
      </c>
      <c r="AT93" s="5" t="s">
        <v>59</v>
      </c>
      <c r="AU93" s="5" t="s">
        <v>59</v>
      </c>
      <c r="AV93" s="5" t="s">
        <v>59</v>
      </c>
      <c r="AW93" s="5" t="s">
        <v>59</v>
      </c>
      <c r="AX93" s="5" t="s">
        <v>59</v>
      </c>
      <c r="AY93" s="5" t="s">
        <v>59</v>
      </c>
      <c r="AZ93" s="5" t="s">
        <v>59</v>
      </c>
      <c r="BA93" s="5" t="s">
        <v>59</v>
      </c>
      <c r="BB93" s="5" t="s">
        <v>59</v>
      </c>
    </row>
    <row r="94" spans="1:54" x14ac:dyDescent="0.2">
      <c r="A94" s="3" t="s">
        <v>146</v>
      </c>
      <c r="B94" s="4">
        <v>4380536</v>
      </c>
      <c r="C94" s="5" t="s">
        <v>59</v>
      </c>
      <c r="D94" s="5" t="s">
        <v>59</v>
      </c>
      <c r="E94" s="5" t="s">
        <v>59</v>
      </c>
      <c r="F94" s="5" t="s">
        <v>59</v>
      </c>
      <c r="G94" s="5" t="s">
        <v>59</v>
      </c>
      <c r="H94" s="5" t="s">
        <v>59</v>
      </c>
      <c r="I94" s="5" t="s">
        <v>59</v>
      </c>
      <c r="J94" s="5" t="s">
        <v>59</v>
      </c>
      <c r="K94" s="5" t="s">
        <v>59</v>
      </c>
      <c r="L94" s="5" t="s">
        <v>59</v>
      </c>
      <c r="M94" s="5" t="s">
        <v>59</v>
      </c>
      <c r="N94" s="5" t="s">
        <v>59</v>
      </c>
      <c r="O94" s="5" t="s">
        <v>59</v>
      </c>
      <c r="P94" s="5" t="s">
        <v>59</v>
      </c>
      <c r="Q94" s="5" t="s">
        <v>59</v>
      </c>
      <c r="R94" s="5" t="s">
        <v>59</v>
      </c>
      <c r="S94" s="5" t="s">
        <v>59</v>
      </c>
      <c r="T94" s="5" t="s">
        <v>59</v>
      </c>
      <c r="U94" s="5" t="s">
        <v>59</v>
      </c>
      <c r="V94" s="5" t="s">
        <v>59</v>
      </c>
      <c r="W94" s="5" t="s">
        <v>59</v>
      </c>
      <c r="X94" s="5" t="s">
        <v>59</v>
      </c>
      <c r="Y94" s="5" t="s">
        <v>59</v>
      </c>
      <c r="Z94" s="5" t="s">
        <v>59</v>
      </c>
      <c r="AA94" s="5" t="s">
        <v>59</v>
      </c>
      <c r="AB94" s="5" t="s">
        <v>59</v>
      </c>
      <c r="AC94" s="5" t="s">
        <v>59</v>
      </c>
      <c r="AD94" s="5" t="s">
        <v>59</v>
      </c>
      <c r="AE94" s="5" t="s">
        <v>59</v>
      </c>
      <c r="AF94" s="5" t="s">
        <v>59</v>
      </c>
      <c r="AG94" s="5" t="s">
        <v>59</v>
      </c>
      <c r="AH94" s="5" t="s">
        <v>59</v>
      </c>
      <c r="AI94" s="5" t="s">
        <v>59</v>
      </c>
      <c r="AJ94" s="5" t="s">
        <v>59</v>
      </c>
      <c r="AK94" s="5" t="s">
        <v>59</v>
      </c>
      <c r="AL94" s="5" t="s">
        <v>59</v>
      </c>
      <c r="AM94" s="5" t="s">
        <v>59</v>
      </c>
      <c r="AN94" s="5" t="s">
        <v>59</v>
      </c>
      <c r="AO94" s="5" t="s">
        <v>59</v>
      </c>
      <c r="AP94" s="5" t="s">
        <v>59</v>
      </c>
      <c r="AQ94" s="5" t="s">
        <v>59</v>
      </c>
      <c r="AR94" s="5" t="s">
        <v>59</v>
      </c>
      <c r="AS94" s="5" t="s">
        <v>59</v>
      </c>
      <c r="AT94" s="5" t="s">
        <v>59</v>
      </c>
      <c r="AU94" s="5" t="s">
        <v>59</v>
      </c>
      <c r="AV94" s="5" t="s">
        <v>59</v>
      </c>
      <c r="AW94" s="5" t="s">
        <v>59</v>
      </c>
      <c r="AX94" s="5" t="s">
        <v>59</v>
      </c>
      <c r="AY94" s="5" t="s">
        <v>59</v>
      </c>
      <c r="AZ94" s="5" t="s">
        <v>59</v>
      </c>
      <c r="BA94" s="5" t="s">
        <v>59</v>
      </c>
      <c r="BB94" s="5" t="s">
        <v>59</v>
      </c>
    </row>
    <row r="95" spans="1:54" x14ac:dyDescent="0.2">
      <c r="A95" s="3" t="s">
        <v>147</v>
      </c>
      <c r="B95" s="4">
        <v>11260349</v>
      </c>
      <c r="C95" s="6">
        <v>44.199803085615798</v>
      </c>
      <c r="D95" s="5" t="s">
        <v>59</v>
      </c>
      <c r="E95" s="5" t="s">
        <v>59</v>
      </c>
      <c r="F95" s="5" t="s">
        <v>59</v>
      </c>
      <c r="G95" s="6">
        <v>57.150305739739402</v>
      </c>
      <c r="H95" s="5" t="s">
        <v>59</v>
      </c>
      <c r="I95" s="5" t="s">
        <v>59</v>
      </c>
      <c r="J95" s="5" t="s">
        <v>59</v>
      </c>
      <c r="K95" s="5" t="s">
        <v>59</v>
      </c>
      <c r="L95" s="5" t="s">
        <v>59</v>
      </c>
      <c r="M95" s="5" t="s">
        <v>59</v>
      </c>
      <c r="N95" s="5" t="s">
        <v>59</v>
      </c>
      <c r="O95" s="5" t="s">
        <v>59</v>
      </c>
      <c r="P95" s="5" t="s">
        <v>59</v>
      </c>
      <c r="Q95" s="5" t="s">
        <v>59</v>
      </c>
      <c r="R95" s="5" t="s">
        <v>59</v>
      </c>
      <c r="S95" s="5" t="s">
        <v>59</v>
      </c>
      <c r="T95" s="5" t="s">
        <v>59</v>
      </c>
      <c r="U95" s="5" t="s">
        <v>59</v>
      </c>
      <c r="V95" s="5" t="s">
        <v>59</v>
      </c>
      <c r="W95" s="5" t="s">
        <v>59</v>
      </c>
      <c r="X95" s="5" t="s">
        <v>59</v>
      </c>
      <c r="Y95" s="5" t="s">
        <v>59</v>
      </c>
      <c r="Z95" s="5" t="s">
        <v>59</v>
      </c>
      <c r="AA95" s="5" t="s">
        <v>59</v>
      </c>
      <c r="AB95" s="5" t="s">
        <v>59</v>
      </c>
      <c r="AC95" s="5" t="s">
        <v>59</v>
      </c>
      <c r="AD95" s="5" t="s">
        <v>59</v>
      </c>
      <c r="AE95" s="5" t="s">
        <v>59</v>
      </c>
      <c r="AF95" s="5" t="s">
        <v>59</v>
      </c>
      <c r="AG95" s="5" t="s">
        <v>59</v>
      </c>
      <c r="AH95" s="5" t="s">
        <v>59</v>
      </c>
      <c r="AI95" s="5" t="s">
        <v>59</v>
      </c>
      <c r="AJ95" s="5" t="s">
        <v>59</v>
      </c>
      <c r="AK95" s="5" t="s">
        <v>59</v>
      </c>
      <c r="AL95" s="5" t="s">
        <v>59</v>
      </c>
      <c r="AM95" s="5" t="s">
        <v>59</v>
      </c>
      <c r="AN95" s="5" t="s">
        <v>59</v>
      </c>
      <c r="AO95" s="5" t="s">
        <v>59</v>
      </c>
      <c r="AP95" s="5" t="s">
        <v>59</v>
      </c>
      <c r="AQ95" s="5" t="s">
        <v>59</v>
      </c>
      <c r="AR95" s="5" t="s">
        <v>59</v>
      </c>
      <c r="AS95" s="5" t="s">
        <v>59</v>
      </c>
      <c r="AT95" s="5" t="s">
        <v>59</v>
      </c>
      <c r="AU95" s="5" t="s">
        <v>59</v>
      </c>
      <c r="AV95" s="5" t="s">
        <v>59</v>
      </c>
      <c r="AW95" s="5" t="s">
        <v>59</v>
      </c>
      <c r="AX95" s="5" t="s">
        <v>59</v>
      </c>
      <c r="AY95" s="5" t="s">
        <v>59</v>
      </c>
      <c r="AZ95" s="5" t="s">
        <v>59</v>
      </c>
      <c r="BA95" s="5" t="s">
        <v>59</v>
      </c>
      <c r="BB95" s="5" t="s">
        <v>59</v>
      </c>
    </row>
    <row r="96" spans="1:54" x14ac:dyDescent="0.2">
      <c r="A96" s="3" t="s">
        <v>148</v>
      </c>
      <c r="B96" s="4">
        <v>4772305</v>
      </c>
      <c r="C96" s="6">
        <v>34.758990360012902</v>
      </c>
      <c r="D96" s="6">
        <v>53.745329673877798</v>
      </c>
      <c r="E96" s="6">
        <v>28.762488030410999</v>
      </c>
      <c r="F96" s="6">
        <v>57.710819120292101</v>
      </c>
      <c r="G96" s="6">
        <v>32.540285349176699</v>
      </c>
      <c r="H96" s="6">
        <v>55.592382386372797</v>
      </c>
      <c r="I96" s="6">
        <v>37.051704701872502</v>
      </c>
      <c r="J96" s="6">
        <v>58.684403109100103</v>
      </c>
      <c r="K96" s="6">
        <v>30.803150611731802</v>
      </c>
      <c r="L96" s="6">
        <v>55.112861091621902</v>
      </c>
      <c r="M96" s="6">
        <v>30.205597400043501</v>
      </c>
      <c r="N96" s="6">
        <v>56.556518472826703</v>
      </c>
      <c r="O96" s="6">
        <v>40.889850980155998</v>
      </c>
      <c r="P96" s="6">
        <v>56.905757662394102</v>
      </c>
      <c r="Q96" s="6">
        <v>42.988755336245298</v>
      </c>
      <c r="R96" s="6">
        <v>57.630864153209998</v>
      </c>
      <c r="S96" s="6">
        <v>49.997865036224901</v>
      </c>
      <c r="T96" s="6">
        <v>64.137887271142901</v>
      </c>
      <c r="U96" s="6">
        <v>61.386973178071699</v>
      </c>
      <c r="V96" s="6">
        <v>57.380582452633099</v>
      </c>
      <c r="W96" s="6">
        <v>55.369262614915897</v>
      </c>
      <c r="X96" s="6">
        <v>31.895494542950399</v>
      </c>
      <c r="Y96" s="6">
        <v>30.217350436625299</v>
      </c>
      <c r="Z96" s="6">
        <v>30.2114080945932</v>
      </c>
      <c r="AA96" s="5" t="s">
        <v>59</v>
      </c>
      <c r="AB96" s="5" t="s">
        <v>59</v>
      </c>
      <c r="AC96" s="5" t="s">
        <v>59</v>
      </c>
      <c r="AD96" s="5" t="s">
        <v>59</v>
      </c>
      <c r="AE96" s="5" t="s">
        <v>59</v>
      </c>
      <c r="AF96" s="5" t="s">
        <v>59</v>
      </c>
      <c r="AG96" s="5" t="s">
        <v>59</v>
      </c>
      <c r="AH96" s="5" t="s">
        <v>59</v>
      </c>
      <c r="AI96" s="5" t="s">
        <v>59</v>
      </c>
      <c r="AJ96" s="5" t="s">
        <v>59</v>
      </c>
      <c r="AK96" s="5" t="s">
        <v>59</v>
      </c>
      <c r="AL96" s="5" t="s">
        <v>59</v>
      </c>
      <c r="AM96" s="5" t="s">
        <v>59</v>
      </c>
      <c r="AN96" s="5" t="s">
        <v>59</v>
      </c>
      <c r="AO96" s="5" t="s">
        <v>59</v>
      </c>
      <c r="AP96" s="5" t="s">
        <v>59</v>
      </c>
      <c r="AQ96" s="5" t="s">
        <v>59</v>
      </c>
      <c r="AR96" s="5" t="s">
        <v>59</v>
      </c>
      <c r="AS96" s="5" t="s">
        <v>59</v>
      </c>
      <c r="AT96" s="5" t="s">
        <v>59</v>
      </c>
      <c r="AU96" s="5" t="s">
        <v>59</v>
      </c>
      <c r="AV96" s="5" t="s">
        <v>59</v>
      </c>
      <c r="AW96" s="5" t="s">
        <v>59</v>
      </c>
      <c r="AX96" s="5" t="s">
        <v>59</v>
      </c>
      <c r="AY96" s="5" t="s">
        <v>59</v>
      </c>
      <c r="AZ96" s="5" t="s">
        <v>59</v>
      </c>
      <c r="BA96" s="5" t="s">
        <v>59</v>
      </c>
      <c r="BB96" s="5" t="s">
        <v>59</v>
      </c>
    </row>
    <row r="97" spans="1:54" x14ac:dyDescent="0.2">
      <c r="A97" s="3" t="s">
        <v>149</v>
      </c>
      <c r="B97" s="4">
        <v>4307124</v>
      </c>
      <c r="C97" s="6">
        <v>8.7830008270179292</v>
      </c>
      <c r="D97" s="6">
        <v>10.6929982620155</v>
      </c>
      <c r="E97" s="6">
        <v>11.018322650714699</v>
      </c>
      <c r="F97" s="5" t="s">
        <v>59</v>
      </c>
      <c r="G97" s="5" t="s">
        <v>59</v>
      </c>
      <c r="H97" s="5" t="s">
        <v>59</v>
      </c>
      <c r="I97" s="5" t="s">
        <v>59</v>
      </c>
      <c r="J97" s="5" t="s">
        <v>59</v>
      </c>
      <c r="K97" s="5" t="s">
        <v>59</v>
      </c>
      <c r="L97" s="5" t="s">
        <v>59</v>
      </c>
      <c r="M97" s="5" t="s">
        <v>59</v>
      </c>
      <c r="N97" s="5" t="s">
        <v>59</v>
      </c>
      <c r="O97" s="5" t="s">
        <v>59</v>
      </c>
      <c r="P97" s="5" t="s">
        <v>59</v>
      </c>
      <c r="Q97" s="5" t="s">
        <v>59</v>
      </c>
      <c r="R97" s="5" t="s">
        <v>59</v>
      </c>
      <c r="S97" s="6">
        <v>28.643340355968299</v>
      </c>
      <c r="T97" s="5" t="s">
        <v>59</v>
      </c>
      <c r="U97" s="5" t="s">
        <v>59</v>
      </c>
      <c r="V97" s="5" t="s">
        <v>59</v>
      </c>
      <c r="W97" s="5" t="s">
        <v>59</v>
      </c>
      <c r="X97" s="5" t="s">
        <v>59</v>
      </c>
      <c r="Y97" s="5" t="s">
        <v>59</v>
      </c>
      <c r="Z97" s="5" t="s">
        <v>59</v>
      </c>
      <c r="AA97" s="5" t="s">
        <v>59</v>
      </c>
      <c r="AB97" s="5" t="s">
        <v>59</v>
      </c>
      <c r="AC97" s="5" t="s">
        <v>59</v>
      </c>
      <c r="AD97" s="5" t="s">
        <v>59</v>
      </c>
      <c r="AE97" s="5" t="s">
        <v>59</v>
      </c>
      <c r="AF97" s="5" t="s">
        <v>59</v>
      </c>
      <c r="AG97" s="5" t="s">
        <v>59</v>
      </c>
      <c r="AH97" s="5" t="s">
        <v>59</v>
      </c>
      <c r="AI97" s="5" t="s">
        <v>59</v>
      </c>
      <c r="AJ97" s="5" t="s">
        <v>59</v>
      </c>
      <c r="AK97" s="5" t="s">
        <v>59</v>
      </c>
      <c r="AL97" s="5" t="s">
        <v>59</v>
      </c>
      <c r="AM97" s="5" t="s">
        <v>59</v>
      </c>
      <c r="AN97" s="5" t="s">
        <v>59</v>
      </c>
      <c r="AO97" s="5" t="s">
        <v>59</v>
      </c>
      <c r="AP97" s="5" t="s">
        <v>59</v>
      </c>
      <c r="AQ97" s="5" t="s">
        <v>59</v>
      </c>
      <c r="AR97" s="5" t="s">
        <v>59</v>
      </c>
      <c r="AS97" s="5" t="s">
        <v>59</v>
      </c>
      <c r="AT97" s="5" t="s">
        <v>59</v>
      </c>
      <c r="AU97" s="5" t="s">
        <v>59</v>
      </c>
      <c r="AV97" s="5" t="s">
        <v>59</v>
      </c>
      <c r="AW97" s="5" t="s">
        <v>59</v>
      </c>
      <c r="AX97" s="5" t="s">
        <v>59</v>
      </c>
      <c r="AY97" s="5" t="s">
        <v>59</v>
      </c>
      <c r="AZ97" s="5" t="s">
        <v>59</v>
      </c>
      <c r="BA97" s="5" t="s">
        <v>59</v>
      </c>
      <c r="BB97" s="5" t="s">
        <v>59</v>
      </c>
    </row>
    <row r="98" spans="1:54" x14ac:dyDescent="0.2">
      <c r="A98" s="3" t="s">
        <v>150</v>
      </c>
      <c r="B98" s="4">
        <v>4804565</v>
      </c>
      <c r="C98" s="6">
        <v>22.520654112281999</v>
      </c>
      <c r="D98" s="6">
        <v>26.053783619117901</v>
      </c>
      <c r="E98" s="6">
        <v>23.0983515527668</v>
      </c>
      <c r="F98" s="6">
        <v>24.892804325394302</v>
      </c>
      <c r="G98" s="6">
        <v>26.128334775697301</v>
      </c>
      <c r="H98" s="5" t="s">
        <v>59</v>
      </c>
      <c r="I98" s="5" t="s">
        <v>59</v>
      </c>
      <c r="J98" s="5" t="s">
        <v>59</v>
      </c>
      <c r="K98" s="6">
        <v>28.2004952194041</v>
      </c>
      <c r="L98" s="6">
        <v>25.2213324758218</v>
      </c>
      <c r="M98" s="6">
        <v>27.1195998739232</v>
      </c>
      <c r="N98" s="6">
        <v>30.166189392575401</v>
      </c>
      <c r="O98" s="6">
        <v>28.519308912124899</v>
      </c>
      <c r="P98" s="6">
        <v>26.1477641943628</v>
      </c>
      <c r="Q98" s="5" t="s">
        <v>59</v>
      </c>
      <c r="R98" s="5" t="s">
        <v>59</v>
      </c>
      <c r="S98" s="6">
        <v>27.3223390352303</v>
      </c>
      <c r="T98" s="6">
        <v>27.920478662724399</v>
      </c>
      <c r="U98" s="6">
        <v>28.203706261186099</v>
      </c>
      <c r="V98" s="6">
        <v>29.6243123243915</v>
      </c>
      <c r="W98" s="6">
        <v>28.072785433725201</v>
      </c>
      <c r="X98" s="6">
        <v>34.746590473481902</v>
      </c>
      <c r="Y98" s="6">
        <v>32.894976163080997</v>
      </c>
      <c r="Z98" s="6">
        <v>39.174905212822502</v>
      </c>
      <c r="AA98" s="6">
        <v>37.910102552998701</v>
      </c>
      <c r="AB98" s="5" t="s">
        <v>59</v>
      </c>
      <c r="AC98" s="5" t="s">
        <v>59</v>
      </c>
      <c r="AD98" s="5" t="s">
        <v>59</v>
      </c>
      <c r="AE98" s="5" t="s">
        <v>59</v>
      </c>
      <c r="AF98" s="5" t="s">
        <v>59</v>
      </c>
      <c r="AG98" s="5" t="s">
        <v>59</v>
      </c>
      <c r="AH98" s="5" t="s">
        <v>59</v>
      </c>
      <c r="AI98" s="5" t="s">
        <v>59</v>
      </c>
      <c r="AJ98" s="5" t="s">
        <v>59</v>
      </c>
      <c r="AK98" s="5" t="s">
        <v>59</v>
      </c>
      <c r="AL98" s="5" t="s">
        <v>59</v>
      </c>
      <c r="AM98" s="5" t="s">
        <v>59</v>
      </c>
      <c r="AN98" s="5" t="s">
        <v>59</v>
      </c>
      <c r="AO98" s="5" t="s">
        <v>59</v>
      </c>
      <c r="AP98" s="5" t="s">
        <v>59</v>
      </c>
      <c r="AQ98" s="5" t="s">
        <v>59</v>
      </c>
      <c r="AR98" s="5" t="s">
        <v>59</v>
      </c>
      <c r="AS98" s="5" t="s">
        <v>59</v>
      </c>
      <c r="AT98" s="5" t="s">
        <v>59</v>
      </c>
      <c r="AU98" s="5" t="s">
        <v>59</v>
      </c>
      <c r="AV98" s="5" t="s">
        <v>59</v>
      </c>
      <c r="AW98" s="5" t="s">
        <v>59</v>
      </c>
      <c r="AX98" s="5" t="s">
        <v>59</v>
      </c>
      <c r="AY98" s="5" t="s">
        <v>59</v>
      </c>
      <c r="AZ98" s="5" t="s">
        <v>59</v>
      </c>
      <c r="BA98" s="5" t="s">
        <v>59</v>
      </c>
      <c r="BB98" s="5" t="s">
        <v>59</v>
      </c>
    </row>
    <row r="99" spans="1:54" x14ac:dyDescent="0.2">
      <c r="A99" s="3" t="s">
        <v>151</v>
      </c>
      <c r="B99" s="4">
        <v>9293729</v>
      </c>
      <c r="C99" s="5" t="s">
        <v>59</v>
      </c>
      <c r="D99" s="5" t="s">
        <v>59</v>
      </c>
      <c r="E99" s="5" t="s">
        <v>59</v>
      </c>
      <c r="F99" s="5" t="s">
        <v>59</v>
      </c>
      <c r="G99" s="5" t="s">
        <v>59</v>
      </c>
      <c r="H99" s="5" t="s">
        <v>59</v>
      </c>
      <c r="I99" s="5" t="s">
        <v>59</v>
      </c>
      <c r="J99" s="5" t="s">
        <v>59</v>
      </c>
      <c r="K99" s="5" t="s">
        <v>59</v>
      </c>
      <c r="L99" s="5" t="s">
        <v>59</v>
      </c>
      <c r="M99" s="5" t="s">
        <v>59</v>
      </c>
      <c r="N99" s="5" t="s">
        <v>59</v>
      </c>
      <c r="O99" s="5" t="s">
        <v>59</v>
      </c>
      <c r="P99" s="5" t="s">
        <v>59</v>
      </c>
      <c r="Q99" s="5" t="s">
        <v>59</v>
      </c>
      <c r="R99" s="5" t="s">
        <v>59</v>
      </c>
      <c r="S99" s="5" t="s">
        <v>59</v>
      </c>
      <c r="T99" s="5" t="s">
        <v>59</v>
      </c>
      <c r="U99" s="5" t="s">
        <v>59</v>
      </c>
      <c r="V99" s="5" t="s">
        <v>59</v>
      </c>
      <c r="W99" s="5" t="s">
        <v>59</v>
      </c>
      <c r="X99" s="5" t="s">
        <v>59</v>
      </c>
      <c r="Y99" s="5" t="s">
        <v>59</v>
      </c>
      <c r="Z99" s="5" t="s">
        <v>59</v>
      </c>
      <c r="AA99" s="5" t="s">
        <v>59</v>
      </c>
      <c r="AB99" s="5" t="s">
        <v>59</v>
      </c>
      <c r="AC99" s="5" t="s">
        <v>59</v>
      </c>
      <c r="AD99" s="5" t="s">
        <v>59</v>
      </c>
      <c r="AE99" s="5" t="s">
        <v>59</v>
      </c>
      <c r="AF99" s="5" t="s">
        <v>59</v>
      </c>
      <c r="AG99" s="5" t="s">
        <v>59</v>
      </c>
      <c r="AH99" s="5" t="s">
        <v>59</v>
      </c>
      <c r="AI99" s="5" t="s">
        <v>59</v>
      </c>
      <c r="AJ99" s="5" t="s">
        <v>59</v>
      </c>
      <c r="AK99" s="5" t="s">
        <v>59</v>
      </c>
      <c r="AL99" s="5" t="s">
        <v>59</v>
      </c>
      <c r="AM99" s="5" t="s">
        <v>59</v>
      </c>
      <c r="AN99" s="5" t="s">
        <v>59</v>
      </c>
      <c r="AO99" s="5" t="s">
        <v>59</v>
      </c>
      <c r="AP99" s="5" t="s">
        <v>59</v>
      </c>
      <c r="AQ99" s="5" t="s">
        <v>59</v>
      </c>
      <c r="AR99" s="5" t="s">
        <v>59</v>
      </c>
      <c r="AS99" s="5" t="s">
        <v>59</v>
      </c>
      <c r="AT99" s="5" t="s">
        <v>59</v>
      </c>
      <c r="AU99" s="5" t="s">
        <v>59</v>
      </c>
      <c r="AV99" s="5" t="s">
        <v>59</v>
      </c>
      <c r="AW99" s="5" t="s">
        <v>59</v>
      </c>
      <c r="AX99" s="5" t="s">
        <v>59</v>
      </c>
      <c r="AY99" s="5" t="s">
        <v>59</v>
      </c>
      <c r="AZ99" s="5" t="s">
        <v>59</v>
      </c>
      <c r="BA99" s="5" t="s">
        <v>59</v>
      </c>
      <c r="BB99" s="5" t="s">
        <v>59</v>
      </c>
    </row>
    <row r="100" spans="1:54" x14ac:dyDescent="0.2">
      <c r="A100" s="3" t="s">
        <v>152</v>
      </c>
      <c r="B100" s="4">
        <v>4794912</v>
      </c>
      <c r="C100" s="6">
        <v>18.6050070518171</v>
      </c>
      <c r="D100" s="6">
        <v>16.118451757980299</v>
      </c>
      <c r="E100" s="5" t="s">
        <v>59</v>
      </c>
      <c r="F100" s="5" t="s">
        <v>59</v>
      </c>
      <c r="G100" s="6">
        <v>19.207318155730501</v>
      </c>
      <c r="H100" s="5" t="s">
        <v>59</v>
      </c>
      <c r="I100" s="5" t="s">
        <v>59</v>
      </c>
      <c r="J100" s="5" t="s">
        <v>59</v>
      </c>
      <c r="K100" s="6">
        <v>21.461141495477801</v>
      </c>
      <c r="L100" s="5" t="s">
        <v>59</v>
      </c>
      <c r="M100" s="5" t="s">
        <v>59</v>
      </c>
      <c r="N100" s="5" t="s">
        <v>59</v>
      </c>
      <c r="O100" s="6">
        <v>21.502227569220299</v>
      </c>
      <c r="P100" s="5" t="s">
        <v>59</v>
      </c>
      <c r="Q100" s="5" t="s">
        <v>59</v>
      </c>
      <c r="R100" s="5" t="s">
        <v>59</v>
      </c>
      <c r="S100" s="6">
        <v>27.4383264403561</v>
      </c>
      <c r="T100" s="6">
        <v>24.9176844867143</v>
      </c>
      <c r="U100" s="6">
        <v>25.714184885489399</v>
      </c>
      <c r="V100" s="6">
        <v>26.8336344514084</v>
      </c>
      <c r="W100" s="6">
        <v>36.368331612279903</v>
      </c>
      <c r="X100" s="6">
        <v>26.265055767605201</v>
      </c>
      <c r="Y100" s="6">
        <v>25.174793513336802</v>
      </c>
      <c r="Z100" s="6">
        <v>28.7103978440684</v>
      </c>
      <c r="AA100" s="5" t="s">
        <v>59</v>
      </c>
      <c r="AB100" s="5" t="s">
        <v>59</v>
      </c>
      <c r="AC100" s="5" t="s">
        <v>59</v>
      </c>
      <c r="AD100" s="5" t="s">
        <v>59</v>
      </c>
      <c r="AE100" s="5" t="s">
        <v>59</v>
      </c>
      <c r="AF100" s="5" t="s">
        <v>59</v>
      </c>
      <c r="AG100" s="5" t="s">
        <v>59</v>
      </c>
      <c r="AH100" s="5" t="s">
        <v>59</v>
      </c>
      <c r="AI100" s="5" t="s">
        <v>59</v>
      </c>
      <c r="AJ100" s="5" t="s">
        <v>59</v>
      </c>
      <c r="AK100" s="5" t="s">
        <v>59</v>
      </c>
      <c r="AL100" s="5" t="s">
        <v>59</v>
      </c>
      <c r="AM100" s="5" t="s">
        <v>59</v>
      </c>
      <c r="AN100" s="5" t="s">
        <v>59</v>
      </c>
      <c r="AO100" s="5" t="s">
        <v>59</v>
      </c>
      <c r="AP100" s="5" t="s">
        <v>59</v>
      </c>
      <c r="AQ100" s="5" t="s">
        <v>59</v>
      </c>
      <c r="AR100" s="5" t="s">
        <v>59</v>
      </c>
      <c r="AS100" s="5" t="s">
        <v>59</v>
      </c>
      <c r="AT100" s="5" t="s">
        <v>59</v>
      </c>
      <c r="AU100" s="5" t="s">
        <v>59</v>
      </c>
      <c r="AV100" s="5" t="s">
        <v>59</v>
      </c>
      <c r="AW100" s="5" t="s">
        <v>59</v>
      </c>
      <c r="AX100" s="5" t="s">
        <v>59</v>
      </c>
      <c r="AY100" s="5" t="s">
        <v>59</v>
      </c>
      <c r="AZ100" s="5" t="s">
        <v>59</v>
      </c>
      <c r="BA100" s="5" t="s">
        <v>59</v>
      </c>
      <c r="BB100" s="5" t="s">
        <v>59</v>
      </c>
    </row>
    <row r="101" spans="1:54" x14ac:dyDescent="0.2">
      <c r="A101" s="3" t="s">
        <v>153</v>
      </c>
      <c r="B101" s="4">
        <v>4265636</v>
      </c>
      <c r="C101" s="5" t="s">
        <v>59</v>
      </c>
      <c r="D101" s="5" t="s">
        <v>59</v>
      </c>
      <c r="E101" s="6">
        <v>21.361988066394701</v>
      </c>
      <c r="F101" s="5" t="s">
        <v>59</v>
      </c>
      <c r="G101" s="5" t="s">
        <v>59</v>
      </c>
      <c r="H101" s="5" t="s">
        <v>59</v>
      </c>
      <c r="I101" s="5" t="s">
        <v>59</v>
      </c>
      <c r="J101" s="5" t="s">
        <v>59</v>
      </c>
      <c r="K101" s="5" t="s">
        <v>59</v>
      </c>
      <c r="L101" s="5" t="s">
        <v>59</v>
      </c>
      <c r="M101" s="5" t="s">
        <v>59</v>
      </c>
      <c r="N101" s="5" t="s">
        <v>59</v>
      </c>
      <c r="O101" s="5" t="s">
        <v>59</v>
      </c>
      <c r="P101" s="6">
        <v>20.4038257399909</v>
      </c>
      <c r="Q101" s="5" t="s">
        <v>59</v>
      </c>
      <c r="R101" s="5" t="s">
        <v>59</v>
      </c>
      <c r="S101" s="5" t="s">
        <v>59</v>
      </c>
      <c r="T101" s="5" t="s">
        <v>59</v>
      </c>
      <c r="U101" s="5" t="s">
        <v>59</v>
      </c>
      <c r="V101" s="5" t="s">
        <v>59</v>
      </c>
      <c r="W101" s="6">
        <v>17.300161637369001</v>
      </c>
      <c r="X101" s="6">
        <v>18.140206412229599</v>
      </c>
      <c r="Y101" s="6">
        <v>16.571150876262099</v>
      </c>
      <c r="Z101" s="6">
        <v>16.522618634984202</v>
      </c>
      <c r="AA101" s="6">
        <v>17.564449791796498</v>
      </c>
      <c r="AB101" s="6">
        <v>18.4477992957849</v>
      </c>
      <c r="AC101" s="5" t="s">
        <v>59</v>
      </c>
      <c r="AD101" s="5" t="s">
        <v>59</v>
      </c>
      <c r="AE101" s="6">
        <v>15.732754293624501</v>
      </c>
      <c r="AF101" s="5" t="s">
        <v>59</v>
      </c>
      <c r="AG101" s="5" t="s">
        <v>59</v>
      </c>
      <c r="AH101" s="5" t="s">
        <v>59</v>
      </c>
      <c r="AI101" s="5" t="s">
        <v>59</v>
      </c>
      <c r="AJ101" s="5" t="s">
        <v>59</v>
      </c>
      <c r="AK101" s="5" t="s">
        <v>59</v>
      </c>
      <c r="AL101" s="5" t="s">
        <v>59</v>
      </c>
      <c r="AM101" s="5" t="s">
        <v>59</v>
      </c>
      <c r="AN101" s="5" t="s">
        <v>59</v>
      </c>
      <c r="AO101" s="5" t="s">
        <v>59</v>
      </c>
      <c r="AP101" s="5" t="s">
        <v>59</v>
      </c>
      <c r="AQ101" s="5" t="s">
        <v>59</v>
      </c>
      <c r="AR101" s="5" t="s">
        <v>59</v>
      </c>
      <c r="AS101" s="5" t="s">
        <v>59</v>
      </c>
      <c r="AT101" s="5" t="s">
        <v>59</v>
      </c>
      <c r="AU101" s="5" t="s">
        <v>59</v>
      </c>
      <c r="AV101" s="5" t="s">
        <v>59</v>
      </c>
      <c r="AW101" s="5" t="s">
        <v>59</v>
      </c>
      <c r="AX101" s="5" t="s">
        <v>59</v>
      </c>
      <c r="AY101" s="5" t="s">
        <v>59</v>
      </c>
      <c r="AZ101" s="5" t="s">
        <v>59</v>
      </c>
      <c r="BA101" s="5" t="s">
        <v>59</v>
      </c>
      <c r="BB101" s="5" t="s">
        <v>59</v>
      </c>
    </row>
    <row r="102" spans="1:54" x14ac:dyDescent="0.2">
      <c r="A102" s="3" t="s">
        <v>154</v>
      </c>
      <c r="B102" s="4">
        <v>4190041</v>
      </c>
      <c r="C102" s="6">
        <v>25.608481876019798</v>
      </c>
      <c r="D102" s="5" t="s">
        <v>59</v>
      </c>
      <c r="E102" s="6">
        <v>24.548780770658102</v>
      </c>
      <c r="F102" s="5" t="s">
        <v>59</v>
      </c>
      <c r="G102" s="6">
        <v>23.184183683365301</v>
      </c>
      <c r="H102" s="5" t="s">
        <v>59</v>
      </c>
      <c r="I102" s="6">
        <v>23.702597472547499</v>
      </c>
      <c r="J102" s="5" t="s">
        <v>59</v>
      </c>
      <c r="K102" s="6">
        <v>25.468392968810001</v>
      </c>
      <c r="L102" s="5" t="s">
        <v>59</v>
      </c>
      <c r="M102" s="6">
        <v>25.850293251321599</v>
      </c>
      <c r="N102" s="5" t="s">
        <v>59</v>
      </c>
      <c r="O102" s="6">
        <v>26.029396929056301</v>
      </c>
      <c r="P102" s="5" t="s">
        <v>59</v>
      </c>
      <c r="Q102" s="6">
        <v>23.797216448138801</v>
      </c>
      <c r="R102" s="5" t="s">
        <v>59</v>
      </c>
      <c r="S102" s="6">
        <v>27.508796359940501</v>
      </c>
      <c r="T102" s="5" t="s">
        <v>59</v>
      </c>
      <c r="U102" s="6">
        <v>28.279670023507801</v>
      </c>
      <c r="V102" s="5" t="s">
        <v>59</v>
      </c>
      <c r="W102" s="6">
        <v>28.667305071727199</v>
      </c>
      <c r="X102" s="5" t="s">
        <v>59</v>
      </c>
      <c r="Y102" s="6">
        <v>24.977243835663</v>
      </c>
      <c r="Z102" s="5" t="s">
        <v>59</v>
      </c>
      <c r="AA102" s="6">
        <v>26.568415373331899</v>
      </c>
      <c r="AB102" s="5" t="s">
        <v>59</v>
      </c>
      <c r="AC102" s="6">
        <v>23.536512414081699</v>
      </c>
      <c r="AD102" s="5" t="s">
        <v>59</v>
      </c>
      <c r="AE102" s="6">
        <v>21.949334399522701</v>
      </c>
      <c r="AF102" s="5" t="s">
        <v>59</v>
      </c>
      <c r="AG102" s="6">
        <v>22.6451057456059</v>
      </c>
      <c r="AH102" s="5" t="s">
        <v>59</v>
      </c>
      <c r="AI102" s="6">
        <v>22.846104500926</v>
      </c>
      <c r="AJ102" s="5" t="s">
        <v>59</v>
      </c>
      <c r="AK102" s="6">
        <v>24.552286875981</v>
      </c>
      <c r="AL102" s="5" t="s">
        <v>59</v>
      </c>
      <c r="AM102" s="6">
        <v>26.0084538226894</v>
      </c>
      <c r="AN102" s="5" t="s">
        <v>59</v>
      </c>
      <c r="AO102" s="6">
        <v>31.549442891870498</v>
      </c>
      <c r="AP102" s="5" t="s">
        <v>59</v>
      </c>
      <c r="AQ102" s="6">
        <v>34.777236963329301</v>
      </c>
      <c r="AR102" s="5" t="s">
        <v>59</v>
      </c>
      <c r="AS102" s="6">
        <v>34.88606535876</v>
      </c>
      <c r="AT102" s="5" t="s">
        <v>59</v>
      </c>
      <c r="AU102" s="6">
        <v>37.996030921070002</v>
      </c>
      <c r="AV102" s="5" t="s">
        <v>59</v>
      </c>
      <c r="AW102" s="5" t="s">
        <v>59</v>
      </c>
      <c r="AX102" s="5" t="s">
        <v>59</v>
      </c>
      <c r="AY102" s="5" t="s">
        <v>59</v>
      </c>
      <c r="AZ102" s="5" t="s">
        <v>59</v>
      </c>
      <c r="BA102" s="5" t="s">
        <v>59</v>
      </c>
      <c r="BB102" s="5" t="s">
        <v>59</v>
      </c>
    </row>
    <row r="103" spans="1:54" x14ac:dyDescent="0.2">
      <c r="A103" s="3" t="s">
        <v>155</v>
      </c>
      <c r="B103" s="4">
        <v>4147550</v>
      </c>
      <c r="C103" s="6">
        <v>18.405884853142702</v>
      </c>
      <c r="D103" s="5" t="s">
        <v>59</v>
      </c>
      <c r="E103" s="6">
        <v>17.9887677543446</v>
      </c>
      <c r="F103" s="5" t="s">
        <v>59</v>
      </c>
      <c r="G103" s="6">
        <v>18.593286522741401</v>
      </c>
      <c r="H103" s="5" t="s">
        <v>59</v>
      </c>
      <c r="I103" s="6">
        <v>20.6613118249381</v>
      </c>
      <c r="J103" s="5" t="s">
        <v>59</v>
      </c>
      <c r="K103" s="6">
        <v>21.867799857060898</v>
      </c>
      <c r="L103" s="5" t="s">
        <v>59</v>
      </c>
      <c r="M103" s="6">
        <v>23.240985697940101</v>
      </c>
      <c r="N103" s="5" t="s">
        <v>59</v>
      </c>
      <c r="O103" s="6">
        <v>23.897596427399399</v>
      </c>
      <c r="P103" s="5" t="s">
        <v>59</v>
      </c>
      <c r="Q103" s="6">
        <v>23.716881382558</v>
      </c>
      <c r="R103" s="5" t="s">
        <v>59</v>
      </c>
      <c r="S103" s="6">
        <v>25.6704078204883</v>
      </c>
      <c r="T103" s="5" t="s">
        <v>59</v>
      </c>
      <c r="U103" s="6">
        <v>24.215759383108601</v>
      </c>
      <c r="V103" s="5" t="s">
        <v>59</v>
      </c>
      <c r="W103" s="6">
        <v>25.755023315226499</v>
      </c>
      <c r="X103" s="5" t="s">
        <v>59</v>
      </c>
      <c r="Y103" s="6">
        <v>26.3501076222934</v>
      </c>
      <c r="Z103" s="5" t="s">
        <v>59</v>
      </c>
      <c r="AA103" s="6">
        <v>27.743225732283499</v>
      </c>
      <c r="AB103" s="5" t="s">
        <v>59</v>
      </c>
      <c r="AC103" s="6">
        <v>26.1414185764196</v>
      </c>
      <c r="AD103" s="5" t="s">
        <v>59</v>
      </c>
      <c r="AE103" s="6">
        <v>24.167708430463598</v>
      </c>
      <c r="AF103" s="5" t="s">
        <v>59</v>
      </c>
      <c r="AG103" s="6">
        <v>25.7410073095472</v>
      </c>
      <c r="AH103" s="5" t="s">
        <v>59</v>
      </c>
      <c r="AI103" s="6">
        <v>26.264958036246</v>
      </c>
      <c r="AJ103" s="5" t="s">
        <v>59</v>
      </c>
      <c r="AK103" s="6">
        <v>26.195262256406899</v>
      </c>
      <c r="AL103" s="5" t="s">
        <v>59</v>
      </c>
      <c r="AM103" s="6">
        <v>26.6321035773123</v>
      </c>
      <c r="AN103" s="5" t="s">
        <v>59</v>
      </c>
      <c r="AO103" s="6">
        <v>28.3632499000284</v>
      </c>
      <c r="AP103" s="5" t="s">
        <v>59</v>
      </c>
      <c r="AQ103" s="6">
        <v>28.017077144297499</v>
      </c>
      <c r="AR103" s="5" t="s">
        <v>59</v>
      </c>
      <c r="AS103" s="5" t="s">
        <v>59</v>
      </c>
      <c r="AT103" s="5" t="s">
        <v>59</v>
      </c>
      <c r="AU103" s="5" t="s">
        <v>59</v>
      </c>
      <c r="AV103" s="5" t="s">
        <v>59</v>
      </c>
      <c r="AW103" s="5" t="s">
        <v>59</v>
      </c>
      <c r="AX103" s="5" t="s">
        <v>59</v>
      </c>
      <c r="AY103" s="5" t="s">
        <v>59</v>
      </c>
      <c r="AZ103" s="5" t="s">
        <v>59</v>
      </c>
      <c r="BA103" s="5" t="s">
        <v>59</v>
      </c>
      <c r="BB103" s="5" t="s">
        <v>59</v>
      </c>
    </row>
    <row r="104" spans="1:54" x14ac:dyDescent="0.2">
      <c r="A104" s="3" t="s">
        <v>156</v>
      </c>
      <c r="B104" s="4">
        <v>4196287</v>
      </c>
      <c r="C104" s="5" t="s">
        <v>59</v>
      </c>
      <c r="D104" s="5" t="s">
        <v>59</v>
      </c>
      <c r="E104" s="5" t="s">
        <v>59</v>
      </c>
      <c r="F104" s="5" t="s">
        <v>59</v>
      </c>
      <c r="G104" s="5" t="s">
        <v>59</v>
      </c>
      <c r="H104" s="5" t="s">
        <v>59</v>
      </c>
      <c r="I104" s="5" t="s">
        <v>59</v>
      </c>
      <c r="J104" s="5" t="s">
        <v>59</v>
      </c>
      <c r="K104" s="5" t="s">
        <v>59</v>
      </c>
      <c r="L104" s="5" t="s">
        <v>59</v>
      </c>
      <c r="M104" s="5" t="s">
        <v>59</v>
      </c>
      <c r="N104" s="5" t="s">
        <v>59</v>
      </c>
      <c r="O104" s="5" t="s">
        <v>59</v>
      </c>
      <c r="P104" s="5" t="s">
        <v>59</v>
      </c>
      <c r="Q104" s="5" t="s">
        <v>59</v>
      </c>
      <c r="R104" s="5" t="s">
        <v>59</v>
      </c>
      <c r="S104" s="5" t="s">
        <v>59</v>
      </c>
      <c r="T104" s="5" t="s">
        <v>59</v>
      </c>
      <c r="U104" s="5" t="s">
        <v>59</v>
      </c>
      <c r="V104" s="5" t="s">
        <v>59</v>
      </c>
      <c r="W104" s="5" t="s">
        <v>59</v>
      </c>
      <c r="X104" s="5" t="s">
        <v>59</v>
      </c>
      <c r="Y104" s="5" t="s">
        <v>59</v>
      </c>
      <c r="Z104" s="5" t="s">
        <v>59</v>
      </c>
      <c r="AA104" s="5" t="s">
        <v>59</v>
      </c>
      <c r="AB104" s="5" t="s">
        <v>59</v>
      </c>
      <c r="AC104" s="5" t="s">
        <v>59</v>
      </c>
      <c r="AD104" s="5" t="s">
        <v>59</v>
      </c>
      <c r="AE104" s="5" t="s">
        <v>59</v>
      </c>
      <c r="AF104" s="5" t="s">
        <v>59</v>
      </c>
      <c r="AG104" s="5" t="s">
        <v>59</v>
      </c>
      <c r="AH104" s="5" t="s">
        <v>59</v>
      </c>
      <c r="AI104" s="5" t="s">
        <v>59</v>
      </c>
      <c r="AJ104" s="5" t="s">
        <v>59</v>
      </c>
      <c r="AK104" s="5" t="s">
        <v>59</v>
      </c>
      <c r="AL104" s="5" t="s">
        <v>59</v>
      </c>
      <c r="AM104" s="5" t="s">
        <v>59</v>
      </c>
      <c r="AN104" s="5" t="s">
        <v>59</v>
      </c>
      <c r="AO104" s="5" t="s">
        <v>59</v>
      </c>
      <c r="AP104" s="5" t="s">
        <v>59</v>
      </c>
      <c r="AQ104" s="5" t="s">
        <v>59</v>
      </c>
      <c r="AR104" s="5" t="s">
        <v>59</v>
      </c>
      <c r="AS104" s="5" t="s">
        <v>59</v>
      </c>
      <c r="AT104" s="5" t="s">
        <v>59</v>
      </c>
      <c r="AU104" s="5" t="s">
        <v>59</v>
      </c>
      <c r="AV104" s="5" t="s">
        <v>59</v>
      </c>
      <c r="AW104" s="5" t="s">
        <v>59</v>
      </c>
      <c r="AX104" s="5" t="s">
        <v>59</v>
      </c>
      <c r="AY104" s="5" t="s">
        <v>59</v>
      </c>
      <c r="AZ104" s="5" t="s">
        <v>59</v>
      </c>
      <c r="BA104" s="5" t="s">
        <v>59</v>
      </c>
      <c r="BB104" s="5" t="s">
        <v>59</v>
      </c>
    </row>
    <row r="105" spans="1:54" x14ac:dyDescent="0.2">
      <c r="A105" s="3" t="s">
        <v>157</v>
      </c>
      <c r="B105" s="4">
        <v>4404969</v>
      </c>
      <c r="C105" s="5" t="s">
        <v>59</v>
      </c>
      <c r="D105" s="5" t="s">
        <v>59</v>
      </c>
      <c r="E105" s="5" t="s">
        <v>59</v>
      </c>
      <c r="F105" s="5" t="s">
        <v>59</v>
      </c>
      <c r="G105" s="5" t="s">
        <v>59</v>
      </c>
      <c r="H105" s="5" t="s">
        <v>59</v>
      </c>
      <c r="I105" s="5" t="s">
        <v>59</v>
      </c>
      <c r="J105" s="5" t="s">
        <v>59</v>
      </c>
      <c r="K105" s="5" t="s">
        <v>59</v>
      </c>
      <c r="L105" s="5" t="s">
        <v>59</v>
      </c>
      <c r="M105" s="5" t="s">
        <v>59</v>
      </c>
      <c r="N105" s="5" t="s">
        <v>59</v>
      </c>
      <c r="O105" s="5" t="s">
        <v>59</v>
      </c>
      <c r="P105" s="5" t="s">
        <v>59</v>
      </c>
      <c r="Q105" s="5" t="s">
        <v>59</v>
      </c>
      <c r="R105" s="5" t="s">
        <v>59</v>
      </c>
      <c r="S105" s="5" t="s">
        <v>59</v>
      </c>
      <c r="T105" s="5" t="s">
        <v>59</v>
      </c>
      <c r="U105" s="5" t="s">
        <v>59</v>
      </c>
      <c r="V105" s="5" t="s">
        <v>59</v>
      </c>
      <c r="W105" s="5" t="s">
        <v>59</v>
      </c>
      <c r="X105" s="5" t="s">
        <v>59</v>
      </c>
      <c r="Y105" s="5" t="s">
        <v>59</v>
      </c>
      <c r="Z105" s="5" t="s">
        <v>59</v>
      </c>
      <c r="AA105" s="5" t="s">
        <v>59</v>
      </c>
      <c r="AB105" s="5" t="s">
        <v>59</v>
      </c>
      <c r="AC105" s="5" t="s">
        <v>59</v>
      </c>
      <c r="AD105" s="5" t="s">
        <v>59</v>
      </c>
      <c r="AE105" s="5" t="s">
        <v>59</v>
      </c>
      <c r="AF105" s="5" t="s">
        <v>59</v>
      </c>
      <c r="AG105" s="5" t="s">
        <v>59</v>
      </c>
      <c r="AH105" s="5" t="s">
        <v>59</v>
      </c>
      <c r="AI105" s="5" t="s">
        <v>59</v>
      </c>
      <c r="AJ105" s="5" t="s">
        <v>59</v>
      </c>
      <c r="AK105" s="5" t="s">
        <v>59</v>
      </c>
      <c r="AL105" s="5" t="s">
        <v>59</v>
      </c>
      <c r="AM105" s="5" t="s">
        <v>59</v>
      </c>
      <c r="AN105" s="5" t="s">
        <v>59</v>
      </c>
      <c r="AO105" s="5" t="s">
        <v>59</v>
      </c>
      <c r="AP105" s="5" t="s">
        <v>59</v>
      </c>
      <c r="AQ105" s="5" t="s">
        <v>59</v>
      </c>
      <c r="AR105" s="5" t="s">
        <v>59</v>
      </c>
      <c r="AS105" s="5" t="s">
        <v>59</v>
      </c>
      <c r="AT105" s="5" t="s">
        <v>59</v>
      </c>
      <c r="AU105" s="5" t="s">
        <v>59</v>
      </c>
      <c r="AV105" s="5" t="s">
        <v>59</v>
      </c>
      <c r="AW105" s="5" t="s">
        <v>59</v>
      </c>
      <c r="AX105" s="5" t="s">
        <v>59</v>
      </c>
      <c r="AY105" s="5" t="s">
        <v>59</v>
      </c>
      <c r="AZ105" s="5" t="s">
        <v>59</v>
      </c>
      <c r="BA105" s="5" t="s">
        <v>59</v>
      </c>
      <c r="BB105" s="5" t="s">
        <v>59</v>
      </c>
    </row>
    <row r="106" spans="1:54" x14ac:dyDescent="0.2">
      <c r="A106" s="3" t="s">
        <v>158</v>
      </c>
      <c r="B106" s="4">
        <v>4293446</v>
      </c>
      <c r="C106" s="6">
        <v>22.032041850580299</v>
      </c>
      <c r="D106" s="5" t="s">
        <v>59</v>
      </c>
      <c r="E106" s="6">
        <v>21.143659503932</v>
      </c>
      <c r="F106" s="6">
        <v>22.176080890877898</v>
      </c>
      <c r="G106" s="6">
        <v>21.8897983063227</v>
      </c>
      <c r="H106" s="6">
        <v>19.5827082545573</v>
      </c>
      <c r="I106" s="6">
        <v>19.818022324017701</v>
      </c>
      <c r="J106" s="6">
        <v>20.028464492212098</v>
      </c>
      <c r="K106" s="6">
        <v>19.177640470306098</v>
      </c>
      <c r="L106" s="5" t="s">
        <v>59</v>
      </c>
      <c r="M106" s="6">
        <v>19.000251278943001</v>
      </c>
      <c r="N106" s="5" t="s">
        <v>59</v>
      </c>
      <c r="O106" s="6">
        <v>18.2067299597269</v>
      </c>
      <c r="P106" s="5" t="s">
        <v>59</v>
      </c>
      <c r="Q106" s="6">
        <v>19.2104187199539</v>
      </c>
      <c r="R106" s="5" t="s">
        <v>59</v>
      </c>
      <c r="S106" s="6">
        <v>20.5759395887208</v>
      </c>
      <c r="T106" s="5" t="s">
        <v>59</v>
      </c>
      <c r="U106" s="6">
        <v>22.583970170502599</v>
      </c>
      <c r="V106" s="6">
        <v>22.985515663841198</v>
      </c>
      <c r="W106" s="6">
        <v>24.228452173708899</v>
      </c>
      <c r="X106" s="5" t="s">
        <v>59</v>
      </c>
      <c r="Y106" s="6">
        <v>24.477841581576101</v>
      </c>
      <c r="Z106" s="5" t="s">
        <v>59</v>
      </c>
      <c r="AA106" s="6">
        <v>29.3136738372385</v>
      </c>
      <c r="AB106" s="5" t="s">
        <v>59</v>
      </c>
      <c r="AC106" s="6">
        <v>27.2715537574318</v>
      </c>
      <c r="AD106" s="5" t="s">
        <v>59</v>
      </c>
      <c r="AE106" s="6">
        <v>24.4672334273024</v>
      </c>
      <c r="AF106" s="5" t="s">
        <v>59</v>
      </c>
      <c r="AG106" s="6">
        <v>22.824476991910199</v>
      </c>
      <c r="AH106" s="5" t="s">
        <v>59</v>
      </c>
      <c r="AI106" s="6">
        <v>24.518726639654201</v>
      </c>
      <c r="AJ106" s="5" t="s">
        <v>59</v>
      </c>
      <c r="AK106" s="6">
        <v>27.732885122667302</v>
      </c>
      <c r="AL106" s="5" t="s">
        <v>59</v>
      </c>
      <c r="AM106" s="6">
        <v>26.092694007584001</v>
      </c>
      <c r="AN106" s="6">
        <v>25.362197010601601</v>
      </c>
      <c r="AO106" s="6">
        <v>26.504875427328301</v>
      </c>
      <c r="AP106" s="6">
        <v>26.2434913845231</v>
      </c>
      <c r="AQ106" s="6">
        <v>25.930737355190999</v>
      </c>
      <c r="AR106" s="6">
        <v>26.272178643326601</v>
      </c>
      <c r="AS106" s="6">
        <v>25.202513905852999</v>
      </c>
      <c r="AT106" s="6">
        <v>27.911615065129499</v>
      </c>
      <c r="AU106" s="6">
        <v>28.5291461785209</v>
      </c>
      <c r="AV106" s="6">
        <v>25.885749306529199</v>
      </c>
      <c r="AW106" s="6">
        <v>25.104752149070698</v>
      </c>
      <c r="AX106" s="5" t="s">
        <v>59</v>
      </c>
      <c r="AY106" s="5" t="s">
        <v>59</v>
      </c>
      <c r="AZ106" s="5" t="s">
        <v>59</v>
      </c>
      <c r="BA106" s="5" t="s">
        <v>59</v>
      </c>
      <c r="BB106" s="5" t="s">
        <v>59</v>
      </c>
    </row>
    <row r="107" spans="1:54" x14ac:dyDescent="0.2">
      <c r="A107" s="3" t="s">
        <v>159</v>
      </c>
      <c r="B107" s="4">
        <v>4249335</v>
      </c>
      <c r="C107" s="5" t="s">
        <v>59</v>
      </c>
      <c r="D107" s="5" t="s">
        <v>59</v>
      </c>
      <c r="E107" s="5" t="s">
        <v>59</v>
      </c>
      <c r="F107" s="5" t="s">
        <v>59</v>
      </c>
      <c r="G107" s="5" t="s">
        <v>59</v>
      </c>
      <c r="H107" s="5" t="s">
        <v>59</v>
      </c>
      <c r="I107" s="5" t="s">
        <v>59</v>
      </c>
      <c r="J107" s="5" t="s">
        <v>59</v>
      </c>
      <c r="K107" s="5" t="s">
        <v>59</v>
      </c>
      <c r="L107" s="5" t="s">
        <v>59</v>
      </c>
      <c r="M107" s="5" t="s">
        <v>59</v>
      </c>
      <c r="N107" s="5" t="s">
        <v>59</v>
      </c>
      <c r="O107" s="5" t="s">
        <v>59</v>
      </c>
      <c r="P107" s="5" t="s">
        <v>59</v>
      </c>
      <c r="Q107" s="5" t="s">
        <v>59</v>
      </c>
      <c r="R107" s="5" t="s">
        <v>59</v>
      </c>
      <c r="S107" s="5" t="s">
        <v>59</v>
      </c>
      <c r="T107" s="5" t="s">
        <v>59</v>
      </c>
      <c r="U107" s="5" t="s">
        <v>59</v>
      </c>
      <c r="V107" s="5" t="s">
        <v>59</v>
      </c>
      <c r="W107" s="5" t="s">
        <v>59</v>
      </c>
      <c r="X107" s="5" t="s">
        <v>59</v>
      </c>
      <c r="Y107" s="5" t="s">
        <v>59</v>
      </c>
      <c r="Z107" s="5" t="s">
        <v>59</v>
      </c>
      <c r="AA107" s="5" t="s">
        <v>59</v>
      </c>
      <c r="AB107" s="5" t="s">
        <v>59</v>
      </c>
      <c r="AC107" s="5" t="s">
        <v>59</v>
      </c>
      <c r="AD107" s="5" t="s">
        <v>59</v>
      </c>
      <c r="AE107" s="5" t="s">
        <v>59</v>
      </c>
      <c r="AF107" s="5" t="s">
        <v>59</v>
      </c>
      <c r="AG107" s="5" t="s">
        <v>59</v>
      </c>
      <c r="AH107" s="5" t="s">
        <v>59</v>
      </c>
      <c r="AI107" s="5" t="s">
        <v>59</v>
      </c>
      <c r="AJ107" s="5" t="s">
        <v>59</v>
      </c>
      <c r="AK107" s="5" t="s">
        <v>59</v>
      </c>
      <c r="AL107" s="5" t="s">
        <v>59</v>
      </c>
      <c r="AM107" s="5" t="s">
        <v>59</v>
      </c>
      <c r="AN107" s="5" t="s">
        <v>59</v>
      </c>
      <c r="AO107" s="5" t="s">
        <v>59</v>
      </c>
      <c r="AP107" s="5" t="s">
        <v>59</v>
      </c>
      <c r="AQ107" s="5" t="s">
        <v>59</v>
      </c>
      <c r="AR107" s="5" t="s">
        <v>59</v>
      </c>
      <c r="AS107" s="5" t="s">
        <v>59</v>
      </c>
      <c r="AT107" s="5" t="s">
        <v>59</v>
      </c>
      <c r="AU107" s="5" t="s">
        <v>59</v>
      </c>
      <c r="AV107" s="5" t="s">
        <v>59</v>
      </c>
      <c r="AW107" s="5" t="s">
        <v>59</v>
      </c>
      <c r="AX107" s="5" t="s">
        <v>59</v>
      </c>
      <c r="AY107" s="5" t="s">
        <v>59</v>
      </c>
      <c r="AZ107" s="5" t="s">
        <v>59</v>
      </c>
      <c r="BA107" s="5" t="s">
        <v>59</v>
      </c>
      <c r="BB107" s="5" t="s">
        <v>59</v>
      </c>
    </row>
    <row r="108" spans="1:54" x14ac:dyDescent="0.2">
      <c r="A108" s="3" t="s">
        <v>160</v>
      </c>
      <c r="B108" s="4">
        <v>4405586</v>
      </c>
      <c r="C108" s="5" t="s">
        <v>59</v>
      </c>
      <c r="D108" s="5" t="s">
        <v>59</v>
      </c>
      <c r="E108" s="5" t="s">
        <v>59</v>
      </c>
      <c r="F108" s="5" t="s">
        <v>59</v>
      </c>
      <c r="G108" s="5" t="s">
        <v>59</v>
      </c>
      <c r="H108" s="5" t="s">
        <v>59</v>
      </c>
      <c r="I108" s="5" t="s">
        <v>59</v>
      </c>
      <c r="J108" s="5" t="s">
        <v>59</v>
      </c>
      <c r="K108" s="5" t="s">
        <v>59</v>
      </c>
      <c r="L108" s="5" t="s">
        <v>59</v>
      </c>
      <c r="M108" s="5" t="s">
        <v>59</v>
      </c>
      <c r="N108" s="5" t="s">
        <v>59</v>
      </c>
      <c r="O108" s="5" t="s">
        <v>59</v>
      </c>
      <c r="P108" s="5" t="s">
        <v>59</v>
      </c>
      <c r="Q108" s="5" t="s">
        <v>59</v>
      </c>
      <c r="R108" s="5" t="s">
        <v>59</v>
      </c>
      <c r="S108" s="5" t="s">
        <v>59</v>
      </c>
      <c r="T108" s="5" t="s">
        <v>59</v>
      </c>
      <c r="U108" s="5" t="s">
        <v>59</v>
      </c>
      <c r="V108" s="5" t="s">
        <v>59</v>
      </c>
      <c r="W108" s="5" t="s">
        <v>59</v>
      </c>
      <c r="X108" s="5" t="s">
        <v>59</v>
      </c>
      <c r="Y108" s="5" t="s">
        <v>59</v>
      </c>
      <c r="Z108" s="5" t="s">
        <v>59</v>
      </c>
      <c r="AA108" s="5" t="s">
        <v>59</v>
      </c>
      <c r="AB108" s="5" t="s">
        <v>59</v>
      </c>
      <c r="AC108" s="5" t="s">
        <v>59</v>
      </c>
      <c r="AD108" s="5" t="s">
        <v>59</v>
      </c>
      <c r="AE108" s="5" t="s">
        <v>59</v>
      </c>
      <c r="AF108" s="5" t="s">
        <v>59</v>
      </c>
      <c r="AG108" s="5" t="s">
        <v>59</v>
      </c>
      <c r="AH108" s="5" t="s">
        <v>59</v>
      </c>
      <c r="AI108" s="5" t="s">
        <v>59</v>
      </c>
      <c r="AJ108" s="5" t="s">
        <v>59</v>
      </c>
      <c r="AK108" s="5" t="s">
        <v>59</v>
      </c>
      <c r="AL108" s="5" t="s">
        <v>59</v>
      </c>
      <c r="AM108" s="5" t="s">
        <v>59</v>
      </c>
      <c r="AN108" s="5" t="s">
        <v>59</v>
      </c>
      <c r="AO108" s="5" t="s">
        <v>59</v>
      </c>
      <c r="AP108" s="5" t="s">
        <v>59</v>
      </c>
      <c r="AQ108" s="5" t="s">
        <v>59</v>
      </c>
      <c r="AR108" s="5" t="s">
        <v>59</v>
      </c>
      <c r="AS108" s="5" t="s">
        <v>59</v>
      </c>
      <c r="AT108" s="5" t="s">
        <v>59</v>
      </c>
      <c r="AU108" s="5" t="s">
        <v>59</v>
      </c>
      <c r="AV108" s="5" t="s">
        <v>59</v>
      </c>
      <c r="AW108" s="5" t="s">
        <v>59</v>
      </c>
      <c r="AX108" s="5" t="s">
        <v>59</v>
      </c>
      <c r="AY108" s="5" t="s">
        <v>59</v>
      </c>
      <c r="AZ108" s="5" t="s">
        <v>59</v>
      </c>
      <c r="BA108" s="5" t="s">
        <v>59</v>
      </c>
      <c r="BB108" s="5" t="s">
        <v>59</v>
      </c>
    </row>
    <row r="109" spans="1:54" x14ac:dyDescent="0.2">
      <c r="A109" s="3" t="s">
        <v>161</v>
      </c>
      <c r="B109" s="4">
        <v>4327156</v>
      </c>
      <c r="C109" s="6">
        <v>75.662824980390297</v>
      </c>
      <c r="D109" s="6">
        <v>74.460412406802106</v>
      </c>
      <c r="E109" s="6">
        <v>74.324298356753005</v>
      </c>
      <c r="F109" s="6">
        <v>72.649632859902894</v>
      </c>
      <c r="G109" s="6">
        <v>70.778506546295603</v>
      </c>
      <c r="H109" s="6">
        <v>69.984789103160097</v>
      </c>
      <c r="I109" s="6">
        <v>67.9649336820939</v>
      </c>
      <c r="J109" s="6">
        <v>69.135431217397596</v>
      </c>
      <c r="K109" s="6">
        <v>67.981380396211193</v>
      </c>
      <c r="L109" s="6">
        <v>67.045933389677003</v>
      </c>
      <c r="M109" s="6">
        <v>71.126791890626393</v>
      </c>
      <c r="N109" s="6">
        <v>72.353138735504004</v>
      </c>
      <c r="O109" s="6">
        <v>69.591561619466503</v>
      </c>
      <c r="P109" s="6">
        <v>72.166747210704102</v>
      </c>
      <c r="Q109" s="6">
        <v>73.482572626783906</v>
      </c>
      <c r="R109" s="6">
        <v>75.5958661549776</v>
      </c>
      <c r="S109" s="6">
        <v>74.296107541017193</v>
      </c>
      <c r="T109" s="6">
        <v>71.953923968447697</v>
      </c>
      <c r="U109" s="6">
        <v>74.636125520960306</v>
      </c>
      <c r="V109" s="6">
        <v>73.959865621136998</v>
      </c>
      <c r="W109" s="6">
        <v>70.421298959339794</v>
      </c>
      <c r="X109" s="6">
        <v>52.084502589548102</v>
      </c>
      <c r="Y109" s="6">
        <v>55.158558165720301</v>
      </c>
      <c r="Z109" s="6">
        <v>56.399136618471701</v>
      </c>
      <c r="AA109" s="5" t="s">
        <v>59</v>
      </c>
      <c r="AB109" s="5" t="s">
        <v>59</v>
      </c>
      <c r="AC109" s="5" t="s">
        <v>59</v>
      </c>
      <c r="AD109" s="5" t="s">
        <v>59</v>
      </c>
      <c r="AE109" s="5" t="s">
        <v>59</v>
      </c>
      <c r="AF109" s="5" t="s">
        <v>59</v>
      </c>
      <c r="AG109" s="5" t="s">
        <v>59</v>
      </c>
      <c r="AH109" s="5" t="s">
        <v>59</v>
      </c>
      <c r="AI109" s="5" t="s">
        <v>59</v>
      </c>
      <c r="AJ109" s="5" t="s">
        <v>59</v>
      </c>
      <c r="AK109" s="5" t="s">
        <v>59</v>
      </c>
      <c r="AL109" s="5" t="s">
        <v>59</v>
      </c>
      <c r="AM109" s="5" t="s">
        <v>59</v>
      </c>
      <c r="AN109" s="5" t="s">
        <v>59</v>
      </c>
      <c r="AO109" s="5" t="s">
        <v>59</v>
      </c>
      <c r="AP109" s="5" t="s">
        <v>59</v>
      </c>
      <c r="AQ109" s="5" t="s">
        <v>59</v>
      </c>
      <c r="AR109" s="5" t="s">
        <v>59</v>
      </c>
      <c r="AS109" s="5" t="s">
        <v>59</v>
      </c>
      <c r="AT109" s="5" t="s">
        <v>59</v>
      </c>
      <c r="AU109" s="5" t="s">
        <v>59</v>
      </c>
      <c r="AV109" s="5" t="s">
        <v>59</v>
      </c>
      <c r="AW109" s="5" t="s">
        <v>59</v>
      </c>
      <c r="AX109" s="5" t="s">
        <v>59</v>
      </c>
      <c r="AY109" s="5" t="s">
        <v>59</v>
      </c>
      <c r="AZ109" s="5" t="s">
        <v>59</v>
      </c>
      <c r="BA109" s="5" t="s">
        <v>59</v>
      </c>
      <c r="BB109" s="5" t="s">
        <v>59</v>
      </c>
    </row>
    <row r="110" spans="1:54" x14ac:dyDescent="0.2">
      <c r="A110" s="3" t="s">
        <v>162</v>
      </c>
      <c r="B110" s="4">
        <v>4307036</v>
      </c>
      <c r="C110" s="5" t="s">
        <v>59</v>
      </c>
      <c r="D110" s="5" t="s">
        <v>59</v>
      </c>
      <c r="E110" s="5" t="s">
        <v>59</v>
      </c>
      <c r="F110" s="5" t="s">
        <v>59</v>
      </c>
      <c r="G110" s="5" t="s">
        <v>59</v>
      </c>
      <c r="H110" s="5" t="s">
        <v>59</v>
      </c>
      <c r="I110" s="5" t="s">
        <v>59</v>
      </c>
      <c r="J110" s="5" t="s">
        <v>59</v>
      </c>
      <c r="K110" s="5" t="s">
        <v>59</v>
      </c>
      <c r="L110" s="5" t="s">
        <v>59</v>
      </c>
      <c r="M110" s="5" t="s">
        <v>59</v>
      </c>
      <c r="N110" s="5" t="s">
        <v>59</v>
      </c>
      <c r="O110" s="5" t="s">
        <v>59</v>
      </c>
      <c r="P110" s="5" t="s">
        <v>59</v>
      </c>
      <c r="Q110" s="5" t="s">
        <v>59</v>
      </c>
      <c r="R110" s="6">
        <v>23.5532205411738</v>
      </c>
      <c r="S110" s="5" t="s">
        <v>59</v>
      </c>
      <c r="T110" s="5" t="s">
        <v>59</v>
      </c>
      <c r="U110" s="5" t="s">
        <v>59</v>
      </c>
      <c r="V110" s="5" t="s">
        <v>59</v>
      </c>
      <c r="W110" s="5" t="s">
        <v>59</v>
      </c>
      <c r="X110" s="5" t="s">
        <v>59</v>
      </c>
      <c r="Y110" s="5" t="s">
        <v>59</v>
      </c>
      <c r="Z110" s="5" t="s">
        <v>59</v>
      </c>
      <c r="AA110" s="5" t="s">
        <v>59</v>
      </c>
      <c r="AB110" s="5" t="s">
        <v>59</v>
      </c>
      <c r="AC110" s="5" t="s">
        <v>59</v>
      </c>
      <c r="AD110" s="5" t="s">
        <v>59</v>
      </c>
      <c r="AE110" s="5" t="s">
        <v>59</v>
      </c>
      <c r="AF110" s="5" t="s">
        <v>59</v>
      </c>
      <c r="AG110" s="5" t="s">
        <v>59</v>
      </c>
      <c r="AH110" s="5" t="s">
        <v>59</v>
      </c>
      <c r="AI110" s="5" t="s">
        <v>59</v>
      </c>
      <c r="AJ110" s="5" t="s">
        <v>59</v>
      </c>
      <c r="AK110" s="5" t="s">
        <v>59</v>
      </c>
      <c r="AL110" s="5" t="s">
        <v>59</v>
      </c>
      <c r="AM110" s="5" t="s">
        <v>59</v>
      </c>
      <c r="AN110" s="5" t="s">
        <v>59</v>
      </c>
      <c r="AO110" s="5" t="s">
        <v>59</v>
      </c>
      <c r="AP110" s="5" t="s">
        <v>59</v>
      </c>
      <c r="AQ110" s="5" t="s">
        <v>59</v>
      </c>
      <c r="AR110" s="5" t="s">
        <v>59</v>
      </c>
      <c r="AS110" s="5" t="s">
        <v>59</v>
      </c>
      <c r="AT110" s="5" t="s">
        <v>59</v>
      </c>
      <c r="AU110" s="5" t="s">
        <v>59</v>
      </c>
      <c r="AV110" s="5" t="s">
        <v>59</v>
      </c>
      <c r="AW110" s="5" t="s">
        <v>59</v>
      </c>
      <c r="AX110" s="5" t="s">
        <v>59</v>
      </c>
      <c r="AY110" s="5" t="s">
        <v>59</v>
      </c>
      <c r="AZ110" s="5" t="s">
        <v>59</v>
      </c>
      <c r="BA110" s="5" t="s">
        <v>59</v>
      </c>
      <c r="BB110" s="5" t="s">
        <v>59</v>
      </c>
    </row>
    <row r="111" spans="1:54" x14ac:dyDescent="0.2">
      <c r="A111" s="3" t="s">
        <v>163</v>
      </c>
      <c r="B111" s="4">
        <v>4326287</v>
      </c>
      <c r="C111" s="5" t="s">
        <v>59</v>
      </c>
      <c r="D111" s="5" t="s">
        <v>59</v>
      </c>
      <c r="E111" s="5" t="s">
        <v>59</v>
      </c>
      <c r="F111" s="5" t="s">
        <v>59</v>
      </c>
      <c r="G111" s="5" t="s">
        <v>59</v>
      </c>
      <c r="H111" s="5" t="s">
        <v>59</v>
      </c>
      <c r="I111" s="5" t="s">
        <v>59</v>
      </c>
      <c r="J111" s="5" t="s">
        <v>59</v>
      </c>
      <c r="K111" s="5" t="s">
        <v>59</v>
      </c>
      <c r="L111" s="5" t="s">
        <v>59</v>
      </c>
      <c r="M111" s="5" t="s">
        <v>59</v>
      </c>
      <c r="N111" s="5" t="s">
        <v>59</v>
      </c>
      <c r="O111" s="5" t="s">
        <v>59</v>
      </c>
      <c r="P111" s="5" t="s">
        <v>59</v>
      </c>
      <c r="Q111" s="5" t="s">
        <v>59</v>
      </c>
      <c r="R111" s="5" t="s">
        <v>59</v>
      </c>
      <c r="S111" s="5" t="s">
        <v>59</v>
      </c>
      <c r="T111" s="5" t="s">
        <v>59</v>
      </c>
      <c r="U111" s="5" t="s">
        <v>59</v>
      </c>
      <c r="V111" s="5" t="s">
        <v>59</v>
      </c>
      <c r="W111" s="5" t="s">
        <v>59</v>
      </c>
      <c r="X111" s="5" t="s">
        <v>59</v>
      </c>
      <c r="Y111" s="5" t="s">
        <v>59</v>
      </c>
      <c r="Z111" s="5" t="s">
        <v>59</v>
      </c>
      <c r="AA111" s="5" t="s">
        <v>59</v>
      </c>
      <c r="AB111" s="5" t="s">
        <v>59</v>
      </c>
      <c r="AC111" s="5" t="s">
        <v>59</v>
      </c>
      <c r="AD111" s="5" t="s">
        <v>59</v>
      </c>
      <c r="AE111" s="5" t="s">
        <v>59</v>
      </c>
      <c r="AF111" s="5" t="s">
        <v>59</v>
      </c>
      <c r="AG111" s="5" t="s">
        <v>59</v>
      </c>
      <c r="AH111" s="5" t="s">
        <v>59</v>
      </c>
      <c r="AI111" s="5" t="s">
        <v>59</v>
      </c>
      <c r="AJ111" s="5" t="s">
        <v>59</v>
      </c>
      <c r="AK111" s="5" t="s">
        <v>59</v>
      </c>
      <c r="AL111" s="5" t="s">
        <v>59</v>
      </c>
      <c r="AM111" s="5" t="s">
        <v>59</v>
      </c>
      <c r="AN111" s="5" t="s">
        <v>59</v>
      </c>
      <c r="AO111" s="5" t="s">
        <v>59</v>
      </c>
      <c r="AP111" s="5" t="s">
        <v>59</v>
      </c>
      <c r="AQ111" s="5" t="s">
        <v>59</v>
      </c>
      <c r="AR111" s="5" t="s">
        <v>59</v>
      </c>
      <c r="AS111" s="5" t="s">
        <v>59</v>
      </c>
      <c r="AT111" s="5" t="s">
        <v>59</v>
      </c>
      <c r="AU111" s="5" t="s">
        <v>59</v>
      </c>
      <c r="AV111" s="5" t="s">
        <v>59</v>
      </c>
      <c r="AW111" s="5" t="s">
        <v>59</v>
      </c>
      <c r="AX111" s="5" t="s">
        <v>59</v>
      </c>
      <c r="AY111" s="5" t="s">
        <v>59</v>
      </c>
      <c r="AZ111" s="5" t="s">
        <v>59</v>
      </c>
      <c r="BA111" s="5" t="s">
        <v>59</v>
      </c>
      <c r="BB111" s="5" t="s">
        <v>59</v>
      </c>
    </row>
    <row r="112" spans="1:54" x14ac:dyDescent="0.2">
      <c r="A112" s="3" t="s">
        <v>164</v>
      </c>
      <c r="B112" s="4">
        <v>4138232</v>
      </c>
      <c r="C112" s="6">
        <v>69.062661162697395</v>
      </c>
      <c r="D112" s="6">
        <v>69.155722159358106</v>
      </c>
      <c r="E112" s="6">
        <v>77.213394067405005</v>
      </c>
      <c r="F112" s="6">
        <v>70.082724472481701</v>
      </c>
      <c r="G112" s="6">
        <v>66.998105768629003</v>
      </c>
      <c r="H112" s="6">
        <v>68.062980806039405</v>
      </c>
      <c r="I112" s="6">
        <v>66.045841421412902</v>
      </c>
      <c r="J112" s="6">
        <v>69.419575826589806</v>
      </c>
      <c r="K112" s="6">
        <v>67.095255075289401</v>
      </c>
      <c r="L112" s="6">
        <v>68.637702990280502</v>
      </c>
      <c r="M112" s="6">
        <v>68.602698000526701</v>
      </c>
      <c r="N112" s="6">
        <v>67.9302905597322</v>
      </c>
      <c r="O112" s="6">
        <v>68.011970203556899</v>
      </c>
      <c r="P112" s="6">
        <v>69.855357751469001</v>
      </c>
      <c r="Q112" s="6">
        <v>68.064366702771906</v>
      </c>
      <c r="R112" s="6">
        <v>67.820055794396296</v>
      </c>
      <c r="S112" s="6">
        <v>69.739571347874005</v>
      </c>
      <c r="T112" s="6">
        <v>68.379678318864805</v>
      </c>
      <c r="U112" s="6">
        <v>62.487247150652301</v>
      </c>
      <c r="V112" s="6">
        <v>66.020631017538705</v>
      </c>
      <c r="W112" s="6">
        <v>62.133012239292398</v>
      </c>
      <c r="X112" s="5" t="s">
        <v>59</v>
      </c>
      <c r="Y112" s="6">
        <v>50.672475086244397</v>
      </c>
      <c r="Z112" s="5" t="s">
        <v>59</v>
      </c>
      <c r="AA112" s="5" t="s">
        <v>59</v>
      </c>
      <c r="AB112" s="5" t="s">
        <v>59</v>
      </c>
      <c r="AC112" s="5" t="s">
        <v>59</v>
      </c>
      <c r="AD112" s="5" t="s">
        <v>59</v>
      </c>
      <c r="AE112" s="5" t="s">
        <v>59</v>
      </c>
      <c r="AF112" s="5" t="s">
        <v>59</v>
      </c>
      <c r="AG112" s="5" t="s">
        <v>59</v>
      </c>
      <c r="AH112" s="5" t="s">
        <v>59</v>
      </c>
      <c r="AI112" s="5" t="s">
        <v>59</v>
      </c>
      <c r="AJ112" s="5" t="s">
        <v>59</v>
      </c>
      <c r="AK112" s="5" t="s">
        <v>59</v>
      </c>
      <c r="AL112" s="5" t="s">
        <v>59</v>
      </c>
      <c r="AM112" s="5" t="s">
        <v>59</v>
      </c>
      <c r="AN112" s="5" t="s">
        <v>59</v>
      </c>
      <c r="AO112" s="5" t="s">
        <v>59</v>
      </c>
      <c r="AP112" s="5" t="s">
        <v>59</v>
      </c>
      <c r="AQ112" s="5" t="s">
        <v>59</v>
      </c>
      <c r="AR112" s="5" t="s">
        <v>59</v>
      </c>
      <c r="AS112" s="5" t="s">
        <v>59</v>
      </c>
      <c r="AT112" s="5" t="s">
        <v>59</v>
      </c>
      <c r="AU112" s="5" t="s">
        <v>59</v>
      </c>
      <c r="AV112" s="5" t="s">
        <v>59</v>
      </c>
      <c r="AW112" s="5" t="s">
        <v>59</v>
      </c>
      <c r="AX112" s="5" t="s">
        <v>59</v>
      </c>
      <c r="AY112" s="5" t="s">
        <v>59</v>
      </c>
      <c r="AZ112" s="5" t="s">
        <v>59</v>
      </c>
      <c r="BA112" s="5" t="s">
        <v>59</v>
      </c>
      <c r="BB112" s="5" t="s">
        <v>59</v>
      </c>
    </row>
    <row r="113" spans="1:54" x14ac:dyDescent="0.2">
      <c r="A113" s="3" t="s">
        <v>165</v>
      </c>
      <c r="B113" s="4">
        <v>4236770</v>
      </c>
      <c r="C113" s="5" t="s">
        <v>59</v>
      </c>
      <c r="D113" s="5" t="s">
        <v>59</v>
      </c>
      <c r="E113" s="5" t="s">
        <v>59</v>
      </c>
      <c r="F113" s="5" t="s">
        <v>59</v>
      </c>
      <c r="G113" s="5" t="s">
        <v>59</v>
      </c>
      <c r="H113" s="5" t="s">
        <v>59</v>
      </c>
      <c r="I113" s="5" t="s">
        <v>59</v>
      </c>
      <c r="J113" s="5" t="s">
        <v>59</v>
      </c>
      <c r="K113" s="5" t="s">
        <v>59</v>
      </c>
      <c r="L113" s="5" t="s">
        <v>59</v>
      </c>
      <c r="M113" s="5" t="s">
        <v>59</v>
      </c>
      <c r="N113" s="5" t="s">
        <v>59</v>
      </c>
      <c r="O113" s="5" t="s">
        <v>59</v>
      </c>
      <c r="P113" s="5" t="s">
        <v>59</v>
      </c>
      <c r="Q113" s="5" t="s">
        <v>59</v>
      </c>
      <c r="R113" s="5" t="s">
        <v>59</v>
      </c>
      <c r="S113" s="5" t="s">
        <v>59</v>
      </c>
      <c r="T113" s="5" t="s">
        <v>59</v>
      </c>
      <c r="U113" s="5" t="s">
        <v>59</v>
      </c>
      <c r="V113" s="5" t="s">
        <v>59</v>
      </c>
      <c r="W113" s="5" t="s">
        <v>59</v>
      </c>
      <c r="X113" s="5" t="s">
        <v>59</v>
      </c>
      <c r="Y113" s="5" t="s">
        <v>59</v>
      </c>
      <c r="Z113" s="5" t="s">
        <v>59</v>
      </c>
      <c r="AA113" s="5" t="s">
        <v>59</v>
      </c>
      <c r="AB113" s="5" t="s">
        <v>59</v>
      </c>
      <c r="AC113" s="5" t="s">
        <v>59</v>
      </c>
      <c r="AD113" s="5" t="s">
        <v>59</v>
      </c>
      <c r="AE113" s="5" t="s">
        <v>59</v>
      </c>
      <c r="AF113" s="5" t="s">
        <v>59</v>
      </c>
      <c r="AG113" s="5" t="s">
        <v>59</v>
      </c>
      <c r="AH113" s="5" t="s">
        <v>59</v>
      </c>
      <c r="AI113" s="5" t="s">
        <v>59</v>
      </c>
      <c r="AJ113" s="5" t="s">
        <v>59</v>
      </c>
      <c r="AK113" s="5" t="s">
        <v>59</v>
      </c>
      <c r="AL113" s="5" t="s">
        <v>59</v>
      </c>
      <c r="AM113" s="5" t="s">
        <v>59</v>
      </c>
      <c r="AN113" s="5" t="s">
        <v>59</v>
      </c>
      <c r="AO113" s="5" t="s">
        <v>59</v>
      </c>
      <c r="AP113" s="5" t="s">
        <v>59</v>
      </c>
      <c r="AQ113" s="5" t="s">
        <v>59</v>
      </c>
      <c r="AR113" s="5" t="s">
        <v>59</v>
      </c>
      <c r="AS113" s="5" t="s">
        <v>59</v>
      </c>
      <c r="AT113" s="5" t="s">
        <v>59</v>
      </c>
      <c r="AU113" s="5" t="s">
        <v>59</v>
      </c>
      <c r="AV113" s="5" t="s">
        <v>59</v>
      </c>
      <c r="AW113" s="5" t="s">
        <v>59</v>
      </c>
      <c r="AX113" s="5" t="s">
        <v>59</v>
      </c>
      <c r="AY113" s="5" t="s">
        <v>59</v>
      </c>
      <c r="AZ113" s="5" t="s">
        <v>59</v>
      </c>
      <c r="BA113" s="5" t="s">
        <v>59</v>
      </c>
      <c r="BB113" s="5" t="s">
        <v>59</v>
      </c>
    </row>
    <row r="114" spans="1:54" x14ac:dyDescent="0.2">
      <c r="A114" s="3" t="s">
        <v>166</v>
      </c>
      <c r="B114" s="4">
        <v>4090721</v>
      </c>
      <c r="C114" s="5" t="s">
        <v>59</v>
      </c>
      <c r="D114" s="5" t="s">
        <v>59</v>
      </c>
      <c r="E114" s="5" t="s">
        <v>59</v>
      </c>
      <c r="F114" s="5" t="s">
        <v>59</v>
      </c>
      <c r="G114" s="5" t="s">
        <v>59</v>
      </c>
      <c r="H114" s="5" t="s">
        <v>59</v>
      </c>
      <c r="I114" s="5" t="s">
        <v>59</v>
      </c>
      <c r="J114" s="5" t="s">
        <v>59</v>
      </c>
      <c r="K114" s="5" t="s">
        <v>59</v>
      </c>
      <c r="L114" s="5" t="s">
        <v>59</v>
      </c>
      <c r="M114" s="5" t="s">
        <v>59</v>
      </c>
      <c r="N114" s="5" t="s">
        <v>59</v>
      </c>
      <c r="O114" s="5" t="s">
        <v>59</v>
      </c>
      <c r="P114" s="5" t="s">
        <v>59</v>
      </c>
      <c r="Q114" s="5" t="s">
        <v>59</v>
      </c>
      <c r="R114" s="5" t="s">
        <v>59</v>
      </c>
      <c r="S114" s="5" t="s">
        <v>59</v>
      </c>
      <c r="T114" s="5" t="s">
        <v>59</v>
      </c>
      <c r="U114" s="5" t="s">
        <v>59</v>
      </c>
      <c r="V114" s="5" t="s">
        <v>59</v>
      </c>
      <c r="W114" s="5" t="s">
        <v>59</v>
      </c>
      <c r="X114" s="5" t="s">
        <v>59</v>
      </c>
      <c r="Y114" s="5" t="s">
        <v>59</v>
      </c>
      <c r="Z114" s="5" t="s">
        <v>59</v>
      </c>
      <c r="AA114" s="5" t="s">
        <v>59</v>
      </c>
      <c r="AB114" s="5" t="s">
        <v>59</v>
      </c>
      <c r="AC114" s="5" t="s">
        <v>59</v>
      </c>
      <c r="AD114" s="5" t="s">
        <v>59</v>
      </c>
      <c r="AE114" s="5" t="s">
        <v>59</v>
      </c>
      <c r="AF114" s="5" t="s">
        <v>59</v>
      </c>
      <c r="AG114" s="5" t="s">
        <v>59</v>
      </c>
      <c r="AH114" s="5" t="s">
        <v>59</v>
      </c>
      <c r="AI114" s="5" t="s">
        <v>59</v>
      </c>
      <c r="AJ114" s="5" t="s">
        <v>59</v>
      </c>
      <c r="AK114" s="5" t="s">
        <v>59</v>
      </c>
      <c r="AL114" s="5" t="s">
        <v>59</v>
      </c>
      <c r="AM114" s="5" t="s">
        <v>59</v>
      </c>
      <c r="AN114" s="5" t="s">
        <v>59</v>
      </c>
      <c r="AO114" s="5" t="s">
        <v>59</v>
      </c>
      <c r="AP114" s="5" t="s">
        <v>59</v>
      </c>
      <c r="AQ114" s="5" t="s">
        <v>59</v>
      </c>
      <c r="AR114" s="5" t="s">
        <v>59</v>
      </c>
      <c r="AS114" s="5" t="s">
        <v>59</v>
      </c>
      <c r="AT114" s="5" t="s">
        <v>59</v>
      </c>
      <c r="AU114" s="5" t="s">
        <v>59</v>
      </c>
      <c r="AV114" s="5" t="s">
        <v>59</v>
      </c>
      <c r="AW114" s="5" t="s">
        <v>59</v>
      </c>
      <c r="AX114" s="5" t="s">
        <v>59</v>
      </c>
      <c r="AY114" s="5" t="s">
        <v>59</v>
      </c>
      <c r="AZ114" s="5" t="s">
        <v>59</v>
      </c>
      <c r="BA114" s="5" t="s">
        <v>59</v>
      </c>
      <c r="BB114" s="5" t="s">
        <v>59</v>
      </c>
    </row>
    <row r="115" spans="1:54" x14ac:dyDescent="0.2">
      <c r="A115" s="3" t="s">
        <v>167</v>
      </c>
      <c r="B115" s="4">
        <v>4232369</v>
      </c>
      <c r="C115" s="5" t="s">
        <v>59</v>
      </c>
      <c r="D115" s="5" t="s">
        <v>59</v>
      </c>
      <c r="E115" s="5" t="s">
        <v>59</v>
      </c>
      <c r="F115" s="5" t="s">
        <v>59</v>
      </c>
      <c r="G115" s="5" t="s">
        <v>59</v>
      </c>
      <c r="H115" s="5" t="s">
        <v>59</v>
      </c>
      <c r="I115" s="5" t="s">
        <v>59</v>
      </c>
      <c r="J115" s="5" t="s">
        <v>59</v>
      </c>
      <c r="K115" s="5" t="s">
        <v>59</v>
      </c>
      <c r="L115" s="5" t="s">
        <v>59</v>
      </c>
      <c r="M115" s="5" t="s">
        <v>59</v>
      </c>
      <c r="N115" s="5" t="s">
        <v>59</v>
      </c>
      <c r="O115" s="5" t="s">
        <v>59</v>
      </c>
      <c r="P115" s="5" t="s">
        <v>59</v>
      </c>
      <c r="Q115" s="5" t="s">
        <v>59</v>
      </c>
      <c r="R115" s="5" t="s">
        <v>59</v>
      </c>
      <c r="S115" s="5" t="s">
        <v>59</v>
      </c>
      <c r="T115" s="5" t="s">
        <v>59</v>
      </c>
      <c r="U115" s="5" t="s">
        <v>59</v>
      </c>
      <c r="V115" s="5" t="s">
        <v>59</v>
      </c>
      <c r="W115" s="5" t="s">
        <v>59</v>
      </c>
      <c r="X115" s="5" t="s">
        <v>59</v>
      </c>
      <c r="Y115" s="5" t="s">
        <v>59</v>
      </c>
      <c r="Z115" s="5" t="s">
        <v>59</v>
      </c>
      <c r="AA115" s="5" t="s">
        <v>59</v>
      </c>
      <c r="AB115" s="5" t="s">
        <v>59</v>
      </c>
      <c r="AC115" s="5" t="s">
        <v>59</v>
      </c>
      <c r="AD115" s="5" t="s">
        <v>59</v>
      </c>
      <c r="AE115" s="5" t="s">
        <v>59</v>
      </c>
      <c r="AF115" s="5" t="s">
        <v>59</v>
      </c>
      <c r="AG115" s="5" t="s">
        <v>59</v>
      </c>
      <c r="AH115" s="5" t="s">
        <v>59</v>
      </c>
      <c r="AI115" s="5" t="s">
        <v>59</v>
      </c>
      <c r="AJ115" s="5" t="s">
        <v>59</v>
      </c>
      <c r="AK115" s="5" t="s">
        <v>59</v>
      </c>
      <c r="AL115" s="5" t="s">
        <v>59</v>
      </c>
      <c r="AM115" s="5" t="s">
        <v>59</v>
      </c>
      <c r="AN115" s="5" t="s">
        <v>59</v>
      </c>
      <c r="AO115" s="5" t="s">
        <v>59</v>
      </c>
      <c r="AP115" s="5" t="s">
        <v>59</v>
      </c>
      <c r="AQ115" s="5" t="s">
        <v>59</v>
      </c>
      <c r="AR115" s="5" t="s">
        <v>59</v>
      </c>
      <c r="AS115" s="5" t="s">
        <v>59</v>
      </c>
      <c r="AT115" s="5" t="s">
        <v>59</v>
      </c>
      <c r="AU115" s="5" t="s">
        <v>59</v>
      </c>
      <c r="AV115" s="5" t="s">
        <v>59</v>
      </c>
      <c r="AW115" s="5" t="s">
        <v>59</v>
      </c>
      <c r="AX115" s="5" t="s">
        <v>59</v>
      </c>
      <c r="AY115" s="5" t="s">
        <v>59</v>
      </c>
      <c r="AZ115" s="5" t="s">
        <v>59</v>
      </c>
      <c r="BA115" s="5" t="s">
        <v>59</v>
      </c>
      <c r="BB115" s="5" t="s">
        <v>59</v>
      </c>
    </row>
    <row r="116" spans="1:54" x14ac:dyDescent="0.2">
      <c r="A116" s="3" t="s">
        <v>168</v>
      </c>
      <c r="B116" s="4">
        <v>4752957</v>
      </c>
      <c r="C116" s="5" t="s">
        <v>59</v>
      </c>
      <c r="D116" s="5" t="s">
        <v>59</v>
      </c>
      <c r="E116" s="5" t="s">
        <v>59</v>
      </c>
      <c r="F116" s="5" t="s">
        <v>59</v>
      </c>
      <c r="G116" s="5" t="s">
        <v>59</v>
      </c>
      <c r="H116" s="5" t="s">
        <v>59</v>
      </c>
      <c r="I116" s="5" t="s">
        <v>59</v>
      </c>
      <c r="J116" s="5" t="s">
        <v>59</v>
      </c>
      <c r="K116" s="5" t="s">
        <v>59</v>
      </c>
      <c r="L116" s="5" t="s">
        <v>59</v>
      </c>
      <c r="M116" s="5" t="s">
        <v>59</v>
      </c>
      <c r="N116" s="5" t="s">
        <v>59</v>
      </c>
      <c r="O116" s="5" t="s">
        <v>59</v>
      </c>
      <c r="P116" s="5" t="s">
        <v>59</v>
      </c>
      <c r="Q116" s="5" t="s">
        <v>59</v>
      </c>
      <c r="R116" s="5" t="s">
        <v>59</v>
      </c>
      <c r="S116" s="5" t="s">
        <v>59</v>
      </c>
      <c r="T116" s="5" t="s">
        <v>59</v>
      </c>
      <c r="U116" s="5" t="s">
        <v>59</v>
      </c>
      <c r="V116" s="5" t="s">
        <v>59</v>
      </c>
      <c r="W116" s="5" t="s">
        <v>59</v>
      </c>
      <c r="X116" s="5" t="s">
        <v>59</v>
      </c>
      <c r="Y116" s="5" t="s">
        <v>59</v>
      </c>
      <c r="Z116" s="5" t="s">
        <v>59</v>
      </c>
      <c r="AA116" s="5" t="s">
        <v>59</v>
      </c>
      <c r="AB116" s="5" t="s">
        <v>59</v>
      </c>
      <c r="AC116" s="5" t="s">
        <v>59</v>
      </c>
      <c r="AD116" s="5" t="s">
        <v>59</v>
      </c>
      <c r="AE116" s="5" t="s">
        <v>59</v>
      </c>
      <c r="AF116" s="5" t="s">
        <v>59</v>
      </c>
      <c r="AG116" s="5" t="s">
        <v>59</v>
      </c>
      <c r="AH116" s="5" t="s">
        <v>59</v>
      </c>
      <c r="AI116" s="5" t="s">
        <v>59</v>
      </c>
      <c r="AJ116" s="5" t="s">
        <v>59</v>
      </c>
      <c r="AK116" s="5" t="s">
        <v>59</v>
      </c>
      <c r="AL116" s="5" t="s">
        <v>59</v>
      </c>
      <c r="AM116" s="5" t="s">
        <v>59</v>
      </c>
      <c r="AN116" s="5" t="s">
        <v>59</v>
      </c>
      <c r="AO116" s="5" t="s">
        <v>59</v>
      </c>
      <c r="AP116" s="5" t="s">
        <v>59</v>
      </c>
      <c r="AQ116" s="5" t="s">
        <v>59</v>
      </c>
      <c r="AR116" s="5" t="s">
        <v>59</v>
      </c>
      <c r="AS116" s="5" t="s">
        <v>59</v>
      </c>
      <c r="AT116" s="5" t="s">
        <v>59</v>
      </c>
      <c r="AU116" s="5" t="s">
        <v>59</v>
      </c>
      <c r="AV116" s="5" t="s">
        <v>59</v>
      </c>
      <c r="AW116" s="5" t="s">
        <v>59</v>
      </c>
      <c r="AX116" s="5" t="s">
        <v>59</v>
      </c>
      <c r="AY116" s="5" t="s">
        <v>59</v>
      </c>
      <c r="AZ116" s="5" t="s">
        <v>59</v>
      </c>
      <c r="BA116" s="5" t="s">
        <v>59</v>
      </c>
      <c r="BB116" s="5" t="s">
        <v>59</v>
      </c>
    </row>
    <row r="117" spans="1:54" x14ac:dyDescent="0.2">
      <c r="A117" s="3" t="s">
        <v>169</v>
      </c>
      <c r="B117" s="4">
        <v>4147551</v>
      </c>
      <c r="C117" s="6">
        <v>21.642391215152099</v>
      </c>
      <c r="D117" s="5" t="s">
        <v>59</v>
      </c>
      <c r="E117" s="6">
        <v>22.0678239867656</v>
      </c>
      <c r="F117" s="5" t="s">
        <v>59</v>
      </c>
      <c r="G117" s="6">
        <v>20.072167638066801</v>
      </c>
      <c r="H117" s="5" t="s">
        <v>59</v>
      </c>
      <c r="I117" s="6">
        <v>22.799088352022501</v>
      </c>
      <c r="J117" s="5" t="s">
        <v>59</v>
      </c>
      <c r="K117" s="6">
        <v>23.146553085063701</v>
      </c>
      <c r="L117" s="5" t="s">
        <v>59</v>
      </c>
      <c r="M117" s="6">
        <v>23.453035461674599</v>
      </c>
      <c r="N117" s="5" t="s">
        <v>59</v>
      </c>
      <c r="O117" s="6">
        <v>25.4658740987214</v>
      </c>
      <c r="P117" s="5" t="s">
        <v>59</v>
      </c>
      <c r="Q117" s="6">
        <v>23.0817214247772</v>
      </c>
      <c r="R117" s="5" t="s">
        <v>59</v>
      </c>
      <c r="S117" s="6">
        <v>25.148386482765599</v>
      </c>
      <c r="T117" s="6">
        <v>22.505619802230299</v>
      </c>
      <c r="U117" s="6">
        <v>21.948758975363099</v>
      </c>
      <c r="V117" s="6">
        <v>21.5530023009361</v>
      </c>
      <c r="W117" s="6">
        <v>20.877319401337498</v>
      </c>
      <c r="X117" s="5" t="s">
        <v>59</v>
      </c>
      <c r="Y117" s="6">
        <v>21.023373749332599</v>
      </c>
      <c r="Z117" s="5" t="s">
        <v>59</v>
      </c>
      <c r="AA117" s="6">
        <v>22.7944818101914</v>
      </c>
      <c r="AB117" s="5" t="s">
        <v>59</v>
      </c>
      <c r="AC117" s="6">
        <v>23.7491643036008</v>
      </c>
      <c r="AD117" s="5" t="s">
        <v>59</v>
      </c>
      <c r="AE117" s="6">
        <v>21.959796002833301</v>
      </c>
      <c r="AF117" s="5" t="s">
        <v>59</v>
      </c>
      <c r="AG117" s="6">
        <v>21.741964188070199</v>
      </c>
      <c r="AH117" s="5" t="s">
        <v>59</v>
      </c>
      <c r="AI117" s="6">
        <v>24.572823743208001</v>
      </c>
      <c r="AJ117" s="5" t="s">
        <v>59</v>
      </c>
      <c r="AK117" s="6">
        <v>23.482125011076601</v>
      </c>
      <c r="AL117" s="5" t="s">
        <v>59</v>
      </c>
      <c r="AM117" s="6">
        <v>25.472095775345</v>
      </c>
      <c r="AN117" s="5" t="s">
        <v>59</v>
      </c>
      <c r="AO117" s="6">
        <v>25.260160461698099</v>
      </c>
      <c r="AP117" s="6">
        <v>27.7808611879117</v>
      </c>
      <c r="AQ117" s="6">
        <v>34.276234346478802</v>
      </c>
      <c r="AR117" s="5" t="s">
        <v>59</v>
      </c>
      <c r="AS117" s="6">
        <v>32.543794942728802</v>
      </c>
      <c r="AT117" s="5" t="s">
        <v>59</v>
      </c>
      <c r="AU117" s="6">
        <v>32.043910294596998</v>
      </c>
      <c r="AV117" s="5" t="s">
        <v>59</v>
      </c>
      <c r="AW117" s="6">
        <v>27.536456687998101</v>
      </c>
      <c r="AX117" s="5" t="s">
        <v>59</v>
      </c>
      <c r="AY117" s="5" t="s">
        <v>59</v>
      </c>
      <c r="AZ117" s="5" t="s">
        <v>59</v>
      </c>
      <c r="BA117" s="5" t="s">
        <v>59</v>
      </c>
      <c r="BB117" s="5" t="s">
        <v>59</v>
      </c>
    </row>
    <row r="118" spans="1:54" x14ac:dyDescent="0.2">
      <c r="A118" s="3" t="s">
        <v>170</v>
      </c>
      <c r="B118" s="4">
        <v>4253190</v>
      </c>
      <c r="C118" s="6">
        <v>62.824528274266399</v>
      </c>
      <c r="D118" s="6">
        <v>61.939384219088602</v>
      </c>
      <c r="E118" s="6">
        <v>60.770341984845402</v>
      </c>
      <c r="F118" s="6">
        <v>61.750250159442302</v>
      </c>
      <c r="G118" s="6">
        <v>60.468671999159398</v>
      </c>
      <c r="H118" s="6">
        <v>61.482900783921799</v>
      </c>
      <c r="I118" s="6">
        <v>59.315204807727497</v>
      </c>
      <c r="J118" s="6">
        <v>61.984649262968802</v>
      </c>
      <c r="K118" s="6">
        <v>59.499436290852898</v>
      </c>
      <c r="L118" s="6">
        <v>60.102862647334</v>
      </c>
      <c r="M118" s="6">
        <v>60.033840924105199</v>
      </c>
      <c r="N118" s="6">
        <v>59.970928112706801</v>
      </c>
      <c r="O118" s="6">
        <v>62.810216233600201</v>
      </c>
      <c r="P118" s="5" t="s">
        <v>59</v>
      </c>
      <c r="Q118" s="6">
        <v>61.427787599846702</v>
      </c>
      <c r="R118" s="6">
        <v>54.5845612617276</v>
      </c>
      <c r="S118" s="6">
        <v>63.1870355594396</v>
      </c>
      <c r="T118" s="6">
        <v>56.219710054925301</v>
      </c>
      <c r="U118" s="6">
        <v>55.920859111336199</v>
      </c>
      <c r="V118" s="6">
        <v>52.433691311745299</v>
      </c>
      <c r="W118" s="6">
        <v>54.549330895983303</v>
      </c>
      <c r="X118" s="6">
        <v>39.622596508289803</v>
      </c>
      <c r="Y118" s="6">
        <v>36.1711427714229</v>
      </c>
      <c r="Z118" s="6">
        <v>33.9800264496252</v>
      </c>
      <c r="AA118" s="5" t="s">
        <v>59</v>
      </c>
      <c r="AB118" s="5" t="s">
        <v>59</v>
      </c>
      <c r="AC118" s="5" t="s">
        <v>59</v>
      </c>
      <c r="AD118" s="5" t="s">
        <v>59</v>
      </c>
      <c r="AE118" s="5" t="s">
        <v>59</v>
      </c>
      <c r="AF118" s="5" t="s">
        <v>59</v>
      </c>
      <c r="AG118" s="5" t="s">
        <v>59</v>
      </c>
      <c r="AH118" s="5" t="s">
        <v>59</v>
      </c>
      <c r="AI118" s="5" t="s">
        <v>59</v>
      </c>
      <c r="AJ118" s="5" t="s">
        <v>59</v>
      </c>
      <c r="AK118" s="5" t="s">
        <v>59</v>
      </c>
      <c r="AL118" s="5" t="s">
        <v>59</v>
      </c>
      <c r="AM118" s="5" t="s">
        <v>59</v>
      </c>
      <c r="AN118" s="5" t="s">
        <v>59</v>
      </c>
      <c r="AO118" s="5" t="s">
        <v>59</v>
      </c>
      <c r="AP118" s="5" t="s">
        <v>59</v>
      </c>
      <c r="AQ118" s="5" t="s">
        <v>59</v>
      </c>
      <c r="AR118" s="5" t="s">
        <v>59</v>
      </c>
      <c r="AS118" s="5" t="s">
        <v>59</v>
      </c>
      <c r="AT118" s="5" t="s">
        <v>59</v>
      </c>
      <c r="AU118" s="5" t="s">
        <v>59</v>
      </c>
      <c r="AV118" s="5" t="s">
        <v>59</v>
      </c>
      <c r="AW118" s="5" t="s">
        <v>59</v>
      </c>
      <c r="AX118" s="5" t="s">
        <v>59</v>
      </c>
      <c r="AY118" s="5" t="s">
        <v>59</v>
      </c>
      <c r="AZ118" s="5" t="s">
        <v>59</v>
      </c>
      <c r="BA118" s="5" t="s">
        <v>59</v>
      </c>
      <c r="BB118" s="5" t="s">
        <v>59</v>
      </c>
    </row>
    <row r="119" spans="1:54" x14ac:dyDescent="0.2">
      <c r="A119" s="3" t="s">
        <v>171</v>
      </c>
      <c r="B119" s="4">
        <v>4147552</v>
      </c>
      <c r="C119" s="6">
        <v>20.7550422958697</v>
      </c>
      <c r="D119" s="5" t="s">
        <v>59</v>
      </c>
      <c r="E119" s="6">
        <v>20.806029030486702</v>
      </c>
      <c r="F119" s="5" t="s">
        <v>59</v>
      </c>
      <c r="G119" s="6">
        <v>19.829015304081</v>
      </c>
      <c r="H119" s="5" t="s">
        <v>59</v>
      </c>
      <c r="I119" s="6">
        <v>21.922560309421499</v>
      </c>
      <c r="J119" s="5" t="s">
        <v>59</v>
      </c>
      <c r="K119" s="6">
        <v>21.755083606549601</v>
      </c>
      <c r="L119" s="5" t="s">
        <v>59</v>
      </c>
      <c r="M119" s="6">
        <v>25.207748786478302</v>
      </c>
      <c r="N119" s="5" t="s">
        <v>59</v>
      </c>
      <c r="O119" s="6">
        <v>26.134833199413201</v>
      </c>
      <c r="P119" s="5" t="s">
        <v>59</v>
      </c>
      <c r="Q119" s="6">
        <v>26.431184271411599</v>
      </c>
      <c r="R119" s="5" t="s">
        <v>59</v>
      </c>
      <c r="S119" s="6">
        <v>26.110950416876399</v>
      </c>
      <c r="T119" s="5" t="s">
        <v>59</v>
      </c>
      <c r="U119" s="6">
        <v>25.435417049226501</v>
      </c>
      <c r="V119" s="5" t="s">
        <v>59</v>
      </c>
      <c r="W119" s="6">
        <v>19.205328421171799</v>
      </c>
      <c r="X119" s="5" t="s">
        <v>59</v>
      </c>
      <c r="Y119" s="6">
        <v>19.0601727802825</v>
      </c>
      <c r="Z119" s="5" t="s">
        <v>59</v>
      </c>
      <c r="AA119" s="6">
        <v>22.052546211530501</v>
      </c>
      <c r="AB119" s="5" t="s">
        <v>59</v>
      </c>
      <c r="AC119" s="6">
        <v>21.0691593897484</v>
      </c>
      <c r="AD119" s="5" t="s">
        <v>59</v>
      </c>
      <c r="AE119" s="6">
        <v>21.072235022633699</v>
      </c>
      <c r="AF119" s="5" t="s">
        <v>59</v>
      </c>
      <c r="AG119" s="6">
        <v>24.173316751424601</v>
      </c>
      <c r="AH119" s="5" t="s">
        <v>59</v>
      </c>
      <c r="AI119" s="6">
        <v>22.755841894272098</v>
      </c>
      <c r="AJ119" s="5" t="s">
        <v>59</v>
      </c>
      <c r="AK119" s="6">
        <v>24.836992023690101</v>
      </c>
      <c r="AL119" s="5" t="s">
        <v>59</v>
      </c>
      <c r="AM119" s="6">
        <v>23.7583108353145</v>
      </c>
      <c r="AN119" s="5" t="s">
        <v>59</v>
      </c>
      <c r="AO119" s="6">
        <v>24.1699566551411</v>
      </c>
      <c r="AP119" s="5" t="s">
        <v>59</v>
      </c>
      <c r="AQ119" s="6">
        <v>27.443578006357999</v>
      </c>
      <c r="AR119" s="5" t="s">
        <v>59</v>
      </c>
      <c r="AS119" s="6">
        <v>30.171745822966699</v>
      </c>
      <c r="AT119" s="6">
        <v>31.6271103701344</v>
      </c>
      <c r="AU119" s="6">
        <v>30.8987539164421</v>
      </c>
      <c r="AV119" s="6">
        <v>31.309884127012602</v>
      </c>
      <c r="AW119" s="6">
        <v>37.848501044652799</v>
      </c>
      <c r="AX119" s="6">
        <v>31.557154746169299</v>
      </c>
      <c r="AY119" s="5" t="s">
        <v>59</v>
      </c>
      <c r="AZ119" s="5" t="s">
        <v>59</v>
      </c>
      <c r="BA119" s="5" t="s">
        <v>59</v>
      </c>
      <c r="BB119" s="5" t="s">
        <v>59</v>
      </c>
    </row>
    <row r="120" spans="1:54" x14ac:dyDescent="0.2">
      <c r="A120" s="3" t="s">
        <v>172</v>
      </c>
      <c r="B120" s="4">
        <v>4175233</v>
      </c>
      <c r="C120" s="5" t="s">
        <v>59</v>
      </c>
      <c r="D120" s="5" t="s">
        <v>59</v>
      </c>
      <c r="E120" s="5" t="s">
        <v>59</v>
      </c>
      <c r="F120" s="5" t="s">
        <v>59</v>
      </c>
      <c r="G120" s="5" t="s">
        <v>59</v>
      </c>
      <c r="H120" s="5" t="s">
        <v>59</v>
      </c>
      <c r="I120" s="5" t="s">
        <v>59</v>
      </c>
      <c r="J120" s="5" t="s">
        <v>59</v>
      </c>
      <c r="K120" s="5" t="s">
        <v>59</v>
      </c>
      <c r="L120" s="5" t="s">
        <v>59</v>
      </c>
      <c r="M120" s="5" t="s">
        <v>59</v>
      </c>
      <c r="N120" s="5" t="s">
        <v>59</v>
      </c>
      <c r="O120" s="5" t="s">
        <v>59</v>
      </c>
      <c r="P120" s="5" t="s">
        <v>59</v>
      </c>
      <c r="Q120" s="5" t="s">
        <v>59</v>
      </c>
      <c r="R120" s="5" t="s">
        <v>59</v>
      </c>
      <c r="S120" s="5" t="s">
        <v>59</v>
      </c>
      <c r="T120" s="5" t="s">
        <v>59</v>
      </c>
      <c r="U120" s="5" t="s">
        <v>59</v>
      </c>
      <c r="V120" s="5" t="s">
        <v>59</v>
      </c>
      <c r="W120" s="5" t="s">
        <v>59</v>
      </c>
      <c r="X120" s="5" t="s">
        <v>59</v>
      </c>
      <c r="Y120" s="5" t="s">
        <v>59</v>
      </c>
      <c r="Z120" s="5" t="s">
        <v>59</v>
      </c>
      <c r="AA120" s="5" t="s">
        <v>59</v>
      </c>
      <c r="AB120" s="5" t="s">
        <v>59</v>
      </c>
      <c r="AC120" s="5" t="s">
        <v>59</v>
      </c>
      <c r="AD120" s="5" t="s">
        <v>59</v>
      </c>
      <c r="AE120" s="5" t="s">
        <v>59</v>
      </c>
      <c r="AF120" s="5" t="s">
        <v>59</v>
      </c>
      <c r="AG120" s="5" t="s">
        <v>59</v>
      </c>
      <c r="AH120" s="5" t="s">
        <v>59</v>
      </c>
      <c r="AI120" s="5" t="s">
        <v>59</v>
      </c>
      <c r="AJ120" s="5" t="s">
        <v>59</v>
      </c>
      <c r="AK120" s="5" t="s">
        <v>59</v>
      </c>
      <c r="AL120" s="5" t="s">
        <v>59</v>
      </c>
      <c r="AM120" s="5" t="s">
        <v>59</v>
      </c>
      <c r="AN120" s="5" t="s">
        <v>59</v>
      </c>
      <c r="AO120" s="5" t="s">
        <v>59</v>
      </c>
      <c r="AP120" s="5" t="s">
        <v>59</v>
      </c>
      <c r="AQ120" s="5" t="s">
        <v>59</v>
      </c>
      <c r="AR120" s="5" t="s">
        <v>59</v>
      </c>
      <c r="AS120" s="5" t="s">
        <v>59</v>
      </c>
      <c r="AT120" s="5" t="s">
        <v>59</v>
      </c>
      <c r="AU120" s="5" t="s">
        <v>59</v>
      </c>
      <c r="AV120" s="5" t="s">
        <v>59</v>
      </c>
      <c r="AW120" s="5" t="s">
        <v>59</v>
      </c>
      <c r="AX120" s="5" t="s">
        <v>59</v>
      </c>
      <c r="AY120" s="5" t="s">
        <v>59</v>
      </c>
      <c r="AZ120" s="5" t="s">
        <v>59</v>
      </c>
      <c r="BA120" s="5" t="s">
        <v>59</v>
      </c>
      <c r="BB120" s="5" t="s">
        <v>59</v>
      </c>
    </row>
    <row r="121" spans="1:54" x14ac:dyDescent="0.2">
      <c r="A121" s="3" t="s">
        <v>173</v>
      </c>
      <c r="B121" s="4">
        <v>4316096</v>
      </c>
      <c r="C121" s="5" t="s">
        <v>59</v>
      </c>
      <c r="D121" s="5" t="s">
        <v>59</v>
      </c>
      <c r="E121" s="5" t="s">
        <v>59</v>
      </c>
      <c r="F121" s="5" t="s">
        <v>59</v>
      </c>
      <c r="G121" s="5" t="s">
        <v>59</v>
      </c>
      <c r="H121" s="5" t="s">
        <v>59</v>
      </c>
      <c r="I121" s="5" t="s">
        <v>59</v>
      </c>
      <c r="J121" s="5" t="s">
        <v>59</v>
      </c>
      <c r="K121" s="5" t="s">
        <v>59</v>
      </c>
      <c r="L121" s="5" t="s">
        <v>59</v>
      </c>
      <c r="M121" s="5" t="s">
        <v>59</v>
      </c>
      <c r="N121" s="5" t="s">
        <v>59</v>
      </c>
      <c r="O121" s="5" t="s">
        <v>59</v>
      </c>
      <c r="P121" s="5" t="s">
        <v>59</v>
      </c>
      <c r="Q121" s="5" t="s">
        <v>59</v>
      </c>
      <c r="R121" s="5" t="s">
        <v>59</v>
      </c>
      <c r="S121" s="5" t="s">
        <v>59</v>
      </c>
      <c r="T121" s="5" t="s">
        <v>59</v>
      </c>
      <c r="U121" s="5" t="s">
        <v>59</v>
      </c>
      <c r="V121" s="5" t="s">
        <v>59</v>
      </c>
      <c r="W121" s="5" t="s">
        <v>59</v>
      </c>
      <c r="X121" s="5" t="s">
        <v>59</v>
      </c>
      <c r="Y121" s="5" t="s">
        <v>59</v>
      </c>
      <c r="Z121" s="5" t="s">
        <v>59</v>
      </c>
      <c r="AA121" s="5" t="s">
        <v>59</v>
      </c>
      <c r="AB121" s="5" t="s">
        <v>59</v>
      </c>
      <c r="AC121" s="5" t="s">
        <v>59</v>
      </c>
      <c r="AD121" s="5" t="s">
        <v>59</v>
      </c>
      <c r="AE121" s="5" t="s">
        <v>59</v>
      </c>
      <c r="AF121" s="5" t="s">
        <v>59</v>
      </c>
      <c r="AG121" s="5" t="s">
        <v>59</v>
      </c>
      <c r="AH121" s="5" t="s">
        <v>59</v>
      </c>
      <c r="AI121" s="5" t="s">
        <v>59</v>
      </c>
      <c r="AJ121" s="5" t="s">
        <v>59</v>
      </c>
      <c r="AK121" s="5" t="s">
        <v>59</v>
      </c>
      <c r="AL121" s="5" t="s">
        <v>59</v>
      </c>
      <c r="AM121" s="5" t="s">
        <v>59</v>
      </c>
      <c r="AN121" s="5" t="s">
        <v>59</v>
      </c>
      <c r="AO121" s="5" t="s">
        <v>59</v>
      </c>
      <c r="AP121" s="5" t="s">
        <v>59</v>
      </c>
      <c r="AQ121" s="5" t="s">
        <v>59</v>
      </c>
      <c r="AR121" s="5" t="s">
        <v>59</v>
      </c>
      <c r="AS121" s="5" t="s">
        <v>59</v>
      </c>
      <c r="AT121" s="5" t="s">
        <v>59</v>
      </c>
      <c r="AU121" s="5" t="s">
        <v>59</v>
      </c>
      <c r="AV121" s="5" t="s">
        <v>59</v>
      </c>
      <c r="AW121" s="5" t="s">
        <v>59</v>
      </c>
      <c r="AX121" s="5" t="s">
        <v>59</v>
      </c>
      <c r="AY121" s="5" t="s">
        <v>59</v>
      </c>
      <c r="AZ121" s="5" t="s">
        <v>59</v>
      </c>
      <c r="BA121" s="5" t="s">
        <v>59</v>
      </c>
      <c r="BB121" s="5" t="s">
        <v>59</v>
      </c>
    </row>
    <row r="122" spans="1:54" x14ac:dyDescent="0.2">
      <c r="A122" s="3" t="s">
        <v>174</v>
      </c>
      <c r="B122" s="4">
        <v>4321272</v>
      </c>
      <c r="C122" s="5" t="s">
        <v>59</v>
      </c>
      <c r="D122" s="5" t="s">
        <v>59</v>
      </c>
      <c r="E122" s="5" t="s">
        <v>59</v>
      </c>
      <c r="F122" s="5" t="s">
        <v>59</v>
      </c>
      <c r="G122" s="5" t="s">
        <v>59</v>
      </c>
      <c r="H122" s="5" t="s">
        <v>59</v>
      </c>
      <c r="I122" s="5" t="s">
        <v>59</v>
      </c>
      <c r="J122" s="5" t="s">
        <v>59</v>
      </c>
      <c r="K122" s="5" t="s">
        <v>59</v>
      </c>
      <c r="L122" s="5" t="s">
        <v>59</v>
      </c>
      <c r="M122" s="5" t="s">
        <v>59</v>
      </c>
      <c r="N122" s="5" t="s">
        <v>59</v>
      </c>
      <c r="O122" s="5" t="s">
        <v>59</v>
      </c>
      <c r="P122" s="5" t="s">
        <v>59</v>
      </c>
      <c r="Q122" s="5" t="s">
        <v>59</v>
      </c>
      <c r="R122" s="5" t="s">
        <v>59</v>
      </c>
      <c r="S122" s="5" t="s">
        <v>59</v>
      </c>
      <c r="T122" s="5" t="s">
        <v>59</v>
      </c>
      <c r="U122" s="5" t="s">
        <v>59</v>
      </c>
      <c r="V122" s="5" t="s">
        <v>59</v>
      </c>
      <c r="W122" s="5" t="s">
        <v>59</v>
      </c>
      <c r="X122" s="5" t="s">
        <v>59</v>
      </c>
      <c r="Y122" s="5" t="s">
        <v>59</v>
      </c>
      <c r="Z122" s="5" t="s">
        <v>59</v>
      </c>
      <c r="AA122" s="5" t="s">
        <v>59</v>
      </c>
      <c r="AB122" s="5" t="s">
        <v>59</v>
      </c>
      <c r="AC122" s="5" t="s">
        <v>59</v>
      </c>
      <c r="AD122" s="5" t="s">
        <v>59</v>
      </c>
      <c r="AE122" s="5" t="s">
        <v>59</v>
      </c>
      <c r="AF122" s="5" t="s">
        <v>59</v>
      </c>
      <c r="AG122" s="5" t="s">
        <v>59</v>
      </c>
      <c r="AH122" s="5" t="s">
        <v>59</v>
      </c>
      <c r="AI122" s="5" t="s">
        <v>59</v>
      </c>
      <c r="AJ122" s="5" t="s">
        <v>59</v>
      </c>
      <c r="AK122" s="5" t="s">
        <v>59</v>
      </c>
      <c r="AL122" s="5" t="s">
        <v>59</v>
      </c>
      <c r="AM122" s="5" t="s">
        <v>59</v>
      </c>
      <c r="AN122" s="5" t="s">
        <v>59</v>
      </c>
      <c r="AO122" s="5" t="s">
        <v>59</v>
      </c>
      <c r="AP122" s="5" t="s">
        <v>59</v>
      </c>
      <c r="AQ122" s="5" t="s">
        <v>59</v>
      </c>
      <c r="AR122" s="5" t="s">
        <v>59</v>
      </c>
      <c r="AS122" s="5" t="s">
        <v>59</v>
      </c>
      <c r="AT122" s="5" t="s">
        <v>59</v>
      </c>
      <c r="AU122" s="5" t="s">
        <v>59</v>
      </c>
      <c r="AV122" s="5" t="s">
        <v>59</v>
      </c>
      <c r="AW122" s="5" t="s">
        <v>59</v>
      </c>
      <c r="AX122" s="5" t="s">
        <v>59</v>
      </c>
      <c r="AY122" s="5" t="s">
        <v>59</v>
      </c>
      <c r="AZ122" s="5" t="s">
        <v>59</v>
      </c>
      <c r="BA122" s="5" t="s">
        <v>59</v>
      </c>
      <c r="BB122" s="5" t="s">
        <v>59</v>
      </c>
    </row>
    <row r="123" spans="1:54" x14ac:dyDescent="0.2">
      <c r="A123" s="3" t="s">
        <v>175</v>
      </c>
      <c r="B123" s="4">
        <v>4629654</v>
      </c>
      <c r="C123" s="5" t="s">
        <v>59</v>
      </c>
      <c r="D123" s="5" t="s">
        <v>59</v>
      </c>
      <c r="E123" s="5" t="s">
        <v>59</v>
      </c>
      <c r="F123" s="5" t="s">
        <v>59</v>
      </c>
      <c r="G123" s="5" t="s">
        <v>59</v>
      </c>
      <c r="H123" s="5" t="s">
        <v>59</v>
      </c>
      <c r="I123" s="5" t="s">
        <v>59</v>
      </c>
      <c r="J123" s="5" t="s">
        <v>59</v>
      </c>
      <c r="K123" s="5" t="s">
        <v>59</v>
      </c>
      <c r="L123" s="5" t="s">
        <v>59</v>
      </c>
      <c r="M123" s="5" t="s">
        <v>59</v>
      </c>
      <c r="N123" s="5" t="s">
        <v>59</v>
      </c>
      <c r="O123" s="5" t="s">
        <v>59</v>
      </c>
      <c r="P123" s="5" t="s">
        <v>59</v>
      </c>
      <c r="Q123" s="5" t="s">
        <v>59</v>
      </c>
      <c r="R123" s="5" t="s">
        <v>59</v>
      </c>
      <c r="S123" s="5" t="s">
        <v>59</v>
      </c>
      <c r="T123" s="5" t="s">
        <v>59</v>
      </c>
      <c r="U123" s="5" t="s">
        <v>59</v>
      </c>
      <c r="V123" s="5" t="s">
        <v>59</v>
      </c>
      <c r="W123" s="5" t="s">
        <v>59</v>
      </c>
      <c r="X123" s="5" t="s">
        <v>59</v>
      </c>
      <c r="Y123" s="5" t="s">
        <v>59</v>
      </c>
      <c r="Z123" s="5" t="s">
        <v>59</v>
      </c>
      <c r="AA123" s="5" t="s">
        <v>59</v>
      </c>
      <c r="AB123" s="5" t="s">
        <v>59</v>
      </c>
      <c r="AC123" s="5" t="s">
        <v>59</v>
      </c>
      <c r="AD123" s="5" t="s">
        <v>59</v>
      </c>
      <c r="AE123" s="5" t="s">
        <v>59</v>
      </c>
      <c r="AF123" s="5" t="s">
        <v>59</v>
      </c>
      <c r="AG123" s="5" t="s">
        <v>59</v>
      </c>
      <c r="AH123" s="5" t="s">
        <v>59</v>
      </c>
      <c r="AI123" s="5" t="s">
        <v>59</v>
      </c>
      <c r="AJ123" s="5" t="s">
        <v>59</v>
      </c>
      <c r="AK123" s="5" t="s">
        <v>59</v>
      </c>
      <c r="AL123" s="5" t="s">
        <v>59</v>
      </c>
      <c r="AM123" s="5" t="s">
        <v>59</v>
      </c>
      <c r="AN123" s="5" t="s">
        <v>59</v>
      </c>
      <c r="AO123" s="5" t="s">
        <v>59</v>
      </c>
      <c r="AP123" s="5" t="s">
        <v>59</v>
      </c>
      <c r="AQ123" s="5" t="s">
        <v>59</v>
      </c>
      <c r="AR123" s="5" t="s">
        <v>59</v>
      </c>
      <c r="AS123" s="5" t="s">
        <v>59</v>
      </c>
      <c r="AT123" s="5" t="s">
        <v>59</v>
      </c>
      <c r="AU123" s="5" t="s">
        <v>59</v>
      </c>
      <c r="AV123" s="5" t="s">
        <v>59</v>
      </c>
      <c r="AW123" s="5" t="s">
        <v>59</v>
      </c>
      <c r="AX123" s="5" t="s">
        <v>59</v>
      </c>
      <c r="AY123" s="5" t="s">
        <v>59</v>
      </c>
      <c r="AZ123" s="5" t="s">
        <v>59</v>
      </c>
      <c r="BA123" s="5" t="s">
        <v>59</v>
      </c>
      <c r="BB123" s="5" t="s">
        <v>59</v>
      </c>
    </row>
    <row r="124" spans="1:54" x14ac:dyDescent="0.2">
      <c r="A124" s="3" t="s">
        <v>176</v>
      </c>
      <c r="B124" s="4">
        <v>4175234</v>
      </c>
      <c r="C124" s="5" t="s">
        <v>59</v>
      </c>
      <c r="D124" s="5" t="s">
        <v>59</v>
      </c>
      <c r="E124" s="5" t="s">
        <v>59</v>
      </c>
      <c r="F124" s="5" t="s">
        <v>59</v>
      </c>
      <c r="G124" s="5" t="s">
        <v>59</v>
      </c>
      <c r="H124" s="5" t="s">
        <v>59</v>
      </c>
      <c r="I124" s="5" t="s">
        <v>59</v>
      </c>
      <c r="J124" s="5" t="s">
        <v>59</v>
      </c>
      <c r="K124" s="5" t="s">
        <v>59</v>
      </c>
      <c r="L124" s="5" t="s">
        <v>59</v>
      </c>
      <c r="M124" s="5" t="s">
        <v>59</v>
      </c>
      <c r="N124" s="5" t="s">
        <v>59</v>
      </c>
      <c r="O124" s="5" t="s">
        <v>59</v>
      </c>
      <c r="P124" s="5" t="s">
        <v>59</v>
      </c>
      <c r="Q124" s="5" t="s">
        <v>59</v>
      </c>
      <c r="R124" s="5" t="s">
        <v>59</v>
      </c>
      <c r="S124" s="5" t="s">
        <v>59</v>
      </c>
      <c r="T124" s="5" t="s">
        <v>59</v>
      </c>
      <c r="U124" s="5" t="s">
        <v>59</v>
      </c>
      <c r="V124" s="5" t="s">
        <v>59</v>
      </c>
      <c r="W124" s="5" t="s">
        <v>59</v>
      </c>
      <c r="X124" s="5" t="s">
        <v>59</v>
      </c>
      <c r="Y124" s="5" t="s">
        <v>59</v>
      </c>
      <c r="Z124" s="5" t="s">
        <v>59</v>
      </c>
      <c r="AA124" s="5" t="s">
        <v>59</v>
      </c>
      <c r="AB124" s="5" t="s">
        <v>59</v>
      </c>
      <c r="AC124" s="5" t="s">
        <v>59</v>
      </c>
      <c r="AD124" s="5" t="s">
        <v>59</v>
      </c>
      <c r="AE124" s="5" t="s">
        <v>59</v>
      </c>
      <c r="AF124" s="5" t="s">
        <v>59</v>
      </c>
      <c r="AG124" s="5" t="s">
        <v>59</v>
      </c>
      <c r="AH124" s="5" t="s">
        <v>59</v>
      </c>
      <c r="AI124" s="5" t="s">
        <v>59</v>
      </c>
      <c r="AJ124" s="5" t="s">
        <v>59</v>
      </c>
      <c r="AK124" s="5" t="s">
        <v>59</v>
      </c>
      <c r="AL124" s="5" t="s">
        <v>59</v>
      </c>
      <c r="AM124" s="5" t="s">
        <v>59</v>
      </c>
      <c r="AN124" s="5" t="s">
        <v>59</v>
      </c>
      <c r="AO124" s="5" t="s">
        <v>59</v>
      </c>
      <c r="AP124" s="5" t="s">
        <v>59</v>
      </c>
      <c r="AQ124" s="5" t="s">
        <v>59</v>
      </c>
      <c r="AR124" s="5" t="s">
        <v>59</v>
      </c>
      <c r="AS124" s="5" t="s">
        <v>59</v>
      </c>
      <c r="AT124" s="5" t="s">
        <v>59</v>
      </c>
      <c r="AU124" s="5" t="s">
        <v>59</v>
      </c>
      <c r="AV124" s="5" t="s">
        <v>59</v>
      </c>
      <c r="AW124" s="5" t="s">
        <v>59</v>
      </c>
      <c r="AX124" s="5" t="s">
        <v>59</v>
      </c>
      <c r="AY124" s="5" t="s">
        <v>59</v>
      </c>
      <c r="AZ124" s="5" t="s">
        <v>59</v>
      </c>
      <c r="BA124" s="5" t="s">
        <v>59</v>
      </c>
      <c r="BB124" s="5" t="s">
        <v>59</v>
      </c>
    </row>
    <row r="125" spans="1:54" x14ac:dyDescent="0.2">
      <c r="A125" s="3" t="s">
        <v>177</v>
      </c>
      <c r="B125" s="4">
        <v>4332554</v>
      </c>
      <c r="C125" s="6">
        <v>27.962133347205299</v>
      </c>
      <c r="D125" s="5" t="s">
        <v>59</v>
      </c>
      <c r="E125" s="5" t="s">
        <v>59</v>
      </c>
      <c r="F125" s="5" t="s">
        <v>59</v>
      </c>
      <c r="G125" s="5" t="s">
        <v>59</v>
      </c>
      <c r="H125" s="5" t="s">
        <v>59</v>
      </c>
      <c r="I125" s="5" t="s">
        <v>59</v>
      </c>
      <c r="J125" s="5" t="s">
        <v>59</v>
      </c>
      <c r="K125" s="5" t="s">
        <v>59</v>
      </c>
      <c r="L125" s="6">
        <v>28.521633022053901</v>
      </c>
      <c r="M125" s="6">
        <v>28.7353951783405</v>
      </c>
      <c r="N125" s="5" t="s">
        <v>59</v>
      </c>
      <c r="O125" s="5" t="s">
        <v>59</v>
      </c>
      <c r="P125" s="6">
        <v>28.884710005995299</v>
      </c>
      <c r="Q125" s="5" t="s">
        <v>59</v>
      </c>
      <c r="R125" s="6">
        <v>27.587646144042601</v>
      </c>
      <c r="S125" s="6">
        <v>27.9187824618147</v>
      </c>
      <c r="T125" s="6">
        <v>26.786446647980899</v>
      </c>
      <c r="U125" s="6">
        <v>27.396137094747299</v>
      </c>
      <c r="V125" s="6">
        <v>26.591860503562799</v>
      </c>
      <c r="W125" s="5" t="s">
        <v>59</v>
      </c>
      <c r="X125" s="5" t="s">
        <v>59</v>
      </c>
      <c r="Y125" s="5" t="s">
        <v>59</v>
      </c>
      <c r="Z125" s="6">
        <v>18.6075615258741</v>
      </c>
      <c r="AA125" s="5" t="s">
        <v>59</v>
      </c>
      <c r="AB125" s="5" t="s">
        <v>59</v>
      </c>
      <c r="AC125" s="5" t="s">
        <v>59</v>
      </c>
      <c r="AD125" s="5" t="s">
        <v>59</v>
      </c>
      <c r="AE125" s="5" t="s">
        <v>59</v>
      </c>
      <c r="AF125" s="5" t="s">
        <v>59</v>
      </c>
      <c r="AG125" s="5" t="s">
        <v>59</v>
      </c>
      <c r="AH125" s="5" t="s">
        <v>59</v>
      </c>
      <c r="AI125" s="5" t="s">
        <v>59</v>
      </c>
      <c r="AJ125" s="5" t="s">
        <v>59</v>
      </c>
      <c r="AK125" s="5" t="s">
        <v>59</v>
      </c>
      <c r="AL125" s="5" t="s">
        <v>59</v>
      </c>
      <c r="AM125" s="5" t="s">
        <v>59</v>
      </c>
      <c r="AN125" s="5" t="s">
        <v>59</v>
      </c>
      <c r="AO125" s="5" t="s">
        <v>59</v>
      </c>
      <c r="AP125" s="5" t="s">
        <v>59</v>
      </c>
      <c r="AQ125" s="5" t="s">
        <v>59</v>
      </c>
      <c r="AR125" s="5" t="s">
        <v>59</v>
      </c>
      <c r="AS125" s="5" t="s">
        <v>59</v>
      </c>
      <c r="AT125" s="5" t="s">
        <v>59</v>
      </c>
      <c r="AU125" s="5" t="s">
        <v>59</v>
      </c>
      <c r="AV125" s="5" t="s">
        <v>59</v>
      </c>
      <c r="AW125" s="5" t="s">
        <v>59</v>
      </c>
      <c r="AX125" s="5" t="s">
        <v>59</v>
      </c>
      <c r="AY125" s="5" t="s">
        <v>59</v>
      </c>
      <c r="AZ125" s="5" t="s">
        <v>59</v>
      </c>
      <c r="BA125" s="5" t="s">
        <v>59</v>
      </c>
      <c r="BB125" s="5" t="s">
        <v>59</v>
      </c>
    </row>
    <row r="126" spans="1:54" x14ac:dyDescent="0.2">
      <c r="A126" s="3" t="s">
        <v>178</v>
      </c>
      <c r="B126" s="4">
        <v>4543330</v>
      </c>
      <c r="C126" s="5" t="s">
        <v>59</v>
      </c>
      <c r="D126" s="5" t="s">
        <v>59</v>
      </c>
      <c r="E126" s="5" t="s">
        <v>59</v>
      </c>
      <c r="F126" s="5" t="s">
        <v>59</v>
      </c>
      <c r="G126" s="5" t="s">
        <v>59</v>
      </c>
      <c r="H126" s="5" t="s">
        <v>59</v>
      </c>
      <c r="I126" s="5" t="s">
        <v>59</v>
      </c>
      <c r="J126" s="5" t="s">
        <v>59</v>
      </c>
      <c r="K126" s="5" t="s">
        <v>59</v>
      </c>
      <c r="L126" s="5" t="s">
        <v>59</v>
      </c>
      <c r="M126" s="5" t="s">
        <v>59</v>
      </c>
      <c r="N126" s="5" t="s">
        <v>59</v>
      </c>
      <c r="O126" s="5" t="s">
        <v>59</v>
      </c>
      <c r="P126" s="5" t="s">
        <v>59</v>
      </c>
      <c r="Q126" s="5" t="s">
        <v>59</v>
      </c>
      <c r="R126" s="5" t="s">
        <v>59</v>
      </c>
      <c r="S126" s="5" t="s">
        <v>59</v>
      </c>
      <c r="T126" s="5" t="s">
        <v>59</v>
      </c>
      <c r="U126" s="5" t="s">
        <v>59</v>
      </c>
      <c r="V126" s="5" t="s">
        <v>59</v>
      </c>
      <c r="W126" s="5" t="s">
        <v>59</v>
      </c>
      <c r="X126" s="5" t="s">
        <v>59</v>
      </c>
      <c r="Y126" s="5" t="s">
        <v>59</v>
      </c>
      <c r="Z126" s="5" t="s">
        <v>59</v>
      </c>
      <c r="AA126" s="5" t="s">
        <v>59</v>
      </c>
      <c r="AB126" s="5" t="s">
        <v>59</v>
      </c>
      <c r="AC126" s="5" t="s">
        <v>59</v>
      </c>
      <c r="AD126" s="5" t="s">
        <v>59</v>
      </c>
      <c r="AE126" s="5" t="s">
        <v>59</v>
      </c>
      <c r="AF126" s="5" t="s">
        <v>59</v>
      </c>
      <c r="AG126" s="5" t="s">
        <v>59</v>
      </c>
      <c r="AH126" s="5" t="s">
        <v>59</v>
      </c>
      <c r="AI126" s="5" t="s">
        <v>59</v>
      </c>
      <c r="AJ126" s="5" t="s">
        <v>59</v>
      </c>
      <c r="AK126" s="5" t="s">
        <v>59</v>
      </c>
      <c r="AL126" s="5" t="s">
        <v>59</v>
      </c>
      <c r="AM126" s="5" t="s">
        <v>59</v>
      </c>
      <c r="AN126" s="5" t="s">
        <v>59</v>
      </c>
      <c r="AO126" s="5" t="s">
        <v>59</v>
      </c>
      <c r="AP126" s="5" t="s">
        <v>59</v>
      </c>
      <c r="AQ126" s="5" t="s">
        <v>59</v>
      </c>
      <c r="AR126" s="5" t="s">
        <v>59</v>
      </c>
      <c r="AS126" s="5" t="s">
        <v>59</v>
      </c>
      <c r="AT126" s="5" t="s">
        <v>59</v>
      </c>
      <c r="AU126" s="5" t="s">
        <v>59</v>
      </c>
      <c r="AV126" s="5" t="s">
        <v>59</v>
      </c>
      <c r="AW126" s="5" t="s">
        <v>59</v>
      </c>
      <c r="AX126" s="5" t="s">
        <v>59</v>
      </c>
      <c r="AY126" s="5" t="s">
        <v>59</v>
      </c>
      <c r="AZ126" s="5" t="s">
        <v>59</v>
      </c>
      <c r="BA126" s="5" t="s">
        <v>59</v>
      </c>
      <c r="BB126" s="5" t="s">
        <v>59</v>
      </c>
    </row>
    <row r="127" spans="1:54" x14ac:dyDescent="0.2">
      <c r="A127" s="3" t="s">
        <v>179</v>
      </c>
      <c r="B127" s="4">
        <v>4202879</v>
      </c>
      <c r="C127" s="5" t="s">
        <v>59</v>
      </c>
      <c r="D127" s="5" t="s">
        <v>59</v>
      </c>
      <c r="E127" s="5" t="s">
        <v>59</v>
      </c>
      <c r="F127" s="5" t="s">
        <v>59</v>
      </c>
      <c r="G127" s="5" t="s">
        <v>59</v>
      </c>
      <c r="H127" s="5" t="s">
        <v>59</v>
      </c>
      <c r="I127" s="5" t="s">
        <v>59</v>
      </c>
      <c r="J127" s="5" t="s">
        <v>59</v>
      </c>
      <c r="K127" s="5" t="s">
        <v>59</v>
      </c>
      <c r="L127" s="5" t="s">
        <v>59</v>
      </c>
      <c r="M127" s="5" t="s">
        <v>59</v>
      </c>
      <c r="N127" s="5" t="s">
        <v>59</v>
      </c>
      <c r="O127" s="5" t="s">
        <v>59</v>
      </c>
      <c r="P127" s="5" t="s">
        <v>59</v>
      </c>
      <c r="Q127" s="5" t="s">
        <v>59</v>
      </c>
      <c r="R127" s="5" t="s">
        <v>59</v>
      </c>
      <c r="S127" s="5" t="s">
        <v>59</v>
      </c>
      <c r="T127" s="5" t="s">
        <v>59</v>
      </c>
      <c r="U127" s="5" t="s">
        <v>59</v>
      </c>
      <c r="V127" s="5" t="s">
        <v>59</v>
      </c>
      <c r="W127" s="5" t="s">
        <v>59</v>
      </c>
      <c r="X127" s="5" t="s">
        <v>59</v>
      </c>
      <c r="Y127" s="5" t="s">
        <v>59</v>
      </c>
      <c r="Z127" s="5" t="s">
        <v>59</v>
      </c>
      <c r="AA127" s="5" t="s">
        <v>59</v>
      </c>
      <c r="AB127" s="5" t="s">
        <v>59</v>
      </c>
      <c r="AC127" s="5" t="s">
        <v>59</v>
      </c>
      <c r="AD127" s="5" t="s">
        <v>59</v>
      </c>
      <c r="AE127" s="5" t="s">
        <v>59</v>
      </c>
      <c r="AF127" s="5" t="s">
        <v>59</v>
      </c>
      <c r="AG127" s="5" t="s">
        <v>59</v>
      </c>
      <c r="AH127" s="5" t="s">
        <v>59</v>
      </c>
      <c r="AI127" s="5" t="s">
        <v>59</v>
      </c>
      <c r="AJ127" s="5" t="s">
        <v>59</v>
      </c>
      <c r="AK127" s="5" t="s">
        <v>59</v>
      </c>
      <c r="AL127" s="5" t="s">
        <v>59</v>
      </c>
      <c r="AM127" s="5" t="s">
        <v>59</v>
      </c>
      <c r="AN127" s="5" t="s">
        <v>59</v>
      </c>
      <c r="AO127" s="5" t="s">
        <v>59</v>
      </c>
      <c r="AP127" s="5" t="s">
        <v>59</v>
      </c>
      <c r="AQ127" s="5" t="s">
        <v>59</v>
      </c>
      <c r="AR127" s="5" t="s">
        <v>59</v>
      </c>
      <c r="AS127" s="5" t="s">
        <v>59</v>
      </c>
      <c r="AT127" s="5" t="s">
        <v>59</v>
      </c>
      <c r="AU127" s="5" t="s">
        <v>59</v>
      </c>
      <c r="AV127" s="5" t="s">
        <v>59</v>
      </c>
      <c r="AW127" s="5" t="s">
        <v>59</v>
      </c>
      <c r="AX127" s="5" t="s">
        <v>59</v>
      </c>
      <c r="AY127" s="5" t="s">
        <v>59</v>
      </c>
      <c r="AZ127" s="5" t="s">
        <v>59</v>
      </c>
      <c r="BA127" s="5" t="s">
        <v>59</v>
      </c>
      <c r="BB127" s="5" t="s">
        <v>59</v>
      </c>
    </row>
    <row r="128" spans="1:54" x14ac:dyDescent="0.2">
      <c r="A128" s="3" t="s">
        <v>180</v>
      </c>
      <c r="B128" s="4">
        <v>4346255</v>
      </c>
      <c r="C128" s="5" t="s">
        <v>59</v>
      </c>
      <c r="D128" s="5" t="s">
        <v>59</v>
      </c>
      <c r="E128" s="5" t="s">
        <v>59</v>
      </c>
      <c r="F128" s="5" t="s">
        <v>59</v>
      </c>
      <c r="G128" s="5" t="s">
        <v>59</v>
      </c>
      <c r="H128" s="5" t="s">
        <v>59</v>
      </c>
      <c r="I128" s="5" t="s">
        <v>59</v>
      </c>
      <c r="J128" s="5" t="s">
        <v>59</v>
      </c>
      <c r="K128" s="5" t="s">
        <v>59</v>
      </c>
      <c r="L128" s="5" t="s">
        <v>59</v>
      </c>
      <c r="M128" s="5" t="s">
        <v>59</v>
      </c>
      <c r="N128" s="5" t="s">
        <v>59</v>
      </c>
      <c r="O128" s="5" t="s">
        <v>59</v>
      </c>
      <c r="P128" s="5" t="s">
        <v>59</v>
      </c>
      <c r="Q128" s="5" t="s">
        <v>59</v>
      </c>
      <c r="R128" s="5" t="s">
        <v>59</v>
      </c>
      <c r="S128" s="5" t="s">
        <v>59</v>
      </c>
      <c r="T128" s="5" t="s">
        <v>59</v>
      </c>
      <c r="U128" s="5" t="s">
        <v>59</v>
      </c>
      <c r="V128" s="5" t="s">
        <v>59</v>
      </c>
      <c r="W128" s="5" t="s">
        <v>59</v>
      </c>
      <c r="X128" s="5" t="s">
        <v>59</v>
      </c>
      <c r="Y128" s="5" t="s">
        <v>59</v>
      </c>
      <c r="Z128" s="5" t="s">
        <v>59</v>
      </c>
      <c r="AA128" s="5" t="s">
        <v>59</v>
      </c>
      <c r="AB128" s="5" t="s">
        <v>59</v>
      </c>
      <c r="AC128" s="5" t="s">
        <v>59</v>
      </c>
      <c r="AD128" s="5" t="s">
        <v>59</v>
      </c>
      <c r="AE128" s="5" t="s">
        <v>59</v>
      </c>
      <c r="AF128" s="5" t="s">
        <v>59</v>
      </c>
      <c r="AG128" s="5" t="s">
        <v>59</v>
      </c>
      <c r="AH128" s="5" t="s">
        <v>59</v>
      </c>
      <c r="AI128" s="5" t="s">
        <v>59</v>
      </c>
      <c r="AJ128" s="5" t="s">
        <v>59</v>
      </c>
      <c r="AK128" s="5" t="s">
        <v>59</v>
      </c>
      <c r="AL128" s="5" t="s">
        <v>59</v>
      </c>
      <c r="AM128" s="5" t="s">
        <v>59</v>
      </c>
      <c r="AN128" s="5" t="s">
        <v>59</v>
      </c>
      <c r="AO128" s="5" t="s">
        <v>59</v>
      </c>
      <c r="AP128" s="5" t="s">
        <v>59</v>
      </c>
      <c r="AQ128" s="5" t="s">
        <v>59</v>
      </c>
      <c r="AR128" s="5" t="s">
        <v>59</v>
      </c>
      <c r="AS128" s="5" t="s">
        <v>59</v>
      </c>
      <c r="AT128" s="5" t="s">
        <v>59</v>
      </c>
      <c r="AU128" s="5" t="s">
        <v>59</v>
      </c>
      <c r="AV128" s="5" t="s">
        <v>59</v>
      </c>
      <c r="AW128" s="5" t="s">
        <v>59</v>
      </c>
      <c r="AX128" s="5" t="s">
        <v>59</v>
      </c>
      <c r="AY128" s="5" t="s">
        <v>59</v>
      </c>
      <c r="AZ128" s="5" t="s">
        <v>59</v>
      </c>
      <c r="BA128" s="5" t="s">
        <v>59</v>
      </c>
      <c r="BB128" s="5" t="s">
        <v>59</v>
      </c>
    </row>
    <row r="129" spans="1:54" x14ac:dyDescent="0.2">
      <c r="A129" s="3" t="s">
        <v>181</v>
      </c>
      <c r="B129" s="4">
        <v>4556300</v>
      </c>
      <c r="C129" s="5" t="s">
        <v>59</v>
      </c>
      <c r="D129" s="5" t="s">
        <v>59</v>
      </c>
      <c r="E129" s="5" t="s">
        <v>59</v>
      </c>
      <c r="F129" s="5" t="s">
        <v>59</v>
      </c>
      <c r="G129" s="5" t="s">
        <v>59</v>
      </c>
      <c r="H129" s="5" t="s">
        <v>59</v>
      </c>
      <c r="I129" s="5" t="s">
        <v>59</v>
      </c>
      <c r="J129" s="5" t="s">
        <v>59</v>
      </c>
      <c r="K129" s="5" t="s">
        <v>59</v>
      </c>
      <c r="L129" s="5" t="s">
        <v>59</v>
      </c>
      <c r="M129" s="5" t="s">
        <v>59</v>
      </c>
      <c r="N129" s="5" t="s">
        <v>59</v>
      </c>
      <c r="O129" s="5" t="s">
        <v>59</v>
      </c>
      <c r="P129" s="5" t="s">
        <v>59</v>
      </c>
      <c r="Q129" s="5" t="s">
        <v>59</v>
      </c>
      <c r="R129" s="5" t="s">
        <v>59</v>
      </c>
      <c r="S129" s="5" t="s">
        <v>59</v>
      </c>
      <c r="T129" s="5" t="s">
        <v>59</v>
      </c>
      <c r="U129" s="5" t="s">
        <v>59</v>
      </c>
      <c r="V129" s="5" t="s">
        <v>59</v>
      </c>
      <c r="W129" s="5" t="s">
        <v>59</v>
      </c>
      <c r="X129" s="5" t="s">
        <v>59</v>
      </c>
      <c r="Y129" s="5" t="s">
        <v>59</v>
      </c>
      <c r="Z129" s="5" t="s">
        <v>59</v>
      </c>
      <c r="AA129" s="5" t="s">
        <v>59</v>
      </c>
      <c r="AB129" s="5" t="s">
        <v>59</v>
      </c>
      <c r="AC129" s="5" t="s">
        <v>59</v>
      </c>
      <c r="AD129" s="5" t="s">
        <v>59</v>
      </c>
      <c r="AE129" s="5" t="s">
        <v>59</v>
      </c>
      <c r="AF129" s="5" t="s">
        <v>59</v>
      </c>
      <c r="AG129" s="5" t="s">
        <v>59</v>
      </c>
      <c r="AH129" s="5" t="s">
        <v>59</v>
      </c>
      <c r="AI129" s="5" t="s">
        <v>59</v>
      </c>
      <c r="AJ129" s="5" t="s">
        <v>59</v>
      </c>
      <c r="AK129" s="5" t="s">
        <v>59</v>
      </c>
      <c r="AL129" s="5" t="s">
        <v>59</v>
      </c>
      <c r="AM129" s="5" t="s">
        <v>59</v>
      </c>
      <c r="AN129" s="5" t="s">
        <v>59</v>
      </c>
      <c r="AO129" s="5" t="s">
        <v>59</v>
      </c>
      <c r="AP129" s="5" t="s">
        <v>59</v>
      </c>
      <c r="AQ129" s="5" t="s">
        <v>59</v>
      </c>
      <c r="AR129" s="5" t="s">
        <v>59</v>
      </c>
      <c r="AS129" s="5" t="s">
        <v>59</v>
      </c>
      <c r="AT129" s="5" t="s">
        <v>59</v>
      </c>
      <c r="AU129" s="5" t="s">
        <v>59</v>
      </c>
      <c r="AV129" s="5" t="s">
        <v>59</v>
      </c>
      <c r="AW129" s="5" t="s">
        <v>59</v>
      </c>
      <c r="AX129" s="5" t="s">
        <v>59</v>
      </c>
      <c r="AY129" s="5" t="s">
        <v>59</v>
      </c>
      <c r="AZ129" s="5" t="s">
        <v>59</v>
      </c>
      <c r="BA129" s="5" t="s">
        <v>59</v>
      </c>
      <c r="BB129" s="5" t="s">
        <v>59</v>
      </c>
    </row>
    <row r="130" spans="1:54" x14ac:dyDescent="0.2">
      <c r="A130" s="3" t="s">
        <v>182</v>
      </c>
      <c r="B130" s="4">
        <v>4307038</v>
      </c>
      <c r="C130" s="6">
        <v>24.253240933205699</v>
      </c>
      <c r="D130" s="6">
        <v>23.790565326242898</v>
      </c>
      <c r="E130" s="6">
        <v>21.606199162001001</v>
      </c>
      <c r="F130" s="6">
        <v>21.868750425620799</v>
      </c>
      <c r="G130" s="6">
        <v>21.217742594971099</v>
      </c>
      <c r="H130" s="6">
        <v>20.116376796876398</v>
      </c>
      <c r="I130" s="6">
        <v>20.832789871133301</v>
      </c>
      <c r="J130" s="6">
        <v>19.3726200213091</v>
      </c>
      <c r="K130" s="6">
        <v>19.412662183109799</v>
      </c>
      <c r="L130" s="6">
        <v>21.793055278873499</v>
      </c>
      <c r="M130" s="6">
        <v>21.443118326780901</v>
      </c>
      <c r="N130" s="6">
        <v>21.347077563329201</v>
      </c>
      <c r="O130" s="6">
        <v>21.363301048164001</v>
      </c>
      <c r="P130" s="6">
        <v>23.3720881844974</v>
      </c>
      <c r="Q130" s="6">
        <v>24.869742255053598</v>
      </c>
      <c r="R130" s="6">
        <v>21.462121377388399</v>
      </c>
      <c r="S130" s="6">
        <v>25.4432909637076</v>
      </c>
      <c r="T130" s="6">
        <v>25.184881746341102</v>
      </c>
      <c r="U130" s="6">
        <v>25.0514869856056</v>
      </c>
      <c r="V130" s="6">
        <v>23.068607230806499</v>
      </c>
      <c r="W130" s="6">
        <v>26.310127604432601</v>
      </c>
      <c r="X130" s="6">
        <v>24.850768520913899</v>
      </c>
      <c r="Y130" s="6">
        <v>24.663710786469998</v>
      </c>
      <c r="Z130" s="6">
        <v>22.0595612620594</v>
      </c>
      <c r="AA130" s="6">
        <v>23.034965940870901</v>
      </c>
      <c r="AB130" s="6">
        <v>19.822121005384702</v>
      </c>
      <c r="AC130" s="5" t="s">
        <v>59</v>
      </c>
      <c r="AD130" s="5" t="s">
        <v>59</v>
      </c>
      <c r="AE130" s="6">
        <v>21.773695725637001</v>
      </c>
      <c r="AF130" s="6">
        <v>24.480597281901801</v>
      </c>
      <c r="AG130" s="5" t="s">
        <v>59</v>
      </c>
      <c r="AH130" s="5" t="s">
        <v>59</v>
      </c>
      <c r="AI130" s="6">
        <v>30.074363558905802</v>
      </c>
      <c r="AJ130" s="5" t="s">
        <v>59</v>
      </c>
      <c r="AK130" s="5" t="s">
        <v>59</v>
      </c>
      <c r="AL130" s="5" t="s">
        <v>59</v>
      </c>
      <c r="AM130" s="5" t="s">
        <v>59</v>
      </c>
      <c r="AN130" s="5" t="s">
        <v>59</v>
      </c>
      <c r="AO130" s="5" t="s">
        <v>59</v>
      </c>
      <c r="AP130" s="5" t="s">
        <v>59</v>
      </c>
      <c r="AQ130" s="5" t="s">
        <v>59</v>
      </c>
      <c r="AR130" s="5" t="s">
        <v>59</v>
      </c>
      <c r="AS130" s="5" t="s">
        <v>59</v>
      </c>
      <c r="AT130" s="5" t="s">
        <v>59</v>
      </c>
      <c r="AU130" s="5" t="s">
        <v>59</v>
      </c>
      <c r="AV130" s="5" t="s">
        <v>59</v>
      </c>
      <c r="AW130" s="5" t="s">
        <v>59</v>
      </c>
      <c r="AX130" s="5" t="s">
        <v>59</v>
      </c>
      <c r="AY130" s="5" t="s">
        <v>59</v>
      </c>
      <c r="AZ130" s="5" t="s">
        <v>59</v>
      </c>
      <c r="BA130" s="6">
        <v>23.553358981917501</v>
      </c>
      <c r="BB130" s="5" t="s">
        <v>59</v>
      </c>
    </row>
    <row r="131" spans="1:54" x14ac:dyDescent="0.2">
      <c r="A131" s="3" t="s">
        <v>183</v>
      </c>
      <c r="B131" s="4">
        <v>4303391</v>
      </c>
      <c r="C131" s="6">
        <v>37.908055595752202</v>
      </c>
      <c r="D131" s="5" t="s">
        <v>59</v>
      </c>
      <c r="E131" s="5" t="s">
        <v>59</v>
      </c>
      <c r="F131" s="5" t="s">
        <v>59</v>
      </c>
      <c r="G131" s="6">
        <v>37.8343465020629</v>
      </c>
      <c r="H131" s="5" t="s">
        <v>59</v>
      </c>
      <c r="I131" s="5" t="s">
        <v>59</v>
      </c>
      <c r="J131" s="5" t="s">
        <v>59</v>
      </c>
      <c r="K131" s="6">
        <v>37.892895432378602</v>
      </c>
      <c r="L131" s="5" t="s">
        <v>59</v>
      </c>
      <c r="M131" s="5" t="s">
        <v>59</v>
      </c>
      <c r="N131" s="5" t="s">
        <v>59</v>
      </c>
      <c r="O131" s="6">
        <v>40.857324529587501</v>
      </c>
      <c r="P131" s="5" t="s">
        <v>59</v>
      </c>
      <c r="Q131" s="5" t="s">
        <v>59</v>
      </c>
      <c r="R131" s="5" t="s">
        <v>59</v>
      </c>
      <c r="S131" s="5" t="s">
        <v>59</v>
      </c>
      <c r="T131" s="5" t="s">
        <v>59</v>
      </c>
      <c r="U131" s="5" t="s">
        <v>59</v>
      </c>
      <c r="V131" s="5" t="s">
        <v>59</v>
      </c>
      <c r="W131" s="6">
        <v>46.516438312334003</v>
      </c>
      <c r="X131" s="5" t="s">
        <v>59</v>
      </c>
      <c r="Y131" s="5" t="s">
        <v>59</v>
      </c>
      <c r="Z131" s="5" t="s">
        <v>59</v>
      </c>
      <c r="AA131" s="6">
        <v>50.234949864221498</v>
      </c>
      <c r="AB131" s="5" t="s">
        <v>59</v>
      </c>
      <c r="AC131" s="5" t="s">
        <v>59</v>
      </c>
      <c r="AD131" s="5" t="s">
        <v>59</v>
      </c>
      <c r="AE131" s="6">
        <v>57.858796947351699</v>
      </c>
      <c r="AF131" s="5" t="s">
        <v>59</v>
      </c>
      <c r="AG131" s="5" t="s">
        <v>59</v>
      </c>
      <c r="AH131" s="5" t="s">
        <v>59</v>
      </c>
      <c r="AI131" s="6">
        <v>61.083694398698697</v>
      </c>
      <c r="AJ131" s="5" t="s">
        <v>59</v>
      </c>
      <c r="AK131" s="5" t="s">
        <v>59</v>
      </c>
      <c r="AL131" s="5" t="s">
        <v>59</v>
      </c>
      <c r="AM131" s="6">
        <v>55.993956968172299</v>
      </c>
      <c r="AN131" s="5" t="s">
        <v>59</v>
      </c>
      <c r="AO131" s="5" t="s">
        <v>59</v>
      </c>
      <c r="AP131" s="5" t="s">
        <v>59</v>
      </c>
      <c r="AQ131" s="5" t="s">
        <v>59</v>
      </c>
      <c r="AR131" s="5" t="s">
        <v>59</v>
      </c>
      <c r="AS131" s="5" t="s">
        <v>59</v>
      </c>
      <c r="AT131" s="5" t="s">
        <v>59</v>
      </c>
      <c r="AU131" s="5" t="s">
        <v>59</v>
      </c>
      <c r="AV131" s="5" t="s">
        <v>59</v>
      </c>
      <c r="AW131" s="5" t="s">
        <v>59</v>
      </c>
      <c r="AX131" s="5" t="s">
        <v>59</v>
      </c>
      <c r="AY131" s="5" t="s">
        <v>59</v>
      </c>
      <c r="AZ131" s="5" t="s">
        <v>59</v>
      </c>
      <c r="BA131" s="5" t="s">
        <v>59</v>
      </c>
      <c r="BB131" s="5" t="s">
        <v>59</v>
      </c>
    </row>
    <row r="132" spans="1:54" x14ac:dyDescent="0.2">
      <c r="A132" s="3" t="s">
        <v>184</v>
      </c>
      <c r="B132" s="4">
        <v>4296051</v>
      </c>
      <c r="C132" s="6">
        <v>23.620332317301099</v>
      </c>
      <c r="D132" s="6">
        <v>22.981859528090499</v>
      </c>
      <c r="E132" s="6">
        <v>22.574085833217399</v>
      </c>
      <c r="F132" s="6">
        <v>22.355243592598399</v>
      </c>
      <c r="G132" s="6">
        <v>21.057777564163601</v>
      </c>
      <c r="H132" s="6">
        <v>19.909766373700499</v>
      </c>
      <c r="I132" s="6">
        <v>20.072920178428099</v>
      </c>
      <c r="J132" s="6">
        <v>21.1338685886736</v>
      </c>
      <c r="K132" s="6">
        <v>21.9650937602554</v>
      </c>
      <c r="L132" s="6">
        <v>22.898639963333402</v>
      </c>
      <c r="M132" s="6">
        <v>22.858856735853902</v>
      </c>
      <c r="N132" s="6">
        <v>24.2806907002673</v>
      </c>
      <c r="O132" s="6">
        <v>24.697568209110099</v>
      </c>
      <c r="P132" s="6">
        <v>25.739118904506299</v>
      </c>
      <c r="Q132" s="6">
        <v>28.2923535535753</v>
      </c>
      <c r="R132" s="5" t="s">
        <v>59</v>
      </c>
      <c r="S132" s="6">
        <v>29.4112329589403</v>
      </c>
      <c r="T132" s="5" t="s">
        <v>59</v>
      </c>
      <c r="U132" s="6">
        <v>36.1420679954524</v>
      </c>
      <c r="V132" s="6">
        <v>41.3622985788842</v>
      </c>
      <c r="W132" s="5" t="s">
        <v>59</v>
      </c>
      <c r="X132" s="5" t="s">
        <v>59</v>
      </c>
      <c r="Y132" s="5" t="s">
        <v>59</v>
      </c>
      <c r="Z132" s="5" t="s">
        <v>59</v>
      </c>
      <c r="AA132" s="5" t="s">
        <v>59</v>
      </c>
      <c r="AB132" s="5" t="s">
        <v>59</v>
      </c>
      <c r="AC132" s="5" t="s">
        <v>59</v>
      </c>
      <c r="AD132" s="5" t="s">
        <v>59</v>
      </c>
      <c r="AE132" s="5" t="s">
        <v>59</v>
      </c>
      <c r="AF132" s="6">
        <v>33.068743691718502</v>
      </c>
      <c r="AG132" s="6">
        <v>32.773919939771197</v>
      </c>
      <c r="AH132" s="6">
        <v>34.7725987559513</v>
      </c>
      <c r="AI132" s="6">
        <v>34.567662611028197</v>
      </c>
      <c r="AJ132" s="5" t="s">
        <v>59</v>
      </c>
      <c r="AK132" s="5" t="s">
        <v>59</v>
      </c>
      <c r="AL132" s="5" t="s">
        <v>59</v>
      </c>
      <c r="AM132" s="5" t="s">
        <v>59</v>
      </c>
      <c r="AN132" s="6">
        <v>30.033083787511799</v>
      </c>
      <c r="AO132" s="6">
        <v>34.083317488827099</v>
      </c>
      <c r="AP132" s="6">
        <v>31.735101760899401</v>
      </c>
      <c r="AQ132" s="6">
        <v>29.3808012561061</v>
      </c>
      <c r="AR132" s="6">
        <v>31.0423341375215</v>
      </c>
      <c r="AS132" s="6">
        <v>29.2634856387835</v>
      </c>
      <c r="AT132" s="6">
        <v>27.9107271772559</v>
      </c>
      <c r="AU132" s="6">
        <v>25.700572357426999</v>
      </c>
      <c r="AV132" s="6">
        <v>24.551646655062001</v>
      </c>
      <c r="AW132" s="6">
        <v>22.225857360071402</v>
      </c>
      <c r="AX132" s="5" t="s">
        <v>59</v>
      </c>
      <c r="AY132" s="5" t="s">
        <v>59</v>
      </c>
      <c r="AZ132" s="5" t="s">
        <v>59</v>
      </c>
      <c r="BA132" s="5" t="s">
        <v>59</v>
      </c>
      <c r="BB132" s="5" t="s">
        <v>59</v>
      </c>
    </row>
    <row r="133" spans="1:54" x14ac:dyDescent="0.2">
      <c r="A133" s="3" t="s">
        <v>185</v>
      </c>
      <c r="B133" s="4">
        <v>4335167</v>
      </c>
      <c r="C133" s="6">
        <v>40.846369938034897</v>
      </c>
      <c r="D133" s="5" t="s">
        <v>59</v>
      </c>
      <c r="E133" s="5" t="s">
        <v>59</v>
      </c>
      <c r="F133" s="5" t="s">
        <v>59</v>
      </c>
      <c r="G133" s="6">
        <v>44.519470416684499</v>
      </c>
      <c r="H133" s="5" t="s">
        <v>59</v>
      </c>
      <c r="I133" s="5" t="s">
        <v>59</v>
      </c>
      <c r="J133" s="5" t="s">
        <v>59</v>
      </c>
      <c r="K133" s="6">
        <v>50.935142733470101</v>
      </c>
      <c r="L133" s="5" t="s">
        <v>59</v>
      </c>
      <c r="M133" s="6">
        <v>51.150833933309102</v>
      </c>
      <c r="N133" s="5" t="s">
        <v>59</v>
      </c>
      <c r="O133" s="6">
        <v>55.811580268357602</v>
      </c>
      <c r="P133" s="5" t="s">
        <v>59</v>
      </c>
      <c r="Q133" s="5" t="s">
        <v>59</v>
      </c>
      <c r="R133" s="5" t="s">
        <v>59</v>
      </c>
      <c r="S133" s="6">
        <v>27.205525325233801</v>
      </c>
      <c r="T133" s="5" t="s">
        <v>59</v>
      </c>
      <c r="U133" s="5" t="s">
        <v>59</v>
      </c>
      <c r="V133" s="5" t="s">
        <v>59</v>
      </c>
      <c r="W133" s="6">
        <v>28.8773671930314</v>
      </c>
      <c r="X133" s="5" t="s">
        <v>59</v>
      </c>
      <c r="Y133" s="6">
        <v>24.683323610217599</v>
      </c>
      <c r="Z133" s="5" t="s">
        <v>59</v>
      </c>
      <c r="AA133" s="6">
        <v>33.869743141957102</v>
      </c>
      <c r="AB133" s="5" t="s">
        <v>59</v>
      </c>
      <c r="AC133" s="6">
        <v>27.788803863178899</v>
      </c>
      <c r="AD133" s="5" t="s">
        <v>59</v>
      </c>
      <c r="AE133" s="5" t="s">
        <v>59</v>
      </c>
      <c r="AF133" s="5" t="s">
        <v>59</v>
      </c>
      <c r="AG133" s="5" t="s">
        <v>59</v>
      </c>
      <c r="AH133" s="5" t="s">
        <v>59</v>
      </c>
      <c r="AI133" s="5" t="s">
        <v>59</v>
      </c>
      <c r="AJ133" s="5" t="s">
        <v>59</v>
      </c>
      <c r="AK133" s="5" t="s">
        <v>59</v>
      </c>
      <c r="AL133" s="5" t="s">
        <v>59</v>
      </c>
      <c r="AM133" s="5" t="s">
        <v>59</v>
      </c>
      <c r="AN133" s="5" t="s">
        <v>59</v>
      </c>
      <c r="AO133" s="5" t="s">
        <v>59</v>
      </c>
      <c r="AP133" s="5" t="s">
        <v>59</v>
      </c>
      <c r="AQ133" s="5" t="s">
        <v>59</v>
      </c>
      <c r="AR133" s="5" t="s">
        <v>59</v>
      </c>
      <c r="AS133" s="5" t="s">
        <v>59</v>
      </c>
      <c r="AT133" s="5" t="s">
        <v>59</v>
      </c>
      <c r="AU133" s="5" t="s">
        <v>59</v>
      </c>
      <c r="AV133" s="5" t="s">
        <v>59</v>
      </c>
      <c r="AW133" s="5" t="s">
        <v>59</v>
      </c>
      <c r="AX133" s="5" t="s">
        <v>59</v>
      </c>
      <c r="AY133" s="5" t="s">
        <v>59</v>
      </c>
      <c r="AZ133" s="5" t="s">
        <v>59</v>
      </c>
      <c r="BA133" s="5" t="s">
        <v>59</v>
      </c>
      <c r="BB133" s="5" t="s">
        <v>59</v>
      </c>
    </row>
    <row r="134" spans="1:54" x14ac:dyDescent="0.2">
      <c r="A134" s="3" t="s">
        <v>186</v>
      </c>
      <c r="B134" s="4">
        <v>29248934</v>
      </c>
      <c r="C134" s="5" t="s">
        <v>59</v>
      </c>
      <c r="D134" s="5" t="s">
        <v>59</v>
      </c>
      <c r="E134" s="5" t="s">
        <v>59</v>
      </c>
      <c r="F134" s="5" t="s">
        <v>59</v>
      </c>
      <c r="G134" s="5" t="s">
        <v>59</v>
      </c>
      <c r="H134" s="5" t="s">
        <v>59</v>
      </c>
      <c r="I134" s="5" t="s">
        <v>59</v>
      </c>
      <c r="J134" s="5" t="s">
        <v>59</v>
      </c>
      <c r="K134" s="5" t="s">
        <v>59</v>
      </c>
      <c r="L134" s="5" t="s">
        <v>59</v>
      </c>
      <c r="M134" s="5" t="s">
        <v>59</v>
      </c>
      <c r="N134" s="5" t="s">
        <v>59</v>
      </c>
      <c r="O134" s="5" t="s">
        <v>59</v>
      </c>
      <c r="P134" s="5" t="s">
        <v>59</v>
      </c>
      <c r="Q134" s="5" t="s">
        <v>59</v>
      </c>
      <c r="R134" s="5" t="s">
        <v>59</v>
      </c>
      <c r="S134" s="5" t="s">
        <v>59</v>
      </c>
      <c r="T134" s="5" t="s">
        <v>59</v>
      </c>
      <c r="U134" s="5" t="s">
        <v>59</v>
      </c>
      <c r="V134" s="5" t="s">
        <v>59</v>
      </c>
      <c r="W134" s="5" t="s">
        <v>59</v>
      </c>
      <c r="X134" s="5" t="s">
        <v>59</v>
      </c>
      <c r="Y134" s="5" t="s">
        <v>59</v>
      </c>
      <c r="Z134" s="5" t="s">
        <v>59</v>
      </c>
      <c r="AA134" s="5" t="s">
        <v>59</v>
      </c>
      <c r="AB134" s="5" t="s">
        <v>59</v>
      </c>
      <c r="AC134" s="5" t="s">
        <v>59</v>
      </c>
      <c r="AD134" s="5" t="s">
        <v>59</v>
      </c>
      <c r="AE134" s="5" t="s">
        <v>59</v>
      </c>
      <c r="AF134" s="5" t="s">
        <v>59</v>
      </c>
      <c r="AG134" s="5" t="s">
        <v>59</v>
      </c>
      <c r="AH134" s="5" t="s">
        <v>59</v>
      </c>
      <c r="AI134" s="5" t="s">
        <v>59</v>
      </c>
      <c r="AJ134" s="5" t="s">
        <v>59</v>
      </c>
      <c r="AK134" s="5" t="s">
        <v>59</v>
      </c>
      <c r="AL134" s="5" t="s">
        <v>59</v>
      </c>
      <c r="AM134" s="5" t="s">
        <v>59</v>
      </c>
      <c r="AN134" s="5" t="s">
        <v>59</v>
      </c>
      <c r="AO134" s="5" t="s">
        <v>59</v>
      </c>
      <c r="AP134" s="5" t="s">
        <v>59</v>
      </c>
      <c r="AQ134" s="5" t="s">
        <v>59</v>
      </c>
      <c r="AR134" s="5" t="s">
        <v>59</v>
      </c>
      <c r="AS134" s="5" t="s">
        <v>59</v>
      </c>
      <c r="AT134" s="5" t="s">
        <v>59</v>
      </c>
      <c r="AU134" s="5" t="s">
        <v>59</v>
      </c>
      <c r="AV134" s="5" t="s">
        <v>59</v>
      </c>
      <c r="AW134" s="5" t="s">
        <v>59</v>
      </c>
      <c r="AX134" s="5" t="s">
        <v>59</v>
      </c>
      <c r="AY134" s="5" t="s">
        <v>59</v>
      </c>
      <c r="AZ134" s="5" t="s">
        <v>59</v>
      </c>
      <c r="BA134" s="5" t="s">
        <v>59</v>
      </c>
      <c r="BB134" s="5" t="s">
        <v>59</v>
      </c>
    </row>
    <row r="135" spans="1:54" x14ac:dyDescent="0.2">
      <c r="A135" s="3" t="s">
        <v>187</v>
      </c>
      <c r="B135" s="4">
        <v>4434887</v>
      </c>
      <c r="C135" s="5" t="s">
        <v>59</v>
      </c>
      <c r="D135" s="5" t="s">
        <v>59</v>
      </c>
      <c r="E135" s="5" t="s">
        <v>59</v>
      </c>
      <c r="F135" s="5" t="s">
        <v>59</v>
      </c>
      <c r="G135" s="5" t="s">
        <v>59</v>
      </c>
      <c r="H135" s="5" t="s">
        <v>59</v>
      </c>
      <c r="I135" s="5" t="s">
        <v>59</v>
      </c>
      <c r="J135" s="5" t="s">
        <v>59</v>
      </c>
      <c r="K135" s="5" t="s">
        <v>59</v>
      </c>
      <c r="L135" s="5" t="s">
        <v>59</v>
      </c>
      <c r="M135" s="5" t="s">
        <v>59</v>
      </c>
      <c r="N135" s="5" t="s">
        <v>59</v>
      </c>
      <c r="O135" s="5" t="s">
        <v>59</v>
      </c>
      <c r="P135" s="5" t="s">
        <v>59</v>
      </c>
      <c r="Q135" s="5" t="s">
        <v>59</v>
      </c>
      <c r="R135" s="5" t="s">
        <v>59</v>
      </c>
      <c r="S135" s="5" t="s">
        <v>59</v>
      </c>
      <c r="T135" s="5" t="s">
        <v>59</v>
      </c>
      <c r="U135" s="5" t="s">
        <v>59</v>
      </c>
      <c r="V135" s="5" t="s">
        <v>59</v>
      </c>
      <c r="W135" s="5" t="s">
        <v>59</v>
      </c>
      <c r="X135" s="5" t="s">
        <v>59</v>
      </c>
      <c r="Y135" s="5" t="s">
        <v>59</v>
      </c>
      <c r="Z135" s="5" t="s">
        <v>59</v>
      </c>
      <c r="AA135" s="5" t="s">
        <v>59</v>
      </c>
      <c r="AB135" s="5" t="s">
        <v>59</v>
      </c>
      <c r="AC135" s="5" t="s">
        <v>59</v>
      </c>
      <c r="AD135" s="5" t="s">
        <v>59</v>
      </c>
      <c r="AE135" s="5" t="s">
        <v>59</v>
      </c>
      <c r="AF135" s="5" t="s">
        <v>59</v>
      </c>
      <c r="AG135" s="5" t="s">
        <v>59</v>
      </c>
      <c r="AH135" s="5" t="s">
        <v>59</v>
      </c>
      <c r="AI135" s="5" t="s">
        <v>59</v>
      </c>
      <c r="AJ135" s="5" t="s">
        <v>59</v>
      </c>
      <c r="AK135" s="5" t="s">
        <v>59</v>
      </c>
      <c r="AL135" s="5" t="s">
        <v>59</v>
      </c>
      <c r="AM135" s="5" t="s">
        <v>59</v>
      </c>
      <c r="AN135" s="5" t="s">
        <v>59</v>
      </c>
      <c r="AO135" s="5" t="s">
        <v>59</v>
      </c>
      <c r="AP135" s="5" t="s">
        <v>59</v>
      </c>
      <c r="AQ135" s="5" t="s">
        <v>59</v>
      </c>
      <c r="AR135" s="5" t="s">
        <v>59</v>
      </c>
      <c r="AS135" s="5" t="s">
        <v>59</v>
      </c>
      <c r="AT135" s="5" t="s">
        <v>59</v>
      </c>
      <c r="AU135" s="5" t="s">
        <v>59</v>
      </c>
      <c r="AV135" s="5" t="s">
        <v>59</v>
      </c>
      <c r="AW135" s="5" t="s">
        <v>59</v>
      </c>
      <c r="AX135" s="5" t="s">
        <v>59</v>
      </c>
      <c r="AY135" s="5" t="s">
        <v>59</v>
      </c>
      <c r="AZ135" s="5" t="s">
        <v>59</v>
      </c>
      <c r="BA135" s="5" t="s">
        <v>59</v>
      </c>
      <c r="BB135" s="5" t="s">
        <v>59</v>
      </c>
    </row>
    <row r="136" spans="1:54" x14ac:dyDescent="0.2">
      <c r="A136" s="3" t="s">
        <v>188</v>
      </c>
      <c r="B136" s="4">
        <v>6212704</v>
      </c>
      <c r="C136" s="6">
        <v>75.121377571963095</v>
      </c>
      <c r="D136" s="5" t="s">
        <v>59</v>
      </c>
      <c r="E136" s="6">
        <v>73.942328898433104</v>
      </c>
      <c r="F136" s="5" t="s">
        <v>59</v>
      </c>
      <c r="G136" s="5" t="s">
        <v>59</v>
      </c>
      <c r="H136" s="5" t="s">
        <v>59</v>
      </c>
      <c r="I136" s="5" t="s">
        <v>59</v>
      </c>
      <c r="J136" s="5" t="s">
        <v>59</v>
      </c>
      <c r="K136" s="5" t="s">
        <v>59</v>
      </c>
      <c r="L136" s="5" t="s">
        <v>59</v>
      </c>
      <c r="M136" s="5" t="s">
        <v>59</v>
      </c>
      <c r="N136" s="5" t="s">
        <v>59</v>
      </c>
      <c r="O136" s="5" t="s">
        <v>59</v>
      </c>
      <c r="P136" s="5" t="s">
        <v>59</v>
      </c>
      <c r="Q136" s="5" t="s">
        <v>59</v>
      </c>
      <c r="R136" s="5" t="s">
        <v>59</v>
      </c>
      <c r="S136" s="5" t="s">
        <v>59</v>
      </c>
      <c r="T136" s="5" t="s">
        <v>59</v>
      </c>
      <c r="U136" s="5" t="s">
        <v>59</v>
      </c>
      <c r="V136" s="5" t="s">
        <v>59</v>
      </c>
      <c r="W136" s="5" t="s">
        <v>59</v>
      </c>
      <c r="X136" s="5" t="s">
        <v>59</v>
      </c>
      <c r="Y136" s="5" t="s">
        <v>59</v>
      </c>
      <c r="Z136" s="5" t="s">
        <v>59</v>
      </c>
      <c r="AA136" s="5" t="s">
        <v>59</v>
      </c>
      <c r="AB136" s="5" t="s">
        <v>59</v>
      </c>
      <c r="AC136" s="5" t="s">
        <v>59</v>
      </c>
      <c r="AD136" s="5" t="s">
        <v>59</v>
      </c>
      <c r="AE136" s="5" t="s">
        <v>59</v>
      </c>
      <c r="AF136" s="5" t="s">
        <v>59</v>
      </c>
      <c r="AG136" s="5" t="s">
        <v>59</v>
      </c>
      <c r="AH136" s="5" t="s">
        <v>59</v>
      </c>
      <c r="AI136" s="5" t="s">
        <v>59</v>
      </c>
      <c r="AJ136" s="5" t="s">
        <v>59</v>
      </c>
      <c r="AK136" s="5" t="s">
        <v>59</v>
      </c>
      <c r="AL136" s="5" t="s">
        <v>59</v>
      </c>
      <c r="AM136" s="5" t="s">
        <v>59</v>
      </c>
      <c r="AN136" s="5" t="s">
        <v>59</v>
      </c>
      <c r="AO136" s="5" t="s">
        <v>59</v>
      </c>
      <c r="AP136" s="5" t="s">
        <v>59</v>
      </c>
      <c r="AQ136" s="5" t="s">
        <v>59</v>
      </c>
      <c r="AR136" s="5" t="s">
        <v>59</v>
      </c>
      <c r="AS136" s="5" t="s">
        <v>59</v>
      </c>
      <c r="AT136" s="5" t="s">
        <v>59</v>
      </c>
      <c r="AU136" s="5" t="s">
        <v>59</v>
      </c>
      <c r="AV136" s="5" t="s">
        <v>59</v>
      </c>
      <c r="AW136" s="5" t="s">
        <v>59</v>
      </c>
      <c r="AX136" s="5" t="s">
        <v>59</v>
      </c>
      <c r="AY136" s="5" t="s">
        <v>59</v>
      </c>
      <c r="AZ136" s="5" t="s">
        <v>59</v>
      </c>
      <c r="BA136" s="5" t="s">
        <v>59</v>
      </c>
      <c r="BB136" s="5" t="s">
        <v>59</v>
      </c>
    </row>
    <row r="137" spans="1:54" x14ac:dyDescent="0.2">
      <c r="A137" s="3" t="s">
        <v>189</v>
      </c>
      <c r="B137" s="4">
        <v>4394862</v>
      </c>
      <c r="C137" s="6">
        <v>68.054661569112099</v>
      </c>
      <c r="D137" s="5" t="s">
        <v>59</v>
      </c>
      <c r="E137" s="5" t="s">
        <v>59</v>
      </c>
      <c r="F137" s="5" t="s">
        <v>59</v>
      </c>
      <c r="G137" s="6">
        <v>62.708397761363699</v>
      </c>
      <c r="H137" s="5" t="s">
        <v>59</v>
      </c>
      <c r="I137" s="5" t="s">
        <v>59</v>
      </c>
      <c r="J137" s="5" t="s">
        <v>59</v>
      </c>
      <c r="K137" s="6">
        <v>61.4149906537696</v>
      </c>
      <c r="L137" s="5" t="s">
        <v>59</v>
      </c>
      <c r="M137" s="5" t="s">
        <v>59</v>
      </c>
      <c r="N137" s="5" t="s">
        <v>59</v>
      </c>
      <c r="O137" s="6">
        <v>59.400906833109502</v>
      </c>
      <c r="P137" s="5" t="s">
        <v>59</v>
      </c>
      <c r="Q137" s="5" t="s">
        <v>59</v>
      </c>
      <c r="R137" s="5" t="s">
        <v>59</v>
      </c>
      <c r="S137" s="6">
        <v>60.195716954284102</v>
      </c>
      <c r="T137" s="5" t="s">
        <v>59</v>
      </c>
      <c r="U137" s="5" t="s">
        <v>59</v>
      </c>
      <c r="V137" s="5" t="s">
        <v>59</v>
      </c>
      <c r="W137" s="6">
        <v>52.263713610186201</v>
      </c>
      <c r="X137" s="5" t="s">
        <v>59</v>
      </c>
      <c r="Y137" s="5" t="s">
        <v>59</v>
      </c>
      <c r="Z137" s="5" t="s">
        <v>59</v>
      </c>
      <c r="AA137" s="5" t="s">
        <v>59</v>
      </c>
      <c r="AB137" s="5" t="s">
        <v>59</v>
      </c>
      <c r="AC137" s="5" t="s">
        <v>59</v>
      </c>
      <c r="AD137" s="5" t="s">
        <v>59</v>
      </c>
      <c r="AE137" s="5" t="s">
        <v>59</v>
      </c>
      <c r="AF137" s="5" t="s">
        <v>59</v>
      </c>
      <c r="AG137" s="5" t="s">
        <v>59</v>
      </c>
      <c r="AH137" s="5" t="s">
        <v>59</v>
      </c>
      <c r="AI137" s="5" t="s">
        <v>59</v>
      </c>
      <c r="AJ137" s="5" t="s">
        <v>59</v>
      </c>
      <c r="AK137" s="5" t="s">
        <v>59</v>
      </c>
      <c r="AL137" s="5" t="s">
        <v>59</v>
      </c>
      <c r="AM137" s="5" t="s">
        <v>59</v>
      </c>
      <c r="AN137" s="5" t="s">
        <v>59</v>
      </c>
      <c r="AO137" s="5" t="s">
        <v>59</v>
      </c>
      <c r="AP137" s="5" t="s">
        <v>59</v>
      </c>
      <c r="AQ137" s="5" t="s">
        <v>59</v>
      </c>
      <c r="AR137" s="5" t="s">
        <v>59</v>
      </c>
      <c r="AS137" s="5" t="s">
        <v>59</v>
      </c>
      <c r="AT137" s="5" t="s">
        <v>59</v>
      </c>
      <c r="AU137" s="5" t="s">
        <v>59</v>
      </c>
      <c r="AV137" s="5" t="s">
        <v>59</v>
      </c>
      <c r="AW137" s="5" t="s">
        <v>59</v>
      </c>
      <c r="AX137" s="5" t="s">
        <v>59</v>
      </c>
      <c r="AY137" s="5" t="s">
        <v>59</v>
      </c>
      <c r="AZ137" s="5" t="s">
        <v>59</v>
      </c>
      <c r="BA137" s="5" t="s">
        <v>59</v>
      </c>
      <c r="BB137" s="5" t="s">
        <v>59</v>
      </c>
    </row>
    <row r="138" spans="1:54" x14ac:dyDescent="0.2">
      <c r="A138" s="3" t="s">
        <v>190</v>
      </c>
      <c r="B138" s="4">
        <v>4290440</v>
      </c>
      <c r="C138" s="6">
        <v>56.937453497702698</v>
      </c>
      <c r="D138" s="6">
        <v>57.691060881850802</v>
      </c>
      <c r="E138" s="6">
        <v>59.143129379347002</v>
      </c>
      <c r="F138" s="6">
        <v>58.3431672415186</v>
      </c>
      <c r="G138" s="6">
        <v>59.327082659331097</v>
      </c>
      <c r="H138" s="6">
        <v>54.467844097696798</v>
      </c>
      <c r="I138" s="6">
        <v>56.487612293430999</v>
      </c>
      <c r="J138" s="6">
        <v>57.334640997400101</v>
      </c>
      <c r="K138" s="6">
        <v>58.535197842516503</v>
      </c>
      <c r="L138" s="6">
        <v>61.295290462459</v>
      </c>
      <c r="M138" s="6">
        <v>61.679739891094897</v>
      </c>
      <c r="N138" s="6">
        <v>58.813929445757097</v>
      </c>
      <c r="O138" s="6">
        <v>65.525354593686799</v>
      </c>
      <c r="P138" s="6">
        <v>60.522537496678801</v>
      </c>
      <c r="Q138" s="6">
        <v>63.675183099843998</v>
      </c>
      <c r="R138" s="6">
        <v>54.508762560150402</v>
      </c>
      <c r="S138" s="6">
        <v>64.136178160556</v>
      </c>
      <c r="T138" s="6">
        <v>55.346896311900203</v>
      </c>
      <c r="U138" s="6">
        <v>57.062440990947799</v>
      </c>
      <c r="V138" s="6">
        <v>63.167931527339803</v>
      </c>
      <c r="W138" s="6">
        <v>61.747324592650898</v>
      </c>
      <c r="X138" s="6">
        <v>54.206862324478401</v>
      </c>
      <c r="Y138" s="6">
        <v>43.925457663487499</v>
      </c>
      <c r="Z138" s="6">
        <v>60.910525882824203</v>
      </c>
      <c r="AA138" s="5" t="s">
        <v>59</v>
      </c>
      <c r="AB138" s="5" t="s">
        <v>59</v>
      </c>
      <c r="AC138" s="5" t="s">
        <v>59</v>
      </c>
      <c r="AD138" s="5" t="s">
        <v>59</v>
      </c>
      <c r="AE138" s="5" t="s">
        <v>59</v>
      </c>
      <c r="AF138" s="5" t="s">
        <v>59</v>
      </c>
      <c r="AG138" s="5" t="s">
        <v>59</v>
      </c>
      <c r="AH138" s="5" t="s">
        <v>59</v>
      </c>
      <c r="AI138" s="5" t="s">
        <v>59</v>
      </c>
      <c r="AJ138" s="5" t="s">
        <v>59</v>
      </c>
      <c r="AK138" s="5" t="s">
        <v>59</v>
      </c>
      <c r="AL138" s="5" t="s">
        <v>59</v>
      </c>
      <c r="AM138" s="5" t="s">
        <v>59</v>
      </c>
      <c r="AN138" s="5" t="s">
        <v>59</v>
      </c>
      <c r="AO138" s="5" t="s">
        <v>59</v>
      </c>
      <c r="AP138" s="5" t="s">
        <v>59</v>
      </c>
      <c r="AQ138" s="5" t="s">
        <v>59</v>
      </c>
      <c r="AR138" s="5" t="s">
        <v>59</v>
      </c>
      <c r="AS138" s="5" t="s">
        <v>59</v>
      </c>
      <c r="AT138" s="5" t="s">
        <v>59</v>
      </c>
      <c r="AU138" s="5" t="s">
        <v>59</v>
      </c>
      <c r="AV138" s="5" t="s">
        <v>59</v>
      </c>
      <c r="AW138" s="5" t="s">
        <v>59</v>
      </c>
      <c r="AX138" s="5" t="s">
        <v>59</v>
      </c>
      <c r="AY138" s="5" t="s">
        <v>59</v>
      </c>
      <c r="AZ138" s="5" t="s">
        <v>59</v>
      </c>
      <c r="BA138" s="5" t="s">
        <v>59</v>
      </c>
      <c r="BB138" s="5" t="s">
        <v>59</v>
      </c>
    </row>
    <row r="139" spans="1:54" x14ac:dyDescent="0.2">
      <c r="A139" s="3" t="s">
        <v>191</v>
      </c>
      <c r="B139" s="4">
        <v>4185166</v>
      </c>
      <c r="C139" s="5" t="s">
        <v>59</v>
      </c>
      <c r="D139" s="5" t="s">
        <v>59</v>
      </c>
      <c r="E139" s="5" t="s">
        <v>59</v>
      </c>
      <c r="F139" s="5" t="s">
        <v>59</v>
      </c>
      <c r="G139" s="5" t="s">
        <v>59</v>
      </c>
      <c r="H139" s="5" t="s">
        <v>59</v>
      </c>
      <c r="I139" s="5" t="s">
        <v>59</v>
      </c>
      <c r="J139" s="5" t="s">
        <v>59</v>
      </c>
      <c r="K139" s="5" t="s">
        <v>59</v>
      </c>
      <c r="L139" s="5" t="s">
        <v>59</v>
      </c>
      <c r="M139" s="5" t="s">
        <v>59</v>
      </c>
      <c r="N139" s="5" t="s">
        <v>59</v>
      </c>
      <c r="O139" s="5" t="s">
        <v>59</v>
      </c>
      <c r="P139" s="5" t="s">
        <v>59</v>
      </c>
      <c r="Q139" s="5" t="s">
        <v>59</v>
      </c>
      <c r="R139" s="5" t="s">
        <v>59</v>
      </c>
      <c r="S139" s="5" t="s">
        <v>59</v>
      </c>
      <c r="T139" s="5" t="s">
        <v>59</v>
      </c>
      <c r="U139" s="5" t="s">
        <v>59</v>
      </c>
      <c r="V139" s="5" t="s">
        <v>59</v>
      </c>
      <c r="W139" s="5" t="s">
        <v>59</v>
      </c>
      <c r="X139" s="5" t="s">
        <v>59</v>
      </c>
      <c r="Y139" s="5" t="s">
        <v>59</v>
      </c>
      <c r="Z139" s="5" t="s">
        <v>59</v>
      </c>
      <c r="AA139" s="5" t="s">
        <v>59</v>
      </c>
      <c r="AB139" s="5" t="s">
        <v>59</v>
      </c>
      <c r="AC139" s="5" t="s">
        <v>59</v>
      </c>
      <c r="AD139" s="5" t="s">
        <v>59</v>
      </c>
      <c r="AE139" s="5" t="s">
        <v>59</v>
      </c>
      <c r="AF139" s="5" t="s">
        <v>59</v>
      </c>
      <c r="AG139" s="5" t="s">
        <v>59</v>
      </c>
      <c r="AH139" s="5" t="s">
        <v>59</v>
      </c>
      <c r="AI139" s="5" t="s">
        <v>59</v>
      </c>
      <c r="AJ139" s="5" t="s">
        <v>59</v>
      </c>
      <c r="AK139" s="5" t="s">
        <v>59</v>
      </c>
      <c r="AL139" s="5" t="s">
        <v>59</v>
      </c>
      <c r="AM139" s="5" t="s">
        <v>59</v>
      </c>
      <c r="AN139" s="5" t="s">
        <v>59</v>
      </c>
      <c r="AO139" s="5" t="s">
        <v>59</v>
      </c>
      <c r="AP139" s="5" t="s">
        <v>59</v>
      </c>
      <c r="AQ139" s="5" t="s">
        <v>59</v>
      </c>
      <c r="AR139" s="5" t="s">
        <v>59</v>
      </c>
      <c r="AS139" s="5" t="s">
        <v>59</v>
      </c>
      <c r="AT139" s="5" t="s">
        <v>59</v>
      </c>
      <c r="AU139" s="5" t="s">
        <v>59</v>
      </c>
      <c r="AV139" s="5" t="s">
        <v>59</v>
      </c>
      <c r="AW139" s="5" t="s">
        <v>59</v>
      </c>
      <c r="AX139" s="5" t="s">
        <v>59</v>
      </c>
      <c r="AY139" s="5" t="s">
        <v>59</v>
      </c>
      <c r="AZ139" s="5" t="s">
        <v>59</v>
      </c>
      <c r="BA139" s="5" t="s">
        <v>59</v>
      </c>
      <c r="BB139" s="5" t="s">
        <v>59</v>
      </c>
    </row>
    <row r="140" spans="1:54" x14ac:dyDescent="0.2">
      <c r="A140" s="3" t="s">
        <v>192</v>
      </c>
      <c r="B140" s="4">
        <v>10882842</v>
      </c>
      <c r="C140" s="6">
        <v>7.8275808732543704</v>
      </c>
      <c r="D140" s="6">
        <v>11.007385765771399</v>
      </c>
      <c r="E140" s="6">
        <v>14.945471820809701</v>
      </c>
      <c r="F140" s="6">
        <v>15.768062719738399</v>
      </c>
      <c r="G140" s="6">
        <v>12.5374639297698</v>
      </c>
      <c r="H140" s="6">
        <v>13.4981915848415</v>
      </c>
      <c r="I140" s="6">
        <v>8.9645294867743193</v>
      </c>
      <c r="J140" s="6">
        <v>10.140174251834001</v>
      </c>
      <c r="K140" s="6">
        <v>10.9872598969256</v>
      </c>
      <c r="L140" s="6">
        <v>11.3766227223109</v>
      </c>
      <c r="M140" s="6">
        <v>14.9678808706069</v>
      </c>
      <c r="N140" s="6">
        <v>19.234923616338701</v>
      </c>
      <c r="O140" s="6">
        <v>9.8760203340194099</v>
      </c>
      <c r="P140" s="6">
        <v>6.3386054439250801</v>
      </c>
      <c r="Q140" s="6">
        <v>10.641477728201</v>
      </c>
      <c r="R140" s="6">
        <v>11.7240916660463</v>
      </c>
      <c r="S140" s="6">
        <v>7.1644912193756198</v>
      </c>
      <c r="T140" s="6">
        <v>10.830500706419899</v>
      </c>
      <c r="U140" s="6">
        <v>12.574956013821399</v>
      </c>
      <c r="V140" s="6">
        <v>8.5187350423417403</v>
      </c>
      <c r="W140" s="6">
        <v>3.5077444853703099</v>
      </c>
      <c r="X140" s="5" t="s">
        <v>59</v>
      </c>
      <c r="Y140" s="5" t="s">
        <v>59</v>
      </c>
      <c r="Z140" s="5" t="s">
        <v>59</v>
      </c>
      <c r="AA140" s="5" t="s">
        <v>59</v>
      </c>
      <c r="AB140" s="5" t="s">
        <v>59</v>
      </c>
      <c r="AC140" s="5" t="s">
        <v>59</v>
      </c>
      <c r="AD140" s="5" t="s">
        <v>59</v>
      </c>
      <c r="AE140" s="5" t="s">
        <v>59</v>
      </c>
      <c r="AF140" s="5" t="s">
        <v>59</v>
      </c>
      <c r="AG140" s="5" t="s">
        <v>59</v>
      </c>
      <c r="AH140" s="5" t="s">
        <v>59</v>
      </c>
      <c r="AI140" s="5" t="s">
        <v>59</v>
      </c>
      <c r="AJ140" s="5" t="s">
        <v>59</v>
      </c>
      <c r="AK140" s="5" t="s">
        <v>59</v>
      </c>
      <c r="AL140" s="5" t="s">
        <v>59</v>
      </c>
      <c r="AM140" s="5" t="s">
        <v>59</v>
      </c>
      <c r="AN140" s="5" t="s">
        <v>59</v>
      </c>
      <c r="AO140" s="5" t="s">
        <v>59</v>
      </c>
      <c r="AP140" s="5" t="s">
        <v>59</v>
      </c>
      <c r="AQ140" s="5" t="s">
        <v>59</v>
      </c>
      <c r="AR140" s="5" t="s">
        <v>59</v>
      </c>
      <c r="AS140" s="5" t="s">
        <v>59</v>
      </c>
      <c r="AT140" s="5" t="s">
        <v>59</v>
      </c>
      <c r="AU140" s="5" t="s">
        <v>59</v>
      </c>
      <c r="AV140" s="5" t="s">
        <v>59</v>
      </c>
      <c r="AW140" s="5" t="s">
        <v>59</v>
      </c>
      <c r="AX140" s="5" t="s">
        <v>59</v>
      </c>
      <c r="AY140" s="5" t="s">
        <v>59</v>
      </c>
      <c r="AZ140" s="5" t="s">
        <v>59</v>
      </c>
      <c r="BA140" s="5" t="s">
        <v>59</v>
      </c>
      <c r="BB140" s="5" t="s">
        <v>59</v>
      </c>
    </row>
    <row r="141" spans="1:54" x14ac:dyDescent="0.2">
      <c r="A141" s="3" t="s">
        <v>193</v>
      </c>
      <c r="B141" s="4">
        <v>4837675</v>
      </c>
      <c r="C141" s="5" t="s">
        <v>59</v>
      </c>
      <c r="D141" s="5" t="s">
        <v>59</v>
      </c>
      <c r="E141" s="5" t="s">
        <v>59</v>
      </c>
      <c r="F141" s="5" t="s">
        <v>59</v>
      </c>
      <c r="G141" s="5" t="s">
        <v>59</v>
      </c>
      <c r="H141" s="5" t="s">
        <v>59</v>
      </c>
      <c r="I141" s="5" t="s">
        <v>59</v>
      </c>
      <c r="J141" s="5" t="s">
        <v>59</v>
      </c>
      <c r="K141" s="5" t="s">
        <v>59</v>
      </c>
      <c r="L141" s="5" t="s">
        <v>59</v>
      </c>
      <c r="M141" s="5" t="s">
        <v>59</v>
      </c>
      <c r="N141" s="5" t="s">
        <v>59</v>
      </c>
      <c r="O141" s="5" t="s">
        <v>59</v>
      </c>
      <c r="P141" s="5" t="s">
        <v>59</v>
      </c>
      <c r="Q141" s="5" t="s">
        <v>59</v>
      </c>
      <c r="R141" s="5" t="s">
        <v>59</v>
      </c>
      <c r="S141" s="5" t="s">
        <v>59</v>
      </c>
      <c r="T141" s="5" t="s">
        <v>59</v>
      </c>
      <c r="U141" s="5" t="s">
        <v>59</v>
      </c>
      <c r="V141" s="5" t="s">
        <v>59</v>
      </c>
      <c r="W141" s="5" t="s">
        <v>59</v>
      </c>
      <c r="X141" s="5" t="s">
        <v>59</v>
      </c>
      <c r="Y141" s="5" t="s">
        <v>59</v>
      </c>
      <c r="Z141" s="5" t="s">
        <v>59</v>
      </c>
      <c r="AA141" s="5" t="s">
        <v>59</v>
      </c>
      <c r="AB141" s="5" t="s">
        <v>59</v>
      </c>
      <c r="AC141" s="5" t="s">
        <v>59</v>
      </c>
      <c r="AD141" s="5" t="s">
        <v>59</v>
      </c>
      <c r="AE141" s="5" t="s">
        <v>59</v>
      </c>
      <c r="AF141" s="5" t="s">
        <v>59</v>
      </c>
      <c r="AG141" s="5" t="s">
        <v>59</v>
      </c>
      <c r="AH141" s="5" t="s">
        <v>59</v>
      </c>
      <c r="AI141" s="5" t="s">
        <v>59</v>
      </c>
      <c r="AJ141" s="5" t="s">
        <v>59</v>
      </c>
      <c r="AK141" s="5" t="s">
        <v>59</v>
      </c>
      <c r="AL141" s="5" t="s">
        <v>59</v>
      </c>
      <c r="AM141" s="5" t="s">
        <v>59</v>
      </c>
      <c r="AN141" s="5" t="s">
        <v>59</v>
      </c>
      <c r="AO141" s="5" t="s">
        <v>59</v>
      </c>
      <c r="AP141" s="5" t="s">
        <v>59</v>
      </c>
      <c r="AQ141" s="5" t="s">
        <v>59</v>
      </c>
      <c r="AR141" s="5" t="s">
        <v>59</v>
      </c>
      <c r="AS141" s="5" t="s">
        <v>59</v>
      </c>
      <c r="AT141" s="5" t="s">
        <v>59</v>
      </c>
      <c r="AU141" s="5" t="s">
        <v>59</v>
      </c>
      <c r="AV141" s="5" t="s">
        <v>59</v>
      </c>
      <c r="AW141" s="5" t="s">
        <v>59</v>
      </c>
      <c r="AX141" s="5" t="s">
        <v>59</v>
      </c>
      <c r="AY141" s="5" t="s">
        <v>59</v>
      </c>
      <c r="AZ141" s="5" t="s">
        <v>59</v>
      </c>
      <c r="BA141" s="5" t="s">
        <v>59</v>
      </c>
      <c r="BB141" s="5" t="s">
        <v>59</v>
      </c>
    </row>
    <row r="142" spans="1:54" x14ac:dyDescent="0.2">
      <c r="A142" s="3" t="s">
        <v>194</v>
      </c>
      <c r="B142" s="4">
        <v>4182980</v>
      </c>
      <c r="C142" s="5" t="s">
        <v>59</v>
      </c>
      <c r="D142" s="5" t="s">
        <v>59</v>
      </c>
      <c r="E142" s="5" t="s">
        <v>59</v>
      </c>
      <c r="F142" s="5" t="s">
        <v>59</v>
      </c>
      <c r="G142" s="5" t="s">
        <v>59</v>
      </c>
      <c r="H142" s="5" t="s">
        <v>59</v>
      </c>
      <c r="I142" s="5" t="s">
        <v>59</v>
      </c>
      <c r="J142" s="5" t="s">
        <v>59</v>
      </c>
      <c r="K142" s="5" t="s">
        <v>59</v>
      </c>
      <c r="L142" s="5" t="s">
        <v>59</v>
      </c>
      <c r="M142" s="5" t="s">
        <v>59</v>
      </c>
      <c r="N142" s="5" t="s">
        <v>59</v>
      </c>
      <c r="O142" s="5" t="s">
        <v>59</v>
      </c>
      <c r="P142" s="5" t="s">
        <v>59</v>
      </c>
      <c r="Q142" s="5" t="s">
        <v>59</v>
      </c>
      <c r="R142" s="5" t="s">
        <v>59</v>
      </c>
      <c r="S142" s="5" t="s">
        <v>59</v>
      </c>
      <c r="T142" s="5" t="s">
        <v>59</v>
      </c>
      <c r="U142" s="5" t="s">
        <v>59</v>
      </c>
      <c r="V142" s="5" t="s">
        <v>59</v>
      </c>
      <c r="W142" s="5" t="s">
        <v>59</v>
      </c>
      <c r="X142" s="5" t="s">
        <v>59</v>
      </c>
      <c r="Y142" s="5" t="s">
        <v>59</v>
      </c>
      <c r="Z142" s="5" t="s">
        <v>59</v>
      </c>
      <c r="AA142" s="5" t="s">
        <v>59</v>
      </c>
      <c r="AB142" s="5" t="s">
        <v>59</v>
      </c>
      <c r="AC142" s="5" t="s">
        <v>59</v>
      </c>
      <c r="AD142" s="5" t="s">
        <v>59</v>
      </c>
      <c r="AE142" s="5" t="s">
        <v>59</v>
      </c>
      <c r="AF142" s="5" t="s">
        <v>59</v>
      </c>
      <c r="AG142" s="5" t="s">
        <v>59</v>
      </c>
      <c r="AH142" s="5" t="s">
        <v>59</v>
      </c>
      <c r="AI142" s="5" t="s">
        <v>59</v>
      </c>
      <c r="AJ142" s="5" t="s">
        <v>59</v>
      </c>
      <c r="AK142" s="5" t="s">
        <v>59</v>
      </c>
      <c r="AL142" s="5" t="s">
        <v>59</v>
      </c>
      <c r="AM142" s="5" t="s">
        <v>59</v>
      </c>
      <c r="AN142" s="5" t="s">
        <v>59</v>
      </c>
      <c r="AO142" s="5" t="s">
        <v>59</v>
      </c>
      <c r="AP142" s="5" t="s">
        <v>59</v>
      </c>
      <c r="AQ142" s="5" t="s">
        <v>59</v>
      </c>
      <c r="AR142" s="5" t="s">
        <v>59</v>
      </c>
      <c r="AS142" s="5" t="s">
        <v>59</v>
      </c>
      <c r="AT142" s="5" t="s">
        <v>59</v>
      </c>
      <c r="AU142" s="5" t="s">
        <v>59</v>
      </c>
      <c r="AV142" s="5" t="s">
        <v>59</v>
      </c>
      <c r="AW142" s="5" t="s">
        <v>59</v>
      </c>
      <c r="AX142" s="5" t="s">
        <v>59</v>
      </c>
      <c r="AY142" s="5" t="s">
        <v>59</v>
      </c>
      <c r="AZ142" s="5" t="s">
        <v>59</v>
      </c>
      <c r="BA142" s="5" t="s">
        <v>59</v>
      </c>
      <c r="BB142" s="5" t="s">
        <v>59</v>
      </c>
    </row>
    <row r="143" spans="1:54" x14ac:dyDescent="0.2">
      <c r="A143" s="3" t="s">
        <v>195</v>
      </c>
      <c r="B143" s="4">
        <v>4394522</v>
      </c>
      <c r="C143" s="5" t="s">
        <v>59</v>
      </c>
      <c r="D143" s="5" t="s">
        <v>59</v>
      </c>
      <c r="E143" s="5" t="s">
        <v>59</v>
      </c>
      <c r="F143" s="5" t="s">
        <v>59</v>
      </c>
      <c r="G143" s="5" t="s">
        <v>59</v>
      </c>
      <c r="H143" s="5" t="s">
        <v>59</v>
      </c>
      <c r="I143" s="5" t="s">
        <v>59</v>
      </c>
      <c r="J143" s="5" t="s">
        <v>59</v>
      </c>
      <c r="K143" s="5" t="s">
        <v>59</v>
      </c>
      <c r="L143" s="5" t="s">
        <v>59</v>
      </c>
      <c r="M143" s="5" t="s">
        <v>59</v>
      </c>
      <c r="N143" s="5" t="s">
        <v>59</v>
      </c>
      <c r="O143" s="5" t="s">
        <v>59</v>
      </c>
      <c r="P143" s="5" t="s">
        <v>59</v>
      </c>
      <c r="Q143" s="5" t="s">
        <v>59</v>
      </c>
      <c r="R143" s="5" t="s">
        <v>59</v>
      </c>
      <c r="S143" s="5" t="s">
        <v>59</v>
      </c>
      <c r="T143" s="5" t="s">
        <v>59</v>
      </c>
      <c r="U143" s="5" t="s">
        <v>59</v>
      </c>
      <c r="V143" s="5" t="s">
        <v>59</v>
      </c>
      <c r="W143" s="5" t="s">
        <v>59</v>
      </c>
      <c r="X143" s="5" t="s">
        <v>59</v>
      </c>
      <c r="Y143" s="5" t="s">
        <v>59</v>
      </c>
      <c r="Z143" s="5" t="s">
        <v>59</v>
      </c>
      <c r="AA143" s="5" t="s">
        <v>59</v>
      </c>
      <c r="AB143" s="5" t="s">
        <v>59</v>
      </c>
      <c r="AC143" s="5" t="s">
        <v>59</v>
      </c>
      <c r="AD143" s="5" t="s">
        <v>59</v>
      </c>
      <c r="AE143" s="5" t="s">
        <v>59</v>
      </c>
      <c r="AF143" s="5" t="s">
        <v>59</v>
      </c>
      <c r="AG143" s="5" t="s">
        <v>59</v>
      </c>
      <c r="AH143" s="5" t="s">
        <v>59</v>
      </c>
      <c r="AI143" s="5" t="s">
        <v>59</v>
      </c>
      <c r="AJ143" s="5" t="s">
        <v>59</v>
      </c>
      <c r="AK143" s="5" t="s">
        <v>59</v>
      </c>
      <c r="AL143" s="5" t="s">
        <v>59</v>
      </c>
      <c r="AM143" s="5" t="s">
        <v>59</v>
      </c>
      <c r="AN143" s="5" t="s">
        <v>59</v>
      </c>
      <c r="AO143" s="5" t="s">
        <v>59</v>
      </c>
      <c r="AP143" s="5" t="s">
        <v>59</v>
      </c>
      <c r="AQ143" s="5" t="s">
        <v>59</v>
      </c>
      <c r="AR143" s="5" t="s">
        <v>59</v>
      </c>
      <c r="AS143" s="5" t="s">
        <v>59</v>
      </c>
      <c r="AT143" s="5" t="s">
        <v>59</v>
      </c>
      <c r="AU143" s="5" t="s">
        <v>59</v>
      </c>
      <c r="AV143" s="5" t="s">
        <v>59</v>
      </c>
      <c r="AW143" s="5" t="s">
        <v>59</v>
      </c>
      <c r="AX143" s="5" t="s">
        <v>59</v>
      </c>
      <c r="AY143" s="5" t="s">
        <v>59</v>
      </c>
      <c r="AZ143" s="5" t="s">
        <v>59</v>
      </c>
      <c r="BA143" s="5" t="s">
        <v>59</v>
      </c>
      <c r="BB143" s="5" t="s">
        <v>59</v>
      </c>
    </row>
    <row r="144" spans="1:54" x14ac:dyDescent="0.2">
      <c r="A144" s="3" t="s">
        <v>196</v>
      </c>
      <c r="B144" s="4">
        <v>5000115</v>
      </c>
      <c r="C144" s="6">
        <v>58.235669615233803</v>
      </c>
      <c r="D144" s="6">
        <v>56.391856004839198</v>
      </c>
      <c r="E144" s="6">
        <v>50.9173310964485</v>
      </c>
      <c r="F144" s="6">
        <v>50.549264480436499</v>
      </c>
      <c r="G144" s="6">
        <v>54.3095040850001</v>
      </c>
      <c r="H144" s="6">
        <v>53.999978101321503</v>
      </c>
      <c r="I144" s="6">
        <v>53.667975011152301</v>
      </c>
      <c r="J144" s="6">
        <v>57.655113755125903</v>
      </c>
      <c r="K144" s="6">
        <v>57.787070577782103</v>
      </c>
      <c r="L144" s="6">
        <v>59.3045404289076</v>
      </c>
      <c r="M144" s="6">
        <v>56.807551008153602</v>
      </c>
      <c r="N144" s="6">
        <v>57.337284369940498</v>
      </c>
      <c r="O144" s="6">
        <v>61.029397721334199</v>
      </c>
      <c r="P144" s="6">
        <v>57.290644117943799</v>
      </c>
      <c r="Q144" s="6">
        <v>53.0261567621598</v>
      </c>
      <c r="R144" s="6">
        <v>52.622844907544</v>
      </c>
      <c r="S144" s="5" t="s">
        <v>59</v>
      </c>
      <c r="T144" s="5" t="s">
        <v>59</v>
      </c>
      <c r="U144" s="5" t="s">
        <v>59</v>
      </c>
      <c r="V144" s="5" t="s">
        <v>59</v>
      </c>
      <c r="W144" s="5" t="s">
        <v>59</v>
      </c>
      <c r="X144" s="5" t="s">
        <v>59</v>
      </c>
      <c r="Y144" s="5" t="s">
        <v>59</v>
      </c>
      <c r="Z144" s="5" t="s">
        <v>59</v>
      </c>
      <c r="AA144" s="5" t="s">
        <v>59</v>
      </c>
      <c r="AB144" s="5" t="s">
        <v>59</v>
      </c>
      <c r="AC144" s="5" t="s">
        <v>59</v>
      </c>
      <c r="AD144" s="5" t="s">
        <v>59</v>
      </c>
      <c r="AE144" s="5" t="s">
        <v>59</v>
      </c>
      <c r="AF144" s="5" t="s">
        <v>59</v>
      </c>
      <c r="AG144" s="5" t="s">
        <v>59</v>
      </c>
      <c r="AH144" s="5" t="s">
        <v>59</v>
      </c>
      <c r="AI144" s="5" t="s">
        <v>59</v>
      </c>
      <c r="AJ144" s="5" t="s">
        <v>59</v>
      </c>
      <c r="AK144" s="5" t="s">
        <v>59</v>
      </c>
      <c r="AL144" s="5" t="s">
        <v>59</v>
      </c>
      <c r="AM144" s="5" t="s">
        <v>59</v>
      </c>
      <c r="AN144" s="5" t="s">
        <v>59</v>
      </c>
      <c r="AO144" s="5" t="s">
        <v>59</v>
      </c>
      <c r="AP144" s="5" t="s">
        <v>59</v>
      </c>
      <c r="AQ144" s="5" t="s">
        <v>59</v>
      </c>
      <c r="AR144" s="5" t="s">
        <v>59</v>
      </c>
      <c r="AS144" s="5" t="s">
        <v>59</v>
      </c>
      <c r="AT144" s="5" t="s">
        <v>59</v>
      </c>
      <c r="AU144" s="5" t="s">
        <v>59</v>
      </c>
      <c r="AV144" s="5" t="s">
        <v>59</v>
      </c>
      <c r="AW144" s="5" t="s">
        <v>59</v>
      </c>
      <c r="AX144" s="5" t="s">
        <v>59</v>
      </c>
      <c r="AY144" s="5" t="s">
        <v>59</v>
      </c>
      <c r="AZ144" s="5" t="s">
        <v>59</v>
      </c>
      <c r="BA144" s="5" t="s">
        <v>59</v>
      </c>
      <c r="BB144" s="5" t="s">
        <v>59</v>
      </c>
    </row>
    <row r="145" spans="1:54" x14ac:dyDescent="0.2">
      <c r="A145" s="3" t="s">
        <v>197</v>
      </c>
      <c r="B145" s="4">
        <v>11116089</v>
      </c>
      <c r="C145" s="5" t="s">
        <v>59</v>
      </c>
      <c r="D145" s="5" t="s">
        <v>59</v>
      </c>
      <c r="E145" s="5" t="s">
        <v>59</v>
      </c>
      <c r="F145" s="5" t="s">
        <v>59</v>
      </c>
      <c r="G145" s="5" t="s">
        <v>59</v>
      </c>
      <c r="H145" s="5" t="s">
        <v>59</v>
      </c>
      <c r="I145" s="5" t="s">
        <v>59</v>
      </c>
      <c r="J145" s="5" t="s">
        <v>59</v>
      </c>
      <c r="K145" s="5" t="s">
        <v>59</v>
      </c>
      <c r="L145" s="5" t="s">
        <v>59</v>
      </c>
      <c r="M145" s="5" t="s">
        <v>59</v>
      </c>
      <c r="N145" s="5" t="s">
        <v>59</v>
      </c>
      <c r="O145" s="5" t="s">
        <v>59</v>
      </c>
      <c r="P145" s="5" t="s">
        <v>59</v>
      </c>
      <c r="Q145" s="5" t="s">
        <v>59</v>
      </c>
      <c r="R145" s="5" t="s">
        <v>59</v>
      </c>
      <c r="S145" s="5" t="s">
        <v>59</v>
      </c>
      <c r="T145" s="5" t="s">
        <v>59</v>
      </c>
      <c r="U145" s="5" t="s">
        <v>59</v>
      </c>
      <c r="V145" s="5" t="s">
        <v>59</v>
      </c>
      <c r="W145" s="5" t="s">
        <v>59</v>
      </c>
      <c r="X145" s="5" t="s">
        <v>59</v>
      </c>
      <c r="Y145" s="5" t="s">
        <v>59</v>
      </c>
      <c r="Z145" s="5" t="s">
        <v>59</v>
      </c>
      <c r="AA145" s="5" t="s">
        <v>59</v>
      </c>
      <c r="AB145" s="5" t="s">
        <v>59</v>
      </c>
      <c r="AC145" s="5" t="s">
        <v>59</v>
      </c>
      <c r="AD145" s="5" t="s">
        <v>59</v>
      </c>
      <c r="AE145" s="5" t="s">
        <v>59</v>
      </c>
      <c r="AF145" s="5" t="s">
        <v>59</v>
      </c>
      <c r="AG145" s="5" t="s">
        <v>59</v>
      </c>
      <c r="AH145" s="5" t="s">
        <v>59</v>
      </c>
      <c r="AI145" s="5" t="s">
        <v>59</v>
      </c>
      <c r="AJ145" s="5" t="s">
        <v>59</v>
      </c>
      <c r="AK145" s="5" t="s">
        <v>59</v>
      </c>
      <c r="AL145" s="5" t="s">
        <v>59</v>
      </c>
      <c r="AM145" s="5" t="s">
        <v>59</v>
      </c>
      <c r="AN145" s="5" t="s">
        <v>59</v>
      </c>
      <c r="AO145" s="5" t="s">
        <v>59</v>
      </c>
      <c r="AP145" s="5" t="s">
        <v>59</v>
      </c>
      <c r="AQ145" s="5" t="s">
        <v>59</v>
      </c>
      <c r="AR145" s="5" t="s">
        <v>59</v>
      </c>
      <c r="AS145" s="5" t="s">
        <v>59</v>
      </c>
      <c r="AT145" s="5" t="s">
        <v>59</v>
      </c>
      <c r="AU145" s="5" t="s">
        <v>59</v>
      </c>
      <c r="AV145" s="5" t="s">
        <v>59</v>
      </c>
      <c r="AW145" s="5" t="s">
        <v>59</v>
      </c>
      <c r="AX145" s="5" t="s">
        <v>59</v>
      </c>
      <c r="AY145" s="5" t="s">
        <v>59</v>
      </c>
      <c r="AZ145" s="5" t="s">
        <v>59</v>
      </c>
      <c r="BA145" s="5" t="s">
        <v>59</v>
      </c>
      <c r="BB145" s="5" t="s">
        <v>59</v>
      </c>
    </row>
    <row r="146" spans="1:54" x14ac:dyDescent="0.2">
      <c r="A146" s="3" t="s">
        <v>198</v>
      </c>
      <c r="B146" s="4">
        <v>4306449</v>
      </c>
      <c r="C146" s="6">
        <v>30.571894843897802</v>
      </c>
      <c r="D146" s="5" t="s">
        <v>59</v>
      </c>
      <c r="E146" s="5" t="s">
        <v>59</v>
      </c>
      <c r="F146" s="5" t="s">
        <v>59</v>
      </c>
      <c r="G146" s="6">
        <v>26.985196473176899</v>
      </c>
      <c r="H146" s="5" t="s">
        <v>59</v>
      </c>
      <c r="I146" s="5" t="s">
        <v>59</v>
      </c>
      <c r="J146" s="5" t="s">
        <v>59</v>
      </c>
      <c r="K146" s="6">
        <v>32.2466726048835</v>
      </c>
      <c r="L146" s="5" t="s">
        <v>59</v>
      </c>
      <c r="M146" s="5" t="s">
        <v>59</v>
      </c>
      <c r="N146" s="5" t="s">
        <v>59</v>
      </c>
      <c r="O146" s="5" t="s">
        <v>59</v>
      </c>
      <c r="P146" s="5" t="s">
        <v>59</v>
      </c>
      <c r="Q146" s="5" t="s">
        <v>59</v>
      </c>
      <c r="R146" s="5" t="s">
        <v>59</v>
      </c>
      <c r="S146" s="5" t="s">
        <v>59</v>
      </c>
      <c r="T146" s="5" t="s">
        <v>59</v>
      </c>
      <c r="U146" s="5" t="s">
        <v>59</v>
      </c>
      <c r="V146" s="5" t="s">
        <v>59</v>
      </c>
      <c r="W146" s="5" t="s">
        <v>59</v>
      </c>
      <c r="X146" s="5" t="s">
        <v>59</v>
      </c>
      <c r="Y146" s="5" t="s">
        <v>59</v>
      </c>
      <c r="Z146" s="5" t="s">
        <v>59</v>
      </c>
      <c r="AA146" s="5" t="s">
        <v>59</v>
      </c>
      <c r="AB146" s="5" t="s">
        <v>59</v>
      </c>
      <c r="AC146" s="5" t="s">
        <v>59</v>
      </c>
      <c r="AD146" s="5" t="s">
        <v>59</v>
      </c>
      <c r="AE146" s="5" t="s">
        <v>59</v>
      </c>
      <c r="AF146" s="5" t="s">
        <v>59</v>
      </c>
      <c r="AG146" s="5" t="s">
        <v>59</v>
      </c>
      <c r="AH146" s="5" t="s">
        <v>59</v>
      </c>
      <c r="AI146" s="5" t="s">
        <v>59</v>
      </c>
      <c r="AJ146" s="5" t="s">
        <v>59</v>
      </c>
      <c r="AK146" s="5" t="s">
        <v>59</v>
      </c>
      <c r="AL146" s="5" t="s">
        <v>59</v>
      </c>
      <c r="AM146" s="5" t="s">
        <v>59</v>
      </c>
      <c r="AN146" s="5" t="s">
        <v>59</v>
      </c>
      <c r="AO146" s="5" t="s">
        <v>59</v>
      </c>
      <c r="AP146" s="5" t="s">
        <v>59</v>
      </c>
      <c r="AQ146" s="5" t="s">
        <v>59</v>
      </c>
      <c r="AR146" s="5" t="s">
        <v>59</v>
      </c>
      <c r="AS146" s="5" t="s">
        <v>59</v>
      </c>
      <c r="AT146" s="5" t="s">
        <v>59</v>
      </c>
      <c r="AU146" s="5" t="s">
        <v>59</v>
      </c>
      <c r="AV146" s="5" t="s">
        <v>59</v>
      </c>
      <c r="AW146" s="5" t="s">
        <v>59</v>
      </c>
      <c r="AX146" s="5" t="s">
        <v>59</v>
      </c>
      <c r="AY146" s="5" t="s">
        <v>59</v>
      </c>
      <c r="AZ146" s="5" t="s">
        <v>59</v>
      </c>
      <c r="BA146" s="5" t="s">
        <v>59</v>
      </c>
      <c r="BB146" s="5" t="s">
        <v>59</v>
      </c>
    </row>
    <row r="147" spans="1:54" x14ac:dyDescent="0.2">
      <c r="A147" s="3" t="s">
        <v>199</v>
      </c>
      <c r="B147" s="4">
        <v>7168551</v>
      </c>
      <c r="C147" s="6">
        <v>34.546705519209198</v>
      </c>
      <c r="D147" s="6">
        <v>34.847624191093402</v>
      </c>
      <c r="E147" s="6">
        <v>33.633069811558698</v>
      </c>
      <c r="F147" s="5" t="s">
        <v>59</v>
      </c>
      <c r="G147" s="6">
        <v>32.746660639676101</v>
      </c>
      <c r="H147" s="6">
        <v>32.4258906719351</v>
      </c>
      <c r="I147" s="5" t="s">
        <v>59</v>
      </c>
      <c r="J147" s="6">
        <v>23.738008919411801</v>
      </c>
      <c r="K147" s="6">
        <v>25.198367457005201</v>
      </c>
      <c r="L147" s="6">
        <v>23.453000821716302</v>
      </c>
      <c r="M147" s="6">
        <v>23.775112197631501</v>
      </c>
      <c r="N147" s="6">
        <v>26.586416461963701</v>
      </c>
      <c r="O147" s="6">
        <v>23.758356802640201</v>
      </c>
      <c r="P147" s="6">
        <v>22.086680578575301</v>
      </c>
      <c r="Q147" s="6">
        <v>22.718993380458102</v>
      </c>
      <c r="R147" s="5" t="s">
        <v>59</v>
      </c>
      <c r="S147" s="5" t="s">
        <v>59</v>
      </c>
      <c r="T147" s="5" t="s">
        <v>59</v>
      </c>
      <c r="U147" s="5" t="s">
        <v>59</v>
      </c>
      <c r="V147" s="5" t="s">
        <v>59</v>
      </c>
      <c r="W147" s="5" t="s">
        <v>59</v>
      </c>
      <c r="X147" s="5" t="s">
        <v>59</v>
      </c>
      <c r="Y147" s="5" t="s">
        <v>59</v>
      </c>
      <c r="Z147" s="5" t="s">
        <v>59</v>
      </c>
      <c r="AA147" s="5" t="s">
        <v>59</v>
      </c>
      <c r="AB147" s="5" t="s">
        <v>59</v>
      </c>
      <c r="AC147" s="5" t="s">
        <v>59</v>
      </c>
      <c r="AD147" s="5" t="s">
        <v>59</v>
      </c>
      <c r="AE147" s="5" t="s">
        <v>59</v>
      </c>
      <c r="AF147" s="5" t="s">
        <v>59</v>
      </c>
      <c r="AG147" s="5" t="s">
        <v>59</v>
      </c>
      <c r="AH147" s="5" t="s">
        <v>59</v>
      </c>
      <c r="AI147" s="5" t="s">
        <v>59</v>
      </c>
      <c r="AJ147" s="5" t="s">
        <v>59</v>
      </c>
      <c r="AK147" s="5" t="s">
        <v>59</v>
      </c>
      <c r="AL147" s="5" t="s">
        <v>59</v>
      </c>
      <c r="AM147" s="5" t="s">
        <v>59</v>
      </c>
      <c r="AN147" s="5" t="s">
        <v>59</v>
      </c>
      <c r="AO147" s="5" t="s">
        <v>59</v>
      </c>
      <c r="AP147" s="5" t="s">
        <v>59</v>
      </c>
      <c r="AQ147" s="5" t="s">
        <v>59</v>
      </c>
      <c r="AR147" s="5" t="s">
        <v>59</v>
      </c>
      <c r="AS147" s="5" t="s">
        <v>59</v>
      </c>
      <c r="AT147" s="5" t="s">
        <v>59</v>
      </c>
      <c r="AU147" s="5" t="s">
        <v>59</v>
      </c>
      <c r="AV147" s="5" t="s">
        <v>59</v>
      </c>
      <c r="AW147" s="5" t="s">
        <v>59</v>
      </c>
      <c r="AX147" s="5" t="s">
        <v>59</v>
      </c>
      <c r="AY147" s="5" t="s">
        <v>59</v>
      </c>
      <c r="AZ147" s="5" t="s">
        <v>59</v>
      </c>
      <c r="BA147" s="5" t="s">
        <v>59</v>
      </c>
      <c r="BB147" s="5" t="s">
        <v>59</v>
      </c>
    </row>
    <row r="148" spans="1:54" x14ac:dyDescent="0.2">
      <c r="A148" s="3" t="s">
        <v>200</v>
      </c>
      <c r="B148" s="4">
        <v>4306720</v>
      </c>
      <c r="C148" s="6">
        <v>58.926995784137802</v>
      </c>
      <c r="D148" s="5" t="s">
        <v>59</v>
      </c>
      <c r="E148" s="5" t="s">
        <v>59</v>
      </c>
      <c r="F148" s="5" t="s">
        <v>59</v>
      </c>
      <c r="G148" s="5" t="s">
        <v>59</v>
      </c>
      <c r="H148" s="5" t="s">
        <v>59</v>
      </c>
      <c r="I148" s="5" t="s">
        <v>59</v>
      </c>
      <c r="J148" s="5" t="s">
        <v>59</v>
      </c>
      <c r="K148" s="6">
        <v>57.973431719378098</v>
      </c>
      <c r="L148" s="5" t="s">
        <v>59</v>
      </c>
      <c r="M148" s="5" t="s">
        <v>59</v>
      </c>
      <c r="N148" s="5" t="s">
        <v>59</v>
      </c>
      <c r="O148" s="5" t="s">
        <v>59</v>
      </c>
      <c r="P148" s="5" t="s">
        <v>59</v>
      </c>
      <c r="Q148" s="5" t="s">
        <v>59</v>
      </c>
      <c r="R148" s="5" t="s">
        <v>59</v>
      </c>
      <c r="S148" s="5" t="s">
        <v>59</v>
      </c>
      <c r="T148" s="5" t="s">
        <v>59</v>
      </c>
      <c r="U148" s="5" t="s">
        <v>59</v>
      </c>
      <c r="V148" s="5" t="s">
        <v>59</v>
      </c>
      <c r="W148" s="5" t="s">
        <v>59</v>
      </c>
      <c r="X148" s="5" t="s">
        <v>59</v>
      </c>
      <c r="Y148" s="5" t="s">
        <v>59</v>
      </c>
      <c r="Z148" s="5" t="s">
        <v>59</v>
      </c>
      <c r="AA148" s="5" t="s">
        <v>59</v>
      </c>
      <c r="AB148" s="5" t="s">
        <v>59</v>
      </c>
      <c r="AC148" s="5" t="s">
        <v>59</v>
      </c>
      <c r="AD148" s="5" t="s">
        <v>59</v>
      </c>
      <c r="AE148" s="5" t="s">
        <v>59</v>
      </c>
      <c r="AF148" s="5" t="s">
        <v>59</v>
      </c>
      <c r="AG148" s="5" t="s">
        <v>59</v>
      </c>
      <c r="AH148" s="5" t="s">
        <v>59</v>
      </c>
      <c r="AI148" s="5" t="s">
        <v>59</v>
      </c>
      <c r="AJ148" s="5" t="s">
        <v>59</v>
      </c>
      <c r="AK148" s="5" t="s">
        <v>59</v>
      </c>
      <c r="AL148" s="5" t="s">
        <v>59</v>
      </c>
      <c r="AM148" s="5" t="s">
        <v>59</v>
      </c>
      <c r="AN148" s="5" t="s">
        <v>59</v>
      </c>
      <c r="AO148" s="5" t="s">
        <v>59</v>
      </c>
      <c r="AP148" s="5" t="s">
        <v>59</v>
      </c>
      <c r="AQ148" s="6">
        <v>51.139199956566401</v>
      </c>
      <c r="AR148" s="5" t="s">
        <v>59</v>
      </c>
      <c r="AS148" s="5" t="s">
        <v>59</v>
      </c>
      <c r="AT148" s="5" t="s">
        <v>59</v>
      </c>
      <c r="AU148" s="5" t="s">
        <v>59</v>
      </c>
      <c r="AV148" s="5" t="s">
        <v>59</v>
      </c>
      <c r="AW148" s="5" t="s">
        <v>59</v>
      </c>
      <c r="AX148" s="5" t="s">
        <v>59</v>
      </c>
      <c r="AY148" s="5" t="s">
        <v>59</v>
      </c>
      <c r="AZ148" s="5" t="s">
        <v>59</v>
      </c>
      <c r="BA148" s="5" t="s">
        <v>59</v>
      </c>
      <c r="BB148" s="5" t="s">
        <v>59</v>
      </c>
    </row>
    <row r="149" spans="1:54" x14ac:dyDescent="0.2">
      <c r="A149" s="3" t="s">
        <v>201</v>
      </c>
      <c r="B149" s="4">
        <v>4252702</v>
      </c>
      <c r="C149" s="6">
        <v>49.806420265529702</v>
      </c>
      <c r="D149" s="5" t="s">
        <v>59</v>
      </c>
      <c r="E149" s="5" t="s">
        <v>59</v>
      </c>
      <c r="F149" s="5" t="s">
        <v>59</v>
      </c>
      <c r="G149" s="6">
        <v>52.333764621267001</v>
      </c>
      <c r="H149" s="5" t="s">
        <v>59</v>
      </c>
      <c r="I149" s="5" t="s">
        <v>59</v>
      </c>
      <c r="J149" s="5" t="s">
        <v>59</v>
      </c>
      <c r="K149" s="6">
        <v>59.4331905972562</v>
      </c>
      <c r="L149" s="5" t="s">
        <v>59</v>
      </c>
      <c r="M149" s="5" t="s">
        <v>59</v>
      </c>
      <c r="N149" s="5" t="s">
        <v>59</v>
      </c>
      <c r="O149" s="5" t="s">
        <v>59</v>
      </c>
      <c r="P149" s="5" t="s">
        <v>59</v>
      </c>
      <c r="Q149" s="5" t="s">
        <v>59</v>
      </c>
      <c r="R149" s="5" t="s">
        <v>59</v>
      </c>
      <c r="S149" s="5" t="s">
        <v>59</v>
      </c>
      <c r="T149" s="5" t="s">
        <v>59</v>
      </c>
      <c r="U149" s="5" t="s">
        <v>59</v>
      </c>
      <c r="V149" s="5" t="s">
        <v>59</v>
      </c>
      <c r="W149" s="5" t="s">
        <v>59</v>
      </c>
      <c r="X149" s="5" t="s">
        <v>59</v>
      </c>
      <c r="Y149" s="5" t="s">
        <v>59</v>
      </c>
      <c r="Z149" s="5" t="s">
        <v>59</v>
      </c>
      <c r="AA149" s="5" t="s">
        <v>59</v>
      </c>
      <c r="AB149" s="5" t="s">
        <v>59</v>
      </c>
      <c r="AC149" s="5" t="s">
        <v>59</v>
      </c>
      <c r="AD149" s="5" t="s">
        <v>59</v>
      </c>
      <c r="AE149" s="5" t="s">
        <v>59</v>
      </c>
      <c r="AF149" s="5" t="s">
        <v>59</v>
      </c>
      <c r="AG149" s="5" t="s">
        <v>59</v>
      </c>
      <c r="AH149" s="5" t="s">
        <v>59</v>
      </c>
      <c r="AI149" s="5" t="s">
        <v>59</v>
      </c>
      <c r="AJ149" s="5" t="s">
        <v>59</v>
      </c>
      <c r="AK149" s="5" t="s">
        <v>59</v>
      </c>
      <c r="AL149" s="5" t="s">
        <v>59</v>
      </c>
      <c r="AM149" s="5" t="s">
        <v>59</v>
      </c>
      <c r="AN149" s="5" t="s">
        <v>59</v>
      </c>
      <c r="AO149" s="5" t="s">
        <v>59</v>
      </c>
      <c r="AP149" s="5" t="s">
        <v>59</v>
      </c>
      <c r="AQ149" s="5" t="s">
        <v>59</v>
      </c>
      <c r="AR149" s="5" t="s">
        <v>59</v>
      </c>
      <c r="AS149" s="5" t="s">
        <v>59</v>
      </c>
      <c r="AT149" s="5" t="s">
        <v>59</v>
      </c>
      <c r="AU149" s="5" t="s">
        <v>59</v>
      </c>
      <c r="AV149" s="5" t="s">
        <v>59</v>
      </c>
      <c r="AW149" s="5" t="s">
        <v>59</v>
      </c>
      <c r="AX149" s="5" t="s">
        <v>59</v>
      </c>
      <c r="AY149" s="5" t="s">
        <v>59</v>
      </c>
      <c r="AZ149" s="5" t="s">
        <v>59</v>
      </c>
      <c r="BA149" s="5" t="s">
        <v>59</v>
      </c>
      <c r="BB149" s="5" t="s">
        <v>59</v>
      </c>
    </row>
    <row r="150" spans="1:54" x14ac:dyDescent="0.2">
      <c r="A150" s="3" t="s">
        <v>202</v>
      </c>
      <c r="B150" s="4">
        <v>4307395</v>
      </c>
      <c r="C150" s="5" t="s">
        <v>59</v>
      </c>
      <c r="D150" s="5" t="s">
        <v>59</v>
      </c>
      <c r="E150" s="6">
        <v>32.134334707845902</v>
      </c>
      <c r="F150" s="6">
        <v>31.805574530615299</v>
      </c>
      <c r="G150" s="6">
        <v>30.528590286252602</v>
      </c>
      <c r="H150" s="6">
        <v>32.432675441542202</v>
      </c>
      <c r="I150" s="5" t="s">
        <v>59</v>
      </c>
      <c r="J150" s="5" t="s">
        <v>59</v>
      </c>
      <c r="K150" s="6">
        <v>30.601109307494902</v>
      </c>
      <c r="L150" s="6">
        <v>32.501903833443798</v>
      </c>
      <c r="M150" s="6">
        <v>33.284730645919801</v>
      </c>
      <c r="N150" s="6">
        <v>31.9739693789051</v>
      </c>
      <c r="O150" s="6">
        <v>35.591984647335501</v>
      </c>
      <c r="P150" s="5" t="s">
        <v>59</v>
      </c>
      <c r="Q150" s="5" t="s">
        <v>59</v>
      </c>
      <c r="R150" s="5" t="s">
        <v>59</v>
      </c>
      <c r="S150" s="5" t="s">
        <v>59</v>
      </c>
      <c r="T150" s="6">
        <v>38.144124905312097</v>
      </c>
      <c r="U150" s="6">
        <v>36.704466636108599</v>
      </c>
      <c r="V150" s="6">
        <v>36.921230675713304</v>
      </c>
      <c r="W150" s="6">
        <v>36.208517194933897</v>
      </c>
      <c r="X150" s="5" t="s">
        <v>59</v>
      </c>
      <c r="Y150" s="6">
        <v>38.3984975145219</v>
      </c>
      <c r="Z150" s="5" t="s">
        <v>59</v>
      </c>
      <c r="AA150" s="5" t="s">
        <v>59</v>
      </c>
      <c r="AB150" s="5" t="s">
        <v>59</v>
      </c>
      <c r="AC150" s="5" t="s">
        <v>59</v>
      </c>
      <c r="AD150" s="5" t="s">
        <v>59</v>
      </c>
      <c r="AE150" s="5" t="s">
        <v>59</v>
      </c>
      <c r="AF150" s="5" t="s">
        <v>59</v>
      </c>
      <c r="AG150" s="5" t="s">
        <v>59</v>
      </c>
      <c r="AH150" s="5" t="s">
        <v>59</v>
      </c>
      <c r="AI150" s="5" t="s">
        <v>59</v>
      </c>
      <c r="AJ150" s="5" t="s">
        <v>59</v>
      </c>
      <c r="AK150" s="5" t="s">
        <v>59</v>
      </c>
      <c r="AL150" s="5" t="s">
        <v>59</v>
      </c>
      <c r="AM150" s="5" t="s">
        <v>59</v>
      </c>
      <c r="AN150" s="5" t="s">
        <v>59</v>
      </c>
      <c r="AO150" s="5" t="s">
        <v>59</v>
      </c>
      <c r="AP150" s="5" t="s">
        <v>59</v>
      </c>
      <c r="AQ150" s="5" t="s">
        <v>59</v>
      </c>
      <c r="AR150" s="5" t="s">
        <v>59</v>
      </c>
      <c r="AS150" s="5" t="s">
        <v>59</v>
      </c>
      <c r="AT150" s="5" t="s">
        <v>59</v>
      </c>
      <c r="AU150" s="5" t="s">
        <v>59</v>
      </c>
      <c r="AV150" s="5" t="s">
        <v>59</v>
      </c>
      <c r="AW150" s="5" t="s">
        <v>59</v>
      </c>
      <c r="AX150" s="5" t="s">
        <v>59</v>
      </c>
      <c r="AY150" s="5" t="s">
        <v>59</v>
      </c>
      <c r="AZ150" s="5" t="s">
        <v>59</v>
      </c>
      <c r="BA150" s="5" t="s">
        <v>59</v>
      </c>
      <c r="BB150" s="5" t="s">
        <v>59</v>
      </c>
    </row>
    <row r="151" spans="1:54" x14ac:dyDescent="0.2">
      <c r="A151" s="3" t="s">
        <v>203</v>
      </c>
      <c r="B151" s="4">
        <v>4309142</v>
      </c>
      <c r="C151" s="6">
        <v>20.964485664335601</v>
      </c>
      <c r="D151" s="6">
        <v>20.6245689475967</v>
      </c>
      <c r="E151" s="5" t="s">
        <v>59</v>
      </c>
      <c r="F151" s="5" t="s">
        <v>59</v>
      </c>
      <c r="G151" s="5" t="s">
        <v>59</v>
      </c>
      <c r="H151" s="5" t="s">
        <v>59</v>
      </c>
      <c r="I151" s="5" t="s">
        <v>59</v>
      </c>
      <c r="J151" s="5" t="s">
        <v>59</v>
      </c>
      <c r="K151" s="5" t="s">
        <v>59</v>
      </c>
      <c r="L151" s="5" t="s">
        <v>59</v>
      </c>
      <c r="M151" s="5" t="s">
        <v>59</v>
      </c>
      <c r="N151" s="5" t="s">
        <v>59</v>
      </c>
      <c r="O151" s="5" t="s">
        <v>59</v>
      </c>
      <c r="P151" s="5" t="s">
        <v>59</v>
      </c>
      <c r="Q151" s="5" t="s">
        <v>59</v>
      </c>
      <c r="R151" s="5" t="s">
        <v>59</v>
      </c>
      <c r="S151" s="5" t="s">
        <v>59</v>
      </c>
      <c r="T151" s="5" t="s">
        <v>59</v>
      </c>
      <c r="U151" s="5" t="s">
        <v>59</v>
      </c>
      <c r="V151" s="5" t="s">
        <v>59</v>
      </c>
      <c r="W151" s="5" t="s">
        <v>59</v>
      </c>
      <c r="X151" s="5" t="s">
        <v>59</v>
      </c>
      <c r="Y151" s="5" t="s">
        <v>59</v>
      </c>
      <c r="Z151" s="5" t="s">
        <v>59</v>
      </c>
      <c r="AA151" s="5" t="s">
        <v>59</v>
      </c>
      <c r="AB151" s="5" t="s">
        <v>59</v>
      </c>
      <c r="AC151" s="5" t="s">
        <v>59</v>
      </c>
      <c r="AD151" s="5" t="s">
        <v>59</v>
      </c>
      <c r="AE151" s="5" t="s">
        <v>59</v>
      </c>
      <c r="AF151" s="5" t="s">
        <v>59</v>
      </c>
      <c r="AG151" s="5" t="s">
        <v>59</v>
      </c>
      <c r="AH151" s="5" t="s">
        <v>59</v>
      </c>
      <c r="AI151" s="5" t="s">
        <v>59</v>
      </c>
      <c r="AJ151" s="5" t="s">
        <v>59</v>
      </c>
      <c r="AK151" s="5" t="s">
        <v>59</v>
      </c>
      <c r="AL151" s="5" t="s">
        <v>59</v>
      </c>
      <c r="AM151" s="5" t="s">
        <v>59</v>
      </c>
      <c r="AN151" s="5" t="s">
        <v>59</v>
      </c>
      <c r="AO151" s="5" t="s">
        <v>59</v>
      </c>
      <c r="AP151" s="5" t="s">
        <v>59</v>
      </c>
      <c r="AQ151" s="5" t="s">
        <v>59</v>
      </c>
      <c r="AR151" s="5" t="s">
        <v>59</v>
      </c>
      <c r="AS151" s="5" t="s">
        <v>59</v>
      </c>
      <c r="AT151" s="5" t="s">
        <v>59</v>
      </c>
      <c r="AU151" s="5" t="s">
        <v>59</v>
      </c>
      <c r="AV151" s="5" t="s">
        <v>59</v>
      </c>
      <c r="AW151" s="5" t="s">
        <v>59</v>
      </c>
      <c r="AX151" s="5" t="s">
        <v>59</v>
      </c>
      <c r="AY151" s="5" t="s">
        <v>59</v>
      </c>
      <c r="AZ151" s="5" t="s">
        <v>59</v>
      </c>
      <c r="BA151" s="5" t="s">
        <v>59</v>
      </c>
      <c r="BB151" s="5" t="s">
        <v>59</v>
      </c>
    </row>
    <row r="152" spans="1:54" x14ac:dyDescent="0.2">
      <c r="A152" s="3" t="s">
        <v>204</v>
      </c>
      <c r="B152" s="4">
        <v>4576615</v>
      </c>
      <c r="C152" s="6">
        <v>54.094900762296398</v>
      </c>
      <c r="D152" s="5" t="s">
        <v>59</v>
      </c>
      <c r="E152" s="5" t="s">
        <v>59</v>
      </c>
      <c r="F152" s="5" t="s">
        <v>59</v>
      </c>
      <c r="G152" s="6">
        <v>59.106590566244499</v>
      </c>
      <c r="H152" s="5" t="s">
        <v>59</v>
      </c>
      <c r="I152" s="5" t="s">
        <v>59</v>
      </c>
      <c r="J152" s="5" t="s">
        <v>59</v>
      </c>
      <c r="K152" s="6">
        <v>68.379586891191394</v>
      </c>
      <c r="L152" s="5" t="s">
        <v>59</v>
      </c>
      <c r="M152" s="5" t="s">
        <v>59</v>
      </c>
      <c r="N152" s="5" t="s">
        <v>59</v>
      </c>
      <c r="O152" s="6">
        <v>58.8703679601361</v>
      </c>
      <c r="P152" s="5" t="s">
        <v>59</v>
      </c>
      <c r="Q152" s="5" t="s">
        <v>59</v>
      </c>
      <c r="R152" s="5" t="s">
        <v>59</v>
      </c>
      <c r="S152" s="5" t="s">
        <v>59</v>
      </c>
      <c r="T152" s="5" t="s">
        <v>59</v>
      </c>
      <c r="U152" s="5" t="s">
        <v>59</v>
      </c>
      <c r="V152" s="5" t="s">
        <v>59</v>
      </c>
      <c r="W152" s="5" t="s">
        <v>59</v>
      </c>
      <c r="X152" s="5" t="s">
        <v>59</v>
      </c>
      <c r="Y152" s="5" t="s">
        <v>59</v>
      </c>
      <c r="Z152" s="5" t="s">
        <v>59</v>
      </c>
      <c r="AA152" s="5" t="s">
        <v>59</v>
      </c>
      <c r="AB152" s="5" t="s">
        <v>59</v>
      </c>
      <c r="AC152" s="5" t="s">
        <v>59</v>
      </c>
      <c r="AD152" s="5" t="s">
        <v>59</v>
      </c>
      <c r="AE152" s="5" t="s">
        <v>59</v>
      </c>
      <c r="AF152" s="5" t="s">
        <v>59</v>
      </c>
      <c r="AG152" s="5" t="s">
        <v>59</v>
      </c>
      <c r="AH152" s="5" t="s">
        <v>59</v>
      </c>
      <c r="AI152" s="5" t="s">
        <v>59</v>
      </c>
      <c r="AJ152" s="5" t="s">
        <v>59</v>
      </c>
      <c r="AK152" s="5" t="s">
        <v>59</v>
      </c>
      <c r="AL152" s="5" t="s">
        <v>59</v>
      </c>
      <c r="AM152" s="5" t="s">
        <v>59</v>
      </c>
      <c r="AN152" s="5" t="s">
        <v>59</v>
      </c>
      <c r="AO152" s="5" t="s">
        <v>59</v>
      </c>
      <c r="AP152" s="5" t="s">
        <v>59</v>
      </c>
      <c r="AQ152" s="5" t="s">
        <v>59</v>
      </c>
      <c r="AR152" s="5" t="s">
        <v>59</v>
      </c>
      <c r="AS152" s="5" t="s">
        <v>59</v>
      </c>
      <c r="AT152" s="5" t="s">
        <v>59</v>
      </c>
      <c r="AU152" s="5" t="s">
        <v>59</v>
      </c>
      <c r="AV152" s="5" t="s">
        <v>59</v>
      </c>
      <c r="AW152" s="5" t="s">
        <v>59</v>
      </c>
      <c r="AX152" s="5" t="s">
        <v>59</v>
      </c>
      <c r="AY152" s="5" t="s">
        <v>59</v>
      </c>
      <c r="AZ152" s="5" t="s">
        <v>59</v>
      </c>
      <c r="BA152" s="5" t="s">
        <v>59</v>
      </c>
      <c r="BB152" s="5" t="s">
        <v>59</v>
      </c>
    </row>
    <row r="153" spans="1:54" x14ac:dyDescent="0.2">
      <c r="A153" s="3" t="s">
        <v>205</v>
      </c>
      <c r="B153" s="4">
        <v>4327076</v>
      </c>
      <c r="C153" s="6">
        <v>36.801374322586803</v>
      </c>
      <c r="D153" s="5" t="s">
        <v>59</v>
      </c>
      <c r="E153" s="6">
        <v>38.032760778135497</v>
      </c>
      <c r="F153" s="5" t="s">
        <v>59</v>
      </c>
      <c r="G153" s="6">
        <v>33.294877146126403</v>
      </c>
      <c r="H153" s="5" t="s">
        <v>59</v>
      </c>
      <c r="I153" s="6">
        <v>33.015337350284199</v>
      </c>
      <c r="J153" s="5" t="s">
        <v>59</v>
      </c>
      <c r="K153" s="6">
        <v>31.8990725148475</v>
      </c>
      <c r="L153" s="5" t="s">
        <v>59</v>
      </c>
      <c r="M153" s="6">
        <v>43.815145077502002</v>
      </c>
      <c r="N153" s="5" t="s">
        <v>59</v>
      </c>
      <c r="O153" s="6">
        <v>38.045250616385097</v>
      </c>
      <c r="P153" s="5" t="s">
        <v>59</v>
      </c>
      <c r="Q153" s="6">
        <v>45.4150579359247</v>
      </c>
      <c r="R153" s="5" t="s">
        <v>59</v>
      </c>
      <c r="S153" s="6">
        <v>53.571123702113901</v>
      </c>
      <c r="T153" s="5" t="s">
        <v>59</v>
      </c>
      <c r="U153" s="6">
        <v>44.310322079641203</v>
      </c>
      <c r="V153" s="6">
        <v>45.964715554988601</v>
      </c>
      <c r="W153" s="6">
        <v>49.117727587287902</v>
      </c>
      <c r="X153" s="6">
        <v>62.115956143843803</v>
      </c>
      <c r="Y153" s="6">
        <v>60.165173246048198</v>
      </c>
      <c r="Z153" s="6">
        <v>59.014757234722097</v>
      </c>
      <c r="AA153" s="6">
        <v>58.287426063019801</v>
      </c>
      <c r="AB153" s="6">
        <v>60.817653441720097</v>
      </c>
      <c r="AC153" s="6">
        <v>63.425308803880696</v>
      </c>
      <c r="AD153" s="6">
        <v>66.2173787606242</v>
      </c>
      <c r="AE153" s="6">
        <v>60.911699234264297</v>
      </c>
      <c r="AF153" s="6">
        <v>69.115822685529395</v>
      </c>
      <c r="AG153" s="6">
        <v>54.414383551919798</v>
      </c>
      <c r="AH153" s="6">
        <v>46.954922958438303</v>
      </c>
      <c r="AI153" s="5" t="s">
        <v>59</v>
      </c>
      <c r="AJ153" s="5" t="s">
        <v>59</v>
      </c>
      <c r="AK153" s="5" t="s">
        <v>59</v>
      </c>
      <c r="AL153" s="5" t="s">
        <v>59</v>
      </c>
      <c r="AM153" s="5" t="s">
        <v>59</v>
      </c>
      <c r="AN153" s="5" t="s">
        <v>59</v>
      </c>
      <c r="AO153" s="5" t="s">
        <v>59</v>
      </c>
      <c r="AP153" s="5" t="s">
        <v>59</v>
      </c>
      <c r="AQ153" s="5" t="s">
        <v>59</v>
      </c>
      <c r="AR153" s="5" t="s">
        <v>59</v>
      </c>
      <c r="AS153" s="5" t="s">
        <v>59</v>
      </c>
      <c r="AT153" s="5" t="s">
        <v>59</v>
      </c>
      <c r="AU153" s="5" t="s">
        <v>59</v>
      </c>
      <c r="AV153" s="5" t="s">
        <v>59</v>
      </c>
      <c r="AW153" s="5" t="s">
        <v>59</v>
      </c>
      <c r="AX153" s="5" t="s">
        <v>59</v>
      </c>
      <c r="AY153" s="5" t="s">
        <v>59</v>
      </c>
      <c r="AZ153" s="5" t="s">
        <v>59</v>
      </c>
      <c r="BA153" s="5" t="s">
        <v>59</v>
      </c>
      <c r="BB153" s="5" t="s">
        <v>59</v>
      </c>
    </row>
    <row r="154" spans="1:54" x14ac:dyDescent="0.2">
      <c r="A154" s="3" t="s">
        <v>206</v>
      </c>
      <c r="B154" s="4">
        <v>4189571</v>
      </c>
      <c r="C154" s="5" t="s">
        <v>59</v>
      </c>
      <c r="D154" s="5" t="s">
        <v>59</v>
      </c>
      <c r="E154" s="5" t="s">
        <v>59</v>
      </c>
      <c r="F154" s="5" t="s">
        <v>59</v>
      </c>
      <c r="G154" s="5" t="s">
        <v>59</v>
      </c>
      <c r="H154" s="5" t="s">
        <v>59</v>
      </c>
      <c r="I154" s="5" t="s">
        <v>59</v>
      </c>
      <c r="J154" s="5" t="s">
        <v>59</v>
      </c>
      <c r="K154" s="5" t="s">
        <v>59</v>
      </c>
      <c r="L154" s="5" t="s">
        <v>59</v>
      </c>
      <c r="M154" s="5" t="s">
        <v>59</v>
      </c>
      <c r="N154" s="5" t="s">
        <v>59</v>
      </c>
      <c r="O154" s="5" t="s">
        <v>59</v>
      </c>
      <c r="P154" s="5" t="s">
        <v>59</v>
      </c>
      <c r="Q154" s="5" t="s">
        <v>59</v>
      </c>
      <c r="R154" s="5" t="s">
        <v>59</v>
      </c>
      <c r="S154" s="5" t="s">
        <v>59</v>
      </c>
      <c r="T154" s="5" t="s">
        <v>59</v>
      </c>
      <c r="U154" s="5" t="s">
        <v>59</v>
      </c>
      <c r="V154" s="5" t="s">
        <v>59</v>
      </c>
      <c r="W154" s="5" t="s">
        <v>59</v>
      </c>
      <c r="X154" s="5" t="s">
        <v>59</v>
      </c>
      <c r="Y154" s="5" t="s">
        <v>59</v>
      </c>
      <c r="Z154" s="5" t="s">
        <v>59</v>
      </c>
      <c r="AA154" s="5" t="s">
        <v>59</v>
      </c>
      <c r="AB154" s="5" t="s">
        <v>59</v>
      </c>
      <c r="AC154" s="5" t="s">
        <v>59</v>
      </c>
      <c r="AD154" s="5" t="s">
        <v>59</v>
      </c>
      <c r="AE154" s="5" t="s">
        <v>59</v>
      </c>
      <c r="AF154" s="5" t="s">
        <v>59</v>
      </c>
      <c r="AG154" s="5" t="s">
        <v>59</v>
      </c>
      <c r="AH154" s="5" t="s">
        <v>59</v>
      </c>
      <c r="AI154" s="5" t="s">
        <v>59</v>
      </c>
      <c r="AJ154" s="5" t="s">
        <v>59</v>
      </c>
      <c r="AK154" s="5" t="s">
        <v>59</v>
      </c>
      <c r="AL154" s="5" t="s">
        <v>59</v>
      </c>
      <c r="AM154" s="5" t="s">
        <v>59</v>
      </c>
      <c r="AN154" s="5" t="s">
        <v>59</v>
      </c>
      <c r="AO154" s="5" t="s">
        <v>59</v>
      </c>
      <c r="AP154" s="5" t="s">
        <v>59</v>
      </c>
      <c r="AQ154" s="5" t="s">
        <v>59</v>
      </c>
      <c r="AR154" s="5" t="s">
        <v>59</v>
      </c>
      <c r="AS154" s="5" t="s">
        <v>59</v>
      </c>
      <c r="AT154" s="5" t="s">
        <v>59</v>
      </c>
      <c r="AU154" s="5" t="s">
        <v>59</v>
      </c>
      <c r="AV154" s="5" t="s">
        <v>59</v>
      </c>
      <c r="AW154" s="5" t="s">
        <v>59</v>
      </c>
      <c r="AX154" s="5" t="s">
        <v>59</v>
      </c>
      <c r="AY154" s="5" t="s">
        <v>59</v>
      </c>
      <c r="AZ154" s="5" t="s">
        <v>59</v>
      </c>
      <c r="BA154" s="5" t="s">
        <v>59</v>
      </c>
      <c r="BB154" s="5" t="s">
        <v>59</v>
      </c>
    </row>
    <row r="155" spans="1:54" x14ac:dyDescent="0.2">
      <c r="A155" s="3" t="s">
        <v>207</v>
      </c>
      <c r="B155" s="4">
        <v>4306512</v>
      </c>
      <c r="C155" s="5" t="s">
        <v>59</v>
      </c>
      <c r="D155" s="5" t="s">
        <v>59</v>
      </c>
      <c r="E155" s="5" t="s">
        <v>59</v>
      </c>
      <c r="F155" s="5" t="s">
        <v>59</v>
      </c>
      <c r="G155" s="5" t="s">
        <v>59</v>
      </c>
      <c r="H155" s="5" t="s">
        <v>59</v>
      </c>
      <c r="I155" s="6">
        <v>22.385865180947</v>
      </c>
      <c r="J155" s="5" t="s">
        <v>59</v>
      </c>
      <c r="K155" s="6">
        <v>24.889176102068401</v>
      </c>
      <c r="L155" s="5" t="s">
        <v>59</v>
      </c>
      <c r="M155" s="6">
        <v>25.9787561732321</v>
      </c>
      <c r="N155" s="5" t="s">
        <v>59</v>
      </c>
      <c r="O155" s="5" t="s">
        <v>59</v>
      </c>
      <c r="P155" s="5" t="s">
        <v>59</v>
      </c>
      <c r="Q155" s="5" t="s">
        <v>59</v>
      </c>
      <c r="R155" s="5" t="s">
        <v>59</v>
      </c>
      <c r="S155" s="5" t="s">
        <v>59</v>
      </c>
      <c r="T155" s="5" t="s">
        <v>59</v>
      </c>
      <c r="U155" s="5" t="s">
        <v>59</v>
      </c>
      <c r="V155" s="5" t="s">
        <v>59</v>
      </c>
      <c r="W155" s="5" t="s">
        <v>59</v>
      </c>
      <c r="X155" s="5" t="s">
        <v>59</v>
      </c>
      <c r="Y155" s="5" t="s">
        <v>59</v>
      </c>
      <c r="Z155" s="5" t="s">
        <v>59</v>
      </c>
      <c r="AA155" s="5" t="s">
        <v>59</v>
      </c>
      <c r="AB155" s="5" t="s">
        <v>59</v>
      </c>
      <c r="AC155" s="5" t="s">
        <v>59</v>
      </c>
      <c r="AD155" s="5" t="s">
        <v>59</v>
      </c>
      <c r="AE155" s="5" t="s">
        <v>59</v>
      </c>
      <c r="AF155" s="5" t="s">
        <v>59</v>
      </c>
      <c r="AG155" s="5" t="s">
        <v>59</v>
      </c>
      <c r="AH155" s="5" t="s">
        <v>59</v>
      </c>
      <c r="AI155" s="5" t="s">
        <v>59</v>
      </c>
      <c r="AJ155" s="5" t="s">
        <v>59</v>
      </c>
      <c r="AK155" s="6">
        <v>16.627303176644201</v>
      </c>
      <c r="AL155" s="5" t="s">
        <v>59</v>
      </c>
      <c r="AM155" s="5" t="s">
        <v>59</v>
      </c>
      <c r="AN155" s="5" t="s">
        <v>59</v>
      </c>
      <c r="AO155" s="5" t="s">
        <v>59</v>
      </c>
      <c r="AP155" s="5" t="s">
        <v>59</v>
      </c>
      <c r="AQ155" s="5" t="s">
        <v>59</v>
      </c>
      <c r="AR155" s="5" t="s">
        <v>59</v>
      </c>
      <c r="AS155" s="5" t="s">
        <v>59</v>
      </c>
      <c r="AT155" s="5" t="s">
        <v>59</v>
      </c>
      <c r="AU155" s="5" t="s">
        <v>59</v>
      </c>
      <c r="AV155" s="5" t="s">
        <v>59</v>
      </c>
      <c r="AW155" s="5" t="s">
        <v>59</v>
      </c>
      <c r="AX155" s="5" t="s">
        <v>59</v>
      </c>
      <c r="AY155" s="5" t="s">
        <v>59</v>
      </c>
      <c r="AZ155" s="5" t="s">
        <v>59</v>
      </c>
      <c r="BA155" s="5" t="s">
        <v>59</v>
      </c>
      <c r="BB155" s="5" t="s">
        <v>59</v>
      </c>
    </row>
    <row r="156" spans="1:54" x14ac:dyDescent="0.2">
      <c r="A156" s="3" t="s">
        <v>208</v>
      </c>
      <c r="B156" s="4">
        <v>4183209</v>
      </c>
      <c r="C156" s="6">
        <v>20.980988607924299</v>
      </c>
      <c r="D156" s="6">
        <v>16.198409756906798</v>
      </c>
      <c r="E156" s="6">
        <v>21.068839278283999</v>
      </c>
      <c r="F156" s="6">
        <v>23.365134066731301</v>
      </c>
      <c r="G156" s="6">
        <v>20.249787330380901</v>
      </c>
      <c r="H156" s="6">
        <v>23.314419252501501</v>
      </c>
      <c r="I156" s="6">
        <v>14.037599041861</v>
      </c>
      <c r="J156" s="6">
        <v>26.884026149935401</v>
      </c>
      <c r="K156" s="6">
        <v>11.3631325423994</v>
      </c>
      <c r="L156" s="6">
        <v>9.5818741876066902</v>
      </c>
      <c r="M156" s="6">
        <v>23.3227017013477</v>
      </c>
      <c r="N156" s="6">
        <v>18.584221510533201</v>
      </c>
      <c r="O156" s="6">
        <v>7.7191839325421103</v>
      </c>
      <c r="P156" s="6">
        <v>6.7307787319217498</v>
      </c>
      <c r="Q156" s="6">
        <v>17.977472848680598</v>
      </c>
      <c r="R156" s="6">
        <v>26.3753522359284</v>
      </c>
      <c r="S156" s="6">
        <v>21.935643383831501</v>
      </c>
      <c r="T156" s="6">
        <v>18.6512636119935</v>
      </c>
      <c r="U156" s="6">
        <v>7.3464423193317998</v>
      </c>
      <c r="V156" s="6">
        <v>5.4696865484971404</v>
      </c>
      <c r="W156" s="6">
        <v>9.2667139747162306</v>
      </c>
      <c r="X156" s="6">
        <v>9.7090332189469795</v>
      </c>
      <c r="Y156" s="6">
        <v>15.028028692429499</v>
      </c>
      <c r="Z156" s="6">
        <v>9.0266844446904493</v>
      </c>
      <c r="AA156" s="6">
        <v>5.5903786373133597</v>
      </c>
      <c r="AB156" s="6">
        <v>5.7644410437803399</v>
      </c>
      <c r="AC156" s="6">
        <v>9.1610615038378498</v>
      </c>
      <c r="AD156" s="6">
        <v>14.7536439585969</v>
      </c>
      <c r="AE156" s="6">
        <v>27.781442337488699</v>
      </c>
      <c r="AF156" s="6">
        <v>39.650827867748703</v>
      </c>
      <c r="AG156" s="6">
        <v>48.797942718108999</v>
      </c>
      <c r="AH156" s="6">
        <v>53.762476557459898</v>
      </c>
      <c r="AI156" s="6">
        <v>56.1044645758314</v>
      </c>
      <c r="AJ156" s="6">
        <v>54.309433933681298</v>
      </c>
      <c r="AK156" s="6">
        <v>54.0656618199055</v>
      </c>
      <c r="AL156" s="6">
        <v>61.2589804446743</v>
      </c>
      <c r="AM156" s="6">
        <v>64.273983143905895</v>
      </c>
      <c r="AN156" s="6">
        <v>65.759254167537094</v>
      </c>
      <c r="AO156" s="6">
        <v>68.029532263821906</v>
      </c>
      <c r="AP156" s="6">
        <v>72.340536977529794</v>
      </c>
      <c r="AQ156" s="6">
        <v>74.265648353955498</v>
      </c>
      <c r="AR156" s="6">
        <v>78.507288139010697</v>
      </c>
      <c r="AS156" s="6">
        <v>73.699508233980197</v>
      </c>
      <c r="AT156" s="6">
        <v>71.253161541694396</v>
      </c>
      <c r="AU156" s="6">
        <v>67.728214237383995</v>
      </c>
      <c r="AV156" s="6">
        <v>58.289368596725801</v>
      </c>
      <c r="AW156" s="6">
        <v>59.512217518173003</v>
      </c>
      <c r="AX156" s="6">
        <v>57.8244634375868</v>
      </c>
      <c r="AY156" s="6">
        <v>49.939187267930897</v>
      </c>
      <c r="AZ156" s="6">
        <v>53.843516352770997</v>
      </c>
      <c r="BA156" s="6">
        <v>44.583342036917102</v>
      </c>
      <c r="BB156" s="6">
        <v>52.594111657992002</v>
      </c>
    </row>
    <row r="157" spans="1:54" x14ac:dyDescent="0.2">
      <c r="A157" s="3" t="s">
        <v>209</v>
      </c>
      <c r="B157" s="4">
        <v>4429536</v>
      </c>
      <c r="C157" s="5" t="s">
        <v>59</v>
      </c>
      <c r="D157" s="5" t="s">
        <v>59</v>
      </c>
      <c r="E157" s="5" t="s">
        <v>59</v>
      </c>
      <c r="F157" s="5" t="s">
        <v>59</v>
      </c>
      <c r="G157" s="5" t="s">
        <v>59</v>
      </c>
      <c r="H157" s="5" t="s">
        <v>59</v>
      </c>
      <c r="I157" s="5" t="s">
        <v>59</v>
      </c>
      <c r="J157" s="5" t="s">
        <v>59</v>
      </c>
      <c r="K157" s="5" t="s">
        <v>59</v>
      </c>
      <c r="L157" s="5" t="s">
        <v>59</v>
      </c>
      <c r="M157" s="5" t="s">
        <v>59</v>
      </c>
      <c r="N157" s="5" t="s">
        <v>59</v>
      </c>
      <c r="O157" s="5" t="s">
        <v>59</v>
      </c>
      <c r="P157" s="5" t="s">
        <v>59</v>
      </c>
      <c r="Q157" s="5" t="s">
        <v>59</v>
      </c>
      <c r="R157" s="5" t="s">
        <v>59</v>
      </c>
      <c r="S157" s="5" t="s">
        <v>59</v>
      </c>
      <c r="T157" s="5" t="s">
        <v>59</v>
      </c>
      <c r="U157" s="5" t="s">
        <v>59</v>
      </c>
      <c r="V157" s="5" t="s">
        <v>59</v>
      </c>
      <c r="W157" s="5" t="s">
        <v>59</v>
      </c>
      <c r="X157" s="5" t="s">
        <v>59</v>
      </c>
      <c r="Y157" s="5" t="s">
        <v>59</v>
      </c>
      <c r="Z157" s="5" t="s">
        <v>59</v>
      </c>
      <c r="AA157" s="5" t="s">
        <v>59</v>
      </c>
      <c r="AB157" s="5" t="s">
        <v>59</v>
      </c>
      <c r="AC157" s="5" t="s">
        <v>59</v>
      </c>
      <c r="AD157" s="5" t="s">
        <v>59</v>
      </c>
      <c r="AE157" s="5" t="s">
        <v>59</v>
      </c>
      <c r="AF157" s="5" t="s">
        <v>59</v>
      </c>
      <c r="AG157" s="5" t="s">
        <v>59</v>
      </c>
      <c r="AH157" s="5" t="s">
        <v>59</v>
      </c>
      <c r="AI157" s="5" t="s">
        <v>59</v>
      </c>
      <c r="AJ157" s="5" t="s">
        <v>59</v>
      </c>
      <c r="AK157" s="5" t="s">
        <v>59</v>
      </c>
      <c r="AL157" s="5" t="s">
        <v>59</v>
      </c>
      <c r="AM157" s="5" t="s">
        <v>59</v>
      </c>
      <c r="AN157" s="5" t="s">
        <v>59</v>
      </c>
      <c r="AO157" s="5" t="s">
        <v>59</v>
      </c>
      <c r="AP157" s="5" t="s">
        <v>59</v>
      </c>
      <c r="AQ157" s="5" t="s">
        <v>59</v>
      </c>
      <c r="AR157" s="5" t="s">
        <v>59</v>
      </c>
      <c r="AS157" s="5" t="s">
        <v>59</v>
      </c>
      <c r="AT157" s="5" t="s">
        <v>59</v>
      </c>
      <c r="AU157" s="5" t="s">
        <v>59</v>
      </c>
      <c r="AV157" s="5" t="s">
        <v>59</v>
      </c>
      <c r="AW157" s="5" t="s">
        <v>59</v>
      </c>
      <c r="AX157" s="5" t="s">
        <v>59</v>
      </c>
      <c r="AY157" s="5" t="s">
        <v>59</v>
      </c>
      <c r="AZ157" s="5" t="s">
        <v>59</v>
      </c>
      <c r="BA157" s="5" t="s">
        <v>59</v>
      </c>
      <c r="BB157" s="5" t="s">
        <v>59</v>
      </c>
    </row>
    <row r="158" spans="1:54" x14ac:dyDescent="0.2">
      <c r="A158" s="3" t="s">
        <v>210</v>
      </c>
      <c r="B158" s="4">
        <v>4338692</v>
      </c>
      <c r="C158" s="6">
        <v>68.659621044645107</v>
      </c>
      <c r="D158" s="6">
        <v>66.640186816506599</v>
      </c>
      <c r="E158" s="6">
        <v>65.883963780600993</v>
      </c>
      <c r="F158" s="6">
        <v>65.348279029514799</v>
      </c>
      <c r="G158" s="6">
        <v>62.759190462942399</v>
      </c>
      <c r="H158" s="6">
        <v>71.447142354976407</v>
      </c>
      <c r="I158" s="6">
        <v>66.783780585120695</v>
      </c>
      <c r="J158" s="6">
        <v>68.333604352680595</v>
      </c>
      <c r="K158" s="6">
        <v>67.198320147751204</v>
      </c>
      <c r="L158" s="6">
        <v>70.725574862900601</v>
      </c>
      <c r="M158" s="6">
        <v>68.752929177092795</v>
      </c>
      <c r="N158" s="6">
        <v>73.239938805048595</v>
      </c>
      <c r="O158" s="6">
        <v>72.694572925353697</v>
      </c>
      <c r="P158" s="6">
        <v>71.313023866853499</v>
      </c>
      <c r="Q158" s="5" t="s">
        <v>59</v>
      </c>
      <c r="R158" s="6">
        <v>75.616033175985905</v>
      </c>
      <c r="S158" s="6">
        <v>75.564211921910996</v>
      </c>
      <c r="T158" s="6">
        <v>76.216122367085205</v>
      </c>
      <c r="U158" s="6">
        <v>74.527071584365899</v>
      </c>
      <c r="V158" s="6">
        <v>75.846215084808804</v>
      </c>
      <c r="W158" s="6">
        <v>63.736708642143398</v>
      </c>
      <c r="X158" s="6">
        <v>58.733878939730701</v>
      </c>
      <c r="Y158" s="5" t="s">
        <v>59</v>
      </c>
      <c r="Z158" s="5" t="s">
        <v>59</v>
      </c>
      <c r="AA158" s="5" t="s">
        <v>59</v>
      </c>
      <c r="AB158" s="5" t="s">
        <v>59</v>
      </c>
      <c r="AC158" s="5" t="s">
        <v>59</v>
      </c>
      <c r="AD158" s="5" t="s">
        <v>59</v>
      </c>
      <c r="AE158" s="5" t="s">
        <v>59</v>
      </c>
      <c r="AF158" s="5" t="s">
        <v>59</v>
      </c>
      <c r="AG158" s="5" t="s">
        <v>59</v>
      </c>
      <c r="AH158" s="5" t="s">
        <v>59</v>
      </c>
      <c r="AI158" s="5" t="s">
        <v>59</v>
      </c>
      <c r="AJ158" s="5" t="s">
        <v>59</v>
      </c>
      <c r="AK158" s="5" t="s">
        <v>59</v>
      </c>
      <c r="AL158" s="5" t="s">
        <v>59</v>
      </c>
      <c r="AM158" s="5" t="s">
        <v>59</v>
      </c>
      <c r="AN158" s="5" t="s">
        <v>59</v>
      </c>
      <c r="AO158" s="5" t="s">
        <v>59</v>
      </c>
      <c r="AP158" s="5" t="s">
        <v>59</v>
      </c>
      <c r="AQ158" s="5" t="s">
        <v>59</v>
      </c>
      <c r="AR158" s="5" t="s">
        <v>59</v>
      </c>
      <c r="AS158" s="5" t="s">
        <v>59</v>
      </c>
      <c r="AT158" s="5" t="s">
        <v>59</v>
      </c>
      <c r="AU158" s="5" t="s">
        <v>59</v>
      </c>
      <c r="AV158" s="5" t="s">
        <v>59</v>
      </c>
      <c r="AW158" s="5" t="s">
        <v>59</v>
      </c>
      <c r="AX158" s="5" t="s">
        <v>59</v>
      </c>
      <c r="AY158" s="5" t="s">
        <v>59</v>
      </c>
      <c r="AZ158" s="5" t="s">
        <v>59</v>
      </c>
      <c r="BA158" s="5" t="s">
        <v>59</v>
      </c>
      <c r="BB158" s="5" t="s">
        <v>59</v>
      </c>
    </row>
    <row r="159" spans="1:54" x14ac:dyDescent="0.2">
      <c r="A159" s="3" t="s">
        <v>211</v>
      </c>
      <c r="B159" s="4">
        <v>4332958</v>
      </c>
      <c r="C159" s="5" t="s">
        <v>59</v>
      </c>
      <c r="D159" s="5" t="s">
        <v>59</v>
      </c>
      <c r="E159" s="5" t="s">
        <v>59</v>
      </c>
      <c r="F159" s="5" t="s">
        <v>59</v>
      </c>
      <c r="G159" s="5" t="s">
        <v>59</v>
      </c>
      <c r="H159" s="5" t="s">
        <v>59</v>
      </c>
      <c r="I159" s="5" t="s">
        <v>59</v>
      </c>
      <c r="J159" s="5" t="s">
        <v>59</v>
      </c>
      <c r="K159" s="5" t="s">
        <v>59</v>
      </c>
      <c r="L159" s="5" t="s">
        <v>59</v>
      </c>
      <c r="M159" s="5" t="s">
        <v>59</v>
      </c>
      <c r="N159" s="5" t="s">
        <v>59</v>
      </c>
      <c r="O159" s="5" t="s">
        <v>59</v>
      </c>
      <c r="P159" s="5" t="s">
        <v>59</v>
      </c>
      <c r="Q159" s="5" t="s">
        <v>59</v>
      </c>
      <c r="R159" s="5" t="s">
        <v>59</v>
      </c>
      <c r="S159" s="6">
        <v>21.8412544510104</v>
      </c>
      <c r="T159" s="6">
        <v>22.979072980503201</v>
      </c>
      <c r="U159" s="5" t="s">
        <v>59</v>
      </c>
      <c r="V159" s="5" t="s">
        <v>59</v>
      </c>
      <c r="W159" s="6">
        <v>22.811489939421101</v>
      </c>
      <c r="X159" s="6">
        <v>23.179767918618801</v>
      </c>
      <c r="Y159" s="6">
        <v>23.0786506325754</v>
      </c>
      <c r="Z159" s="6">
        <v>19.458186967498399</v>
      </c>
      <c r="AA159" s="6">
        <v>23.274715416291698</v>
      </c>
      <c r="AB159" s="6">
        <v>21.704618364448599</v>
      </c>
      <c r="AC159" s="5" t="s">
        <v>59</v>
      </c>
      <c r="AD159" s="5" t="s">
        <v>59</v>
      </c>
      <c r="AE159" s="5" t="s">
        <v>59</v>
      </c>
      <c r="AF159" s="5" t="s">
        <v>59</v>
      </c>
      <c r="AG159" s="5" t="s">
        <v>59</v>
      </c>
      <c r="AH159" s="5" t="s">
        <v>59</v>
      </c>
      <c r="AI159" s="5" t="s">
        <v>59</v>
      </c>
      <c r="AJ159" s="5" t="s">
        <v>59</v>
      </c>
      <c r="AK159" s="5" t="s">
        <v>59</v>
      </c>
      <c r="AL159" s="5" t="s">
        <v>59</v>
      </c>
      <c r="AM159" s="5" t="s">
        <v>59</v>
      </c>
      <c r="AN159" s="5" t="s">
        <v>59</v>
      </c>
      <c r="AO159" s="5" t="s">
        <v>59</v>
      </c>
      <c r="AP159" s="5" t="s">
        <v>59</v>
      </c>
      <c r="AQ159" s="5" t="s">
        <v>59</v>
      </c>
      <c r="AR159" s="5" t="s">
        <v>59</v>
      </c>
      <c r="AS159" s="5" t="s">
        <v>59</v>
      </c>
      <c r="AT159" s="5" t="s">
        <v>59</v>
      </c>
      <c r="AU159" s="5" t="s">
        <v>59</v>
      </c>
      <c r="AV159" s="5" t="s">
        <v>59</v>
      </c>
      <c r="AW159" s="5" t="s">
        <v>59</v>
      </c>
      <c r="AX159" s="5" t="s">
        <v>59</v>
      </c>
      <c r="AY159" s="5" t="s">
        <v>59</v>
      </c>
      <c r="AZ159" s="5" t="s">
        <v>59</v>
      </c>
      <c r="BA159" s="5" t="s">
        <v>59</v>
      </c>
      <c r="BB159" s="5" t="s">
        <v>59</v>
      </c>
    </row>
    <row r="160" spans="1:54" x14ac:dyDescent="0.2">
      <c r="A160" s="3" t="s">
        <v>212</v>
      </c>
      <c r="B160" s="4">
        <v>4424358</v>
      </c>
      <c r="C160" s="6">
        <v>49.566560968031503</v>
      </c>
      <c r="D160" s="6">
        <v>50.160715644508798</v>
      </c>
      <c r="E160" s="6">
        <v>50.4115988234756</v>
      </c>
      <c r="F160" s="6">
        <v>46.5799490130671</v>
      </c>
      <c r="G160" s="6">
        <v>46.585471529291802</v>
      </c>
      <c r="H160" s="6">
        <v>47.067038844698303</v>
      </c>
      <c r="I160" s="6">
        <v>46.711738091490801</v>
      </c>
      <c r="J160" s="5" t="s">
        <v>59</v>
      </c>
      <c r="K160" s="6">
        <v>50.617039914448199</v>
      </c>
      <c r="L160" s="5" t="s">
        <v>59</v>
      </c>
      <c r="M160" s="5" t="s">
        <v>59</v>
      </c>
      <c r="N160" s="6">
        <v>56.514465137874502</v>
      </c>
      <c r="O160" s="5" t="s">
        <v>59</v>
      </c>
      <c r="P160" s="5" t="s">
        <v>59</v>
      </c>
      <c r="Q160" s="5" t="s">
        <v>59</v>
      </c>
      <c r="R160" s="6">
        <v>53.149922474126498</v>
      </c>
      <c r="S160" s="6">
        <v>50.091977383914902</v>
      </c>
      <c r="T160" s="6">
        <v>73.588118374569703</v>
      </c>
      <c r="U160" s="6">
        <v>69.310101513739596</v>
      </c>
      <c r="V160" s="6">
        <v>66.449625530461304</v>
      </c>
      <c r="W160" s="6">
        <v>65.506964611977097</v>
      </c>
      <c r="X160" s="6">
        <v>63.668671585260903</v>
      </c>
      <c r="Y160" s="6">
        <v>63.853807726726401</v>
      </c>
      <c r="Z160" s="6">
        <v>63.798183966917797</v>
      </c>
      <c r="AA160" s="6">
        <v>63.246102287973599</v>
      </c>
      <c r="AB160" s="6">
        <v>64.644645921800304</v>
      </c>
      <c r="AC160" s="5" t="s">
        <v>59</v>
      </c>
      <c r="AD160" s="5" t="s">
        <v>59</v>
      </c>
      <c r="AE160" s="5" t="s">
        <v>59</v>
      </c>
      <c r="AF160" s="5" t="s">
        <v>59</v>
      </c>
      <c r="AG160" s="5" t="s">
        <v>59</v>
      </c>
      <c r="AH160" s="5" t="s">
        <v>59</v>
      </c>
      <c r="AI160" s="5" t="s">
        <v>59</v>
      </c>
      <c r="AJ160" s="5" t="s">
        <v>59</v>
      </c>
      <c r="AK160" s="5" t="s">
        <v>59</v>
      </c>
      <c r="AL160" s="5" t="s">
        <v>59</v>
      </c>
      <c r="AM160" s="5" t="s">
        <v>59</v>
      </c>
      <c r="AN160" s="5" t="s">
        <v>59</v>
      </c>
      <c r="AO160" s="5" t="s">
        <v>59</v>
      </c>
      <c r="AP160" s="5" t="s">
        <v>59</v>
      </c>
      <c r="AQ160" s="5" t="s">
        <v>59</v>
      </c>
      <c r="AR160" s="5" t="s">
        <v>59</v>
      </c>
      <c r="AS160" s="5" t="s">
        <v>59</v>
      </c>
      <c r="AT160" s="5" t="s">
        <v>59</v>
      </c>
      <c r="AU160" s="5" t="s">
        <v>59</v>
      </c>
      <c r="AV160" s="5" t="s">
        <v>59</v>
      </c>
      <c r="AW160" s="5" t="s">
        <v>59</v>
      </c>
      <c r="AX160" s="5" t="s">
        <v>59</v>
      </c>
      <c r="AY160" s="5" t="s">
        <v>59</v>
      </c>
      <c r="AZ160" s="5" t="s">
        <v>59</v>
      </c>
      <c r="BA160" s="5" t="s">
        <v>59</v>
      </c>
      <c r="BB160" s="5" t="s">
        <v>59</v>
      </c>
    </row>
    <row r="161" spans="1:54" x14ac:dyDescent="0.2">
      <c r="A161" s="3" t="s">
        <v>213</v>
      </c>
      <c r="B161" s="4">
        <v>4309138</v>
      </c>
      <c r="C161" s="5" t="s">
        <v>59</v>
      </c>
      <c r="D161" s="5" t="s">
        <v>59</v>
      </c>
      <c r="E161" s="5" t="s">
        <v>59</v>
      </c>
      <c r="F161" s="5" t="s">
        <v>59</v>
      </c>
      <c r="G161" s="5" t="s">
        <v>59</v>
      </c>
      <c r="H161" s="5" t="s">
        <v>59</v>
      </c>
      <c r="I161" s="5" t="s">
        <v>59</v>
      </c>
      <c r="J161" s="5" t="s">
        <v>59</v>
      </c>
      <c r="K161" s="5" t="s">
        <v>59</v>
      </c>
      <c r="L161" s="5" t="s">
        <v>59</v>
      </c>
      <c r="M161" s="5" t="s">
        <v>59</v>
      </c>
      <c r="N161" s="5" t="s">
        <v>59</v>
      </c>
      <c r="O161" s="5" t="s">
        <v>59</v>
      </c>
      <c r="P161" s="5" t="s">
        <v>59</v>
      </c>
      <c r="Q161" s="5" t="s">
        <v>59</v>
      </c>
      <c r="R161" s="5" t="s">
        <v>59</v>
      </c>
      <c r="S161" s="5" t="s">
        <v>59</v>
      </c>
      <c r="T161" s="5" t="s">
        <v>59</v>
      </c>
      <c r="U161" s="5" t="s">
        <v>59</v>
      </c>
      <c r="V161" s="5" t="s">
        <v>59</v>
      </c>
      <c r="W161" s="5" t="s">
        <v>59</v>
      </c>
      <c r="X161" s="5" t="s">
        <v>59</v>
      </c>
      <c r="Y161" s="5" t="s">
        <v>59</v>
      </c>
      <c r="Z161" s="5" t="s">
        <v>59</v>
      </c>
      <c r="AA161" s="5" t="s">
        <v>59</v>
      </c>
      <c r="AB161" s="5" t="s">
        <v>59</v>
      </c>
      <c r="AC161" s="5" t="s">
        <v>59</v>
      </c>
      <c r="AD161" s="5" t="s">
        <v>59</v>
      </c>
      <c r="AE161" s="5" t="s">
        <v>59</v>
      </c>
      <c r="AF161" s="5" t="s">
        <v>59</v>
      </c>
      <c r="AG161" s="5" t="s">
        <v>59</v>
      </c>
      <c r="AH161" s="5" t="s">
        <v>59</v>
      </c>
      <c r="AI161" s="5" t="s">
        <v>59</v>
      </c>
      <c r="AJ161" s="5" t="s">
        <v>59</v>
      </c>
      <c r="AK161" s="5" t="s">
        <v>59</v>
      </c>
      <c r="AL161" s="5" t="s">
        <v>59</v>
      </c>
      <c r="AM161" s="5" t="s">
        <v>59</v>
      </c>
      <c r="AN161" s="5" t="s">
        <v>59</v>
      </c>
      <c r="AO161" s="5" t="s">
        <v>59</v>
      </c>
      <c r="AP161" s="5" t="s">
        <v>59</v>
      </c>
      <c r="AQ161" s="5" t="s">
        <v>59</v>
      </c>
      <c r="AR161" s="5" t="s">
        <v>59</v>
      </c>
      <c r="AS161" s="5" t="s">
        <v>59</v>
      </c>
      <c r="AT161" s="5" t="s">
        <v>59</v>
      </c>
      <c r="AU161" s="5" t="s">
        <v>59</v>
      </c>
      <c r="AV161" s="5" t="s">
        <v>59</v>
      </c>
      <c r="AW161" s="5" t="s">
        <v>59</v>
      </c>
      <c r="AX161" s="5" t="s">
        <v>59</v>
      </c>
      <c r="AY161" s="5" t="s">
        <v>59</v>
      </c>
      <c r="AZ161" s="5" t="s">
        <v>59</v>
      </c>
      <c r="BA161" s="5" t="s">
        <v>59</v>
      </c>
      <c r="BB161" s="5" t="s">
        <v>59</v>
      </c>
    </row>
    <row r="162" spans="1:54" x14ac:dyDescent="0.2">
      <c r="A162" s="3" t="s">
        <v>214</v>
      </c>
      <c r="B162" s="4">
        <v>4306583</v>
      </c>
      <c r="C162" s="6">
        <v>30.714943570697301</v>
      </c>
      <c r="D162" s="6">
        <v>31.690197478737499</v>
      </c>
      <c r="E162" s="6">
        <v>30.411929381020599</v>
      </c>
      <c r="F162" s="6">
        <v>30.150260352701</v>
      </c>
      <c r="G162" s="5" t="s">
        <v>59</v>
      </c>
      <c r="H162" s="5" t="s">
        <v>59</v>
      </c>
      <c r="I162" s="5" t="s">
        <v>59</v>
      </c>
      <c r="J162" s="6">
        <v>32.044458788848097</v>
      </c>
      <c r="K162" s="6">
        <v>30.209492740749301</v>
      </c>
      <c r="L162" s="6">
        <v>27.907501157829401</v>
      </c>
      <c r="M162" s="6">
        <v>26.5813871850815</v>
      </c>
      <c r="N162" s="6">
        <v>29.030964254132801</v>
      </c>
      <c r="O162" s="6">
        <v>27.478654614357701</v>
      </c>
      <c r="P162" s="6">
        <v>25.484966480224902</v>
      </c>
      <c r="Q162" s="6">
        <v>24.325164860373</v>
      </c>
      <c r="R162" s="6">
        <v>22.641286165760299</v>
      </c>
      <c r="S162" s="6">
        <v>28.092500048935399</v>
      </c>
      <c r="T162" s="6">
        <v>25.0190633177615</v>
      </c>
      <c r="U162" s="6">
        <v>25.358532766301099</v>
      </c>
      <c r="V162" s="6">
        <v>26.011968515331699</v>
      </c>
      <c r="W162" s="5" t="s">
        <v>59</v>
      </c>
      <c r="X162" s="5" t="s">
        <v>59</v>
      </c>
      <c r="Y162" s="5" t="s">
        <v>59</v>
      </c>
      <c r="Z162" s="5" t="s">
        <v>59</v>
      </c>
      <c r="AA162" s="5" t="s">
        <v>59</v>
      </c>
      <c r="AB162" s="5" t="s">
        <v>59</v>
      </c>
      <c r="AC162" s="5" t="s">
        <v>59</v>
      </c>
      <c r="AD162" s="5" t="s">
        <v>59</v>
      </c>
      <c r="AE162" s="5" t="s">
        <v>59</v>
      </c>
      <c r="AF162" s="5" t="s">
        <v>59</v>
      </c>
      <c r="AG162" s="5" t="s">
        <v>59</v>
      </c>
      <c r="AH162" s="5" t="s">
        <v>59</v>
      </c>
      <c r="AI162" s="5" t="s">
        <v>59</v>
      </c>
      <c r="AJ162" s="5" t="s">
        <v>59</v>
      </c>
      <c r="AK162" s="5" t="s">
        <v>59</v>
      </c>
      <c r="AL162" s="5" t="s">
        <v>59</v>
      </c>
      <c r="AM162" s="5" t="s">
        <v>59</v>
      </c>
      <c r="AN162" s="5" t="s">
        <v>59</v>
      </c>
      <c r="AO162" s="5" t="s">
        <v>59</v>
      </c>
      <c r="AP162" s="5" t="s">
        <v>59</v>
      </c>
      <c r="AQ162" s="5" t="s">
        <v>59</v>
      </c>
      <c r="AR162" s="5" t="s">
        <v>59</v>
      </c>
      <c r="AS162" s="5" t="s">
        <v>59</v>
      </c>
      <c r="AT162" s="5" t="s">
        <v>59</v>
      </c>
      <c r="AU162" s="5" t="s">
        <v>59</v>
      </c>
      <c r="AV162" s="5" t="s">
        <v>59</v>
      </c>
      <c r="AW162" s="5" t="s">
        <v>59</v>
      </c>
      <c r="AX162" s="5" t="s">
        <v>59</v>
      </c>
      <c r="AY162" s="5" t="s">
        <v>59</v>
      </c>
      <c r="AZ162" s="5" t="s">
        <v>59</v>
      </c>
      <c r="BA162" s="5" t="s">
        <v>59</v>
      </c>
      <c r="BB162" s="5" t="s">
        <v>59</v>
      </c>
    </row>
    <row r="163" spans="1:54" x14ac:dyDescent="0.2">
      <c r="A163" s="3" t="s">
        <v>215</v>
      </c>
      <c r="B163" s="4">
        <v>4725204</v>
      </c>
      <c r="C163" s="6">
        <v>22.355764989716601</v>
      </c>
      <c r="D163" s="6">
        <v>25.421222048705999</v>
      </c>
      <c r="E163" s="5" t="s">
        <v>59</v>
      </c>
      <c r="F163" s="5" t="s">
        <v>59</v>
      </c>
      <c r="G163" s="6">
        <v>25.0795353615982</v>
      </c>
      <c r="H163" s="5" t="s">
        <v>59</v>
      </c>
      <c r="I163" s="5" t="s">
        <v>59</v>
      </c>
      <c r="J163" s="5" t="s">
        <v>59</v>
      </c>
      <c r="K163" s="6">
        <v>31.326901724623202</v>
      </c>
      <c r="L163" s="6">
        <v>32.820307536025503</v>
      </c>
      <c r="M163" s="6">
        <v>32.567426255833396</v>
      </c>
      <c r="N163" s="6">
        <v>30.642243784113202</v>
      </c>
      <c r="O163" s="6">
        <v>30.581897756494701</v>
      </c>
      <c r="P163" s="6">
        <v>29.582612552969</v>
      </c>
      <c r="Q163" s="6">
        <v>31.706026567706701</v>
      </c>
      <c r="R163" s="6">
        <v>32.341635228024501</v>
      </c>
      <c r="S163" s="6">
        <v>32.285946002666002</v>
      </c>
      <c r="T163" s="6">
        <v>27.893229540937799</v>
      </c>
      <c r="U163" s="6">
        <v>24.761664076034499</v>
      </c>
      <c r="V163" s="6">
        <v>25.295050452718598</v>
      </c>
      <c r="W163" s="6">
        <v>29.3793445840702</v>
      </c>
      <c r="X163" s="6">
        <v>34.719655514866197</v>
      </c>
      <c r="Y163" s="6">
        <v>34.496609024396101</v>
      </c>
      <c r="Z163" s="6">
        <v>35.118052156702603</v>
      </c>
      <c r="AA163" s="6">
        <v>39.4239299795235</v>
      </c>
      <c r="AB163" s="6">
        <v>39.120632165315598</v>
      </c>
      <c r="AC163" s="6">
        <v>39.413452570493703</v>
      </c>
      <c r="AD163" s="5" t="s">
        <v>59</v>
      </c>
      <c r="AE163" s="5" t="s">
        <v>59</v>
      </c>
      <c r="AF163" s="5" t="s">
        <v>59</v>
      </c>
      <c r="AG163" s="5" t="s">
        <v>59</v>
      </c>
      <c r="AH163" s="5" t="s">
        <v>59</v>
      </c>
      <c r="AI163" s="5" t="s">
        <v>59</v>
      </c>
      <c r="AJ163" s="5" t="s">
        <v>59</v>
      </c>
      <c r="AK163" s="5" t="s">
        <v>59</v>
      </c>
      <c r="AL163" s="5" t="s">
        <v>59</v>
      </c>
      <c r="AM163" s="5" t="s">
        <v>59</v>
      </c>
      <c r="AN163" s="5" t="s">
        <v>59</v>
      </c>
      <c r="AO163" s="5" t="s">
        <v>59</v>
      </c>
      <c r="AP163" s="5" t="s">
        <v>59</v>
      </c>
      <c r="AQ163" s="5" t="s">
        <v>59</v>
      </c>
      <c r="AR163" s="5" t="s">
        <v>59</v>
      </c>
      <c r="AS163" s="5" t="s">
        <v>59</v>
      </c>
      <c r="AT163" s="5" t="s">
        <v>59</v>
      </c>
      <c r="AU163" s="5" t="s">
        <v>59</v>
      </c>
      <c r="AV163" s="5" t="s">
        <v>59</v>
      </c>
      <c r="AW163" s="5" t="s">
        <v>59</v>
      </c>
      <c r="AX163" s="5" t="s">
        <v>59</v>
      </c>
      <c r="AY163" s="5" t="s">
        <v>59</v>
      </c>
      <c r="AZ163" s="5" t="s">
        <v>59</v>
      </c>
      <c r="BA163" s="5" t="s">
        <v>59</v>
      </c>
      <c r="BB163" s="5" t="s">
        <v>59</v>
      </c>
    </row>
    <row r="164" spans="1:54" x14ac:dyDescent="0.2">
      <c r="A164" s="3" t="s">
        <v>216</v>
      </c>
      <c r="B164" s="4">
        <v>4306593</v>
      </c>
      <c r="C164" s="5" t="s">
        <v>59</v>
      </c>
      <c r="D164" s="5" t="s">
        <v>59</v>
      </c>
      <c r="E164" s="5" t="s">
        <v>59</v>
      </c>
      <c r="F164" s="5" t="s">
        <v>59</v>
      </c>
      <c r="G164" s="5" t="s">
        <v>59</v>
      </c>
      <c r="H164" s="5" t="s">
        <v>59</v>
      </c>
      <c r="I164" s="5" t="s">
        <v>59</v>
      </c>
      <c r="J164" s="5" t="s">
        <v>59</v>
      </c>
      <c r="K164" s="5" t="s">
        <v>59</v>
      </c>
      <c r="L164" s="5" t="s">
        <v>59</v>
      </c>
      <c r="M164" s="5" t="s">
        <v>59</v>
      </c>
      <c r="N164" s="5" t="s">
        <v>59</v>
      </c>
      <c r="O164" s="5" t="s">
        <v>59</v>
      </c>
      <c r="P164" s="5" t="s">
        <v>59</v>
      </c>
      <c r="Q164" s="5" t="s">
        <v>59</v>
      </c>
      <c r="R164" s="5" t="s">
        <v>59</v>
      </c>
      <c r="S164" s="5" t="s">
        <v>59</v>
      </c>
      <c r="T164" s="5" t="s">
        <v>59</v>
      </c>
      <c r="U164" s="5" t="s">
        <v>59</v>
      </c>
      <c r="V164" s="5" t="s">
        <v>59</v>
      </c>
      <c r="W164" s="5" t="s">
        <v>59</v>
      </c>
      <c r="X164" s="5" t="s">
        <v>59</v>
      </c>
      <c r="Y164" s="5" t="s">
        <v>59</v>
      </c>
      <c r="Z164" s="5" t="s">
        <v>59</v>
      </c>
      <c r="AA164" s="5" t="s">
        <v>59</v>
      </c>
      <c r="AB164" s="5" t="s">
        <v>59</v>
      </c>
      <c r="AC164" s="5" t="s">
        <v>59</v>
      </c>
      <c r="AD164" s="5" t="s">
        <v>59</v>
      </c>
      <c r="AE164" s="5" t="s">
        <v>59</v>
      </c>
      <c r="AF164" s="5" t="s">
        <v>59</v>
      </c>
      <c r="AG164" s="5" t="s">
        <v>59</v>
      </c>
      <c r="AH164" s="5" t="s">
        <v>59</v>
      </c>
      <c r="AI164" s="5" t="s">
        <v>59</v>
      </c>
      <c r="AJ164" s="5" t="s">
        <v>59</v>
      </c>
      <c r="AK164" s="5" t="s">
        <v>59</v>
      </c>
      <c r="AL164" s="5" t="s">
        <v>59</v>
      </c>
      <c r="AM164" s="5" t="s">
        <v>59</v>
      </c>
      <c r="AN164" s="5" t="s">
        <v>59</v>
      </c>
      <c r="AO164" s="5" t="s">
        <v>59</v>
      </c>
      <c r="AP164" s="5" t="s">
        <v>59</v>
      </c>
      <c r="AQ164" s="6">
        <v>24.873112447012801</v>
      </c>
      <c r="AR164" s="6">
        <v>27.618046679457802</v>
      </c>
      <c r="AS164" s="5" t="s">
        <v>59</v>
      </c>
      <c r="AT164" s="5" t="s">
        <v>59</v>
      </c>
      <c r="AU164" s="5" t="s">
        <v>59</v>
      </c>
      <c r="AV164" s="5" t="s">
        <v>59</v>
      </c>
      <c r="AW164" s="5" t="s">
        <v>59</v>
      </c>
      <c r="AX164" s="5" t="s">
        <v>59</v>
      </c>
      <c r="AY164" s="5" t="s">
        <v>59</v>
      </c>
      <c r="AZ164" s="5" t="s">
        <v>59</v>
      </c>
      <c r="BA164" s="5" t="s">
        <v>59</v>
      </c>
      <c r="BB164" s="5" t="s">
        <v>59</v>
      </c>
    </row>
    <row r="165" spans="1:54" x14ac:dyDescent="0.2">
      <c r="A165" s="3" t="s">
        <v>217</v>
      </c>
      <c r="B165" s="4">
        <v>10443562</v>
      </c>
      <c r="C165" s="5" t="s">
        <v>59</v>
      </c>
      <c r="D165" s="5" t="s">
        <v>59</v>
      </c>
      <c r="E165" s="5" t="s">
        <v>59</v>
      </c>
      <c r="F165" s="5" t="s">
        <v>59</v>
      </c>
      <c r="G165" s="5" t="s">
        <v>59</v>
      </c>
      <c r="H165" s="5" t="s">
        <v>59</v>
      </c>
      <c r="I165" s="5" t="s">
        <v>59</v>
      </c>
      <c r="J165" s="5" t="s">
        <v>59</v>
      </c>
      <c r="K165" s="5" t="s">
        <v>59</v>
      </c>
      <c r="L165" s="5" t="s">
        <v>59</v>
      </c>
      <c r="M165" s="5" t="s">
        <v>59</v>
      </c>
      <c r="N165" s="5" t="s">
        <v>59</v>
      </c>
      <c r="O165" s="5" t="s">
        <v>59</v>
      </c>
      <c r="P165" s="5" t="s">
        <v>59</v>
      </c>
      <c r="Q165" s="5" t="s">
        <v>59</v>
      </c>
      <c r="R165" s="5" t="s">
        <v>59</v>
      </c>
      <c r="S165" s="5" t="s">
        <v>59</v>
      </c>
      <c r="T165" s="5" t="s">
        <v>59</v>
      </c>
      <c r="U165" s="5" t="s">
        <v>59</v>
      </c>
      <c r="V165" s="5" t="s">
        <v>59</v>
      </c>
      <c r="W165" s="5" t="s">
        <v>59</v>
      </c>
      <c r="X165" s="5" t="s">
        <v>59</v>
      </c>
      <c r="Y165" s="5" t="s">
        <v>59</v>
      </c>
      <c r="Z165" s="5" t="s">
        <v>59</v>
      </c>
      <c r="AA165" s="5" t="s">
        <v>59</v>
      </c>
      <c r="AB165" s="5" t="s">
        <v>59</v>
      </c>
      <c r="AC165" s="5" t="s">
        <v>59</v>
      </c>
      <c r="AD165" s="5" t="s">
        <v>59</v>
      </c>
      <c r="AE165" s="5" t="s">
        <v>59</v>
      </c>
      <c r="AF165" s="5" t="s">
        <v>59</v>
      </c>
      <c r="AG165" s="5" t="s">
        <v>59</v>
      </c>
      <c r="AH165" s="5" t="s">
        <v>59</v>
      </c>
      <c r="AI165" s="5" t="s">
        <v>59</v>
      </c>
      <c r="AJ165" s="5" t="s">
        <v>59</v>
      </c>
      <c r="AK165" s="5" t="s">
        <v>59</v>
      </c>
      <c r="AL165" s="5" t="s">
        <v>59</v>
      </c>
      <c r="AM165" s="5" t="s">
        <v>59</v>
      </c>
      <c r="AN165" s="5" t="s">
        <v>59</v>
      </c>
      <c r="AO165" s="5" t="s">
        <v>59</v>
      </c>
      <c r="AP165" s="5" t="s">
        <v>59</v>
      </c>
      <c r="AQ165" s="5" t="s">
        <v>59</v>
      </c>
      <c r="AR165" s="5" t="s">
        <v>59</v>
      </c>
      <c r="AS165" s="5" t="s">
        <v>59</v>
      </c>
      <c r="AT165" s="5" t="s">
        <v>59</v>
      </c>
      <c r="AU165" s="5" t="s">
        <v>59</v>
      </c>
      <c r="AV165" s="5" t="s">
        <v>59</v>
      </c>
      <c r="AW165" s="5" t="s">
        <v>59</v>
      </c>
      <c r="AX165" s="5" t="s">
        <v>59</v>
      </c>
      <c r="AY165" s="5" t="s">
        <v>59</v>
      </c>
      <c r="AZ165" s="5" t="s">
        <v>59</v>
      </c>
      <c r="BA165" s="5" t="s">
        <v>59</v>
      </c>
      <c r="BB165" s="5" t="s">
        <v>59</v>
      </c>
    </row>
    <row r="166" spans="1:54" x14ac:dyDescent="0.2">
      <c r="A166" s="3" t="s">
        <v>218</v>
      </c>
      <c r="B166" s="4">
        <v>6315213</v>
      </c>
      <c r="C166" s="5" t="s">
        <v>59</v>
      </c>
      <c r="D166" s="5" t="s">
        <v>59</v>
      </c>
      <c r="E166" s="5" t="s">
        <v>59</v>
      </c>
      <c r="F166" s="5" t="s">
        <v>59</v>
      </c>
      <c r="G166" s="5" t="s">
        <v>59</v>
      </c>
      <c r="H166" s="5" t="s">
        <v>59</v>
      </c>
      <c r="I166" s="5" t="s">
        <v>59</v>
      </c>
      <c r="J166" s="6">
        <v>10.6775565927967</v>
      </c>
      <c r="K166" s="6">
        <v>35.505867974275901</v>
      </c>
      <c r="L166" s="6">
        <v>34.974132988576301</v>
      </c>
      <c r="M166" s="6">
        <v>33.6934262787004</v>
      </c>
      <c r="N166" s="6">
        <v>34.262231828450801</v>
      </c>
      <c r="O166" s="6">
        <v>35.712891338633497</v>
      </c>
      <c r="P166" s="6">
        <v>34.8637437664242</v>
      </c>
      <c r="Q166" s="6">
        <v>13.9028888897138</v>
      </c>
      <c r="R166" s="5" t="s">
        <v>59</v>
      </c>
      <c r="S166" s="5" t="s">
        <v>59</v>
      </c>
      <c r="T166" s="5" t="s">
        <v>59</v>
      </c>
      <c r="U166" s="5" t="s">
        <v>59</v>
      </c>
      <c r="V166" s="5" t="s">
        <v>59</v>
      </c>
      <c r="W166" s="5" t="s">
        <v>59</v>
      </c>
      <c r="X166" s="5" t="s">
        <v>59</v>
      </c>
      <c r="Y166" s="5" t="s">
        <v>59</v>
      </c>
      <c r="Z166" s="5" t="s">
        <v>59</v>
      </c>
      <c r="AA166" s="5" t="s">
        <v>59</v>
      </c>
      <c r="AB166" s="5" t="s">
        <v>59</v>
      </c>
      <c r="AC166" s="5" t="s">
        <v>59</v>
      </c>
      <c r="AD166" s="5" t="s">
        <v>59</v>
      </c>
      <c r="AE166" s="5" t="s">
        <v>59</v>
      </c>
      <c r="AF166" s="5" t="s">
        <v>59</v>
      </c>
      <c r="AG166" s="5" t="s">
        <v>59</v>
      </c>
      <c r="AH166" s="5" t="s">
        <v>59</v>
      </c>
      <c r="AI166" s="5" t="s">
        <v>59</v>
      </c>
      <c r="AJ166" s="5" t="s">
        <v>59</v>
      </c>
      <c r="AK166" s="5" t="s">
        <v>59</v>
      </c>
      <c r="AL166" s="5" t="s">
        <v>59</v>
      </c>
      <c r="AM166" s="5" t="s">
        <v>59</v>
      </c>
      <c r="AN166" s="5" t="s">
        <v>59</v>
      </c>
      <c r="AO166" s="5" t="s">
        <v>59</v>
      </c>
      <c r="AP166" s="5" t="s">
        <v>59</v>
      </c>
      <c r="AQ166" s="5" t="s">
        <v>59</v>
      </c>
      <c r="AR166" s="5" t="s">
        <v>59</v>
      </c>
      <c r="AS166" s="5" t="s">
        <v>59</v>
      </c>
      <c r="AT166" s="5" t="s">
        <v>59</v>
      </c>
      <c r="AU166" s="5" t="s">
        <v>59</v>
      </c>
      <c r="AV166" s="5" t="s">
        <v>59</v>
      </c>
      <c r="AW166" s="5" t="s">
        <v>59</v>
      </c>
      <c r="AX166" s="5" t="s">
        <v>59</v>
      </c>
      <c r="AY166" s="5" t="s">
        <v>59</v>
      </c>
      <c r="AZ166" s="5" t="s">
        <v>59</v>
      </c>
      <c r="BA166" s="5" t="s">
        <v>59</v>
      </c>
      <c r="BB166" s="5" t="s">
        <v>59</v>
      </c>
    </row>
    <row r="167" spans="1:54" x14ac:dyDescent="0.2">
      <c r="A167" s="3" t="s">
        <v>219</v>
      </c>
      <c r="B167" s="4">
        <v>29248714</v>
      </c>
      <c r="C167" s="5" t="s">
        <v>59</v>
      </c>
      <c r="D167" s="5" t="s">
        <v>59</v>
      </c>
      <c r="E167" s="5" t="s">
        <v>59</v>
      </c>
      <c r="F167" s="5" t="s">
        <v>59</v>
      </c>
      <c r="G167" s="5" t="s">
        <v>59</v>
      </c>
      <c r="H167" s="5" t="s">
        <v>59</v>
      </c>
      <c r="I167" s="5" t="s">
        <v>59</v>
      </c>
      <c r="J167" s="5" t="s">
        <v>59</v>
      </c>
      <c r="K167" s="5" t="s">
        <v>59</v>
      </c>
      <c r="L167" s="5" t="s">
        <v>59</v>
      </c>
      <c r="M167" s="5" t="s">
        <v>59</v>
      </c>
      <c r="N167" s="5" t="s">
        <v>59</v>
      </c>
      <c r="O167" s="5" t="s">
        <v>59</v>
      </c>
      <c r="P167" s="5" t="s">
        <v>59</v>
      </c>
      <c r="Q167" s="5" t="s">
        <v>59</v>
      </c>
      <c r="R167" s="5" t="s">
        <v>59</v>
      </c>
      <c r="S167" s="5" t="s">
        <v>59</v>
      </c>
      <c r="T167" s="5" t="s">
        <v>59</v>
      </c>
      <c r="U167" s="5" t="s">
        <v>59</v>
      </c>
      <c r="V167" s="5" t="s">
        <v>59</v>
      </c>
      <c r="W167" s="5" t="s">
        <v>59</v>
      </c>
      <c r="X167" s="5" t="s">
        <v>59</v>
      </c>
      <c r="Y167" s="5" t="s">
        <v>59</v>
      </c>
      <c r="Z167" s="5" t="s">
        <v>59</v>
      </c>
      <c r="AA167" s="5" t="s">
        <v>59</v>
      </c>
      <c r="AB167" s="5" t="s">
        <v>59</v>
      </c>
      <c r="AC167" s="5" t="s">
        <v>59</v>
      </c>
      <c r="AD167" s="5" t="s">
        <v>59</v>
      </c>
      <c r="AE167" s="5" t="s">
        <v>59</v>
      </c>
      <c r="AF167" s="5" t="s">
        <v>59</v>
      </c>
      <c r="AG167" s="5" t="s">
        <v>59</v>
      </c>
      <c r="AH167" s="5" t="s">
        <v>59</v>
      </c>
      <c r="AI167" s="5" t="s">
        <v>59</v>
      </c>
      <c r="AJ167" s="5" t="s">
        <v>59</v>
      </c>
      <c r="AK167" s="5" t="s">
        <v>59</v>
      </c>
      <c r="AL167" s="5" t="s">
        <v>59</v>
      </c>
      <c r="AM167" s="5" t="s">
        <v>59</v>
      </c>
      <c r="AN167" s="5" t="s">
        <v>59</v>
      </c>
      <c r="AO167" s="5" t="s">
        <v>59</v>
      </c>
      <c r="AP167" s="5" t="s">
        <v>59</v>
      </c>
      <c r="AQ167" s="5" t="s">
        <v>59</v>
      </c>
      <c r="AR167" s="5" t="s">
        <v>59</v>
      </c>
      <c r="AS167" s="5" t="s">
        <v>59</v>
      </c>
      <c r="AT167" s="5" t="s">
        <v>59</v>
      </c>
      <c r="AU167" s="5" t="s">
        <v>59</v>
      </c>
      <c r="AV167" s="5" t="s">
        <v>59</v>
      </c>
      <c r="AW167" s="5" t="s">
        <v>59</v>
      </c>
      <c r="AX167" s="5" t="s">
        <v>59</v>
      </c>
      <c r="AY167" s="5" t="s">
        <v>59</v>
      </c>
      <c r="AZ167" s="5" t="s">
        <v>59</v>
      </c>
      <c r="BA167" s="5" t="s">
        <v>59</v>
      </c>
      <c r="BB167" s="5" t="s">
        <v>59</v>
      </c>
    </row>
    <row r="168" spans="1:54" x14ac:dyDescent="0.2">
      <c r="A168" s="3" t="s">
        <v>220</v>
      </c>
      <c r="B168" s="4">
        <v>4317162</v>
      </c>
      <c r="C168" s="5" t="s">
        <v>59</v>
      </c>
      <c r="D168" s="5" t="s">
        <v>59</v>
      </c>
      <c r="E168" s="5" t="s">
        <v>59</v>
      </c>
      <c r="F168" s="5" t="s">
        <v>59</v>
      </c>
      <c r="G168" s="5" t="s">
        <v>59</v>
      </c>
      <c r="H168" s="5" t="s">
        <v>59</v>
      </c>
      <c r="I168" s="5" t="s">
        <v>59</v>
      </c>
      <c r="J168" s="5" t="s">
        <v>59</v>
      </c>
      <c r="K168" s="5" t="s">
        <v>59</v>
      </c>
      <c r="L168" s="5" t="s">
        <v>59</v>
      </c>
      <c r="M168" s="5" t="s">
        <v>59</v>
      </c>
      <c r="N168" s="5" t="s">
        <v>59</v>
      </c>
      <c r="O168" s="5" t="s">
        <v>59</v>
      </c>
      <c r="P168" s="5" t="s">
        <v>59</v>
      </c>
      <c r="Q168" s="5" t="s">
        <v>59</v>
      </c>
      <c r="R168" s="5" t="s">
        <v>59</v>
      </c>
      <c r="S168" s="5" t="s">
        <v>59</v>
      </c>
      <c r="T168" s="5" t="s">
        <v>59</v>
      </c>
      <c r="U168" s="5" t="s">
        <v>59</v>
      </c>
      <c r="V168" s="5" t="s">
        <v>59</v>
      </c>
      <c r="W168" s="5" t="s">
        <v>59</v>
      </c>
      <c r="X168" s="5" t="s">
        <v>59</v>
      </c>
      <c r="Y168" s="5" t="s">
        <v>59</v>
      </c>
      <c r="Z168" s="5" t="s">
        <v>59</v>
      </c>
      <c r="AA168" s="5" t="s">
        <v>59</v>
      </c>
      <c r="AB168" s="5" t="s">
        <v>59</v>
      </c>
      <c r="AC168" s="5" t="s">
        <v>59</v>
      </c>
      <c r="AD168" s="5" t="s">
        <v>59</v>
      </c>
      <c r="AE168" s="5" t="s">
        <v>59</v>
      </c>
      <c r="AF168" s="5" t="s">
        <v>59</v>
      </c>
      <c r="AG168" s="5" t="s">
        <v>59</v>
      </c>
      <c r="AH168" s="5" t="s">
        <v>59</v>
      </c>
      <c r="AI168" s="5" t="s">
        <v>59</v>
      </c>
      <c r="AJ168" s="5" t="s">
        <v>59</v>
      </c>
      <c r="AK168" s="5" t="s">
        <v>59</v>
      </c>
      <c r="AL168" s="5" t="s">
        <v>59</v>
      </c>
      <c r="AM168" s="5" t="s">
        <v>59</v>
      </c>
      <c r="AN168" s="5" t="s">
        <v>59</v>
      </c>
      <c r="AO168" s="5" t="s">
        <v>59</v>
      </c>
      <c r="AP168" s="5" t="s">
        <v>59</v>
      </c>
      <c r="AQ168" s="5" t="s">
        <v>59</v>
      </c>
      <c r="AR168" s="5" t="s">
        <v>59</v>
      </c>
      <c r="AS168" s="5" t="s">
        <v>59</v>
      </c>
      <c r="AT168" s="5" t="s">
        <v>59</v>
      </c>
      <c r="AU168" s="5" t="s">
        <v>59</v>
      </c>
      <c r="AV168" s="5" t="s">
        <v>59</v>
      </c>
      <c r="AW168" s="5" t="s">
        <v>59</v>
      </c>
      <c r="AX168" s="5" t="s">
        <v>59</v>
      </c>
      <c r="AY168" s="5" t="s">
        <v>59</v>
      </c>
      <c r="AZ168" s="5" t="s">
        <v>59</v>
      </c>
      <c r="BA168" s="5" t="s">
        <v>59</v>
      </c>
      <c r="BB168" s="5" t="s">
        <v>59</v>
      </c>
    </row>
    <row r="169" spans="1:54" x14ac:dyDescent="0.2">
      <c r="A169" s="3" t="s">
        <v>221</v>
      </c>
      <c r="B169" s="4">
        <v>10443686</v>
      </c>
      <c r="C169" s="6">
        <v>12.910027033553099</v>
      </c>
      <c r="D169" s="6">
        <v>10.761908588571499</v>
      </c>
      <c r="E169" s="6">
        <v>16.4404997007621</v>
      </c>
      <c r="F169" s="6">
        <v>18.227374989334201</v>
      </c>
      <c r="G169" s="6">
        <v>18.995430198409199</v>
      </c>
      <c r="H169" s="5" t="s">
        <v>59</v>
      </c>
      <c r="I169" s="5" t="s">
        <v>59</v>
      </c>
      <c r="J169" s="6">
        <v>22.3574283300206</v>
      </c>
      <c r="K169" s="5" t="s">
        <v>59</v>
      </c>
      <c r="L169" s="6">
        <v>18.183196907455802</v>
      </c>
      <c r="M169" s="5" t="s">
        <v>59</v>
      </c>
      <c r="N169" s="5" t="s">
        <v>59</v>
      </c>
      <c r="O169" s="6">
        <v>21.348149781018101</v>
      </c>
      <c r="P169" s="6">
        <v>24.566468203724899</v>
      </c>
      <c r="Q169" s="5" t="s">
        <v>59</v>
      </c>
      <c r="R169" s="5" t="s">
        <v>59</v>
      </c>
      <c r="S169" s="5" t="s">
        <v>59</v>
      </c>
      <c r="T169" s="5" t="s">
        <v>59</v>
      </c>
      <c r="U169" s="5" t="s">
        <v>59</v>
      </c>
      <c r="V169" s="5" t="s">
        <v>59</v>
      </c>
      <c r="W169" s="5" t="s">
        <v>59</v>
      </c>
      <c r="X169" s="5" t="s">
        <v>59</v>
      </c>
      <c r="Y169" s="5" t="s">
        <v>59</v>
      </c>
      <c r="Z169" s="5" t="s">
        <v>59</v>
      </c>
      <c r="AA169" s="5" t="s">
        <v>59</v>
      </c>
      <c r="AB169" s="5" t="s">
        <v>59</v>
      </c>
      <c r="AC169" s="5" t="s">
        <v>59</v>
      </c>
      <c r="AD169" s="5" t="s">
        <v>59</v>
      </c>
      <c r="AE169" s="5" t="s">
        <v>59</v>
      </c>
      <c r="AF169" s="5" t="s">
        <v>59</v>
      </c>
      <c r="AG169" s="5" t="s">
        <v>59</v>
      </c>
      <c r="AH169" s="5" t="s">
        <v>59</v>
      </c>
      <c r="AI169" s="5" t="s">
        <v>59</v>
      </c>
      <c r="AJ169" s="5" t="s">
        <v>59</v>
      </c>
      <c r="AK169" s="5" t="s">
        <v>59</v>
      </c>
      <c r="AL169" s="5" t="s">
        <v>59</v>
      </c>
      <c r="AM169" s="5" t="s">
        <v>59</v>
      </c>
      <c r="AN169" s="5" t="s">
        <v>59</v>
      </c>
      <c r="AO169" s="5" t="s">
        <v>59</v>
      </c>
      <c r="AP169" s="5" t="s">
        <v>59</v>
      </c>
      <c r="AQ169" s="5" t="s">
        <v>59</v>
      </c>
      <c r="AR169" s="5" t="s">
        <v>59</v>
      </c>
      <c r="AS169" s="5" t="s">
        <v>59</v>
      </c>
      <c r="AT169" s="5" t="s">
        <v>59</v>
      </c>
      <c r="AU169" s="5" t="s">
        <v>59</v>
      </c>
      <c r="AV169" s="5" t="s">
        <v>59</v>
      </c>
      <c r="AW169" s="5" t="s">
        <v>59</v>
      </c>
      <c r="AX169" s="5" t="s">
        <v>59</v>
      </c>
      <c r="AY169" s="5" t="s">
        <v>59</v>
      </c>
      <c r="AZ169" s="5" t="s">
        <v>59</v>
      </c>
      <c r="BA169" s="5" t="s">
        <v>59</v>
      </c>
      <c r="BB169" s="5" t="s">
        <v>59</v>
      </c>
    </row>
    <row r="170" spans="1:54" x14ac:dyDescent="0.2">
      <c r="A170" s="3" t="s">
        <v>222</v>
      </c>
      <c r="B170" s="4">
        <v>10432095</v>
      </c>
      <c r="C170" s="5" t="s">
        <v>59</v>
      </c>
      <c r="D170" s="5" t="s">
        <v>59</v>
      </c>
      <c r="E170" s="5" t="s">
        <v>59</v>
      </c>
      <c r="F170" s="5" t="s">
        <v>59</v>
      </c>
      <c r="G170" s="5" t="s">
        <v>59</v>
      </c>
      <c r="H170" s="6">
        <v>33.832081410875098</v>
      </c>
      <c r="I170" s="6">
        <v>34.295986233214997</v>
      </c>
      <c r="J170" s="6">
        <v>33.502880402434798</v>
      </c>
      <c r="K170" s="5" t="s">
        <v>59</v>
      </c>
      <c r="L170" s="6">
        <v>23.453953312930999</v>
      </c>
      <c r="M170" s="6">
        <v>20.630514371429602</v>
      </c>
      <c r="N170" s="5" t="s">
        <v>59</v>
      </c>
      <c r="O170" s="6">
        <v>21.775921895804199</v>
      </c>
      <c r="P170" s="6">
        <v>24.6440155269568</v>
      </c>
      <c r="Q170" s="5" t="s">
        <v>59</v>
      </c>
      <c r="R170" s="5" t="s">
        <v>59</v>
      </c>
      <c r="S170" s="5" t="s">
        <v>59</v>
      </c>
      <c r="T170" s="5" t="s">
        <v>59</v>
      </c>
      <c r="U170" s="5" t="s">
        <v>59</v>
      </c>
      <c r="V170" s="5" t="s">
        <v>59</v>
      </c>
      <c r="W170" s="5" t="s">
        <v>59</v>
      </c>
      <c r="X170" s="5" t="s">
        <v>59</v>
      </c>
      <c r="Y170" s="5" t="s">
        <v>59</v>
      </c>
      <c r="Z170" s="5" t="s">
        <v>59</v>
      </c>
      <c r="AA170" s="5" t="s">
        <v>59</v>
      </c>
      <c r="AB170" s="5" t="s">
        <v>59</v>
      </c>
      <c r="AC170" s="5" t="s">
        <v>59</v>
      </c>
      <c r="AD170" s="5" t="s">
        <v>59</v>
      </c>
      <c r="AE170" s="5" t="s">
        <v>59</v>
      </c>
      <c r="AF170" s="5" t="s">
        <v>59</v>
      </c>
      <c r="AG170" s="5" t="s">
        <v>59</v>
      </c>
      <c r="AH170" s="5" t="s">
        <v>59</v>
      </c>
      <c r="AI170" s="5" t="s">
        <v>59</v>
      </c>
      <c r="AJ170" s="5" t="s">
        <v>59</v>
      </c>
      <c r="AK170" s="5" t="s">
        <v>59</v>
      </c>
      <c r="AL170" s="5" t="s">
        <v>59</v>
      </c>
      <c r="AM170" s="5" t="s">
        <v>59</v>
      </c>
      <c r="AN170" s="5" t="s">
        <v>59</v>
      </c>
      <c r="AO170" s="5" t="s">
        <v>59</v>
      </c>
      <c r="AP170" s="5" t="s">
        <v>59</v>
      </c>
      <c r="AQ170" s="5" t="s">
        <v>59</v>
      </c>
      <c r="AR170" s="5" t="s">
        <v>59</v>
      </c>
      <c r="AS170" s="5" t="s">
        <v>59</v>
      </c>
      <c r="AT170" s="5" t="s">
        <v>59</v>
      </c>
      <c r="AU170" s="5" t="s">
        <v>59</v>
      </c>
      <c r="AV170" s="5" t="s">
        <v>59</v>
      </c>
      <c r="AW170" s="5" t="s">
        <v>59</v>
      </c>
      <c r="AX170" s="5" t="s">
        <v>59</v>
      </c>
      <c r="AY170" s="5" t="s">
        <v>59</v>
      </c>
      <c r="AZ170" s="5" t="s">
        <v>59</v>
      </c>
      <c r="BA170" s="5" t="s">
        <v>59</v>
      </c>
      <c r="BB170" s="5" t="s">
        <v>59</v>
      </c>
    </row>
    <row r="171" spans="1:54" x14ac:dyDescent="0.2">
      <c r="A171" s="3" t="s">
        <v>223</v>
      </c>
      <c r="B171" s="4">
        <v>4546263</v>
      </c>
      <c r="C171" s="5" t="s">
        <v>59</v>
      </c>
      <c r="D171" s="5" t="s">
        <v>59</v>
      </c>
      <c r="E171" s="5" t="s">
        <v>59</v>
      </c>
      <c r="F171" s="5" t="s">
        <v>59</v>
      </c>
      <c r="G171" s="5" t="s">
        <v>59</v>
      </c>
      <c r="H171" s="5" t="s">
        <v>59</v>
      </c>
      <c r="I171" s="5" t="s">
        <v>59</v>
      </c>
      <c r="J171" s="5" t="s">
        <v>59</v>
      </c>
      <c r="K171" s="5" t="s">
        <v>59</v>
      </c>
      <c r="L171" s="5" t="s">
        <v>59</v>
      </c>
      <c r="M171" s="5" t="s">
        <v>59</v>
      </c>
      <c r="N171" s="5" t="s">
        <v>59</v>
      </c>
      <c r="O171" s="5" t="s">
        <v>59</v>
      </c>
      <c r="P171" s="5" t="s">
        <v>59</v>
      </c>
      <c r="Q171" s="5" t="s">
        <v>59</v>
      </c>
      <c r="R171" s="5" t="s">
        <v>59</v>
      </c>
      <c r="S171" s="5" t="s">
        <v>59</v>
      </c>
      <c r="T171" s="5" t="s">
        <v>59</v>
      </c>
      <c r="U171" s="5" t="s">
        <v>59</v>
      </c>
      <c r="V171" s="5" t="s">
        <v>59</v>
      </c>
      <c r="W171" s="5" t="s">
        <v>59</v>
      </c>
      <c r="X171" s="5" t="s">
        <v>59</v>
      </c>
      <c r="Y171" s="5" t="s">
        <v>59</v>
      </c>
      <c r="Z171" s="5" t="s">
        <v>59</v>
      </c>
      <c r="AA171" s="5" t="s">
        <v>59</v>
      </c>
      <c r="AB171" s="5" t="s">
        <v>59</v>
      </c>
      <c r="AC171" s="5" t="s">
        <v>59</v>
      </c>
      <c r="AD171" s="5" t="s">
        <v>59</v>
      </c>
      <c r="AE171" s="5" t="s">
        <v>59</v>
      </c>
      <c r="AF171" s="5" t="s">
        <v>59</v>
      </c>
      <c r="AG171" s="5" t="s">
        <v>59</v>
      </c>
      <c r="AH171" s="5" t="s">
        <v>59</v>
      </c>
      <c r="AI171" s="5" t="s">
        <v>59</v>
      </c>
      <c r="AJ171" s="5" t="s">
        <v>59</v>
      </c>
      <c r="AK171" s="5" t="s">
        <v>59</v>
      </c>
      <c r="AL171" s="5" t="s">
        <v>59</v>
      </c>
      <c r="AM171" s="5" t="s">
        <v>59</v>
      </c>
      <c r="AN171" s="5" t="s">
        <v>59</v>
      </c>
      <c r="AO171" s="5" t="s">
        <v>59</v>
      </c>
      <c r="AP171" s="5" t="s">
        <v>59</v>
      </c>
      <c r="AQ171" s="5" t="s">
        <v>59</v>
      </c>
      <c r="AR171" s="5" t="s">
        <v>59</v>
      </c>
      <c r="AS171" s="5" t="s">
        <v>59</v>
      </c>
      <c r="AT171" s="5" t="s">
        <v>59</v>
      </c>
      <c r="AU171" s="5" t="s">
        <v>59</v>
      </c>
      <c r="AV171" s="5" t="s">
        <v>59</v>
      </c>
      <c r="AW171" s="5" t="s">
        <v>59</v>
      </c>
      <c r="AX171" s="5" t="s">
        <v>59</v>
      </c>
      <c r="AY171" s="5" t="s">
        <v>59</v>
      </c>
      <c r="AZ171" s="5" t="s">
        <v>59</v>
      </c>
      <c r="BA171" s="5" t="s">
        <v>59</v>
      </c>
      <c r="BB171" s="5" t="s">
        <v>59</v>
      </c>
    </row>
    <row r="172" spans="1:54" x14ac:dyDescent="0.2">
      <c r="A172" s="3" t="s">
        <v>224</v>
      </c>
      <c r="B172" s="4">
        <v>4550259</v>
      </c>
      <c r="C172" s="5" t="s">
        <v>59</v>
      </c>
      <c r="D172" s="5" t="s">
        <v>59</v>
      </c>
      <c r="E172" s="5" t="s">
        <v>59</v>
      </c>
      <c r="F172" s="5" t="s">
        <v>59</v>
      </c>
      <c r="G172" s="5" t="s">
        <v>59</v>
      </c>
      <c r="H172" s="5" t="s">
        <v>59</v>
      </c>
      <c r="I172" s="5" t="s">
        <v>59</v>
      </c>
      <c r="J172" s="5" t="s">
        <v>59</v>
      </c>
      <c r="K172" s="6">
        <v>33.982983439583499</v>
      </c>
      <c r="L172" s="5" t="s">
        <v>59</v>
      </c>
      <c r="M172" s="5" t="s">
        <v>59</v>
      </c>
      <c r="N172" s="5" t="s">
        <v>59</v>
      </c>
      <c r="O172" s="6">
        <v>36.513735122350298</v>
      </c>
      <c r="P172" s="5" t="s">
        <v>59</v>
      </c>
      <c r="Q172" s="5" t="s">
        <v>59</v>
      </c>
      <c r="R172" s="5" t="s">
        <v>59</v>
      </c>
      <c r="S172" s="6">
        <v>42.525795693868702</v>
      </c>
      <c r="T172" s="5" t="s">
        <v>59</v>
      </c>
      <c r="U172" s="5" t="s">
        <v>59</v>
      </c>
      <c r="V172" s="5" t="s">
        <v>59</v>
      </c>
      <c r="W172" s="6">
        <v>39.651110332158098</v>
      </c>
      <c r="X172" s="5" t="s">
        <v>59</v>
      </c>
      <c r="Y172" s="5" t="s">
        <v>59</v>
      </c>
      <c r="Z172" s="5" t="s">
        <v>59</v>
      </c>
      <c r="AA172" s="6">
        <v>32.1153879120412</v>
      </c>
      <c r="AB172" s="5" t="s">
        <v>59</v>
      </c>
      <c r="AC172" s="5" t="s">
        <v>59</v>
      </c>
      <c r="AD172" s="5" t="s">
        <v>59</v>
      </c>
      <c r="AE172" s="5" t="s">
        <v>59</v>
      </c>
      <c r="AF172" s="5" t="s">
        <v>59</v>
      </c>
      <c r="AG172" s="5" t="s">
        <v>59</v>
      </c>
      <c r="AH172" s="5" t="s">
        <v>59</v>
      </c>
      <c r="AI172" s="5" t="s">
        <v>59</v>
      </c>
      <c r="AJ172" s="5" t="s">
        <v>59</v>
      </c>
      <c r="AK172" s="5" t="s">
        <v>59</v>
      </c>
      <c r="AL172" s="5" t="s">
        <v>59</v>
      </c>
      <c r="AM172" s="5" t="s">
        <v>59</v>
      </c>
      <c r="AN172" s="5" t="s">
        <v>59</v>
      </c>
      <c r="AO172" s="5" t="s">
        <v>59</v>
      </c>
      <c r="AP172" s="5" t="s">
        <v>59</v>
      </c>
      <c r="AQ172" s="5" t="s">
        <v>59</v>
      </c>
      <c r="AR172" s="5" t="s">
        <v>59</v>
      </c>
      <c r="AS172" s="5" t="s">
        <v>59</v>
      </c>
      <c r="AT172" s="5" t="s">
        <v>59</v>
      </c>
      <c r="AU172" s="5" t="s">
        <v>59</v>
      </c>
      <c r="AV172" s="5" t="s">
        <v>59</v>
      </c>
      <c r="AW172" s="5" t="s">
        <v>59</v>
      </c>
      <c r="AX172" s="5" t="s">
        <v>59</v>
      </c>
      <c r="AY172" s="5" t="s">
        <v>59</v>
      </c>
      <c r="AZ172" s="5" t="s">
        <v>59</v>
      </c>
      <c r="BA172" s="5" t="s">
        <v>59</v>
      </c>
      <c r="BB172" s="5" t="s">
        <v>59</v>
      </c>
    </row>
    <row r="173" spans="1:54" x14ac:dyDescent="0.2">
      <c r="A173" s="3" t="s">
        <v>225</v>
      </c>
      <c r="B173" s="4">
        <v>4429472</v>
      </c>
      <c r="C173" s="5" t="s">
        <v>59</v>
      </c>
      <c r="D173" s="5" t="s">
        <v>59</v>
      </c>
      <c r="E173" s="5" t="s">
        <v>59</v>
      </c>
      <c r="F173" s="5" t="s">
        <v>59</v>
      </c>
      <c r="G173" s="5" t="s">
        <v>59</v>
      </c>
      <c r="H173" s="5" t="s">
        <v>59</v>
      </c>
      <c r="I173" s="5" t="s">
        <v>59</v>
      </c>
      <c r="J173" s="5" t="s">
        <v>59</v>
      </c>
      <c r="K173" s="5" t="s">
        <v>59</v>
      </c>
      <c r="L173" s="5" t="s">
        <v>59</v>
      </c>
      <c r="M173" s="5" t="s">
        <v>59</v>
      </c>
      <c r="N173" s="5" t="s">
        <v>59</v>
      </c>
      <c r="O173" s="5" t="s">
        <v>59</v>
      </c>
      <c r="P173" s="5" t="s">
        <v>59</v>
      </c>
      <c r="Q173" s="5" t="s">
        <v>59</v>
      </c>
      <c r="R173" s="5" t="s">
        <v>59</v>
      </c>
      <c r="S173" s="5" t="s">
        <v>59</v>
      </c>
      <c r="T173" s="5" t="s">
        <v>59</v>
      </c>
      <c r="U173" s="5" t="s">
        <v>59</v>
      </c>
      <c r="V173" s="5" t="s">
        <v>59</v>
      </c>
      <c r="W173" s="5" t="s">
        <v>59</v>
      </c>
      <c r="X173" s="5" t="s">
        <v>59</v>
      </c>
      <c r="Y173" s="5" t="s">
        <v>59</v>
      </c>
      <c r="Z173" s="5" t="s">
        <v>59</v>
      </c>
      <c r="AA173" s="5" t="s">
        <v>59</v>
      </c>
      <c r="AB173" s="5" t="s">
        <v>59</v>
      </c>
      <c r="AC173" s="5" t="s">
        <v>59</v>
      </c>
      <c r="AD173" s="5" t="s">
        <v>59</v>
      </c>
      <c r="AE173" s="5" t="s">
        <v>59</v>
      </c>
      <c r="AF173" s="5" t="s">
        <v>59</v>
      </c>
      <c r="AG173" s="5" t="s">
        <v>59</v>
      </c>
      <c r="AH173" s="5" t="s">
        <v>59</v>
      </c>
      <c r="AI173" s="5" t="s">
        <v>59</v>
      </c>
      <c r="AJ173" s="5" t="s">
        <v>59</v>
      </c>
      <c r="AK173" s="5" t="s">
        <v>59</v>
      </c>
      <c r="AL173" s="5" t="s">
        <v>59</v>
      </c>
      <c r="AM173" s="5" t="s">
        <v>59</v>
      </c>
      <c r="AN173" s="5" t="s">
        <v>59</v>
      </c>
      <c r="AO173" s="5" t="s">
        <v>59</v>
      </c>
      <c r="AP173" s="5" t="s">
        <v>59</v>
      </c>
      <c r="AQ173" s="5" t="s">
        <v>59</v>
      </c>
      <c r="AR173" s="5" t="s">
        <v>59</v>
      </c>
      <c r="AS173" s="5" t="s">
        <v>59</v>
      </c>
      <c r="AT173" s="5" t="s">
        <v>59</v>
      </c>
      <c r="AU173" s="5" t="s">
        <v>59</v>
      </c>
      <c r="AV173" s="5" t="s">
        <v>59</v>
      </c>
      <c r="AW173" s="5" t="s">
        <v>59</v>
      </c>
      <c r="AX173" s="5" t="s">
        <v>59</v>
      </c>
      <c r="AY173" s="5" t="s">
        <v>59</v>
      </c>
      <c r="AZ173" s="5" t="s">
        <v>59</v>
      </c>
      <c r="BA173" s="5" t="s">
        <v>59</v>
      </c>
      <c r="BB173" s="5" t="s">
        <v>59</v>
      </c>
    </row>
    <row r="174" spans="1:54" x14ac:dyDescent="0.2">
      <c r="A174" s="3" t="s">
        <v>226</v>
      </c>
      <c r="B174" s="4">
        <v>10254586</v>
      </c>
      <c r="C174" s="5" t="s">
        <v>59</v>
      </c>
      <c r="D174" s="5" t="s">
        <v>59</v>
      </c>
      <c r="E174" s="5" t="s">
        <v>59</v>
      </c>
      <c r="F174" s="5" t="s">
        <v>59</v>
      </c>
      <c r="G174" s="5" t="s">
        <v>59</v>
      </c>
      <c r="H174" s="5" t="s">
        <v>59</v>
      </c>
      <c r="I174" s="5" t="s">
        <v>59</v>
      </c>
      <c r="J174" s="5" t="s">
        <v>59</v>
      </c>
      <c r="K174" s="5" t="s">
        <v>59</v>
      </c>
      <c r="L174" s="5" t="s">
        <v>59</v>
      </c>
      <c r="M174" s="5" t="s">
        <v>59</v>
      </c>
      <c r="N174" s="5" t="s">
        <v>59</v>
      </c>
      <c r="O174" s="5" t="s">
        <v>59</v>
      </c>
      <c r="P174" s="5" t="s">
        <v>59</v>
      </c>
      <c r="Q174" s="5" t="s">
        <v>59</v>
      </c>
      <c r="R174" s="5" t="s">
        <v>59</v>
      </c>
      <c r="S174" s="5" t="s">
        <v>59</v>
      </c>
      <c r="T174" s="5" t="s">
        <v>59</v>
      </c>
      <c r="U174" s="5" t="s">
        <v>59</v>
      </c>
      <c r="V174" s="5" t="s">
        <v>59</v>
      </c>
      <c r="W174" s="5" t="s">
        <v>59</v>
      </c>
      <c r="X174" s="5" t="s">
        <v>59</v>
      </c>
      <c r="Y174" s="5" t="s">
        <v>59</v>
      </c>
      <c r="Z174" s="5" t="s">
        <v>59</v>
      </c>
      <c r="AA174" s="5" t="s">
        <v>59</v>
      </c>
      <c r="AB174" s="5" t="s">
        <v>59</v>
      </c>
      <c r="AC174" s="5" t="s">
        <v>59</v>
      </c>
      <c r="AD174" s="5" t="s">
        <v>59</v>
      </c>
      <c r="AE174" s="5" t="s">
        <v>59</v>
      </c>
      <c r="AF174" s="5" t="s">
        <v>59</v>
      </c>
      <c r="AG174" s="5" t="s">
        <v>59</v>
      </c>
      <c r="AH174" s="5" t="s">
        <v>59</v>
      </c>
      <c r="AI174" s="5" t="s">
        <v>59</v>
      </c>
      <c r="AJ174" s="5" t="s">
        <v>59</v>
      </c>
      <c r="AK174" s="5" t="s">
        <v>59</v>
      </c>
      <c r="AL174" s="5" t="s">
        <v>59</v>
      </c>
      <c r="AM174" s="5" t="s">
        <v>59</v>
      </c>
      <c r="AN174" s="5" t="s">
        <v>59</v>
      </c>
      <c r="AO174" s="5" t="s">
        <v>59</v>
      </c>
      <c r="AP174" s="5" t="s">
        <v>59</v>
      </c>
      <c r="AQ174" s="5" t="s">
        <v>59</v>
      </c>
      <c r="AR174" s="5" t="s">
        <v>59</v>
      </c>
      <c r="AS174" s="5" t="s">
        <v>59</v>
      </c>
      <c r="AT174" s="5" t="s">
        <v>59</v>
      </c>
      <c r="AU174" s="5" t="s">
        <v>59</v>
      </c>
      <c r="AV174" s="5" t="s">
        <v>59</v>
      </c>
      <c r="AW174" s="5" t="s">
        <v>59</v>
      </c>
      <c r="AX174" s="5" t="s">
        <v>59</v>
      </c>
      <c r="AY174" s="5" t="s">
        <v>59</v>
      </c>
      <c r="AZ174" s="5" t="s">
        <v>59</v>
      </c>
      <c r="BA174" s="5" t="s">
        <v>59</v>
      </c>
      <c r="BB174" s="5" t="s">
        <v>59</v>
      </c>
    </row>
    <row r="175" spans="1:54" x14ac:dyDescent="0.2">
      <c r="A175" s="3" t="s">
        <v>227</v>
      </c>
      <c r="B175" s="4">
        <v>4395572</v>
      </c>
      <c r="C175" s="6">
        <v>17.803746345364502</v>
      </c>
      <c r="D175" s="6">
        <v>18.494591628746299</v>
      </c>
      <c r="E175" s="6">
        <v>20.568209867941299</v>
      </c>
      <c r="F175" s="6">
        <v>20.728257534196199</v>
      </c>
      <c r="G175" s="6">
        <v>22.7850568884664</v>
      </c>
      <c r="H175" s="5" t="s">
        <v>59</v>
      </c>
      <c r="I175" s="5" t="s">
        <v>59</v>
      </c>
      <c r="J175" s="5" t="s">
        <v>59</v>
      </c>
      <c r="K175" s="6">
        <v>35.6178045723819</v>
      </c>
      <c r="L175" s="6">
        <v>34.814287818677599</v>
      </c>
      <c r="M175" s="6">
        <v>31.086407773122399</v>
      </c>
      <c r="N175" s="6">
        <v>32.145561576618597</v>
      </c>
      <c r="O175" s="6">
        <v>31.673394661410502</v>
      </c>
      <c r="P175" s="6">
        <v>31.125704182422801</v>
      </c>
      <c r="Q175" s="6">
        <v>30.3479478652913</v>
      </c>
      <c r="R175" s="5" t="s">
        <v>59</v>
      </c>
      <c r="S175" s="6">
        <v>35.229600357200098</v>
      </c>
      <c r="T175" s="6">
        <v>32.614598265728397</v>
      </c>
      <c r="U175" s="6">
        <v>31.8288013648835</v>
      </c>
      <c r="V175" s="6">
        <v>32.187158186469198</v>
      </c>
      <c r="W175" s="6">
        <v>34.576894507545099</v>
      </c>
      <c r="X175" s="6">
        <v>34.859182429664202</v>
      </c>
      <c r="Y175" s="6">
        <v>35.894006948872999</v>
      </c>
      <c r="Z175" s="6">
        <v>38.562158198463202</v>
      </c>
      <c r="AA175" s="6">
        <v>33.870143094359598</v>
      </c>
      <c r="AB175" s="6">
        <v>32.870471301586498</v>
      </c>
      <c r="AC175" s="6">
        <v>34.062229829164004</v>
      </c>
      <c r="AD175" s="6">
        <v>26.3456998862417</v>
      </c>
      <c r="AE175" s="6">
        <v>26.834553748738902</v>
      </c>
      <c r="AF175" s="6">
        <v>33.748317399649302</v>
      </c>
      <c r="AG175" s="6">
        <v>31.7544814086936</v>
      </c>
      <c r="AH175" s="6">
        <v>27.6448392211929</v>
      </c>
      <c r="AI175" s="6">
        <v>29.058170239125101</v>
      </c>
      <c r="AJ175" s="6">
        <v>31.852153038339299</v>
      </c>
      <c r="AK175" s="6">
        <v>29.5894612618902</v>
      </c>
      <c r="AL175" s="6">
        <v>37.900719526635399</v>
      </c>
      <c r="AM175" s="5" t="s">
        <v>59</v>
      </c>
      <c r="AN175" s="5" t="s">
        <v>59</v>
      </c>
      <c r="AO175" s="5" t="s">
        <v>59</v>
      </c>
      <c r="AP175" s="5" t="s">
        <v>59</v>
      </c>
      <c r="AQ175" s="5" t="s">
        <v>59</v>
      </c>
      <c r="AR175" s="5" t="s">
        <v>59</v>
      </c>
      <c r="AS175" s="5" t="s">
        <v>59</v>
      </c>
      <c r="AT175" s="5" t="s">
        <v>59</v>
      </c>
      <c r="AU175" s="5" t="s">
        <v>59</v>
      </c>
      <c r="AV175" s="5" t="s">
        <v>59</v>
      </c>
      <c r="AW175" s="5" t="s">
        <v>59</v>
      </c>
      <c r="AX175" s="5" t="s">
        <v>59</v>
      </c>
      <c r="AY175" s="5" t="s">
        <v>59</v>
      </c>
      <c r="AZ175" s="5" t="s">
        <v>59</v>
      </c>
      <c r="BA175" s="5" t="s">
        <v>59</v>
      </c>
      <c r="BB175" s="5" t="s">
        <v>59</v>
      </c>
    </row>
    <row r="176" spans="1:54" x14ac:dyDescent="0.2">
      <c r="A176" s="3" t="s">
        <v>228</v>
      </c>
      <c r="B176" s="4">
        <v>4676798</v>
      </c>
      <c r="C176" s="6">
        <v>34.016792886672697</v>
      </c>
      <c r="D176" s="5" t="s">
        <v>59</v>
      </c>
      <c r="E176" s="6">
        <v>35.777537047424403</v>
      </c>
      <c r="F176" s="5" t="s">
        <v>59</v>
      </c>
      <c r="G176" s="6">
        <v>37.913037594227497</v>
      </c>
      <c r="H176" s="5" t="s">
        <v>59</v>
      </c>
      <c r="I176" s="5" t="s">
        <v>59</v>
      </c>
      <c r="J176" s="5" t="s">
        <v>59</v>
      </c>
      <c r="K176" s="6">
        <v>40.149872552128599</v>
      </c>
      <c r="L176" s="6">
        <v>39.518668127875898</v>
      </c>
      <c r="M176" s="6">
        <v>39.3506442534092</v>
      </c>
      <c r="N176" s="6">
        <v>40.298946375336698</v>
      </c>
      <c r="O176" s="6">
        <v>41.910495947671897</v>
      </c>
      <c r="P176" s="6">
        <v>25.545450316409699</v>
      </c>
      <c r="Q176" s="5" t="s">
        <v>59</v>
      </c>
      <c r="R176" s="5" t="s">
        <v>59</v>
      </c>
      <c r="S176" s="6">
        <v>38.214714429262997</v>
      </c>
      <c r="T176" s="6">
        <v>31.054017858176799</v>
      </c>
      <c r="U176" s="6">
        <v>36.787879883347102</v>
      </c>
      <c r="V176" s="6">
        <v>28.943581581950301</v>
      </c>
      <c r="W176" s="6">
        <v>36.075733624018604</v>
      </c>
      <c r="X176" s="6">
        <v>24.684691980656002</v>
      </c>
      <c r="Y176" s="6">
        <v>24.6678038201029</v>
      </c>
      <c r="Z176" s="6">
        <v>20.221377444558598</v>
      </c>
      <c r="AA176" s="6">
        <v>33.866471912234402</v>
      </c>
      <c r="AB176" s="5" t="s">
        <v>59</v>
      </c>
      <c r="AC176" s="5" t="s">
        <v>59</v>
      </c>
      <c r="AD176" s="5" t="s">
        <v>59</v>
      </c>
      <c r="AE176" s="5" t="s">
        <v>59</v>
      </c>
      <c r="AF176" s="5" t="s">
        <v>59</v>
      </c>
      <c r="AG176" s="5" t="s">
        <v>59</v>
      </c>
      <c r="AH176" s="5" t="s">
        <v>59</v>
      </c>
      <c r="AI176" s="5" t="s">
        <v>59</v>
      </c>
      <c r="AJ176" s="5" t="s">
        <v>59</v>
      </c>
      <c r="AK176" s="5" t="s">
        <v>59</v>
      </c>
      <c r="AL176" s="5" t="s">
        <v>59</v>
      </c>
      <c r="AM176" s="5" t="s">
        <v>59</v>
      </c>
      <c r="AN176" s="5" t="s">
        <v>59</v>
      </c>
      <c r="AO176" s="5" t="s">
        <v>59</v>
      </c>
      <c r="AP176" s="5" t="s">
        <v>59</v>
      </c>
      <c r="AQ176" s="5" t="s">
        <v>59</v>
      </c>
      <c r="AR176" s="5" t="s">
        <v>59</v>
      </c>
      <c r="AS176" s="5" t="s">
        <v>59</v>
      </c>
      <c r="AT176" s="5" t="s">
        <v>59</v>
      </c>
      <c r="AU176" s="5" t="s">
        <v>59</v>
      </c>
      <c r="AV176" s="5" t="s">
        <v>59</v>
      </c>
      <c r="AW176" s="5" t="s">
        <v>59</v>
      </c>
      <c r="AX176" s="5" t="s">
        <v>59</v>
      </c>
      <c r="AY176" s="5" t="s">
        <v>59</v>
      </c>
      <c r="AZ176" s="5" t="s">
        <v>59</v>
      </c>
      <c r="BA176" s="5" t="s">
        <v>59</v>
      </c>
      <c r="BB176" s="5" t="s">
        <v>59</v>
      </c>
    </row>
    <row r="177" spans="1:54" x14ac:dyDescent="0.2">
      <c r="A177" s="3" t="s">
        <v>229</v>
      </c>
      <c r="B177" s="4">
        <v>4384408</v>
      </c>
      <c r="C177" s="5" t="s">
        <v>59</v>
      </c>
      <c r="D177" s="5" t="s">
        <v>59</v>
      </c>
      <c r="E177" s="5" t="s">
        <v>59</v>
      </c>
      <c r="F177" s="5" t="s">
        <v>59</v>
      </c>
      <c r="G177" s="5" t="s">
        <v>59</v>
      </c>
      <c r="H177" s="5" t="s">
        <v>59</v>
      </c>
      <c r="I177" s="5" t="s">
        <v>59</v>
      </c>
      <c r="J177" s="5" t="s">
        <v>59</v>
      </c>
      <c r="K177" s="5" t="s">
        <v>59</v>
      </c>
      <c r="L177" s="5" t="s">
        <v>59</v>
      </c>
      <c r="M177" s="5" t="s">
        <v>59</v>
      </c>
      <c r="N177" s="5" t="s">
        <v>59</v>
      </c>
      <c r="O177" s="5" t="s">
        <v>59</v>
      </c>
      <c r="P177" s="5" t="s">
        <v>59</v>
      </c>
      <c r="Q177" s="5" t="s">
        <v>59</v>
      </c>
      <c r="R177" s="5" t="s">
        <v>59</v>
      </c>
      <c r="S177" s="5" t="s">
        <v>59</v>
      </c>
      <c r="T177" s="5" t="s">
        <v>59</v>
      </c>
      <c r="U177" s="5" t="s">
        <v>59</v>
      </c>
      <c r="V177" s="5" t="s">
        <v>59</v>
      </c>
      <c r="W177" s="5" t="s">
        <v>59</v>
      </c>
      <c r="X177" s="5" t="s">
        <v>59</v>
      </c>
      <c r="Y177" s="5" t="s">
        <v>59</v>
      </c>
      <c r="Z177" s="5" t="s">
        <v>59</v>
      </c>
      <c r="AA177" s="5" t="s">
        <v>59</v>
      </c>
      <c r="AB177" s="5" t="s">
        <v>59</v>
      </c>
      <c r="AC177" s="5" t="s">
        <v>59</v>
      </c>
      <c r="AD177" s="5" t="s">
        <v>59</v>
      </c>
      <c r="AE177" s="6">
        <v>29.430856586910998</v>
      </c>
      <c r="AF177" s="6">
        <v>27.458863188218501</v>
      </c>
      <c r="AG177" s="5" t="s">
        <v>59</v>
      </c>
      <c r="AH177" s="5" t="s">
        <v>59</v>
      </c>
      <c r="AI177" s="5" t="s">
        <v>59</v>
      </c>
      <c r="AJ177" s="5" t="s">
        <v>59</v>
      </c>
      <c r="AK177" s="5" t="s">
        <v>59</v>
      </c>
      <c r="AL177" s="5" t="s">
        <v>59</v>
      </c>
      <c r="AM177" s="5" t="s">
        <v>59</v>
      </c>
      <c r="AN177" s="5" t="s">
        <v>59</v>
      </c>
      <c r="AO177" s="5" t="s">
        <v>59</v>
      </c>
      <c r="AP177" s="5" t="s">
        <v>59</v>
      </c>
      <c r="AQ177" s="5" t="s">
        <v>59</v>
      </c>
      <c r="AR177" s="5" t="s">
        <v>59</v>
      </c>
      <c r="AS177" s="5" t="s">
        <v>59</v>
      </c>
      <c r="AT177" s="5" t="s">
        <v>59</v>
      </c>
      <c r="AU177" s="5" t="s">
        <v>59</v>
      </c>
      <c r="AV177" s="5" t="s">
        <v>59</v>
      </c>
      <c r="AW177" s="5" t="s">
        <v>59</v>
      </c>
      <c r="AX177" s="5" t="s">
        <v>59</v>
      </c>
      <c r="AY177" s="6">
        <v>27.977292641538401</v>
      </c>
      <c r="AZ177" s="5" t="s">
        <v>59</v>
      </c>
      <c r="BA177" s="5" t="s">
        <v>59</v>
      </c>
      <c r="BB177" s="5" t="s">
        <v>59</v>
      </c>
    </row>
    <row r="178" spans="1:54" x14ac:dyDescent="0.2">
      <c r="A178" s="3" t="s">
        <v>230</v>
      </c>
      <c r="B178" s="4">
        <v>4332959</v>
      </c>
      <c r="C178" s="5" t="s">
        <v>59</v>
      </c>
      <c r="D178" s="5" t="s">
        <v>59</v>
      </c>
      <c r="E178" s="5" t="s">
        <v>59</v>
      </c>
      <c r="F178" s="5" t="s">
        <v>59</v>
      </c>
      <c r="G178" s="5" t="s">
        <v>59</v>
      </c>
      <c r="H178" s="5" t="s">
        <v>59</v>
      </c>
      <c r="I178" s="5" t="s">
        <v>59</v>
      </c>
      <c r="J178" s="5" t="s">
        <v>59</v>
      </c>
      <c r="K178" s="5" t="s">
        <v>59</v>
      </c>
      <c r="L178" s="5" t="s">
        <v>59</v>
      </c>
      <c r="M178" s="5" t="s">
        <v>59</v>
      </c>
      <c r="N178" s="5" t="s">
        <v>59</v>
      </c>
      <c r="O178" s="5" t="s">
        <v>59</v>
      </c>
      <c r="P178" s="5" t="s">
        <v>59</v>
      </c>
      <c r="Q178" s="5" t="s">
        <v>59</v>
      </c>
      <c r="R178" s="5" t="s">
        <v>59</v>
      </c>
      <c r="S178" s="5" t="s">
        <v>59</v>
      </c>
      <c r="T178" s="5" t="s">
        <v>59</v>
      </c>
      <c r="U178" s="5" t="s">
        <v>59</v>
      </c>
      <c r="V178" s="5" t="s">
        <v>59</v>
      </c>
      <c r="W178" s="5" t="s">
        <v>59</v>
      </c>
      <c r="X178" s="5" t="s">
        <v>59</v>
      </c>
      <c r="Y178" s="5" t="s">
        <v>59</v>
      </c>
      <c r="Z178" s="5" t="s">
        <v>59</v>
      </c>
      <c r="AA178" s="5" t="s">
        <v>59</v>
      </c>
      <c r="AB178" s="5" t="s">
        <v>59</v>
      </c>
      <c r="AC178" s="5" t="s">
        <v>59</v>
      </c>
      <c r="AD178" s="5" t="s">
        <v>59</v>
      </c>
      <c r="AE178" s="5" t="s">
        <v>59</v>
      </c>
      <c r="AF178" s="5" t="s">
        <v>59</v>
      </c>
      <c r="AG178" s="5" t="s">
        <v>59</v>
      </c>
      <c r="AH178" s="5" t="s">
        <v>59</v>
      </c>
      <c r="AI178" s="5" t="s">
        <v>59</v>
      </c>
      <c r="AJ178" s="5" t="s">
        <v>59</v>
      </c>
      <c r="AK178" s="5" t="s">
        <v>59</v>
      </c>
      <c r="AL178" s="5" t="s">
        <v>59</v>
      </c>
      <c r="AM178" s="5" t="s">
        <v>59</v>
      </c>
      <c r="AN178" s="5" t="s">
        <v>59</v>
      </c>
      <c r="AO178" s="5" t="s">
        <v>59</v>
      </c>
      <c r="AP178" s="5" t="s">
        <v>59</v>
      </c>
      <c r="AQ178" s="5" t="s">
        <v>59</v>
      </c>
      <c r="AR178" s="5" t="s">
        <v>59</v>
      </c>
      <c r="AS178" s="5" t="s">
        <v>59</v>
      </c>
      <c r="AT178" s="5" t="s">
        <v>59</v>
      </c>
      <c r="AU178" s="5" t="s">
        <v>59</v>
      </c>
      <c r="AV178" s="5" t="s">
        <v>59</v>
      </c>
      <c r="AW178" s="5" t="s">
        <v>59</v>
      </c>
      <c r="AX178" s="5" t="s">
        <v>59</v>
      </c>
      <c r="AY178" s="5" t="s">
        <v>59</v>
      </c>
      <c r="AZ178" s="5" t="s">
        <v>59</v>
      </c>
      <c r="BA178" s="5" t="s">
        <v>59</v>
      </c>
      <c r="BB178" s="5" t="s">
        <v>59</v>
      </c>
    </row>
    <row r="179" spans="1:54" x14ac:dyDescent="0.2">
      <c r="A179" s="3" t="s">
        <v>231</v>
      </c>
      <c r="B179" s="4">
        <v>4390976</v>
      </c>
      <c r="C179" s="5" t="s">
        <v>59</v>
      </c>
      <c r="D179" s="5" t="s">
        <v>59</v>
      </c>
      <c r="E179" s="5" t="s">
        <v>59</v>
      </c>
      <c r="F179" s="5" t="s">
        <v>59</v>
      </c>
      <c r="G179" s="5" t="s">
        <v>59</v>
      </c>
      <c r="H179" s="5" t="s">
        <v>59</v>
      </c>
      <c r="I179" s="5" t="s">
        <v>59</v>
      </c>
      <c r="J179" s="5" t="s">
        <v>59</v>
      </c>
      <c r="K179" s="6">
        <v>20.0372727278356</v>
      </c>
      <c r="L179" s="5" t="s">
        <v>59</v>
      </c>
      <c r="M179" s="6">
        <v>21.846555785903998</v>
      </c>
      <c r="N179" s="5" t="s">
        <v>59</v>
      </c>
      <c r="O179" s="6">
        <v>19.498117245183799</v>
      </c>
      <c r="P179" s="6">
        <v>16.5375456820293</v>
      </c>
      <c r="Q179" s="5" t="s">
        <v>59</v>
      </c>
      <c r="R179" s="5" t="s">
        <v>59</v>
      </c>
      <c r="S179" s="6">
        <v>24.9732575034399</v>
      </c>
      <c r="T179" s="5" t="s">
        <v>59</v>
      </c>
      <c r="U179" s="5" t="s">
        <v>59</v>
      </c>
      <c r="V179" s="5" t="s">
        <v>59</v>
      </c>
      <c r="W179" s="5" t="s">
        <v>59</v>
      </c>
      <c r="X179" s="5" t="s">
        <v>59</v>
      </c>
      <c r="Y179" s="5" t="s">
        <v>59</v>
      </c>
      <c r="Z179" s="5" t="s">
        <v>59</v>
      </c>
      <c r="AA179" s="5" t="s">
        <v>59</v>
      </c>
      <c r="AB179" s="5" t="s">
        <v>59</v>
      </c>
      <c r="AC179" s="5" t="s">
        <v>59</v>
      </c>
      <c r="AD179" s="5" t="s">
        <v>59</v>
      </c>
      <c r="AE179" s="5" t="s">
        <v>59</v>
      </c>
      <c r="AF179" s="5" t="s">
        <v>59</v>
      </c>
      <c r="AG179" s="5" t="s">
        <v>59</v>
      </c>
      <c r="AH179" s="5" t="s">
        <v>59</v>
      </c>
      <c r="AI179" s="5" t="s">
        <v>59</v>
      </c>
      <c r="AJ179" s="5" t="s">
        <v>59</v>
      </c>
      <c r="AK179" s="5" t="s">
        <v>59</v>
      </c>
      <c r="AL179" s="5" t="s">
        <v>59</v>
      </c>
      <c r="AM179" s="5" t="s">
        <v>59</v>
      </c>
      <c r="AN179" s="5" t="s">
        <v>59</v>
      </c>
      <c r="AO179" s="5" t="s">
        <v>59</v>
      </c>
      <c r="AP179" s="5" t="s">
        <v>59</v>
      </c>
      <c r="AQ179" s="5" t="s">
        <v>59</v>
      </c>
      <c r="AR179" s="5" t="s">
        <v>59</v>
      </c>
      <c r="AS179" s="5" t="s">
        <v>59</v>
      </c>
      <c r="AT179" s="5" t="s">
        <v>59</v>
      </c>
      <c r="AU179" s="5" t="s">
        <v>59</v>
      </c>
      <c r="AV179" s="5" t="s">
        <v>59</v>
      </c>
      <c r="AW179" s="5" t="s">
        <v>59</v>
      </c>
      <c r="AX179" s="5" t="s">
        <v>59</v>
      </c>
      <c r="AY179" s="5" t="s">
        <v>59</v>
      </c>
      <c r="AZ179" s="5" t="s">
        <v>59</v>
      </c>
      <c r="BA179" s="5" t="s">
        <v>59</v>
      </c>
      <c r="BB179" s="5" t="s">
        <v>59</v>
      </c>
    </row>
    <row r="180" spans="1:54" x14ac:dyDescent="0.2">
      <c r="A180" s="3" t="s">
        <v>232</v>
      </c>
      <c r="B180" s="4">
        <v>4232970</v>
      </c>
      <c r="C180" s="5" t="s">
        <v>59</v>
      </c>
      <c r="D180" s="5" t="s">
        <v>59</v>
      </c>
      <c r="E180" s="5" t="s">
        <v>59</v>
      </c>
      <c r="F180" s="5" t="s">
        <v>59</v>
      </c>
      <c r="G180" s="5" t="s">
        <v>59</v>
      </c>
      <c r="H180" s="5" t="s">
        <v>59</v>
      </c>
      <c r="I180" s="5" t="s">
        <v>59</v>
      </c>
      <c r="J180" s="5" t="s">
        <v>59</v>
      </c>
      <c r="K180" s="5" t="s">
        <v>59</v>
      </c>
      <c r="L180" s="5" t="s">
        <v>59</v>
      </c>
      <c r="M180" s="5" t="s">
        <v>59</v>
      </c>
      <c r="N180" s="5" t="s">
        <v>59</v>
      </c>
      <c r="O180" s="5" t="s">
        <v>59</v>
      </c>
      <c r="P180" s="5" t="s">
        <v>59</v>
      </c>
      <c r="Q180" s="5" t="s">
        <v>59</v>
      </c>
      <c r="R180" s="5" t="s">
        <v>59</v>
      </c>
      <c r="S180" s="5" t="s">
        <v>59</v>
      </c>
      <c r="T180" s="5" t="s">
        <v>59</v>
      </c>
      <c r="U180" s="5" t="s">
        <v>59</v>
      </c>
      <c r="V180" s="5" t="s">
        <v>59</v>
      </c>
      <c r="W180" s="5" t="s">
        <v>59</v>
      </c>
      <c r="X180" s="5" t="s">
        <v>59</v>
      </c>
      <c r="Y180" s="5" t="s">
        <v>59</v>
      </c>
      <c r="Z180" s="5" t="s">
        <v>59</v>
      </c>
      <c r="AA180" s="5" t="s">
        <v>59</v>
      </c>
      <c r="AB180" s="5" t="s">
        <v>59</v>
      </c>
      <c r="AC180" s="5" t="s">
        <v>59</v>
      </c>
      <c r="AD180" s="5" t="s">
        <v>59</v>
      </c>
      <c r="AE180" s="5" t="s">
        <v>59</v>
      </c>
      <c r="AF180" s="5" t="s">
        <v>59</v>
      </c>
      <c r="AG180" s="5" t="s">
        <v>59</v>
      </c>
      <c r="AH180" s="5" t="s">
        <v>59</v>
      </c>
      <c r="AI180" s="5" t="s">
        <v>59</v>
      </c>
      <c r="AJ180" s="5" t="s">
        <v>59</v>
      </c>
      <c r="AK180" s="5" t="s">
        <v>59</v>
      </c>
      <c r="AL180" s="5" t="s">
        <v>59</v>
      </c>
      <c r="AM180" s="5" t="s">
        <v>59</v>
      </c>
      <c r="AN180" s="5" t="s">
        <v>59</v>
      </c>
      <c r="AO180" s="5" t="s">
        <v>59</v>
      </c>
      <c r="AP180" s="5" t="s">
        <v>59</v>
      </c>
      <c r="AQ180" s="5" t="s">
        <v>59</v>
      </c>
      <c r="AR180" s="5" t="s">
        <v>59</v>
      </c>
      <c r="AS180" s="5" t="s">
        <v>59</v>
      </c>
      <c r="AT180" s="5" t="s">
        <v>59</v>
      </c>
      <c r="AU180" s="5" t="s">
        <v>59</v>
      </c>
      <c r="AV180" s="5" t="s">
        <v>59</v>
      </c>
      <c r="AW180" s="5" t="s">
        <v>59</v>
      </c>
      <c r="AX180" s="5" t="s">
        <v>59</v>
      </c>
      <c r="AY180" s="5" t="s">
        <v>59</v>
      </c>
      <c r="AZ180" s="5" t="s">
        <v>59</v>
      </c>
      <c r="BA180" s="5" t="s">
        <v>59</v>
      </c>
      <c r="BB180" s="5" t="s">
        <v>59</v>
      </c>
    </row>
    <row r="181" spans="1:54" x14ac:dyDescent="0.2">
      <c r="A181" s="3" t="s">
        <v>233</v>
      </c>
      <c r="B181" s="4">
        <v>4308417</v>
      </c>
      <c r="C181" s="5" t="s">
        <v>59</v>
      </c>
      <c r="D181" s="5" t="s">
        <v>59</v>
      </c>
      <c r="E181" s="5" t="s">
        <v>59</v>
      </c>
      <c r="F181" s="5" t="s">
        <v>59</v>
      </c>
      <c r="G181" s="5" t="s">
        <v>59</v>
      </c>
      <c r="H181" s="5" t="s">
        <v>59</v>
      </c>
      <c r="I181" s="5" t="s">
        <v>59</v>
      </c>
      <c r="J181" s="5" t="s">
        <v>59</v>
      </c>
      <c r="K181" s="5" t="s">
        <v>59</v>
      </c>
      <c r="L181" s="5" t="s">
        <v>59</v>
      </c>
      <c r="M181" s="5" t="s">
        <v>59</v>
      </c>
      <c r="N181" s="5" t="s">
        <v>59</v>
      </c>
      <c r="O181" s="5" t="s">
        <v>59</v>
      </c>
      <c r="P181" s="5" t="s">
        <v>59</v>
      </c>
      <c r="Q181" s="5" t="s">
        <v>59</v>
      </c>
      <c r="R181" s="5" t="s">
        <v>59</v>
      </c>
      <c r="S181" s="5" t="s">
        <v>59</v>
      </c>
      <c r="T181" s="5" t="s">
        <v>59</v>
      </c>
      <c r="U181" s="5" t="s">
        <v>59</v>
      </c>
      <c r="V181" s="5" t="s">
        <v>59</v>
      </c>
      <c r="W181" s="6">
        <v>28.402946331049499</v>
      </c>
      <c r="X181" s="5" t="s">
        <v>59</v>
      </c>
      <c r="Y181" s="6">
        <v>37.303411857250403</v>
      </c>
      <c r="Z181" s="5" t="s">
        <v>59</v>
      </c>
      <c r="AA181" s="6">
        <v>34.733786174186299</v>
      </c>
      <c r="AB181" s="5" t="s">
        <v>59</v>
      </c>
      <c r="AC181" s="5" t="s">
        <v>59</v>
      </c>
      <c r="AD181" s="5" t="s">
        <v>59</v>
      </c>
      <c r="AE181" s="6">
        <v>44.140473899430198</v>
      </c>
      <c r="AF181" s="5" t="s">
        <v>59</v>
      </c>
      <c r="AG181" s="5" t="s">
        <v>59</v>
      </c>
      <c r="AH181" s="5" t="s">
        <v>59</v>
      </c>
      <c r="AI181" s="5" t="s">
        <v>59</v>
      </c>
      <c r="AJ181" s="5" t="s">
        <v>59</v>
      </c>
      <c r="AK181" s="5" t="s">
        <v>59</v>
      </c>
      <c r="AL181" s="5" t="s">
        <v>59</v>
      </c>
      <c r="AM181" s="5" t="s">
        <v>59</v>
      </c>
      <c r="AN181" s="5" t="s">
        <v>59</v>
      </c>
      <c r="AO181" s="5" t="s">
        <v>59</v>
      </c>
      <c r="AP181" s="5" t="s">
        <v>59</v>
      </c>
      <c r="AQ181" s="5" t="s">
        <v>59</v>
      </c>
      <c r="AR181" s="5" t="s">
        <v>59</v>
      </c>
      <c r="AS181" s="5" t="s">
        <v>59</v>
      </c>
      <c r="AT181" s="5" t="s">
        <v>59</v>
      </c>
      <c r="AU181" s="5" t="s">
        <v>59</v>
      </c>
      <c r="AV181" s="5" t="s">
        <v>59</v>
      </c>
      <c r="AW181" s="5" t="s">
        <v>59</v>
      </c>
      <c r="AX181" s="5" t="s">
        <v>59</v>
      </c>
      <c r="AY181" s="5" t="s">
        <v>59</v>
      </c>
      <c r="AZ181" s="5" t="s">
        <v>59</v>
      </c>
      <c r="BA181" s="5" t="s">
        <v>59</v>
      </c>
      <c r="BB181" s="5" t="s">
        <v>59</v>
      </c>
    </row>
    <row r="182" spans="1:54" x14ac:dyDescent="0.2">
      <c r="A182" s="3" t="s">
        <v>234</v>
      </c>
      <c r="B182" s="4">
        <v>4327731</v>
      </c>
      <c r="C182" s="6">
        <v>12.0543686807053</v>
      </c>
      <c r="D182" s="6">
        <v>12.7682926957016</v>
      </c>
      <c r="E182" s="6">
        <v>12.497904190427899</v>
      </c>
      <c r="F182" s="6">
        <v>12.5692089406396</v>
      </c>
      <c r="G182" s="6">
        <v>12.479556403898499</v>
      </c>
      <c r="H182" s="6">
        <v>10.649423461289899</v>
      </c>
      <c r="I182" s="6">
        <v>11.135593755012099</v>
      </c>
      <c r="J182" s="6">
        <v>12.585568120105201</v>
      </c>
      <c r="K182" s="6">
        <v>13.1726702329287</v>
      </c>
      <c r="L182" s="6">
        <v>15.0162999517066</v>
      </c>
      <c r="M182" s="6">
        <v>15.8532804957475</v>
      </c>
      <c r="N182" s="6">
        <v>15.7241443032436</v>
      </c>
      <c r="O182" s="6">
        <v>16.018293543277402</v>
      </c>
      <c r="P182" s="6">
        <v>13.019919691878099</v>
      </c>
      <c r="Q182" s="6">
        <v>16.383009992720201</v>
      </c>
      <c r="R182" s="6">
        <v>13.772583526469401</v>
      </c>
      <c r="S182" s="6">
        <v>17.934799151680199</v>
      </c>
      <c r="T182" s="5" t="s">
        <v>59</v>
      </c>
      <c r="U182" s="5" t="s">
        <v>59</v>
      </c>
      <c r="V182" s="5" t="s">
        <v>59</v>
      </c>
      <c r="W182" s="5" t="s">
        <v>59</v>
      </c>
      <c r="X182" s="5" t="s">
        <v>59</v>
      </c>
      <c r="Y182" s="5" t="s">
        <v>59</v>
      </c>
      <c r="Z182" s="5" t="s">
        <v>59</v>
      </c>
      <c r="AA182" s="5" t="s">
        <v>59</v>
      </c>
      <c r="AB182" s="5" t="s">
        <v>59</v>
      </c>
      <c r="AC182" s="5" t="s">
        <v>59</v>
      </c>
      <c r="AD182" s="5" t="s">
        <v>59</v>
      </c>
      <c r="AE182" s="5" t="s">
        <v>59</v>
      </c>
      <c r="AF182" s="5" t="s">
        <v>59</v>
      </c>
      <c r="AG182" s="5" t="s">
        <v>59</v>
      </c>
      <c r="AH182" s="5" t="s">
        <v>59</v>
      </c>
      <c r="AI182" s="5" t="s">
        <v>59</v>
      </c>
      <c r="AJ182" s="5" t="s">
        <v>59</v>
      </c>
      <c r="AK182" s="5" t="s">
        <v>59</v>
      </c>
      <c r="AL182" s="5" t="s">
        <v>59</v>
      </c>
      <c r="AM182" s="5" t="s">
        <v>59</v>
      </c>
      <c r="AN182" s="5" t="s">
        <v>59</v>
      </c>
      <c r="AO182" s="5" t="s">
        <v>59</v>
      </c>
      <c r="AP182" s="5" t="s">
        <v>59</v>
      </c>
      <c r="AQ182" s="5" t="s">
        <v>59</v>
      </c>
      <c r="AR182" s="5" t="s">
        <v>59</v>
      </c>
      <c r="AS182" s="5" t="s">
        <v>59</v>
      </c>
      <c r="AT182" s="5" t="s">
        <v>59</v>
      </c>
      <c r="AU182" s="5" t="s">
        <v>59</v>
      </c>
      <c r="AV182" s="5" t="s">
        <v>59</v>
      </c>
      <c r="AW182" s="5" t="s">
        <v>59</v>
      </c>
      <c r="AX182" s="5" t="s">
        <v>59</v>
      </c>
      <c r="AY182" s="5" t="s">
        <v>59</v>
      </c>
      <c r="AZ182" s="5" t="s">
        <v>59</v>
      </c>
      <c r="BA182" s="5" t="s">
        <v>59</v>
      </c>
      <c r="BB182" s="5" t="s">
        <v>59</v>
      </c>
    </row>
    <row r="183" spans="1:54" x14ac:dyDescent="0.2">
      <c r="A183" s="3" t="s">
        <v>235</v>
      </c>
      <c r="B183" s="4">
        <v>4841676</v>
      </c>
      <c r="C183" s="6">
        <v>13.634189937039199</v>
      </c>
      <c r="D183" s="6">
        <v>14.192198482404899</v>
      </c>
      <c r="E183" s="6">
        <v>15.1339731481141</v>
      </c>
      <c r="F183" s="6">
        <v>19.019233055809501</v>
      </c>
      <c r="G183" s="6">
        <v>19.4614634963119</v>
      </c>
      <c r="H183" s="5" t="s">
        <v>59</v>
      </c>
      <c r="I183" s="5" t="s">
        <v>59</v>
      </c>
      <c r="J183" s="6">
        <v>15.115235560927401</v>
      </c>
      <c r="K183" s="6">
        <v>31.022622728176302</v>
      </c>
      <c r="L183" s="5" t="s">
        <v>59</v>
      </c>
      <c r="M183" s="6">
        <v>31.888232445316401</v>
      </c>
      <c r="N183" s="5" t="s">
        <v>59</v>
      </c>
      <c r="O183" s="6">
        <v>34.4753430774023</v>
      </c>
      <c r="P183" s="5" t="s">
        <v>59</v>
      </c>
      <c r="Q183" s="6">
        <v>35.7399916869565</v>
      </c>
      <c r="R183" s="5" t="s">
        <v>59</v>
      </c>
      <c r="S183" s="6">
        <v>36.134108727199099</v>
      </c>
      <c r="T183" s="5" t="s">
        <v>59</v>
      </c>
      <c r="U183" s="5" t="s">
        <v>59</v>
      </c>
      <c r="V183" s="5" t="s">
        <v>59</v>
      </c>
      <c r="W183" s="6">
        <v>25.371864935170301</v>
      </c>
      <c r="X183" s="5" t="s">
        <v>59</v>
      </c>
      <c r="Y183" s="5" t="s">
        <v>59</v>
      </c>
      <c r="Z183" s="5" t="s">
        <v>59</v>
      </c>
      <c r="AA183" s="6">
        <v>31.717562108178299</v>
      </c>
      <c r="AB183" s="5" t="s">
        <v>59</v>
      </c>
      <c r="AC183" s="5" t="s">
        <v>59</v>
      </c>
      <c r="AD183" s="5" t="s">
        <v>59</v>
      </c>
      <c r="AE183" s="5" t="s">
        <v>59</v>
      </c>
      <c r="AF183" s="5" t="s">
        <v>59</v>
      </c>
      <c r="AG183" s="5" t="s">
        <v>59</v>
      </c>
      <c r="AH183" s="5" t="s">
        <v>59</v>
      </c>
      <c r="AI183" s="5" t="s">
        <v>59</v>
      </c>
      <c r="AJ183" s="5" t="s">
        <v>59</v>
      </c>
      <c r="AK183" s="5" t="s">
        <v>59</v>
      </c>
      <c r="AL183" s="5" t="s">
        <v>59</v>
      </c>
      <c r="AM183" s="5" t="s">
        <v>59</v>
      </c>
      <c r="AN183" s="5" t="s">
        <v>59</v>
      </c>
      <c r="AO183" s="5" t="s">
        <v>59</v>
      </c>
      <c r="AP183" s="5" t="s">
        <v>59</v>
      </c>
      <c r="AQ183" s="5" t="s">
        <v>59</v>
      </c>
      <c r="AR183" s="5" t="s">
        <v>59</v>
      </c>
      <c r="AS183" s="5" t="s">
        <v>59</v>
      </c>
      <c r="AT183" s="5" t="s">
        <v>59</v>
      </c>
      <c r="AU183" s="5" t="s">
        <v>59</v>
      </c>
      <c r="AV183" s="5" t="s">
        <v>59</v>
      </c>
      <c r="AW183" s="5" t="s">
        <v>59</v>
      </c>
      <c r="AX183" s="5" t="s">
        <v>59</v>
      </c>
      <c r="AY183" s="5" t="s">
        <v>59</v>
      </c>
      <c r="AZ183" s="5" t="s">
        <v>59</v>
      </c>
      <c r="BA183" s="5" t="s">
        <v>59</v>
      </c>
      <c r="BB183" s="5" t="s">
        <v>59</v>
      </c>
    </row>
    <row r="184" spans="1:54" x14ac:dyDescent="0.2">
      <c r="A184" s="3" t="s">
        <v>236</v>
      </c>
      <c r="B184" s="4">
        <v>4838213</v>
      </c>
      <c r="C184" s="6">
        <v>13.345202013991299</v>
      </c>
      <c r="D184" s="6">
        <v>11.646307712938301</v>
      </c>
      <c r="E184" s="6">
        <v>14.1918261077978</v>
      </c>
      <c r="F184" s="6">
        <v>14.2169590784364</v>
      </c>
      <c r="G184" s="6">
        <v>14.577500006399699</v>
      </c>
      <c r="H184" s="5" t="s">
        <v>59</v>
      </c>
      <c r="I184" s="5" t="s">
        <v>59</v>
      </c>
      <c r="J184" s="5" t="s">
        <v>59</v>
      </c>
      <c r="K184" s="6">
        <v>21.51074748432</v>
      </c>
      <c r="L184" s="5" t="s">
        <v>59</v>
      </c>
      <c r="M184" s="5" t="s">
        <v>59</v>
      </c>
      <c r="N184" s="5" t="s">
        <v>59</v>
      </c>
      <c r="O184" s="6">
        <v>20.807441068994098</v>
      </c>
      <c r="P184" s="6">
        <v>18.846009949445602</v>
      </c>
      <c r="Q184" s="6">
        <v>20.241187773499199</v>
      </c>
      <c r="R184" s="6">
        <v>18.976522441328498</v>
      </c>
      <c r="S184" s="6">
        <v>22.344744277438799</v>
      </c>
      <c r="T184" s="6">
        <v>20.3779317986222</v>
      </c>
      <c r="U184" s="6">
        <v>16.421863415167302</v>
      </c>
      <c r="V184" s="6">
        <v>18.976519235071802</v>
      </c>
      <c r="W184" s="6">
        <v>17.4988773121188</v>
      </c>
      <c r="X184" s="6">
        <v>18.227730994758499</v>
      </c>
      <c r="Y184" s="6">
        <v>20.5402708712422</v>
      </c>
      <c r="Z184" s="6">
        <v>23.5379079201041</v>
      </c>
      <c r="AA184" s="6">
        <v>30.458841666411299</v>
      </c>
      <c r="AB184" s="5" t="s">
        <v>59</v>
      </c>
      <c r="AC184" s="5" t="s">
        <v>59</v>
      </c>
      <c r="AD184" s="5" t="s">
        <v>59</v>
      </c>
      <c r="AE184" s="5" t="s">
        <v>59</v>
      </c>
      <c r="AF184" s="5" t="s">
        <v>59</v>
      </c>
      <c r="AG184" s="5" t="s">
        <v>59</v>
      </c>
      <c r="AH184" s="5" t="s">
        <v>59</v>
      </c>
      <c r="AI184" s="5" t="s">
        <v>59</v>
      </c>
      <c r="AJ184" s="5" t="s">
        <v>59</v>
      </c>
      <c r="AK184" s="5" t="s">
        <v>59</v>
      </c>
      <c r="AL184" s="5" t="s">
        <v>59</v>
      </c>
      <c r="AM184" s="5" t="s">
        <v>59</v>
      </c>
      <c r="AN184" s="5" t="s">
        <v>59</v>
      </c>
      <c r="AO184" s="5" t="s">
        <v>59</v>
      </c>
      <c r="AP184" s="5" t="s">
        <v>59</v>
      </c>
      <c r="AQ184" s="5" t="s">
        <v>59</v>
      </c>
      <c r="AR184" s="5" t="s">
        <v>59</v>
      </c>
      <c r="AS184" s="5" t="s">
        <v>59</v>
      </c>
      <c r="AT184" s="5" t="s">
        <v>59</v>
      </c>
      <c r="AU184" s="5" t="s">
        <v>59</v>
      </c>
      <c r="AV184" s="5" t="s">
        <v>59</v>
      </c>
      <c r="AW184" s="5" t="s">
        <v>59</v>
      </c>
      <c r="AX184" s="5" t="s">
        <v>59</v>
      </c>
      <c r="AY184" s="5" t="s">
        <v>59</v>
      </c>
      <c r="AZ184" s="5" t="s">
        <v>59</v>
      </c>
      <c r="BA184" s="5" t="s">
        <v>59</v>
      </c>
      <c r="BB184" s="5" t="s">
        <v>59</v>
      </c>
    </row>
    <row r="185" spans="1:54" x14ac:dyDescent="0.2">
      <c r="A185" s="3" t="s">
        <v>237</v>
      </c>
      <c r="B185" s="4">
        <v>4562057</v>
      </c>
      <c r="C185" s="6">
        <v>54.130637283104903</v>
      </c>
      <c r="D185" s="6">
        <v>60.871312834812898</v>
      </c>
      <c r="E185" s="6">
        <v>61.8775314790199</v>
      </c>
      <c r="F185" s="6">
        <v>65.053751049681097</v>
      </c>
      <c r="G185" s="6">
        <v>51.988488978466997</v>
      </c>
      <c r="H185" s="6">
        <v>57.719752469866499</v>
      </c>
      <c r="I185" s="6">
        <v>32.129647258238499</v>
      </c>
      <c r="J185" s="6">
        <v>61.002351098064999</v>
      </c>
      <c r="K185" s="6">
        <v>34.076852832529099</v>
      </c>
      <c r="L185" s="6">
        <v>58.927122201456001</v>
      </c>
      <c r="M185" s="6">
        <v>35.638735824111301</v>
      </c>
      <c r="N185" s="5" t="s">
        <v>59</v>
      </c>
      <c r="O185" s="6">
        <v>43.406175703268602</v>
      </c>
      <c r="P185" s="5" t="s">
        <v>59</v>
      </c>
      <c r="Q185" s="5" t="s">
        <v>59</v>
      </c>
      <c r="R185" s="5" t="s">
        <v>59</v>
      </c>
      <c r="S185" s="5" t="s">
        <v>59</v>
      </c>
      <c r="T185" s="5" t="s">
        <v>59</v>
      </c>
      <c r="U185" s="5" t="s">
        <v>59</v>
      </c>
      <c r="V185" s="5" t="s">
        <v>59</v>
      </c>
      <c r="W185" s="5" t="s">
        <v>59</v>
      </c>
      <c r="X185" s="5" t="s">
        <v>59</v>
      </c>
      <c r="Y185" s="5" t="s">
        <v>59</v>
      </c>
      <c r="Z185" s="5" t="s">
        <v>59</v>
      </c>
      <c r="AA185" s="5" t="s">
        <v>59</v>
      </c>
      <c r="AB185" s="5" t="s">
        <v>59</v>
      </c>
      <c r="AC185" s="5" t="s">
        <v>59</v>
      </c>
      <c r="AD185" s="5" t="s">
        <v>59</v>
      </c>
      <c r="AE185" s="5" t="s">
        <v>59</v>
      </c>
      <c r="AF185" s="5" t="s">
        <v>59</v>
      </c>
      <c r="AG185" s="5" t="s">
        <v>59</v>
      </c>
      <c r="AH185" s="5" t="s">
        <v>59</v>
      </c>
      <c r="AI185" s="5" t="s">
        <v>59</v>
      </c>
      <c r="AJ185" s="5" t="s">
        <v>59</v>
      </c>
      <c r="AK185" s="5" t="s">
        <v>59</v>
      </c>
      <c r="AL185" s="5" t="s">
        <v>59</v>
      </c>
      <c r="AM185" s="5" t="s">
        <v>59</v>
      </c>
      <c r="AN185" s="5" t="s">
        <v>59</v>
      </c>
      <c r="AO185" s="5" t="s">
        <v>59</v>
      </c>
      <c r="AP185" s="5" t="s">
        <v>59</v>
      </c>
      <c r="AQ185" s="5" t="s">
        <v>59</v>
      </c>
      <c r="AR185" s="5" t="s">
        <v>59</v>
      </c>
      <c r="AS185" s="5" t="s">
        <v>59</v>
      </c>
      <c r="AT185" s="5" t="s">
        <v>59</v>
      </c>
      <c r="AU185" s="5" t="s">
        <v>59</v>
      </c>
      <c r="AV185" s="5" t="s">
        <v>59</v>
      </c>
      <c r="AW185" s="5" t="s">
        <v>59</v>
      </c>
      <c r="AX185" s="5" t="s">
        <v>59</v>
      </c>
      <c r="AY185" s="5" t="s">
        <v>59</v>
      </c>
      <c r="AZ185" s="5" t="s">
        <v>59</v>
      </c>
      <c r="BA185" s="5" t="s">
        <v>59</v>
      </c>
      <c r="BB185" s="5" t="s">
        <v>59</v>
      </c>
    </row>
    <row r="186" spans="1:54" x14ac:dyDescent="0.2">
      <c r="A186" s="3" t="s">
        <v>238</v>
      </c>
      <c r="B186" s="4">
        <v>4536267</v>
      </c>
      <c r="C186" s="5" t="s">
        <v>59</v>
      </c>
      <c r="D186" s="5" t="s">
        <v>59</v>
      </c>
      <c r="E186" s="5" t="s">
        <v>59</v>
      </c>
      <c r="F186" s="5" t="s">
        <v>59</v>
      </c>
      <c r="G186" s="5" t="s">
        <v>59</v>
      </c>
      <c r="H186" s="5" t="s">
        <v>59</v>
      </c>
      <c r="I186" s="5" t="s">
        <v>59</v>
      </c>
      <c r="J186" s="5" t="s">
        <v>59</v>
      </c>
      <c r="K186" s="5" t="s">
        <v>59</v>
      </c>
      <c r="L186" s="5" t="s">
        <v>59</v>
      </c>
      <c r="M186" s="5" t="s">
        <v>59</v>
      </c>
      <c r="N186" s="5" t="s">
        <v>59</v>
      </c>
      <c r="O186" s="5" t="s">
        <v>59</v>
      </c>
      <c r="P186" s="5" t="s">
        <v>59</v>
      </c>
      <c r="Q186" s="5" t="s">
        <v>59</v>
      </c>
      <c r="R186" s="5" t="s">
        <v>59</v>
      </c>
      <c r="S186" s="5" t="s">
        <v>59</v>
      </c>
      <c r="T186" s="5" t="s">
        <v>59</v>
      </c>
      <c r="U186" s="5" t="s">
        <v>59</v>
      </c>
      <c r="V186" s="5" t="s">
        <v>59</v>
      </c>
      <c r="W186" s="5" t="s">
        <v>59</v>
      </c>
      <c r="X186" s="5" t="s">
        <v>59</v>
      </c>
      <c r="Y186" s="5" t="s">
        <v>59</v>
      </c>
      <c r="Z186" s="5" t="s">
        <v>59</v>
      </c>
      <c r="AA186" s="5" t="s">
        <v>59</v>
      </c>
      <c r="AB186" s="5" t="s">
        <v>59</v>
      </c>
      <c r="AC186" s="5" t="s">
        <v>59</v>
      </c>
      <c r="AD186" s="5" t="s">
        <v>59</v>
      </c>
      <c r="AE186" s="5" t="s">
        <v>59</v>
      </c>
      <c r="AF186" s="5" t="s">
        <v>59</v>
      </c>
      <c r="AG186" s="5" t="s">
        <v>59</v>
      </c>
      <c r="AH186" s="5" t="s">
        <v>59</v>
      </c>
      <c r="AI186" s="5" t="s">
        <v>59</v>
      </c>
      <c r="AJ186" s="5" t="s">
        <v>59</v>
      </c>
      <c r="AK186" s="5" t="s">
        <v>59</v>
      </c>
      <c r="AL186" s="5" t="s">
        <v>59</v>
      </c>
      <c r="AM186" s="5" t="s">
        <v>59</v>
      </c>
      <c r="AN186" s="5" t="s">
        <v>59</v>
      </c>
      <c r="AO186" s="5" t="s">
        <v>59</v>
      </c>
      <c r="AP186" s="5" t="s">
        <v>59</v>
      </c>
      <c r="AQ186" s="5" t="s">
        <v>59</v>
      </c>
      <c r="AR186" s="5" t="s">
        <v>59</v>
      </c>
      <c r="AS186" s="5" t="s">
        <v>59</v>
      </c>
      <c r="AT186" s="5" t="s">
        <v>59</v>
      </c>
      <c r="AU186" s="5" t="s">
        <v>59</v>
      </c>
      <c r="AV186" s="5" t="s">
        <v>59</v>
      </c>
      <c r="AW186" s="5" t="s">
        <v>59</v>
      </c>
      <c r="AX186" s="5" t="s">
        <v>59</v>
      </c>
      <c r="AY186" s="5" t="s">
        <v>59</v>
      </c>
      <c r="AZ186" s="5" t="s">
        <v>59</v>
      </c>
      <c r="BA186" s="5" t="s">
        <v>59</v>
      </c>
      <c r="BB186" s="5" t="s">
        <v>59</v>
      </c>
    </row>
    <row r="187" spans="1:54" x14ac:dyDescent="0.2">
      <c r="A187" s="3" t="s">
        <v>239</v>
      </c>
      <c r="B187" s="4">
        <v>4138796</v>
      </c>
      <c r="C187" s="6">
        <v>58.315745428409897</v>
      </c>
      <c r="D187" s="6">
        <v>58.521541616236497</v>
      </c>
      <c r="E187" s="6">
        <v>57.033402458032199</v>
      </c>
      <c r="F187" s="6">
        <v>56.721922480012203</v>
      </c>
      <c r="G187" s="6">
        <v>56.832881210508901</v>
      </c>
      <c r="H187" s="6">
        <v>54.483689649489001</v>
      </c>
      <c r="I187" s="6">
        <v>54.401188281831999</v>
      </c>
      <c r="J187" s="6">
        <v>55.312456394097602</v>
      </c>
      <c r="K187" s="6">
        <v>57.4726436012931</v>
      </c>
      <c r="L187" s="6">
        <v>55.452077323999603</v>
      </c>
      <c r="M187" s="6">
        <v>58.554251594806999</v>
      </c>
      <c r="N187" s="6">
        <v>60.331659317178598</v>
      </c>
      <c r="O187" s="6">
        <v>61.936881039178502</v>
      </c>
      <c r="P187" s="6">
        <v>61.517690721343001</v>
      </c>
      <c r="Q187" s="6">
        <v>61.935845976499003</v>
      </c>
      <c r="R187" s="6">
        <v>58.292587277143099</v>
      </c>
      <c r="S187" s="6">
        <v>62.086270508938902</v>
      </c>
      <c r="T187" s="6">
        <v>59.5047949863201</v>
      </c>
      <c r="U187" s="6">
        <v>57.861701320950999</v>
      </c>
      <c r="V187" s="6">
        <v>57.655265529049302</v>
      </c>
      <c r="W187" s="6">
        <v>57.189402257352697</v>
      </c>
      <c r="X187" s="6">
        <v>53.645164147041797</v>
      </c>
      <c r="Y187" s="6">
        <v>36.384002113191002</v>
      </c>
      <c r="Z187" s="6">
        <v>54.763507272457801</v>
      </c>
      <c r="AA187" s="6">
        <v>37.012122787161204</v>
      </c>
      <c r="AB187" s="5" t="s">
        <v>59</v>
      </c>
      <c r="AC187" s="5" t="s">
        <v>59</v>
      </c>
      <c r="AD187" s="5" t="s">
        <v>59</v>
      </c>
      <c r="AE187" s="5" t="s">
        <v>59</v>
      </c>
      <c r="AF187" s="5" t="s">
        <v>59</v>
      </c>
      <c r="AG187" s="5" t="s">
        <v>59</v>
      </c>
      <c r="AH187" s="5" t="s">
        <v>59</v>
      </c>
      <c r="AI187" s="5" t="s">
        <v>59</v>
      </c>
      <c r="AJ187" s="5" t="s">
        <v>59</v>
      </c>
      <c r="AK187" s="5" t="s">
        <v>59</v>
      </c>
      <c r="AL187" s="5" t="s">
        <v>59</v>
      </c>
      <c r="AM187" s="5" t="s">
        <v>59</v>
      </c>
      <c r="AN187" s="5" t="s">
        <v>59</v>
      </c>
      <c r="AO187" s="5" t="s">
        <v>59</v>
      </c>
      <c r="AP187" s="5" t="s">
        <v>59</v>
      </c>
      <c r="AQ187" s="5" t="s">
        <v>59</v>
      </c>
      <c r="AR187" s="5" t="s">
        <v>59</v>
      </c>
      <c r="AS187" s="5" t="s">
        <v>59</v>
      </c>
      <c r="AT187" s="5" t="s">
        <v>59</v>
      </c>
      <c r="AU187" s="5" t="s">
        <v>59</v>
      </c>
      <c r="AV187" s="5" t="s">
        <v>59</v>
      </c>
      <c r="AW187" s="5" t="s">
        <v>59</v>
      </c>
      <c r="AX187" s="5" t="s">
        <v>59</v>
      </c>
      <c r="AY187" s="5" t="s">
        <v>59</v>
      </c>
      <c r="AZ187" s="5" t="s">
        <v>59</v>
      </c>
      <c r="BA187" s="5" t="s">
        <v>59</v>
      </c>
      <c r="BB187" s="5" t="s">
        <v>59</v>
      </c>
    </row>
    <row r="188" spans="1:54" x14ac:dyDescent="0.2">
      <c r="A188" s="3" t="s">
        <v>240</v>
      </c>
      <c r="B188" s="4">
        <v>4281708</v>
      </c>
      <c r="C188" s="6">
        <v>37.951128232709003</v>
      </c>
      <c r="D188" s="6">
        <v>36.529734700518297</v>
      </c>
      <c r="E188" s="6">
        <v>35.907050257296703</v>
      </c>
      <c r="F188" s="6">
        <v>35.665085832696001</v>
      </c>
      <c r="G188" s="6">
        <v>41.166499985639298</v>
      </c>
      <c r="H188" s="6">
        <v>41.383503156257497</v>
      </c>
      <c r="I188" s="6">
        <v>39.728560503383001</v>
      </c>
      <c r="J188" s="6">
        <v>41.520423940500002</v>
      </c>
      <c r="K188" s="6">
        <v>45.343458988134202</v>
      </c>
      <c r="L188" s="6">
        <v>46.832473365356101</v>
      </c>
      <c r="M188" s="6">
        <v>49.362906380244901</v>
      </c>
      <c r="N188" s="6">
        <v>51.875997526907199</v>
      </c>
      <c r="O188" s="6">
        <v>49.645978517695298</v>
      </c>
      <c r="P188" s="5" t="s">
        <v>59</v>
      </c>
      <c r="Q188" s="6">
        <v>33.310443434525901</v>
      </c>
      <c r="R188" s="6">
        <v>55.392263515459099</v>
      </c>
      <c r="S188" s="6">
        <v>75.7658810231421</v>
      </c>
      <c r="T188" s="6">
        <v>73.953338930339996</v>
      </c>
      <c r="U188" s="6">
        <v>74.031830610624098</v>
      </c>
      <c r="V188" s="6">
        <v>73.058946749854002</v>
      </c>
      <c r="W188" s="6">
        <v>71.9419717470292</v>
      </c>
      <c r="X188" s="6">
        <v>59.524482119799003</v>
      </c>
      <c r="Y188" s="6">
        <v>59.571479317864302</v>
      </c>
      <c r="Z188" s="6">
        <v>62.597559170062198</v>
      </c>
      <c r="AA188" s="5" t="s">
        <v>59</v>
      </c>
      <c r="AB188" s="5" t="s">
        <v>59</v>
      </c>
      <c r="AC188" s="5" t="s">
        <v>59</v>
      </c>
      <c r="AD188" s="5" t="s">
        <v>59</v>
      </c>
      <c r="AE188" s="5" t="s">
        <v>59</v>
      </c>
      <c r="AF188" s="5" t="s">
        <v>59</v>
      </c>
      <c r="AG188" s="5" t="s">
        <v>59</v>
      </c>
      <c r="AH188" s="5" t="s">
        <v>59</v>
      </c>
      <c r="AI188" s="5" t="s">
        <v>59</v>
      </c>
      <c r="AJ188" s="5" t="s">
        <v>59</v>
      </c>
      <c r="AK188" s="5" t="s">
        <v>59</v>
      </c>
      <c r="AL188" s="5" t="s">
        <v>59</v>
      </c>
      <c r="AM188" s="5" t="s">
        <v>59</v>
      </c>
      <c r="AN188" s="5" t="s">
        <v>59</v>
      </c>
      <c r="AO188" s="5" t="s">
        <v>59</v>
      </c>
      <c r="AP188" s="5" t="s">
        <v>59</v>
      </c>
      <c r="AQ188" s="5" t="s">
        <v>59</v>
      </c>
      <c r="AR188" s="5" t="s">
        <v>59</v>
      </c>
      <c r="AS188" s="5" t="s">
        <v>59</v>
      </c>
      <c r="AT188" s="5" t="s">
        <v>59</v>
      </c>
      <c r="AU188" s="5" t="s">
        <v>59</v>
      </c>
      <c r="AV188" s="5" t="s">
        <v>59</v>
      </c>
      <c r="AW188" s="5" t="s">
        <v>59</v>
      </c>
      <c r="AX188" s="5" t="s">
        <v>59</v>
      </c>
      <c r="AY188" s="5" t="s">
        <v>59</v>
      </c>
      <c r="AZ188" s="5" t="s">
        <v>59</v>
      </c>
      <c r="BA188" s="5" t="s">
        <v>59</v>
      </c>
      <c r="BB188" s="5" t="s">
        <v>59</v>
      </c>
    </row>
    <row r="189" spans="1:54" x14ac:dyDescent="0.2">
      <c r="A189" s="3" t="s">
        <v>241</v>
      </c>
      <c r="B189" s="4">
        <v>4843558</v>
      </c>
      <c r="C189" s="5" t="s">
        <v>59</v>
      </c>
      <c r="D189" s="5" t="s">
        <v>59</v>
      </c>
      <c r="E189" s="5" t="s">
        <v>59</v>
      </c>
      <c r="F189" s="5" t="s">
        <v>59</v>
      </c>
      <c r="G189" s="5" t="s">
        <v>59</v>
      </c>
      <c r="H189" s="5" t="s">
        <v>59</v>
      </c>
      <c r="I189" s="5" t="s">
        <v>59</v>
      </c>
      <c r="J189" s="5" t="s">
        <v>59</v>
      </c>
      <c r="K189" s="5" t="s">
        <v>59</v>
      </c>
      <c r="L189" s="5" t="s">
        <v>59</v>
      </c>
      <c r="M189" s="5" t="s">
        <v>59</v>
      </c>
      <c r="N189" s="5" t="s">
        <v>59</v>
      </c>
      <c r="O189" s="6">
        <v>27.756078955550901</v>
      </c>
      <c r="P189" s="5" t="s">
        <v>59</v>
      </c>
      <c r="Q189" s="5" t="s">
        <v>59</v>
      </c>
      <c r="R189" s="5" t="s">
        <v>59</v>
      </c>
      <c r="S189" s="6">
        <v>38.641228861000997</v>
      </c>
      <c r="T189" s="5" t="s">
        <v>59</v>
      </c>
      <c r="U189" s="5" t="s">
        <v>59</v>
      </c>
      <c r="V189" s="5" t="s">
        <v>59</v>
      </c>
      <c r="W189" s="6">
        <v>51.636037876455397</v>
      </c>
      <c r="X189" s="5" t="s">
        <v>59</v>
      </c>
      <c r="Y189" s="5" t="s">
        <v>59</v>
      </c>
      <c r="Z189" s="6">
        <v>57.135455946221597</v>
      </c>
      <c r="AA189" s="6">
        <v>58.57739297933</v>
      </c>
      <c r="AB189" s="5" t="s">
        <v>59</v>
      </c>
      <c r="AC189" s="5" t="s">
        <v>59</v>
      </c>
      <c r="AD189" s="5" t="s">
        <v>59</v>
      </c>
      <c r="AE189" s="5" t="s">
        <v>59</v>
      </c>
      <c r="AF189" s="5" t="s">
        <v>59</v>
      </c>
      <c r="AG189" s="5" t="s">
        <v>59</v>
      </c>
      <c r="AH189" s="5" t="s">
        <v>59</v>
      </c>
      <c r="AI189" s="5" t="s">
        <v>59</v>
      </c>
      <c r="AJ189" s="5" t="s">
        <v>59</v>
      </c>
      <c r="AK189" s="5" t="s">
        <v>59</v>
      </c>
      <c r="AL189" s="5" t="s">
        <v>59</v>
      </c>
      <c r="AM189" s="5" t="s">
        <v>59</v>
      </c>
      <c r="AN189" s="5" t="s">
        <v>59</v>
      </c>
      <c r="AO189" s="5" t="s">
        <v>59</v>
      </c>
      <c r="AP189" s="5" t="s">
        <v>59</v>
      </c>
      <c r="AQ189" s="5" t="s">
        <v>59</v>
      </c>
      <c r="AR189" s="5" t="s">
        <v>59</v>
      </c>
      <c r="AS189" s="5" t="s">
        <v>59</v>
      </c>
      <c r="AT189" s="5" t="s">
        <v>59</v>
      </c>
      <c r="AU189" s="5" t="s">
        <v>59</v>
      </c>
      <c r="AV189" s="5" t="s">
        <v>59</v>
      </c>
      <c r="AW189" s="5" t="s">
        <v>59</v>
      </c>
      <c r="AX189" s="5" t="s">
        <v>59</v>
      </c>
      <c r="AY189" s="5" t="s">
        <v>59</v>
      </c>
      <c r="AZ189" s="5" t="s">
        <v>59</v>
      </c>
      <c r="BA189" s="5" t="s">
        <v>59</v>
      </c>
      <c r="BB189" s="5" t="s">
        <v>59</v>
      </c>
    </row>
    <row r="190" spans="1:54" x14ac:dyDescent="0.2">
      <c r="A190" s="3" t="s">
        <v>242</v>
      </c>
      <c r="B190" s="4">
        <v>4313697</v>
      </c>
      <c r="C190" s="6">
        <v>49.088586824176801</v>
      </c>
      <c r="D190" s="6">
        <v>50.122166750251203</v>
      </c>
      <c r="E190" s="6">
        <v>49.074341447362201</v>
      </c>
      <c r="F190" s="6">
        <v>50.579012376699602</v>
      </c>
      <c r="G190" s="6">
        <v>49.173904316660398</v>
      </c>
      <c r="H190" s="6">
        <v>50.247768718674799</v>
      </c>
      <c r="I190" s="6">
        <v>48.2274461302096</v>
      </c>
      <c r="J190" s="6">
        <v>50.026924648674303</v>
      </c>
      <c r="K190" s="6">
        <v>49.848983756761498</v>
      </c>
      <c r="L190" s="6">
        <v>50.6240658940144</v>
      </c>
      <c r="M190" s="6">
        <v>52.449414304408201</v>
      </c>
      <c r="N190" s="6">
        <v>54.541068224365702</v>
      </c>
      <c r="O190" s="6">
        <v>54.294483513764902</v>
      </c>
      <c r="P190" s="6">
        <v>56.447670790826699</v>
      </c>
      <c r="Q190" s="6">
        <v>54.790793908683703</v>
      </c>
      <c r="R190" s="6">
        <v>54.406538068969503</v>
      </c>
      <c r="S190" s="6">
        <v>57.352208210774698</v>
      </c>
      <c r="T190" s="6">
        <v>55.673750283653</v>
      </c>
      <c r="U190" s="6">
        <v>55.058318676146101</v>
      </c>
      <c r="V190" s="6">
        <v>54.417027673149299</v>
      </c>
      <c r="W190" s="6">
        <v>52.089272524101602</v>
      </c>
      <c r="X190" s="5" t="s">
        <v>59</v>
      </c>
      <c r="Y190" s="6">
        <v>35.317182104217402</v>
      </c>
      <c r="Z190" s="5" t="s">
        <v>59</v>
      </c>
      <c r="AA190" s="5" t="s">
        <v>59</v>
      </c>
      <c r="AB190" s="5" t="s">
        <v>59</v>
      </c>
      <c r="AC190" s="5" t="s">
        <v>59</v>
      </c>
      <c r="AD190" s="5" t="s">
        <v>59</v>
      </c>
      <c r="AE190" s="5" t="s">
        <v>59</v>
      </c>
      <c r="AF190" s="5" t="s">
        <v>59</v>
      </c>
      <c r="AG190" s="5" t="s">
        <v>59</v>
      </c>
      <c r="AH190" s="5" t="s">
        <v>59</v>
      </c>
      <c r="AI190" s="5" t="s">
        <v>59</v>
      </c>
      <c r="AJ190" s="5" t="s">
        <v>59</v>
      </c>
      <c r="AK190" s="5" t="s">
        <v>59</v>
      </c>
      <c r="AL190" s="5" t="s">
        <v>59</v>
      </c>
      <c r="AM190" s="5" t="s">
        <v>59</v>
      </c>
      <c r="AN190" s="5" t="s">
        <v>59</v>
      </c>
      <c r="AO190" s="5" t="s">
        <v>59</v>
      </c>
      <c r="AP190" s="5" t="s">
        <v>59</v>
      </c>
      <c r="AQ190" s="5" t="s">
        <v>59</v>
      </c>
      <c r="AR190" s="5" t="s">
        <v>59</v>
      </c>
      <c r="AS190" s="5" t="s">
        <v>59</v>
      </c>
      <c r="AT190" s="5" t="s">
        <v>59</v>
      </c>
      <c r="AU190" s="5" t="s">
        <v>59</v>
      </c>
      <c r="AV190" s="5" t="s">
        <v>59</v>
      </c>
      <c r="AW190" s="5" t="s">
        <v>59</v>
      </c>
      <c r="AX190" s="5" t="s">
        <v>59</v>
      </c>
      <c r="AY190" s="5" t="s">
        <v>59</v>
      </c>
      <c r="AZ190" s="5" t="s">
        <v>59</v>
      </c>
      <c r="BA190" s="5" t="s">
        <v>59</v>
      </c>
      <c r="BB190" s="5" t="s">
        <v>59</v>
      </c>
    </row>
    <row r="191" spans="1:54" x14ac:dyDescent="0.2">
      <c r="A191" s="3" t="s">
        <v>243</v>
      </c>
      <c r="B191" s="4">
        <v>4254578</v>
      </c>
      <c r="C191" s="5" t="s">
        <v>59</v>
      </c>
      <c r="D191" s="5" t="s">
        <v>59</v>
      </c>
      <c r="E191" s="5" t="s">
        <v>59</v>
      </c>
      <c r="F191" s="5" t="s">
        <v>59</v>
      </c>
      <c r="G191" s="5" t="s">
        <v>59</v>
      </c>
      <c r="H191" s="5" t="s">
        <v>59</v>
      </c>
      <c r="I191" s="5" t="s">
        <v>59</v>
      </c>
      <c r="J191" s="5" t="s">
        <v>59</v>
      </c>
      <c r="K191" s="5" t="s">
        <v>59</v>
      </c>
      <c r="L191" s="5" t="s">
        <v>59</v>
      </c>
      <c r="M191" s="5" t="s">
        <v>59</v>
      </c>
      <c r="N191" s="5" t="s">
        <v>59</v>
      </c>
      <c r="O191" s="5" t="s">
        <v>59</v>
      </c>
      <c r="P191" s="5" t="s">
        <v>59</v>
      </c>
      <c r="Q191" s="5" t="s">
        <v>59</v>
      </c>
      <c r="R191" s="5" t="s">
        <v>59</v>
      </c>
      <c r="S191" s="5" t="s">
        <v>59</v>
      </c>
      <c r="T191" s="5" t="s">
        <v>59</v>
      </c>
      <c r="U191" s="5" t="s">
        <v>59</v>
      </c>
      <c r="V191" s="5" t="s">
        <v>59</v>
      </c>
      <c r="W191" s="5" t="s">
        <v>59</v>
      </c>
      <c r="X191" s="5" t="s">
        <v>59</v>
      </c>
      <c r="Y191" s="5" t="s">
        <v>59</v>
      </c>
      <c r="Z191" s="5" t="s">
        <v>59</v>
      </c>
      <c r="AA191" s="5" t="s">
        <v>59</v>
      </c>
      <c r="AB191" s="5" t="s">
        <v>59</v>
      </c>
      <c r="AC191" s="5" t="s">
        <v>59</v>
      </c>
      <c r="AD191" s="5" t="s">
        <v>59</v>
      </c>
      <c r="AE191" s="5" t="s">
        <v>59</v>
      </c>
      <c r="AF191" s="5" t="s">
        <v>59</v>
      </c>
      <c r="AG191" s="5" t="s">
        <v>59</v>
      </c>
      <c r="AH191" s="5" t="s">
        <v>59</v>
      </c>
      <c r="AI191" s="5" t="s">
        <v>59</v>
      </c>
      <c r="AJ191" s="5" t="s">
        <v>59</v>
      </c>
      <c r="AK191" s="5" t="s">
        <v>59</v>
      </c>
      <c r="AL191" s="5" t="s">
        <v>59</v>
      </c>
      <c r="AM191" s="5" t="s">
        <v>59</v>
      </c>
      <c r="AN191" s="5" t="s">
        <v>59</v>
      </c>
      <c r="AO191" s="5" t="s">
        <v>59</v>
      </c>
      <c r="AP191" s="5" t="s">
        <v>59</v>
      </c>
      <c r="AQ191" s="5" t="s">
        <v>59</v>
      </c>
      <c r="AR191" s="5" t="s">
        <v>59</v>
      </c>
      <c r="AS191" s="5" t="s">
        <v>59</v>
      </c>
      <c r="AT191" s="5" t="s">
        <v>59</v>
      </c>
      <c r="AU191" s="5" t="s">
        <v>59</v>
      </c>
      <c r="AV191" s="5" t="s">
        <v>59</v>
      </c>
      <c r="AW191" s="5" t="s">
        <v>59</v>
      </c>
      <c r="AX191" s="5" t="s">
        <v>59</v>
      </c>
      <c r="AY191" s="5" t="s">
        <v>59</v>
      </c>
      <c r="AZ191" s="5" t="s">
        <v>59</v>
      </c>
      <c r="BA191" s="5" t="s">
        <v>59</v>
      </c>
      <c r="BB191" s="5" t="s">
        <v>59</v>
      </c>
    </row>
    <row r="192" spans="1:54" x14ac:dyDescent="0.2">
      <c r="A192" s="3" t="s">
        <v>244</v>
      </c>
      <c r="B192" s="4">
        <v>6542972</v>
      </c>
      <c r="C192" s="6">
        <v>30.144629034812599</v>
      </c>
      <c r="D192" s="6">
        <v>30.415110984700402</v>
      </c>
      <c r="E192" s="6">
        <v>30.320330879661</v>
      </c>
      <c r="F192" s="6">
        <v>29.321645277858298</v>
      </c>
      <c r="G192" s="6">
        <v>26.9048077855157</v>
      </c>
      <c r="H192" s="6">
        <v>32.224908784971099</v>
      </c>
      <c r="I192" s="5" t="s">
        <v>59</v>
      </c>
      <c r="J192" s="6">
        <v>34.198815278310398</v>
      </c>
      <c r="K192" s="6">
        <v>53.641347060478601</v>
      </c>
      <c r="L192" s="6">
        <v>57.222429376899399</v>
      </c>
      <c r="M192" s="6">
        <v>58.6956827158198</v>
      </c>
      <c r="N192" s="6">
        <v>56.693868518431501</v>
      </c>
      <c r="O192" s="6">
        <v>57.992394317752797</v>
      </c>
      <c r="P192" s="6">
        <v>54.542559908151397</v>
      </c>
      <c r="Q192" s="6">
        <v>55.115692821449898</v>
      </c>
      <c r="R192" s="6">
        <v>55.506123248252599</v>
      </c>
      <c r="S192" s="6">
        <v>56.485808814178903</v>
      </c>
      <c r="T192" s="5" t="s">
        <v>59</v>
      </c>
      <c r="U192" s="6">
        <v>58.580632919755402</v>
      </c>
      <c r="V192" s="6">
        <v>58.824084674113799</v>
      </c>
      <c r="W192" s="5" t="s">
        <v>59</v>
      </c>
      <c r="X192" s="5" t="s">
        <v>59</v>
      </c>
      <c r="Y192" s="5" t="s">
        <v>59</v>
      </c>
      <c r="Z192" s="5" t="s">
        <v>59</v>
      </c>
      <c r="AA192" s="5" t="s">
        <v>59</v>
      </c>
      <c r="AB192" s="5" t="s">
        <v>59</v>
      </c>
      <c r="AC192" s="5" t="s">
        <v>59</v>
      </c>
      <c r="AD192" s="5" t="s">
        <v>59</v>
      </c>
      <c r="AE192" s="5" t="s">
        <v>59</v>
      </c>
      <c r="AF192" s="5" t="s">
        <v>59</v>
      </c>
      <c r="AG192" s="5" t="s">
        <v>59</v>
      </c>
      <c r="AH192" s="5" t="s">
        <v>59</v>
      </c>
      <c r="AI192" s="5" t="s">
        <v>59</v>
      </c>
      <c r="AJ192" s="5" t="s">
        <v>59</v>
      </c>
      <c r="AK192" s="5" t="s">
        <v>59</v>
      </c>
      <c r="AL192" s="5" t="s">
        <v>59</v>
      </c>
      <c r="AM192" s="5" t="s">
        <v>59</v>
      </c>
      <c r="AN192" s="5" t="s">
        <v>59</v>
      </c>
      <c r="AO192" s="5" t="s">
        <v>59</v>
      </c>
      <c r="AP192" s="5" t="s">
        <v>59</v>
      </c>
      <c r="AQ192" s="5" t="s">
        <v>59</v>
      </c>
      <c r="AR192" s="5" t="s">
        <v>59</v>
      </c>
      <c r="AS192" s="5" t="s">
        <v>59</v>
      </c>
      <c r="AT192" s="5" t="s">
        <v>59</v>
      </c>
      <c r="AU192" s="5" t="s">
        <v>59</v>
      </c>
      <c r="AV192" s="5" t="s">
        <v>59</v>
      </c>
      <c r="AW192" s="5" t="s">
        <v>59</v>
      </c>
      <c r="AX192" s="5" t="s">
        <v>59</v>
      </c>
      <c r="AY192" s="5" t="s">
        <v>59</v>
      </c>
      <c r="AZ192" s="5" t="s">
        <v>59</v>
      </c>
      <c r="BA192" s="5" t="s">
        <v>59</v>
      </c>
      <c r="BB192" s="5" t="s">
        <v>59</v>
      </c>
    </row>
    <row r="193" spans="1:54" x14ac:dyDescent="0.2">
      <c r="A193" s="3" t="s">
        <v>245</v>
      </c>
      <c r="B193" s="4">
        <v>4263826</v>
      </c>
      <c r="C193" s="5" t="s">
        <v>59</v>
      </c>
      <c r="D193" s="5" t="s">
        <v>59</v>
      </c>
      <c r="E193" s="5" t="s">
        <v>59</v>
      </c>
      <c r="F193" s="5" t="s">
        <v>59</v>
      </c>
      <c r="G193" s="5" t="s">
        <v>59</v>
      </c>
      <c r="H193" s="5" t="s">
        <v>59</v>
      </c>
      <c r="I193" s="5" t="s">
        <v>59</v>
      </c>
      <c r="J193" s="5" t="s">
        <v>59</v>
      </c>
      <c r="K193" s="5" t="s">
        <v>59</v>
      </c>
      <c r="L193" s="5" t="s">
        <v>59</v>
      </c>
      <c r="M193" s="5" t="s">
        <v>59</v>
      </c>
      <c r="N193" s="5" t="s">
        <v>59</v>
      </c>
      <c r="O193" s="5" t="s">
        <v>59</v>
      </c>
      <c r="P193" s="5" t="s">
        <v>59</v>
      </c>
      <c r="Q193" s="5" t="s">
        <v>59</v>
      </c>
      <c r="R193" s="5" t="s">
        <v>59</v>
      </c>
      <c r="S193" s="5" t="s">
        <v>59</v>
      </c>
      <c r="T193" s="6">
        <v>29.669703803990298</v>
      </c>
      <c r="U193" s="5" t="s">
        <v>59</v>
      </c>
      <c r="V193" s="5" t="s">
        <v>59</v>
      </c>
      <c r="W193" s="5" t="s">
        <v>59</v>
      </c>
      <c r="X193" s="6">
        <v>33.844614471246501</v>
      </c>
      <c r="Y193" s="6">
        <v>33.718880755596601</v>
      </c>
      <c r="Z193" s="5" t="s">
        <v>59</v>
      </c>
      <c r="AA193" s="5" t="s">
        <v>59</v>
      </c>
      <c r="AB193" s="5" t="s">
        <v>59</v>
      </c>
      <c r="AC193" s="5" t="s">
        <v>59</v>
      </c>
      <c r="AD193" s="5" t="s">
        <v>59</v>
      </c>
      <c r="AE193" s="5" t="s">
        <v>59</v>
      </c>
      <c r="AF193" s="5" t="s">
        <v>59</v>
      </c>
      <c r="AG193" s="5" t="s">
        <v>59</v>
      </c>
      <c r="AH193" s="5" t="s">
        <v>59</v>
      </c>
      <c r="AI193" s="5" t="s">
        <v>59</v>
      </c>
      <c r="AJ193" s="5" t="s">
        <v>59</v>
      </c>
      <c r="AK193" s="5" t="s">
        <v>59</v>
      </c>
      <c r="AL193" s="5" t="s">
        <v>59</v>
      </c>
      <c r="AM193" s="5" t="s">
        <v>59</v>
      </c>
      <c r="AN193" s="5" t="s">
        <v>59</v>
      </c>
      <c r="AO193" s="5" t="s">
        <v>59</v>
      </c>
      <c r="AP193" s="5" t="s">
        <v>59</v>
      </c>
      <c r="AQ193" s="5" t="s">
        <v>59</v>
      </c>
      <c r="AR193" s="5" t="s">
        <v>59</v>
      </c>
      <c r="AS193" s="5" t="s">
        <v>59</v>
      </c>
      <c r="AT193" s="5" t="s">
        <v>59</v>
      </c>
      <c r="AU193" s="5" t="s">
        <v>59</v>
      </c>
      <c r="AV193" s="5" t="s">
        <v>59</v>
      </c>
      <c r="AW193" s="5" t="s">
        <v>59</v>
      </c>
      <c r="AX193" s="5" t="s">
        <v>59</v>
      </c>
      <c r="AY193" s="5" t="s">
        <v>59</v>
      </c>
      <c r="AZ193" s="5" t="s">
        <v>59</v>
      </c>
      <c r="BA193" s="5" t="s">
        <v>59</v>
      </c>
      <c r="BB193" s="5" t="s">
        <v>59</v>
      </c>
    </row>
    <row r="194" spans="1:54" x14ac:dyDescent="0.2">
      <c r="A194" s="3" t="s">
        <v>246</v>
      </c>
      <c r="B194" s="4">
        <v>4306452</v>
      </c>
      <c r="C194" s="6">
        <v>19.198713573417599</v>
      </c>
      <c r="D194" s="5" t="s">
        <v>59</v>
      </c>
      <c r="E194" s="5" t="s">
        <v>59</v>
      </c>
      <c r="F194" s="5" t="s">
        <v>59</v>
      </c>
      <c r="G194" s="5" t="s">
        <v>59</v>
      </c>
      <c r="H194" s="5" t="s">
        <v>59</v>
      </c>
      <c r="I194" s="5" t="s">
        <v>59</v>
      </c>
      <c r="J194" s="5" t="s">
        <v>59</v>
      </c>
      <c r="K194" s="6">
        <v>23.715396795693302</v>
      </c>
      <c r="L194" s="6">
        <v>24.022244525679699</v>
      </c>
      <c r="M194" s="6">
        <v>25.494408353762001</v>
      </c>
      <c r="N194" s="6">
        <v>22.713255136101701</v>
      </c>
      <c r="O194" s="6">
        <v>27.942417385467099</v>
      </c>
      <c r="P194" s="5" t="s">
        <v>59</v>
      </c>
      <c r="Q194" s="5" t="s">
        <v>59</v>
      </c>
      <c r="R194" s="5" t="s">
        <v>59</v>
      </c>
      <c r="S194" s="6">
        <v>30.908610858525002</v>
      </c>
      <c r="T194" s="5" t="s">
        <v>59</v>
      </c>
      <c r="U194" s="5" t="s">
        <v>59</v>
      </c>
      <c r="V194" s="5" t="s">
        <v>59</v>
      </c>
      <c r="W194" s="5" t="s">
        <v>59</v>
      </c>
      <c r="X194" s="5" t="s">
        <v>59</v>
      </c>
      <c r="Y194" s="5" t="s">
        <v>59</v>
      </c>
      <c r="Z194" s="5" t="s">
        <v>59</v>
      </c>
      <c r="AA194" s="5" t="s">
        <v>59</v>
      </c>
      <c r="AB194" s="5" t="s">
        <v>59</v>
      </c>
      <c r="AC194" s="5" t="s">
        <v>59</v>
      </c>
      <c r="AD194" s="5" t="s">
        <v>59</v>
      </c>
      <c r="AE194" s="5" t="s">
        <v>59</v>
      </c>
      <c r="AF194" s="5" t="s">
        <v>59</v>
      </c>
      <c r="AG194" s="5" t="s">
        <v>59</v>
      </c>
      <c r="AH194" s="5" t="s">
        <v>59</v>
      </c>
      <c r="AI194" s="5" t="s">
        <v>59</v>
      </c>
      <c r="AJ194" s="5" t="s">
        <v>59</v>
      </c>
      <c r="AK194" s="5" t="s">
        <v>59</v>
      </c>
      <c r="AL194" s="5" t="s">
        <v>59</v>
      </c>
      <c r="AM194" s="5" t="s">
        <v>59</v>
      </c>
      <c r="AN194" s="5" t="s">
        <v>59</v>
      </c>
      <c r="AO194" s="5" t="s">
        <v>59</v>
      </c>
      <c r="AP194" s="5" t="s">
        <v>59</v>
      </c>
      <c r="AQ194" s="5" t="s">
        <v>59</v>
      </c>
      <c r="AR194" s="5" t="s">
        <v>59</v>
      </c>
      <c r="AS194" s="5" t="s">
        <v>59</v>
      </c>
      <c r="AT194" s="5" t="s">
        <v>59</v>
      </c>
      <c r="AU194" s="5" t="s">
        <v>59</v>
      </c>
      <c r="AV194" s="5" t="s">
        <v>59</v>
      </c>
      <c r="AW194" s="5" t="s">
        <v>59</v>
      </c>
      <c r="AX194" s="5" t="s">
        <v>59</v>
      </c>
      <c r="AY194" s="5" t="s">
        <v>59</v>
      </c>
      <c r="AZ194" s="5" t="s">
        <v>59</v>
      </c>
      <c r="BA194" s="5" t="s">
        <v>59</v>
      </c>
      <c r="BB194" s="5" t="s">
        <v>59</v>
      </c>
    </row>
    <row r="195" spans="1:54" x14ac:dyDescent="0.2">
      <c r="A195" s="3" t="s">
        <v>247</v>
      </c>
      <c r="B195" s="4">
        <v>4306522</v>
      </c>
      <c r="C195" s="6">
        <v>34.5369983359857</v>
      </c>
      <c r="D195" s="5" t="s">
        <v>59</v>
      </c>
      <c r="E195" s="6">
        <v>30.053675213976501</v>
      </c>
      <c r="F195" s="6">
        <v>30.657074718089699</v>
      </c>
      <c r="G195" s="5" t="s">
        <v>59</v>
      </c>
      <c r="H195" s="5" t="s">
        <v>59</v>
      </c>
      <c r="I195" s="5" t="s">
        <v>59</v>
      </c>
      <c r="J195" s="5" t="s">
        <v>59</v>
      </c>
      <c r="K195" s="5" t="s">
        <v>59</v>
      </c>
      <c r="L195" s="5" t="s">
        <v>59</v>
      </c>
      <c r="M195" s="5" t="s">
        <v>59</v>
      </c>
      <c r="N195" s="5" t="s">
        <v>59</v>
      </c>
      <c r="O195" s="5" t="s">
        <v>59</v>
      </c>
      <c r="P195" s="5" t="s">
        <v>59</v>
      </c>
      <c r="Q195" s="5" t="s">
        <v>59</v>
      </c>
      <c r="R195" s="5" t="s">
        <v>59</v>
      </c>
      <c r="S195" s="5" t="s">
        <v>59</v>
      </c>
      <c r="T195" s="5" t="s">
        <v>59</v>
      </c>
      <c r="U195" s="5" t="s">
        <v>59</v>
      </c>
      <c r="V195" s="5" t="s">
        <v>59</v>
      </c>
      <c r="W195" s="5" t="s">
        <v>59</v>
      </c>
      <c r="X195" s="5" t="s">
        <v>59</v>
      </c>
      <c r="Y195" s="5" t="s">
        <v>59</v>
      </c>
      <c r="Z195" s="5" t="s">
        <v>59</v>
      </c>
      <c r="AA195" s="5" t="s">
        <v>59</v>
      </c>
      <c r="AB195" s="5" t="s">
        <v>59</v>
      </c>
      <c r="AC195" s="5" t="s">
        <v>59</v>
      </c>
      <c r="AD195" s="5" t="s">
        <v>59</v>
      </c>
      <c r="AE195" s="5" t="s">
        <v>59</v>
      </c>
      <c r="AF195" s="5" t="s">
        <v>59</v>
      </c>
      <c r="AG195" s="5" t="s">
        <v>59</v>
      </c>
      <c r="AH195" s="5" t="s">
        <v>59</v>
      </c>
      <c r="AI195" s="5" t="s">
        <v>59</v>
      </c>
      <c r="AJ195" s="5" t="s">
        <v>59</v>
      </c>
      <c r="AK195" s="6">
        <v>29.362231615166099</v>
      </c>
      <c r="AL195" s="5" t="s">
        <v>59</v>
      </c>
      <c r="AM195" s="6">
        <v>29.7507656077074</v>
      </c>
      <c r="AN195" s="6">
        <v>33.600436061857003</v>
      </c>
      <c r="AO195" s="5" t="s">
        <v>59</v>
      </c>
      <c r="AP195" s="5" t="s">
        <v>59</v>
      </c>
      <c r="AQ195" s="5" t="s">
        <v>59</v>
      </c>
      <c r="AR195" s="5" t="s">
        <v>59</v>
      </c>
      <c r="AS195" s="5" t="s">
        <v>59</v>
      </c>
      <c r="AT195" s="5" t="s">
        <v>59</v>
      </c>
      <c r="AU195" s="5" t="s">
        <v>59</v>
      </c>
      <c r="AV195" s="5" t="s">
        <v>59</v>
      </c>
      <c r="AW195" s="5" t="s">
        <v>59</v>
      </c>
      <c r="AX195" s="5" t="s">
        <v>59</v>
      </c>
      <c r="AY195" s="5" t="s">
        <v>59</v>
      </c>
      <c r="AZ195" s="5" t="s">
        <v>59</v>
      </c>
      <c r="BA195" s="5" t="s">
        <v>59</v>
      </c>
      <c r="BB195" s="5" t="s">
        <v>59</v>
      </c>
    </row>
    <row r="196" spans="1:54" x14ac:dyDescent="0.2">
      <c r="A196" s="3" t="s">
        <v>248</v>
      </c>
      <c r="B196" s="4">
        <v>8472809</v>
      </c>
      <c r="C196" s="5" t="s">
        <v>59</v>
      </c>
      <c r="D196" s="5" t="s">
        <v>59</v>
      </c>
      <c r="E196" s="5" t="s">
        <v>59</v>
      </c>
      <c r="F196" s="5" t="s">
        <v>59</v>
      </c>
      <c r="G196" s="5" t="s">
        <v>59</v>
      </c>
      <c r="H196" s="5" t="s">
        <v>59</v>
      </c>
      <c r="I196" s="5" t="s">
        <v>59</v>
      </c>
      <c r="J196" s="6">
        <v>34.3756535405007</v>
      </c>
      <c r="K196" s="6">
        <v>34.578854068129701</v>
      </c>
      <c r="L196" s="6">
        <v>30.7555706418566</v>
      </c>
      <c r="M196" s="6">
        <v>26.397608105405101</v>
      </c>
      <c r="N196" s="5" t="s">
        <v>59</v>
      </c>
      <c r="O196" s="6">
        <v>27.9112087713271</v>
      </c>
      <c r="P196" s="6">
        <v>27.463470295644399</v>
      </c>
      <c r="Q196" s="5" t="s">
        <v>59</v>
      </c>
      <c r="R196" s="5" t="s">
        <v>59</v>
      </c>
      <c r="S196" s="5" t="s">
        <v>59</v>
      </c>
      <c r="T196" s="5" t="s">
        <v>59</v>
      </c>
      <c r="U196" s="5" t="s">
        <v>59</v>
      </c>
      <c r="V196" s="5" t="s">
        <v>59</v>
      </c>
      <c r="W196" s="5" t="s">
        <v>59</v>
      </c>
      <c r="X196" s="5" t="s">
        <v>59</v>
      </c>
      <c r="Y196" s="5" t="s">
        <v>59</v>
      </c>
      <c r="Z196" s="5" t="s">
        <v>59</v>
      </c>
      <c r="AA196" s="5" t="s">
        <v>59</v>
      </c>
      <c r="AB196" s="5" t="s">
        <v>59</v>
      </c>
      <c r="AC196" s="5" t="s">
        <v>59</v>
      </c>
      <c r="AD196" s="5" t="s">
        <v>59</v>
      </c>
      <c r="AE196" s="5" t="s">
        <v>59</v>
      </c>
      <c r="AF196" s="5" t="s">
        <v>59</v>
      </c>
      <c r="AG196" s="5" t="s">
        <v>59</v>
      </c>
      <c r="AH196" s="5" t="s">
        <v>59</v>
      </c>
      <c r="AI196" s="5" t="s">
        <v>59</v>
      </c>
      <c r="AJ196" s="5" t="s">
        <v>59</v>
      </c>
      <c r="AK196" s="5" t="s">
        <v>59</v>
      </c>
      <c r="AL196" s="5" t="s">
        <v>59</v>
      </c>
      <c r="AM196" s="5" t="s">
        <v>59</v>
      </c>
      <c r="AN196" s="5" t="s">
        <v>59</v>
      </c>
      <c r="AO196" s="5" t="s">
        <v>59</v>
      </c>
      <c r="AP196" s="5" t="s">
        <v>59</v>
      </c>
      <c r="AQ196" s="5" t="s">
        <v>59</v>
      </c>
      <c r="AR196" s="5" t="s">
        <v>59</v>
      </c>
      <c r="AS196" s="5" t="s">
        <v>59</v>
      </c>
      <c r="AT196" s="5" t="s">
        <v>59</v>
      </c>
      <c r="AU196" s="5" t="s">
        <v>59</v>
      </c>
      <c r="AV196" s="5" t="s">
        <v>59</v>
      </c>
      <c r="AW196" s="5" t="s">
        <v>59</v>
      </c>
      <c r="AX196" s="5" t="s">
        <v>59</v>
      </c>
      <c r="AY196" s="5" t="s">
        <v>59</v>
      </c>
      <c r="AZ196" s="5" t="s">
        <v>59</v>
      </c>
      <c r="BA196" s="5" t="s">
        <v>59</v>
      </c>
      <c r="BB196" s="5" t="s">
        <v>59</v>
      </c>
    </row>
    <row r="197" spans="1:54" x14ac:dyDescent="0.2">
      <c r="A197" s="3" t="s">
        <v>249</v>
      </c>
      <c r="B197" s="4">
        <v>100381138</v>
      </c>
      <c r="C197" s="5" t="s">
        <v>59</v>
      </c>
      <c r="D197" s="5" t="s">
        <v>59</v>
      </c>
      <c r="E197" s="5" t="s">
        <v>59</v>
      </c>
      <c r="F197" s="5" t="s">
        <v>59</v>
      </c>
      <c r="G197" s="5" t="s">
        <v>59</v>
      </c>
      <c r="H197" s="5" t="s">
        <v>59</v>
      </c>
      <c r="I197" s="5" t="s">
        <v>59</v>
      </c>
      <c r="J197" s="5" t="s">
        <v>59</v>
      </c>
      <c r="K197" s="5" t="s">
        <v>59</v>
      </c>
      <c r="L197" s="5" t="s">
        <v>59</v>
      </c>
      <c r="M197" s="5" t="s">
        <v>59</v>
      </c>
      <c r="N197" s="5" t="s">
        <v>59</v>
      </c>
      <c r="O197" s="5" t="s">
        <v>59</v>
      </c>
      <c r="P197" s="5" t="s">
        <v>59</v>
      </c>
      <c r="Q197" s="5" t="s">
        <v>59</v>
      </c>
      <c r="R197" s="5" t="s">
        <v>59</v>
      </c>
      <c r="S197" s="5" t="s">
        <v>59</v>
      </c>
      <c r="T197" s="5" t="s">
        <v>59</v>
      </c>
      <c r="U197" s="5" t="s">
        <v>59</v>
      </c>
      <c r="V197" s="5" t="s">
        <v>59</v>
      </c>
      <c r="W197" s="5" t="s">
        <v>59</v>
      </c>
      <c r="X197" s="5" t="s">
        <v>59</v>
      </c>
      <c r="Y197" s="5" t="s">
        <v>59</v>
      </c>
      <c r="Z197" s="5" t="s">
        <v>59</v>
      </c>
      <c r="AA197" s="5" t="s">
        <v>59</v>
      </c>
      <c r="AB197" s="5" t="s">
        <v>59</v>
      </c>
      <c r="AC197" s="5" t="s">
        <v>59</v>
      </c>
      <c r="AD197" s="5" t="s">
        <v>59</v>
      </c>
      <c r="AE197" s="5" t="s">
        <v>59</v>
      </c>
      <c r="AF197" s="5" t="s">
        <v>59</v>
      </c>
      <c r="AG197" s="5" t="s">
        <v>59</v>
      </c>
      <c r="AH197" s="5" t="s">
        <v>59</v>
      </c>
      <c r="AI197" s="5" t="s">
        <v>59</v>
      </c>
      <c r="AJ197" s="5" t="s">
        <v>59</v>
      </c>
      <c r="AK197" s="5" t="s">
        <v>59</v>
      </c>
      <c r="AL197" s="5" t="s">
        <v>59</v>
      </c>
      <c r="AM197" s="5" t="s">
        <v>59</v>
      </c>
      <c r="AN197" s="5" t="s">
        <v>59</v>
      </c>
      <c r="AO197" s="5" t="s">
        <v>59</v>
      </c>
      <c r="AP197" s="5" t="s">
        <v>59</v>
      </c>
      <c r="AQ197" s="5" t="s">
        <v>59</v>
      </c>
      <c r="AR197" s="5" t="s">
        <v>59</v>
      </c>
      <c r="AS197" s="5" t="s">
        <v>59</v>
      </c>
      <c r="AT197" s="5" t="s">
        <v>59</v>
      </c>
      <c r="AU197" s="5" t="s">
        <v>59</v>
      </c>
      <c r="AV197" s="5" t="s">
        <v>59</v>
      </c>
      <c r="AW197" s="5" t="s">
        <v>59</v>
      </c>
      <c r="AX197" s="5" t="s">
        <v>59</v>
      </c>
      <c r="AY197" s="5" t="s">
        <v>59</v>
      </c>
      <c r="AZ197" s="5" t="s">
        <v>59</v>
      </c>
      <c r="BA197" s="5" t="s">
        <v>59</v>
      </c>
      <c r="BB197" s="5" t="s">
        <v>59</v>
      </c>
    </row>
    <row r="198" spans="1:54" x14ac:dyDescent="0.2">
      <c r="A198" s="3" t="s">
        <v>250</v>
      </c>
      <c r="B198" s="4">
        <v>29248120</v>
      </c>
      <c r="C198" s="5" t="s">
        <v>59</v>
      </c>
      <c r="D198" s="5" t="s">
        <v>59</v>
      </c>
      <c r="E198" s="5" t="s">
        <v>59</v>
      </c>
      <c r="F198" s="5" t="s">
        <v>59</v>
      </c>
      <c r="G198" s="5" t="s">
        <v>59</v>
      </c>
      <c r="H198" s="5" t="s">
        <v>59</v>
      </c>
      <c r="I198" s="5" t="s">
        <v>59</v>
      </c>
      <c r="J198" s="5" t="s">
        <v>59</v>
      </c>
      <c r="K198" s="5" t="s">
        <v>59</v>
      </c>
      <c r="L198" s="5" t="s">
        <v>59</v>
      </c>
      <c r="M198" s="5" t="s">
        <v>59</v>
      </c>
      <c r="N198" s="5" t="s">
        <v>59</v>
      </c>
      <c r="O198" s="5" t="s">
        <v>59</v>
      </c>
      <c r="P198" s="5" t="s">
        <v>59</v>
      </c>
      <c r="Q198" s="5" t="s">
        <v>59</v>
      </c>
      <c r="R198" s="5" t="s">
        <v>59</v>
      </c>
      <c r="S198" s="5" t="s">
        <v>59</v>
      </c>
      <c r="T198" s="5" t="s">
        <v>59</v>
      </c>
      <c r="U198" s="5" t="s">
        <v>59</v>
      </c>
      <c r="V198" s="5" t="s">
        <v>59</v>
      </c>
      <c r="W198" s="5" t="s">
        <v>59</v>
      </c>
      <c r="X198" s="5" t="s">
        <v>59</v>
      </c>
      <c r="Y198" s="5" t="s">
        <v>59</v>
      </c>
      <c r="Z198" s="5" t="s">
        <v>59</v>
      </c>
      <c r="AA198" s="5" t="s">
        <v>59</v>
      </c>
      <c r="AB198" s="5" t="s">
        <v>59</v>
      </c>
      <c r="AC198" s="5" t="s">
        <v>59</v>
      </c>
      <c r="AD198" s="5" t="s">
        <v>59</v>
      </c>
      <c r="AE198" s="5" t="s">
        <v>59</v>
      </c>
      <c r="AF198" s="5" t="s">
        <v>59</v>
      </c>
      <c r="AG198" s="5" t="s">
        <v>59</v>
      </c>
      <c r="AH198" s="5" t="s">
        <v>59</v>
      </c>
      <c r="AI198" s="5" t="s">
        <v>59</v>
      </c>
      <c r="AJ198" s="5" t="s">
        <v>59</v>
      </c>
      <c r="AK198" s="5" t="s">
        <v>59</v>
      </c>
      <c r="AL198" s="5" t="s">
        <v>59</v>
      </c>
      <c r="AM198" s="5" t="s">
        <v>59</v>
      </c>
      <c r="AN198" s="5" t="s">
        <v>59</v>
      </c>
      <c r="AO198" s="5" t="s">
        <v>59</v>
      </c>
      <c r="AP198" s="5" t="s">
        <v>59</v>
      </c>
      <c r="AQ198" s="5" t="s">
        <v>59</v>
      </c>
      <c r="AR198" s="5" t="s">
        <v>59</v>
      </c>
      <c r="AS198" s="5" t="s">
        <v>59</v>
      </c>
      <c r="AT198" s="5" t="s">
        <v>59</v>
      </c>
      <c r="AU198" s="5" t="s">
        <v>59</v>
      </c>
      <c r="AV198" s="5" t="s">
        <v>59</v>
      </c>
      <c r="AW198" s="5" t="s">
        <v>59</v>
      </c>
      <c r="AX198" s="5" t="s">
        <v>59</v>
      </c>
      <c r="AY198" s="5" t="s">
        <v>59</v>
      </c>
      <c r="AZ198" s="5" t="s">
        <v>59</v>
      </c>
      <c r="BA198" s="5" t="s">
        <v>59</v>
      </c>
      <c r="BB198" s="5" t="s">
        <v>59</v>
      </c>
    </row>
    <row r="199" spans="1:54" x14ac:dyDescent="0.2">
      <c r="A199" s="3" t="s">
        <v>251</v>
      </c>
      <c r="B199" s="4">
        <v>4251788</v>
      </c>
      <c r="C199" s="5" t="s">
        <v>59</v>
      </c>
      <c r="D199" s="5" t="s">
        <v>59</v>
      </c>
      <c r="E199" s="5" t="s">
        <v>59</v>
      </c>
      <c r="F199" s="5" t="s">
        <v>59</v>
      </c>
      <c r="G199" s="5" t="s">
        <v>59</v>
      </c>
      <c r="H199" s="5" t="s">
        <v>59</v>
      </c>
      <c r="I199" s="5" t="s">
        <v>59</v>
      </c>
      <c r="J199" s="5" t="s">
        <v>59</v>
      </c>
      <c r="K199" s="5" t="s">
        <v>59</v>
      </c>
      <c r="L199" s="5" t="s">
        <v>59</v>
      </c>
      <c r="M199" s="5" t="s">
        <v>59</v>
      </c>
      <c r="N199" s="5" t="s">
        <v>59</v>
      </c>
      <c r="O199" s="5" t="s">
        <v>59</v>
      </c>
      <c r="P199" s="5" t="s">
        <v>59</v>
      </c>
      <c r="Q199" s="5" t="s">
        <v>59</v>
      </c>
      <c r="R199" s="5" t="s">
        <v>59</v>
      </c>
      <c r="S199" s="5" t="s">
        <v>59</v>
      </c>
      <c r="T199" s="5" t="s">
        <v>59</v>
      </c>
      <c r="U199" s="5" t="s">
        <v>59</v>
      </c>
      <c r="V199" s="5" t="s">
        <v>59</v>
      </c>
      <c r="W199" s="5" t="s">
        <v>59</v>
      </c>
      <c r="X199" s="5" t="s">
        <v>59</v>
      </c>
      <c r="Y199" s="5" t="s">
        <v>59</v>
      </c>
      <c r="Z199" s="5" t="s">
        <v>59</v>
      </c>
      <c r="AA199" s="5" t="s">
        <v>59</v>
      </c>
      <c r="AB199" s="5" t="s">
        <v>59</v>
      </c>
      <c r="AC199" s="5" t="s">
        <v>59</v>
      </c>
      <c r="AD199" s="5" t="s">
        <v>59</v>
      </c>
      <c r="AE199" s="5" t="s">
        <v>59</v>
      </c>
      <c r="AF199" s="5" t="s">
        <v>59</v>
      </c>
      <c r="AG199" s="5" t="s">
        <v>59</v>
      </c>
      <c r="AH199" s="5" t="s">
        <v>59</v>
      </c>
      <c r="AI199" s="5" t="s">
        <v>59</v>
      </c>
      <c r="AJ199" s="5" t="s">
        <v>59</v>
      </c>
      <c r="AK199" s="5" t="s">
        <v>59</v>
      </c>
      <c r="AL199" s="5" t="s">
        <v>59</v>
      </c>
      <c r="AM199" s="5" t="s">
        <v>59</v>
      </c>
      <c r="AN199" s="5" t="s">
        <v>59</v>
      </c>
      <c r="AO199" s="5" t="s">
        <v>59</v>
      </c>
      <c r="AP199" s="5" t="s">
        <v>59</v>
      </c>
      <c r="AQ199" s="5" t="s">
        <v>59</v>
      </c>
      <c r="AR199" s="5" t="s">
        <v>59</v>
      </c>
      <c r="AS199" s="5" t="s">
        <v>59</v>
      </c>
      <c r="AT199" s="5" t="s">
        <v>59</v>
      </c>
      <c r="AU199" s="5" t="s">
        <v>59</v>
      </c>
      <c r="AV199" s="5" t="s">
        <v>59</v>
      </c>
      <c r="AW199" s="5" t="s">
        <v>59</v>
      </c>
      <c r="AX199" s="5" t="s">
        <v>59</v>
      </c>
      <c r="AY199" s="5" t="s">
        <v>59</v>
      </c>
      <c r="AZ199" s="5" t="s">
        <v>59</v>
      </c>
      <c r="BA199" s="5" t="s">
        <v>59</v>
      </c>
      <c r="BB199" s="5" t="s">
        <v>59</v>
      </c>
    </row>
    <row r="200" spans="1:54" x14ac:dyDescent="0.2">
      <c r="A200" s="3" t="s">
        <v>252</v>
      </c>
      <c r="B200" s="4">
        <v>4149095</v>
      </c>
      <c r="C200" s="6">
        <v>22.388425931505001</v>
      </c>
      <c r="D200" s="5" t="s">
        <v>59</v>
      </c>
      <c r="E200" s="6">
        <v>20.883902867988201</v>
      </c>
      <c r="F200" s="5" t="s">
        <v>59</v>
      </c>
      <c r="G200" s="6">
        <v>19.942621454745002</v>
      </c>
      <c r="H200" s="5" t="s">
        <v>59</v>
      </c>
      <c r="I200" s="6">
        <v>18.173767837263402</v>
      </c>
      <c r="J200" s="5" t="s">
        <v>59</v>
      </c>
      <c r="K200" s="6">
        <v>16.873707282982402</v>
      </c>
      <c r="L200" s="5" t="s">
        <v>59</v>
      </c>
      <c r="M200" s="5" t="s">
        <v>59</v>
      </c>
      <c r="N200" s="5" t="s">
        <v>59</v>
      </c>
      <c r="O200" s="5" t="s">
        <v>59</v>
      </c>
      <c r="P200" s="5" t="s">
        <v>59</v>
      </c>
      <c r="Q200" s="5" t="s">
        <v>59</v>
      </c>
      <c r="R200" s="5" t="s">
        <v>59</v>
      </c>
      <c r="S200" s="5" t="s">
        <v>59</v>
      </c>
      <c r="T200" s="5" t="s">
        <v>59</v>
      </c>
      <c r="U200" s="5" t="s">
        <v>59</v>
      </c>
      <c r="V200" s="5" t="s">
        <v>59</v>
      </c>
      <c r="W200" s="5" t="s">
        <v>59</v>
      </c>
      <c r="X200" s="5" t="s">
        <v>59</v>
      </c>
      <c r="Y200" s="5" t="s">
        <v>59</v>
      </c>
      <c r="Z200" s="5" t="s">
        <v>59</v>
      </c>
      <c r="AA200" s="5" t="s">
        <v>59</v>
      </c>
      <c r="AB200" s="5" t="s">
        <v>59</v>
      </c>
      <c r="AC200" s="5" t="s">
        <v>59</v>
      </c>
      <c r="AD200" s="5" t="s">
        <v>59</v>
      </c>
      <c r="AE200" s="5" t="s">
        <v>59</v>
      </c>
      <c r="AF200" s="5" t="s">
        <v>59</v>
      </c>
      <c r="AG200" s="5" t="s">
        <v>59</v>
      </c>
      <c r="AH200" s="5" t="s">
        <v>59</v>
      </c>
      <c r="AI200" s="5" t="s">
        <v>59</v>
      </c>
      <c r="AJ200" s="5" t="s">
        <v>59</v>
      </c>
      <c r="AK200" s="5" t="s">
        <v>59</v>
      </c>
      <c r="AL200" s="5" t="s">
        <v>59</v>
      </c>
      <c r="AM200" s="5" t="s">
        <v>59</v>
      </c>
      <c r="AN200" s="5" t="s">
        <v>59</v>
      </c>
      <c r="AO200" s="5" t="s">
        <v>59</v>
      </c>
      <c r="AP200" s="5" t="s">
        <v>59</v>
      </c>
      <c r="AQ200" s="5" t="s">
        <v>59</v>
      </c>
      <c r="AR200" s="5" t="s">
        <v>59</v>
      </c>
      <c r="AS200" s="5" t="s">
        <v>59</v>
      </c>
      <c r="AT200" s="5" t="s">
        <v>59</v>
      </c>
      <c r="AU200" s="5" t="s">
        <v>59</v>
      </c>
      <c r="AV200" s="5" t="s">
        <v>59</v>
      </c>
      <c r="AW200" s="5" t="s">
        <v>59</v>
      </c>
      <c r="AX200" s="5" t="s">
        <v>59</v>
      </c>
      <c r="AY200" s="5" t="s">
        <v>59</v>
      </c>
      <c r="AZ200" s="5" t="s">
        <v>59</v>
      </c>
      <c r="BA200" s="5" t="s">
        <v>59</v>
      </c>
      <c r="BB200" s="5" t="s">
        <v>59</v>
      </c>
    </row>
    <row r="201" spans="1:54" x14ac:dyDescent="0.2">
      <c r="A201" s="3" t="s">
        <v>253</v>
      </c>
      <c r="B201" s="4">
        <v>29248221</v>
      </c>
      <c r="C201" s="5" t="s">
        <v>59</v>
      </c>
      <c r="D201" s="5" t="s">
        <v>59</v>
      </c>
      <c r="E201" s="5" t="s">
        <v>59</v>
      </c>
      <c r="F201" s="5" t="s">
        <v>59</v>
      </c>
      <c r="G201" s="5" t="s">
        <v>59</v>
      </c>
      <c r="H201" s="5" t="s">
        <v>59</v>
      </c>
      <c r="I201" s="5" t="s">
        <v>59</v>
      </c>
      <c r="J201" s="5" t="s">
        <v>59</v>
      </c>
      <c r="K201" s="5" t="s">
        <v>59</v>
      </c>
      <c r="L201" s="5" t="s">
        <v>59</v>
      </c>
      <c r="M201" s="5" t="s">
        <v>59</v>
      </c>
      <c r="N201" s="5" t="s">
        <v>59</v>
      </c>
      <c r="O201" s="5" t="s">
        <v>59</v>
      </c>
      <c r="P201" s="5" t="s">
        <v>59</v>
      </c>
      <c r="Q201" s="5" t="s">
        <v>59</v>
      </c>
      <c r="R201" s="5" t="s">
        <v>59</v>
      </c>
      <c r="S201" s="5" t="s">
        <v>59</v>
      </c>
      <c r="T201" s="5" t="s">
        <v>59</v>
      </c>
      <c r="U201" s="5" t="s">
        <v>59</v>
      </c>
      <c r="V201" s="5" t="s">
        <v>59</v>
      </c>
      <c r="W201" s="5" t="s">
        <v>59</v>
      </c>
      <c r="X201" s="5" t="s">
        <v>59</v>
      </c>
      <c r="Y201" s="5" t="s">
        <v>59</v>
      </c>
      <c r="Z201" s="5" t="s">
        <v>59</v>
      </c>
      <c r="AA201" s="5" t="s">
        <v>59</v>
      </c>
      <c r="AB201" s="5" t="s">
        <v>59</v>
      </c>
      <c r="AC201" s="5" t="s">
        <v>59</v>
      </c>
      <c r="AD201" s="5" t="s">
        <v>59</v>
      </c>
      <c r="AE201" s="5" t="s">
        <v>59</v>
      </c>
      <c r="AF201" s="5" t="s">
        <v>59</v>
      </c>
      <c r="AG201" s="5" t="s">
        <v>59</v>
      </c>
      <c r="AH201" s="5" t="s">
        <v>59</v>
      </c>
      <c r="AI201" s="5" t="s">
        <v>59</v>
      </c>
      <c r="AJ201" s="5" t="s">
        <v>59</v>
      </c>
      <c r="AK201" s="5" t="s">
        <v>59</v>
      </c>
      <c r="AL201" s="5" t="s">
        <v>59</v>
      </c>
      <c r="AM201" s="5" t="s">
        <v>59</v>
      </c>
      <c r="AN201" s="5" t="s">
        <v>59</v>
      </c>
      <c r="AO201" s="5" t="s">
        <v>59</v>
      </c>
      <c r="AP201" s="5" t="s">
        <v>59</v>
      </c>
      <c r="AQ201" s="5" t="s">
        <v>59</v>
      </c>
      <c r="AR201" s="5" t="s">
        <v>59</v>
      </c>
      <c r="AS201" s="5" t="s">
        <v>59</v>
      </c>
      <c r="AT201" s="5" t="s">
        <v>59</v>
      </c>
      <c r="AU201" s="5" t="s">
        <v>59</v>
      </c>
      <c r="AV201" s="5" t="s">
        <v>59</v>
      </c>
      <c r="AW201" s="5" t="s">
        <v>59</v>
      </c>
      <c r="AX201" s="5" t="s">
        <v>59</v>
      </c>
      <c r="AY201" s="5" t="s">
        <v>59</v>
      </c>
      <c r="AZ201" s="5" t="s">
        <v>59</v>
      </c>
      <c r="BA201" s="5" t="s">
        <v>59</v>
      </c>
      <c r="BB201" s="5" t="s">
        <v>59</v>
      </c>
    </row>
    <row r="202" spans="1:54" x14ac:dyDescent="0.2">
      <c r="A202" s="3" t="s">
        <v>254</v>
      </c>
      <c r="B202" s="4">
        <v>4316117</v>
      </c>
      <c r="C202" s="6">
        <v>69.779747832745699</v>
      </c>
      <c r="D202" s="6">
        <v>69.316974939786704</v>
      </c>
      <c r="E202" s="6">
        <v>70.931572116631401</v>
      </c>
      <c r="F202" s="6">
        <v>71.499435225795594</v>
      </c>
      <c r="G202" s="6">
        <v>70.1602181324469</v>
      </c>
      <c r="H202" s="6">
        <v>71.156446050368899</v>
      </c>
      <c r="I202" s="6">
        <v>68.946588877417994</v>
      </c>
      <c r="J202" s="6">
        <v>69.300515725836703</v>
      </c>
      <c r="K202" s="6">
        <v>70.954093158974501</v>
      </c>
      <c r="L202" s="6">
        <v>72.403790446428104</v>
      </c>
      <c r="M202" s="6">
        <v>74.038957943572996</v>
      </c>
      <c r="N202" s="6">
        <v>76.270365012748101</v>
      </c>
      <c r="O202" s="6">
        <v>75.276259692173895</v>
      </c>
      <c r="P202" s="6">
        <v>74.931920187951107</v>
      </c>
      <c r="Q202" s="6">
        <v>75.590539606765006</v>
      </c>
      <c r="R202" s="6">
        <v>73.676476298227001</v>
      </c>
      <c r="S202" s="6">
        <v>72.268323918692801</v>
      </c>
      <c r="T202" s="6">
        <v>70.410434408740798</v>
      </c>
      <c r="U202" s="6">
        <v>72.430807363656001</v>
      </c>
      <c r="V202" s="6">
        <v>73.918439840055896</v>
      </c>
      <c r="W202" s="6">
        <v>74.555451738367907</v>
      </c>
      <c r="X202" s="6">
        <v>45.129050553522603</v>
      </c>
      <c r="Y202" s="6">
        <v>42.769468282857602</v>
      </c>
      <c r="Z202" s="6">
        <v>45.277415964296502</v>
      </c>
      <c r="AA202" s="5" t="s">
        <v>59</v>
      </c>
      <c r="AB202" s="5" t="s">
        <v>59</v>
      </c>
      <c r="AC202" s="5" t="s">
        <v>59</v>
      </c>
      <c r="AD202" s="5" t="s">
        <v>59</v>
      </c>
      <c r="AE202" s="5" t="s">
        <v>59</v>
      </c>
      <c r="AF202" s="5" t="s">
        <v>59</v>
      </c>
      <c r="AG202" s="5" t="s">
        <v>59</v>
      </c>
      <c r="AH202" s="5" t="s">
        <v>59</v>
      </c>
      <c r="AI202" s="5" t="s">
        <v>59</v>
      </c>
      <c r="AJ202" s="5" t="s">
        <v>59</v>
      </c>
      <c r="AK202" s="5" t="s">
        <v>59</v>
      </c>
      <c r="AL202" s="5" t="s">
        <v>59</v>
      </c>
      <c r="AM202" s="5" t="s">
        <v>59</v>
      </c>
      <c r="AN202" s="5" t="s">
        <v>59</v>
      </c>
      <c r="AO202" s="5" t="s">
        <v>59</v>
      </c>
      <c r="AP202" s="5" t="s">
        <v>59</v>
      </c>
      <c r="AQ202" s="5" t="s">
        <v>59</v>
      </c>
      <c r="AR202" s="5" t="s">
        <v>59</v>
      </c>
      <c r="AS202" s="5" t="s">
        <v>59</v>
      </c>
      <c r="AT202" s="5" t="s">
        <v>59</v>
      </c>
      <c r="AU202" s="5" t="s">
        <v>59</v>
      </c>
      <c r="AV202" s="5" t="s">
        <v>59</v>
      </c>
      <c r="AW202" s="5" t="s">
        <v>59</v>
      </c>
      <c r="AX202" s="5" t="s">
        <v>59</v>
      </c>
      <c r="AY202" s="5" t="s">
        <v>59</v>
      </c>
      <c r="AZ202" s="5" t="s">
        <v>59</v>
      </c>
      <c r="BA202" s="5" t="s">
        <v>59</v>
      </c>
      <c r="BB202" s="5" t="s">
        <v>59</v>
      </c>
    </row>
    <row r="203" spans="1:54" x14ac:dyDescent="0.2">
      <c r="A203" s="3" t="s">
        <v>255</v>
      </c>
      <c r="B203" s="4">
        <v>4321552</v>
      </c>
      <c r="C203" s="5" t="s">
        <v>59</v>
      </c>
      <c r="D203" s="5" t="s">
        <v>59</v>
      </c>
      <c r="E203" s="5" t="s">
        <v>59</v>
      </c>
      <c r="F203" s="5" t="s">
        <v>59</v>
      </c>
      <c r="G203" s="5" t="s">
        <v>59</v>
      </c>
      <c r="H203" s="5" t="s">
        <v>59</v>
      </c>
      <c r="I203" s="5" t="s">
        <v>59</v>
      </c>
      <c r="J203" s="5" t="s">
        <v>59</v>
      </c>
      <c r="K203" s="5" t="s">
        <v>59</v>
      </c>
      <c r="L203" s="5" t="s">
        <v>59</v>
      </c>
      <c r="M203" s="5" t="s">
        <v>59</v>
      </c>
      <c r="N203" s="5" t="s">
        <v>59</v>
      </c>
      <c r="O203" s="5" t="s">
        <v>59</v>
      </c>
      <c r="P203" s="5" t="s">
        <v>59</v>
      </c>
      <c r="Q203" s="5" t="s">
        <v>59</v>
      </c>
      <c r="R203" s="5" t="s">
        <v>59</v>
      </c>
      <c r="S203" s="5" t="s">
        <v>59</v>
      </c>
      <c r="T203" s="5" t="s">
        <v>59</v>
      </c>
      <c r="U203" s="5" t="s">
        <v>59</v>
      </c>
      <c r="V203" s="5" t="s">
        <v>59</v>
      </c>
      <c r="W203" s="5" t="s">
        <v>59</v>
      </c>
      <c r="X203" s="5" t="s">
        <v>59</v>
      </c>
      <c r="Y203" s="5" t="s">
        <v>59</v>
      </c>
      <c r="Z203" s="5" t="s">
        <v>59</v>
      </c>
      <c r="AA203" s="5" t="s">
        <v>59</v>
      </c>
      <c r="AB203" s="5" t="s">
        <v>59</v>
      </c>
      <c r="AC203" s="5" t="s">
        <v>59</v>
      </c>
      <c r="AD203" s="5" t="s">
        <v>59</v>
      </c>
      <c r="AE203" s="5" t="s">
        <v>59</v>
      </c>
      <c r="AF203" s="5" t="s">
        <v>59</v>
      </c>
      <c r="AG203" s="5" t="s">
        <v>59</v>
      </c>
      <c r="AH203" s="5" t="s">
        <v>59</v>
      </c>
      <c r="AI203" s="5" t="s">
        <v>59</v>
      </c>
      <c r="AJ203" s="5" t="s">
        <v>59</v>
      </c>
      <c r="AK203" s="5" t="s">
        <v>59</v>
      </c>
      <c r="AL203" s="5" t="s">
        <v>59</v>
      </c>
      <c r="AM203" s="5" t="s">
        <v>59</v>
      </c>
      <c r="AN203" s="5" t="s">
        <v>59</v>
      </c>
      <c r="AO203" s="5" t="s">
        <v>59</v>
      </c>
      <c r="AP203" s="5" t="s">
        <v>59</v>
      </c>
      <c r="AQ203" s="5" t="s">
        <v>59</v>
      </c>
      <c r="AR203" s="5" t="s">
        <v>59</v>
      </c>
      <c r="AS203" s="5" t="s">
        <v>59</v>
      </c>
      <c r="AT203" s="5" t="s">
        <v>59</v>
      </c>
      <c r="AU203" s="5" t="s">
        <v>59</v>
      </c>
      <c r="AV203" s="5" t="s">
        <v>59</v>
      </c>
      <c r="AW203" s="5" t="s">
        <v>59</v>
      </c>
      <c r="AX203" s="5" t="s">
        <v>59</v>
      </c>
      <c r="AY203" s="5" t="s">
        <v>59</v>
      </c>
      <c r="AZ203" s="5" t="s">
        <v>59</v>
      </c>
      <c r="BA203" s="5" t="s">
        <v>59</v>
      </c>
      <c r="BB203" s="5" t="s">
        <v>59</v>
      </c>
    </row>
    <row r="204" spans="1:54" x14ac:dyDescent="0.2">
      <c r="A204" s="3" t="s">
        <v>256</v>
      </c>
      <c r="B204" s="4">
        <v>4649861</v>
      </c>
      <c r="C204" s="6">
        <v>23.061922462178899</v>
      </c>
      <c r="D204" s="5" t="s">
        <v>59</v>
      </c>
      <c r="E204" s="5" t="s">
        <v>59</v>
      </c>
      <c r="F204" s="5" t="s">
        <v>59</v>
      </c>
      <c r="G204" s="6">
        <v>22.5555589719241</v>
      </c>
      <c r="H204" s="5" t="s">
        <v>59</v>
      </c>
      <c r="I204" s="5" t="s">
        <v>59</v>
      </c>
      <c r="J204" s="5" t="s">
        <v>59</v>
      </c>
      <c r="K204" s="6">
        <v>24.651989598589701</v>
      </c>
      <c r="L204" s="5" t="s">
        <v>59</v>
      </c>
      <c r="M204" s="5" t="s">
        <v>59</v>
      </c>
      <c r="N204" s="5" t="s">
        <v>59</v>
      </c>
      <c r="O204" s="6">
        <v>24.448698290908201</v>
      </c>
      <c r="P204" s="6">
        <v>15.984452519676299</v>
      </c>
      <c r="Q204" s="5" t="s">
        <v>59</v>
      </c>
      <c r="R204" s="5" t="s">
        <v>59</v>
      </c>
      <c r="S204" s="6">
        <v>17.559737665379501</v>
      </c>
      <c r="T204" s="5" t="s">
        <v>59</v>
      </c>
      <c r="U204" s="5" t="s">
        <v>59</v>
      </c>
      <c r="V204" s="5" t="s">
        <v>59</v>
      </c>
      <c r="W204" s="5" t="s">
        <v>59</v>
      </c>
      <c r="X204" s="5" t="s">
        <v>59</v>
      </c>
      <c r="Y204" s="5" t="s">
        <v>59</v>
      </c>
      <c r="Z204" s="5" t="s">
        <v>59</v>
      </c>
      <c r="AA204" s="5" t="s">
        <v>59</v>
      </c>
      <c r="AB204" s="5" t="s">
        <v>59</v>
      </c>
      <c r="AC204" s="5" t="s">
        <v>59</v>
      </c>
      <c r="AD204" s="5" t="s">
        <v>59</v>
      </c>
      <c r="AE204" s="5" t="s">
        <v>59</v>
      </c>
      <c r="AF204" s="5" t="s">
        <v>59</v>
      </c>
      <c r="AG204" s="5" t="s">
        <v>59</v>
      </c>
      <c r="AH204" s="5" t="s">
        <v>59</v>
      </c>
      <c r="AI204" s="5" t="s">
        <v>59</v>
      </c>
      <c r="AJ204" s="5" t="s">
        <v>59</v>
      </c>
      <c r="AK204" s="5" t="s">
        <v>59</v>
      </c>
      <c r="AL204" s="5" t="s">
        <v>59</v>
      </c>
      <c r="AM204" s="5" t="s">
        <v>59</v>
      </c>
      <c r="AN204" s="5" t="s">
        <v>59</v>
      </c>
      <c r="AO204" s="5" t="s">
        <v>59</v>
      </c>
      <c r="AP204" s="5" t="s">
        <v>59</v>
      </c>
      <c r="AQ204" s="5" t="s">
        <v>59</v>
      </c>
      <c r="AR204" s="5" t="s">
        <v>59</v>
      </c>
      <c r="AS204" s="5" t="s">
        <v>59</v>
      </c>
      <c r="AT204" s="5" t="s">
        <v>59</v>
      </c>
      <c r="AU204" s="5" t="s">
        <v>59</v>
      </c>
      <c r="AV204" s="5" t="s">
        <v>59</v>
      </c>
      <c r="AW204" s="5" t="s">
        <v>59</v>
      </c>
      <c r="AX204" s="5" t="s">
        <v>59</v>
      </c>
      <c r="AY204" s="5" t="s">
        <v>59</v>
      </c>
      <c r="AZ204" s="5" t="s">
        <v>59</v>
      </c>
      <c r="BA204" s="5" t="s">
        <v>59</v>
      </c>
      <c r="BB204" s="5" t="s">
        <v>59</v>
      </c>
    </row>
    <row r="205" spans="1:54" x14ac:dyDescent="0.2">
      <c r="A205" s="3" t="s">
        <v>257</v>
      </c>
      <c r="B205" s="4">
        <v>10609636</v>
      </c>
      <c r="C205" s="6">
        <v>20.937287042737399</v>
      </c>
      <c r="D205" s="6">
        <v>9.1331480635033007</v>
      </c>
      <c r="E205" s="5" t="s">
        <v>59</v>
      </c>
      <c r="F205" s="6">
        <v>9.7645663830047997</v>
      </c>
      <c r="G205" s="6">
        <v>8.6591715156213702</v>
      </c>
      <c r="H205" s="6">
        <v>9.3299685599587505</v>
      </c>
      <c r="I205" s="6">
        <v>10.316850961098501</v>
      </c>
      <c r="J205" s="6">
        <v>11.0286366655658</v>
      </c>
      <c r="K205" s="6">
        <v>10.2500681774952</v>
      </c>
      <c r="L205" s="6">
        <v>11.0431987819097</v>
      </c>
      <c r="M205" s="6">
        <v>11.7256086256929</v>
      </c>
      <c r="N205" s="6">
        <v>12.2512758095201</v>
      </c>
      <c r="O205" s="6">
        <v>14.036158982485199</v>
      </c>
      <c r="P205" s="5" t="s">
        <v>59</v>
      </c>
      <c r="Q205" s="5" t="s">
        <v>59</v>
      </c>
      <c r="R205" s="5" t="s">
        <v>59</v>
      </c>
      <c r="S205" s="5" t="s">
        <v>59</v>
      </c>
      <c r="T205" s="5" t="s">
        <v>59</v>
      </c>
      <c r="U205" s="5" t="s">
        <v>59</v>
      </c>
      <c r="V205" s="5" t="s">
        <v>59</v>
      </c>
      <c r="W205" s="5" t="s">
        <v>59</v>
      </c>
      <c r="X205" s="5" t="s">
        <v>59</v>
      </c>
      <c r="Y205" s="5" t="s">
        <v>59</v>
      </c>
      <c r="Z205" s="5" t="s">
        <v>59</v>
      </c>
      <c r="AA205" s="5" t="s">
        <v>59</v>
      </c>
      <c r="AB205" s="5" t="s">
        <v>59</v>
      </c>
      <c r="AC205" s="5" t="s">
        <v>59</v>
      </c>
      <c r="AD205" s="5" t="s">
        <v>59</v>
      </c>
      <c r="AE205" s="5" t="s">
        <v>59</v>
      </c>
      <c r="AF205" s="5" t="s">
        <v>59</v>
      </c>
      <c r="AG205" s="5" t="s">
        <v>59</v>
      </c>
      <c r="AH205" s="5" t="s">
        <v>59</v>
      </c>
      <c r="AI205" s="5" t="s">
        <v>59</v>
      </c>
      <c r="AJ205" s="5" t="s">
        <v>59</v>
      </c>
      <c r="AK205" s="5" t="s">
        <v>59</v>
      </c>
      <c r="AL205" s="5" t="s">
        <v>59</v>
      </c>
      <c r="AM205" s="5" t="s">
        <v>59</v>
      </c>
      <c r="AN205" s="5" t="s">
        <v>59</v>
      </c>
      <c r="AO205" s="5" t="s">
        <v>59</v>
      </c>
      <c r="AP205" s="5" t="s">
        <v>59</v>
      </c>
      <c r="AQ205" s="5" t="s">
        <v>59</v>
      </c>
      <c r="AR205" s="5" t="s">
        <v>59</v>
      </c>
      <c r="AS205" s="5" t="s">
        <v>59</v>
      </c>
      <c r="AT205" s="5" t="s">
        <v>59</v>
      </c>
      <c r="AU205" s="5" t="s">
        <v>59</v>
      </c>
      <c r="AV205" s="5" t="s">
        <v>59</v>
      </c>
      <c r="AW205" s="5" t="s">
        <v>59</v>
      </c>
      <c r="AX205" s="5" t="s">
        <v>59</v>
      </c>
      <c r="AY205" s="5" t="s">
        <v>59</v>
      </c>
      <c r="AZ205" s="5" t="s">
        <v>59</v>
      </c>
      <c r="BA205" s="5" t="s">
        <v>59</v>
      </c>
      <c r="BB205" s="5" t="s">
        <v>59</v>
      </c>
    </row>
    <row r="206" spans="1:54" x14ac:dyDescent="0.2">
      <c r="A206" s="3" t="s">
        <v>258</v>
      </c>
      <c r="B206" s="4">
        <v>9252722</v>
      </c>
      <c r="C206" s="6">
        <v>7.0869717502653797</v>
      </c>
      <c r="D206" s="6">
        <v>6.9158069279146899</v>
      </c>
      <c r="E206" s="6">
        <v>7.1325329225771901</v>
      </c>
      <c r="F206" s="6">
        <v>7.2233841109608603</v>
      </c>
      <c r="G206" s="6">
        <v>7.5948031071409101</v>
      </c>
      <c r="H206" s="6">
        <v>8.2669022018706997</v>
      </c>
      <c r="I206" s="6">
        <v>8.1117501542429995</v>
      </c>
      <c r="J206" s="6">
        <v>9.0487531094951397</v>
      </c>
      <c r="K206" s="6">
        <v>8.8337159199225805</v>
      </c>
      <c r="L206" s="6">
        <v>9.0511340451743791</v>
      </c>
      <c r="M206" s="6">
        <v>7.5723998014064398</v>
      </c>
      <c r="N206" s="6">
        <v>9.1951476464237292</v>
      </c>
      <c r="O206" s="6">
        <v>9.4937257703555105</v>
      </c>
      <c r="P206" s="6">
        <v>10.5816313659597</v>
      </c>
      <c r="Q206" s="6">
        <v>12.839493174822501</v>
      </c>
      <c r="R206" s="5" t="s">
        <v>59</v>
      </c>
      <c r="S206" s="5" t="s">
        <v>59</v>
      </c>
      <c r="T206" s="5" t="s">
        <v>59</v>
      </c>
      <c r="U206" s="5" t="s">
        <v>59</v>
      </c>
      <c r="V206" s="5" t="s">
        <v>59</v>
      </c>
      <c r="W206" s="5" t="s">
        <v>59</v>
      </c>
      <c r="X206" s="5" t="s">
        <v>59</v>
      </c>
      <c r="Y206" s="5" t="s">
        <v>59</v>
      </c>
      <c r="Z206" s="5" t="s">
        <v>59</v>
      </c>
      <c r="AA206" s="5" t="s">
        <v>59</v>
      </c>
      <c r="AB206" s="5" t="s">
        <v>59</v>
      </c>
      <c r="AC206" s="5" t="s">
        <v>59</v>
      </c>
      <c r="AD206" s="5" t="s">
        <v>59</v>
      </c>
      <c r="AE206" s="5" t="s">
        <v>59</v>
      </c>
      <c r="AF206" s="5" t="s">
        <v>59</v>
      </c>
      <c r="AG206" s="5" t="s">
        <v>59</v>
      </c>
      <c r="AH206" s="5" t="s">
        <v>59</v>
      </c>
      <c r="AI206" s="5" t="s">
        <v>59</v>
      </c>
      <c r="AJ206" s="5" t="s">
        <v>59</v>
      </c>
      <c r="AK206" s="5" t="s">
        <v>59</v>
      </c>
      <c r="AL206" s="5" t="s">
        <v>59</v>
      </c>
      <c r="AM206" s="5" t="s">
        <v>59</v>
      </c>
      <c r="AN206" s="5" t="s">
        <v>59</v>
      </c>
      <c r="AO206" s="5" t="s">
        <v>59</v>
      </c>
      <c r="AP206" s="5" t="s">
        <v>59</v>
      </c>
      <c r="AQ206" s="5" t="s">
        <v>59</v>
      </c>
      <c r="AR206" s="5" t="s">
        <v>59</v>
      </c>
      <c r="AS206" s="5" t="s">
        <v>59</v>
      </c>
      <c r="AT206" s="5" t="s">
        <v>59</v>
      </c>
      <c r="AU206" s="5" t="s">
        <v>59</v>
      </c>
      <c r="AV206" s="5" t="s">
        <v>59</v>
      </c>
      <c r="AW206" s="5" t="s">
        <v>59</v>
      </c>
      <c r="AX206" s="5" t="s">
        <v>59</v>
      </c>
      <c r="AY206" s="5" t="s">
        <v>59</v>
      </c>
      <c r="AZ206" s="5" t="s">
        <v>59</v>
      </c>
      <c r="BA206" s="5" t="s">
        <v>59</v>
      </c>
      <c r="BB206" s="5" t="s">
        <v>59</v>
      </c>
    </row>
    <row r="207" spans="1:54" x14ac:dyDescent="0.2">
      <c r="A207" s="3" t="s">
        <v>259</v>
      </c>
      <c r="B207" s="4">
        <v>7177596</v>
      </c>
      <c r="C207" s="6">
        <v>15.588659141031799</v>
      </c>
      <c r="D207" s="6">
        <v>29.274201048756002</v>
      </c>
      <c r="E207" s="6">
        <v>21.437967240124099</v>
      </c>
      <c r="F207" s="6">
        <v>19.195294327733901</v>
      </c>
      <c r="G207" s="6">
        <v>14.3108166748298</v>
      </c>
      <c r="H207" s="5" t="s">
        <v>59</v>
      </c>
      <c r="I207" s="5" t="s">
        <v>59</v>
      </c>
      <c r="J207" s="5" t="s">
        <v>59</v>
      </c>
      <c r="K207" s="5" t="s">
        <v>59</v>
      </c>
      <c r="L207" s="5" t="s">
        <v>59</v>
      </c>
      <c r="M207" s="5" t="s">
        <v>59</v>
      </c>
      <c r="N207" s="5" t="s">
        <v>59</v>
      </c>
      <c r="O207" s="5" t="s">
        <v>59</v>
      </c>
      <c r="P207" s="5" t="s">
        <v>59</v>
      </c>
      <c r="Q207" s="5" t="s">
        <v>59</v>
      </c>
      <c r="R207" s="5" t="s">
        <v>59</v>
      </c>
      <c r="S207" s="5" t="s">
        <v>59</v>
      </c>
      <c r="T207" s="5" t="s">
        <v>59</v>
      </c>
      <c r="U207" s="5" t="s">
        <v>59</v>
      </c>
      <c r="V207" s="5" t="s">
        <v>59</v>
      </c>
      <c r="W207" s="5" t="s">
        <v>59</v>
      </c>
      <c r="X207" s="5" t="s">
        <v>59</v>
      </c>
      <c r="Y207" s="5" t="s">
        <v>59</v>
      </c>
      <c r="Z207" s="5" t="s">
        <v>59</v>
      </c>
      <c r="AA207" s="5" t="s">
        <v>59</v>
      </c>
      <c r="AB207" s="5" t="s">
        <v>59</v>
      </c>
      <c r="AC207" s="5" t="s">
        <v>59</v>
      </c>
      <c r="AD207" s="5" t="s">
        <v>59</v>
      </c>
      <c r="AE207" s="5" t="s">
        <v>59</v>
      </c>
      <c r="AF207" s="5" t="s">
        <v>59</v>
      </c>
      <c r="AG207" s="5" t="s">
        <v>59</v>
      </c>
      <c r="AH207" s="5" t="s">
        <v>59</v>
      </c>
      <c r="AI207" s="5" t="s">
        <v>59</v>
      </c>
      <c r="AJ207" s="5" t="s">
        <v>59</v>
      </c>
      <c r="AK207" s="5" t="s">
        <v>59</v>
      </c>
      <c r="AL207" s="5" t="s">
        <v>59</v>
      </c>
      <c r="AM207" s="5" t="s">
        <v>59</v>
      </c>
      <c r="AN207" s="5" t="s">
        <v>59</v>
      </c>
      <c r="AO207" s="5" t="s">
        <v>59</v>
      </c>
      <c r="AP207" s="5" t="s">
        <v>59</v>
      </c>
      <c r="AQ207" s="5" t="s">
        <v>59</v>
      </c>
      <c r="AR207" s="5" t="s">
        <v>59</v>
      </c>
      <c r="AS207" s="5" t="s">
        <v>59</v>
      </c>
      <c r="AT207" s="5" t="s">
        <v>59</v>
      </c>
      <c r="AU207" s="5" t="s">
        <v>59</v>
      </c>
      <c r="AV207" s="5" t="s">
        <v>59</v>
      </c>
      <c r="AW207" s="5" t="s">
        <v>59</v>
      </c>
      <c r="AX207" s="5" t="s">
        <v>59</v>
      </c>
      <c r="AY207" s="5" t="s">
        <v>59</v>
      </c>
      <c r="AZ207" s="5" t="s">
        <v>59</v>
      </c>
      <c r="BA207" s="5" t="s">
        <v>59</v>
      </c>
      <c r="BB207" s="5" t="s">
        <v>59</v>
      </c>
    </row>
    <row r="208" spans="1:54" x14ac:dyDescent="0.2">
      <c r="A208" s="3" t="s">
        <v>260</v>
      </c>
      <c r="B208" s="4">
        <v>10427395</v>
      </c>
      <c r="C208" s="5" t="s">
        <v>59</v>
      </c>
      <c r="D208" s="5" t="s">
        <v>59</v>
      </c>
      <c r="E208" s="5" t="s">
        <v>59</v>
      </c>
      <c r="F208" s="5" t="s">
        <v>59</v>
      </c>
      <c r="G208" s="5" t="s">
        <v>59</v>
      </c>
      <c r="H208" s="5" t="s">
        <v>59</v>
      </c>
      <c r="I208" s="5" t="s">
        <v>59</v>
      </c>
      <c r="J208" s="5" t="s">
        <v>59</v>
      </c>
      <c r="K208" s="5" t="s">
        <v>59</v>
      </c>
      <c r="L208" s="6">
        <v>9.9517969547611091</v>
      </c>
      <c r="M208" s="6">
        <v>9.4090696083590206</v>
      </c>
      <c r="N208" s="5" t="s">
        <v>59</v>
      </c>
      <c r="O208" s="6">
        <v>11.687240951302099</v>
      </c>
      <c r="P208" s="6">
        <v>12.3937346576047</v>
      </c>
      <c r="Q208" s="5" t="s">
        <v>59</v>
      </c>
      <c r="R208" s="5" t="s">
        <v>59</v>
      </c>
      <c r="S208" s="5" t="s">
        <v>59</v>
      </c>
      <c r="T208" s="5" t="s">
        <v>59</v>
      </c>
      <c r="U208" s="5" t="s">
        <v>59</v>
      </c>
      <c r="V208" s="5" t="s">
        <v>59</v>
      </c>
      <c r="W208" s="5" t="s">
        <v>59</v>
      </c>
      <c r="X208" s="5" t="s">
        <v>59</v>
      </c>
      <c r="Y208" s="5" t="s">
        <v>59</v>
      </c>
      <c r="Z208" s="5" t="s">
        <v>59</v>
      </c>
      <c r="AA208" s="5" t="s">
        <v>59</v>
      </c>
      <c r="AB208" s="5" t="s">
        <v>59</v>
      </c>
      <c r="AC208" s="5" t="s">
        <v>59</v>
      </c>
      <c r="AD208" s="5" t="s">
        <v>59</v>
      </c>
      <c r="AE208" s="5" t="s">
        <v>59</v>
      </c>
      <c r="AF208" s="5" t="s">
        <v>59</v>
      </c>
      <c r="AG208" s="5" t="s">
        <v>59</v>
      </c>
      <c r="AH208" s="5" t="s">
        <v>59</v>
      </c>
      <c r="AI208" s="5" t="s">
        <v>59</v>
      </c>
      <c r="AJ208" s="5" t="s">
        <v>59</v>
      </c>
      <c r="AK208" s="5" t="s">
        <v>59</v>
      </c>
      <c r="AL208" s="5" t="s">
        <v>59</v>
      </c>
      <c r="AM208" s="5" t="s">
        <v>59</v>
      </c>
      <c r="AN208" s="5" t="s">
        <v>59</v>
      </c>
      <c r="AO208" s="5" t="s">
        <v>59</v>
      </c>
      <c r="AP208" s="5" t="s">
        <v>59</v>
      </c>
      <c r="AQ208" s="5" t="s">
        <v>59</v>
      </c>
      <c r="AR208" s="5" t="s">
        <v>59</v>
      </c>
      <c r="AS208" s="5" t="s">
        <v>59</v>
      </c>
      <c r="AT208" s="5" t="s">
        <v>59</v>
      </c>
      <c r="AU208" s="5" t="s">
        <v>59</v>
      </c>
      <c r="AV208" s="5" t="s">
        <v>59</v>
      </c>
      <c r="AW208" s="5" t="s">
        <v>59</v>
      </c>
      <c r="AX208" s="5" t="s">
        <v>59</v>
      </c>
      <c r="AY208" s="5" t="s">
        <v>59</v>
      </c>
      <c r="AZ208" s="5" t="s">
        <v>59</v>
      </c>
      <c r="BA208" s="5" t="s">
        <v>59</v>
      </c>
      <c r="BB208" s="5" t="s">
        <v>59</v>
      </c>
    </row>
    <row r="209" spans="1:54" x14ac:dyDescent="0.2">
      <c r="A209" s="3" t="s">
        <v>261</v>
      </c>
      <c r="B209" s="4">
        <v>4306129</v>
      </c>
      <c r="C209" s="5" t="s">
        <v>59</v>
      </c>
      <c r="D209" s="5" t="s">
        <v>59</v>
      </c>
      <c r="E209" s="5" t="s">
        <v>59</v>
      </c>
      <c r="F209" s="5" t="s">
        <v>59</v>
      </c>
      <c r="G209" s="5" t="s">
        <v>59</v>
      </c>
      <c r="H209" s="5" t="s">
        <v>59</v>
      </c>
      <c r="I209" s="5" t="s">
        <v>59</v>
      </c>
      <c r="J209" s="5" t="s">
        <v>59</v>
      </c>
      <c r="K209" s="5" t="s">
        <v>59</v>
      </c>
      <c r="L209" s="5" t="s">
        <v>59</v>
      </c>
      <c r="M209" s="5" t="s">
        <v>59</v>
      </c>
      <c r="N209" s="5" t="s">
        <v>59</v>
      </c>
      <c r="O209" s="5" t="s">
        <v>59</v>
      </c>
      <c r="P209" s="5" t="s">
        <v>59</v>
      </c>
      <c r="Q209" s="5" t="s">
        <v>59</v>
      </c>
      <c r="R209" s="5" t="s">
        <v>59</v>
      </c>
      <c r="S209" s="6">
        <v>29.854689049754199</v>
      </c>
      <c r="T209" s="5" t="s">
        <v>59</v>
      </c>
      <c r="U209" s="5" t="s">
        <v>59</v>
      </c>
      <c r="V209" s="5" t="s">
        <v>59</v>
      </c>
      <c r="W209" s="6">
        <v>27.714959363101698</v>
      </c>
      <c r="X209" s="5" t="s">
        <v>59</v>
      </c>
      <c r="Y209" s="6">
        <v>29.0144517375555</v>
      </c>
      <c r="Z209" s="5" t="s">
        <v>59</v>
      </c>
      <c r="AA209" s="5" t="s">
        <v>59</v>
      </c>
      <c r="AB209" s="5" t="s">
        <v>59</v>
      </c>
      <c r="AC209" s="5" t="s">
        <v>59</v>
      </c>
      <c r="AD209" s="5" t="s">
        <v>59</v>
      </c>
      <c r="AE209" s="5" t="s">
        <v>59</v>
      </c>
      <c r="AF209" s="5" t="s">
        <v>59</v>
      </c>
      <c r="AG209" s="5" t="s">
        <v>59</v>
      </c>
      <c r="AH209" s="5" t="s">
        <v>59</v>
      </c>
      <c r="AI209" s="5" t="s">
        <v>59</v>
      </c>
      <c r="AJ209" s="5" t="s">
        <v>59</v>
      </c>
      <c r="AK209" s="5" t="s">
        <v>59</v>
      </c>
      <c r="AL209" s="5" t="s">
        <v>59</v>
      </c>
      <c r="AM209" s="5" t="s">
        <v>59</v>
      </c>
      <c r="AN209" s="5" t="s">
        <v>59</v>
      </c>
      <c r="AO209" s="5" t="s">
        <v>59</v>
      </c>
      <c r="AP209" s="5" t="s">
        <v>59</v>
      </c>
      <c r="AQ209" s="5" t="s">
        <v>59</v>
      </c>
      <c r="AR209" s="5" t="s">
        <v>59</v>
      </c>
      <c r="AS209" s="5" t="s">
        <v>59</v>
      </c>
      <c r="AT209" s="5" t="s">
        <v>59</v>
      </c>
      <c r="AU209" s="5" t="s">
        <v>59</v>
      </c>
      <c r="AV209" s="5" t="s">
        <v>59</v>
      </c>
      <c r="AW209" s="5" t="s">
        <v>59</v>
      </c>
      <c r="AX209" s="5" t="s">
        <v>59</v>
      </c>
      <c r="AY209" s="5" t="s">
        <v>59</v>
      </c>
      <c r="AZ209" s="5" t="s">
        <v>59</v>
      </c>
      <c r="BA209" s="5" t="s">
        <v>59</v>
      </c>
      <c r="BB209" s="5" t="s">
        <v>59</v>
      </c>
    </row>
    <row r="210" spans="1:54" x14ac:dyDescent="0.2">
      <c r="A210" s="3" t="s">
        <v>262</v>
      </c>
      <c r="B210" s="4">
        <v>19185484</v>
      </c>
      <c r="C210" s="6">
        <v>34.515433905952001</v>
      </c>
      <c r="D210" s="6">
        <v>33.750824675892403</v>
      </c>
      <c r="E210" s="6">
        <v>34.670144405262199</v>
      </c>
      <c r="F210" s="6">
        <v>40.197238248902003</v>
      </c>
      <c r="G210" s="6">
        <v>32.785953245679302</v>
      </c>
      <c r="H210" s="6">
        <v>46.887873061818397</v>
      </c>
      <c r="I210" s="6">
        <v>52.089743080923697</v>
      </c>
      <c r="J210" s="6">
        <v>53.843109448651497</v>
      </c>
      <c r="K210" s="6">
        <v>54.562956220770403</v>
      </c>
      <c r="L210" s="6">
        <v>71.080124199699796</v>
      </c>
      <c r="M210" s="6">
        <v>73.631417702317705</v>
      </c>
      <c r="N210" s="6">
        <v>73.903841605235101</v>
      </c>
      <c r="O210" s="6">
        <v>49.002466563811304</v>
      </c>
      <c r="P210" s="6">
        <v>52.823656821150102</v>
      </c>
      <c r="Q210" s="6">
        <v>49.273882177108</v>
      </c>
      <c r="R210" s="5" t="s">
        <v>59</v>
      </c>
      <c r="S210" s="6">
        <v>45.578656864740601</v>
      </c>
      <c r="T210" s="5" t="s">
        <v>59</v>
      </c>
      <c r="U210" s="5" t="s">
        <v>59</v>
      </c>
      <c r="V210" s="5" t="s">
        <v>59</v>
      </c>
      <c r="W210" s="6">
        <v>24.297701128624599</v>
      </c>
      <c r="X210" s="5" t="s">
        <v>59</v>
      </c>
      <c r="Y210" s="5" t="s">
        <v>59</v>
      </c>
      <c r="Z210" s="5" t="s">
        <v>59</v>
      </c>
      <c r="AA210" s="5" t="s">
        <v>59</v>
      </c>
      <c r="AB210" s="5" t="s">
        <v>59</v>
      </c>
      <c r="AC210" s="5" t="s">
        <v>59</v>
      </c>
      <c r="AD210" s="5" t="s">
        <v>59</v>
      </c>
      <c r="AE210" s="5" t="s">
        <v>59</v>
      </c>
      <c r="AF210" s="5" t="s">
        <v>59</v>
      </c>
      <c r="AG210" s="5" t="s">
        <v>59</v>
      </c>
      <c r="AH210" s="5" t="s">
        <v>59</v>
      </c>
      <c r="AI210" s="5" t="s">
        <v>59</v>
      </c>
      <c r="AJ210" s="5" t="s">
        <v>59</v>
      </c>
      <c r="AK210" s="5" t="s">
        <v>59</v>
      </c>
      <c r="AL210" s="5" t="s">
        <v>59</v>
      </c>
      <c r="AM210" s="5" t="s">
        <v>59</v>
      </c>
      <c r="AN210" s="5" t="s">
        <v>59</v>
      </c>
      <c r="AO210" s="5" t="s">
        <v>59</v>
      </c>
      <c r="AP210" s="5" t="s">
        <v>59</v>
      </c>
      <c r="AQ210" s="5" t="s">
        <v>59</v>
      </c>
      <c r="AR210" s="5" t="s">
        <v>59</v>
      </c>
      <c r="AS210" s="5" t="s">
        <v>59</v>
      </c>
      <c r="AT210" s="5" t="s">
        <v>59</v>
      </c>
      <c r="AU210" s="5" t="s">
        <v>59</v>
      </c>
      <c r="AV210" s="5" t="s">
        <v>59</v>
      </c>
      <c r="AW210" s="5" t="s">
        <v>59</v>
      </c>
      <c r="AX210" s="5" t="s">
        <v>59</v>
      </c>
      <c r="AY210" s="5" t="s">
        <v>59</v>
      </c>
      <c r="AZ210" s="5" t="s">
        <v>59</v>
      </c>
      <c r="BA210" s="5" t="s">
        <v>59</v>
      </c>
      <c r="BB210" s="5" t="s">
        <v>59</v>
      </c>
    </row>
    <row r="211" spans="1:54" x14ac:dyDescent="0.2">
      <c r="A211" s="3" t="s">
        <v>263</v>
      </c>
      <c r="B211" s="4">
        <v>4814094</v>
      </c>
      <c r="C211" s="5" t="s">
        <v>59</v>
      </c>
      <c r="D211" s="5" t="s">
        <v>59</v>
      </c>
      <c r="E211" s="5" t="s">
        <v>59</v>
      </c>
      <c r="F211" s="5" t="s">
        <v>59</v>
      </c>
      <c r="G211" s="5" t="s">
        <v>59</v>
      </c>
      <c r="H211" s="5" t="s">
        <v>59</v>
      </c>
      <c r="I211" s="5" t="s">
        <v>59</v>
      </c>
      <c r="J211" s="5" t="s">
        <v>59</v>
      </c>
      <c r="K211" s="5" t="s">
        <v>59</v>
      </c>
      <c r="L211" s="5" t="s">
        <v>59</v>
      </c>
      <c r="M211" s="5" t="s">
        <v>59</v>
      </c>
      <c r="N211" s="5" t="s">
        <v>59</v>
      </c>
      <c r="O211" s="5" t="s">
        <v>59</v>
      </c>
      <c r="P211" s="5" t="s">
        <v>59</v>
      </c>
      <c r="Q211" s="5" t="s">
        <v>59</v>
      </c>
      <c r="R211" s="5" t="s">
        <v>59</v>
      </c>
      <c r="S211" s="5" t="s">
        <v>59</v>
      </c>
      <c r="T211" s="5" t="s">
        <v>59</v>
      </c>
      <c r="U211" s="5" t="s">
        <v>59</v>
      </c>
      <c r="V211" s="5" t="s">
        <v>59</v>
      </c>
      <c r="W211" s="5" t="s">
        <v>59</v>
      </c>
      <c r="X211" s="5" t="s">
        <v>59</v>
      </c>
      <c r="Y211" s="5" t="s">
        <v>59</v>
      </c>
      <c r="Z211" s="5" t="s">
        <v>59</v>
      </c>
      <c r="AA211" s="5" t="s">
        <v>59</v>
      </c>
      <c r="AB211" s="5" t="s">
        <v>59</v>
      </c>
      <c r="AC211" s="5" t="s">
        <v>59</v>
      </c>
      <c r="AD211" s="5" t="s">
        <v>59</v>
      </c>
      <c r="AE211" s="5" t="s">
        <v>59</v>
      </c>
      <c r="AF211" s="5" t="s">
        <v>59</v>
      </c>
      <c r="AG211" s="5" t="s">
        <v>59</v>
      </c>
      <c r="AH211" s="5" t="s">
        <v>59</v>
      </c>
      <c r="AI211" s="5" t="s">
        <v>59</v>
      </c>
      <c r="AJ211" s="5" t="s">
        <v>59</v>
      </c>
      <c r="AK211" s="5" t="s">
        <v>59</v>
      </c>
      <c r="AL211" s="5" t="s">
        <v>59</v>
      </c>
      <c r="AM211" s="5" t="s">
        <v>59</v>
      </c>
      <c r="AN211" s="5" t="s">
        <v>59</v>
      </c>
      <c r="AO211" s="5" t="s">
        <v>59</v>
      </c>
      <c r="AP211" s="5" t="s">
        <v>59</v>
      </c>
      <c r="AQ211" s="5" t="s">
        <v>59</v>
      </c>
      <c r="AR211" s="5" t="s">
        <v>59</v>
      </c>
      <c r="AS211" s="5" t="s">
        <v>59</v>
      </c>
      <c r="AT211" s="5" t="s">
        <v>59</v>
      </c>
      <c r="AU211" s="5" t="s">
        <v>59</v>
      </c>
      <c r="AV211" s="5" t="s">
        <v>59</v>
      </c>
      <c r="AW211" s="5" t="s">
        <v>59</v>
      </c>
      <c r="AX211" s="5" t="s">
        <v>59</v>
      </c>
      <c r="AY211" s="5" t="s">
        <v>59</v>
      </c>
      <c r="AZ211" s="5" t="s">
        <v>59</v>
      </c>
      <c r="BA211" s="5" t="s">
        <v>59</v>
      </c>
      <c r="BB211" s="5" t="s">
        <v>59</v>
      </c>
    </row>
    <row r="212" spans="1:54" x14ac:dyDescent="0.2">
      <c r="A212" s="3" t="s">
        <v>264</v>
      </c>
      <c r="B212" s="4">
        <v>4332017</v>
      </c>
      <c r="C212" s="5" t="s">
        <v>59</v>
      </c>
      <c r="D212" s="5" t="s">
        <v>59</v>
      </c>
      <c r="E212" s="5" t="s">
        <v>59</v>
      </c>
      <c r="F212" s="5" t="s">
        <v>59</v>
      </c>
      <c r="G212" s="5" t="s">
        <v>59</v>
      </c>
      <c r="H212" s="5" t="s">
        <v>59</v>
      </c>
      <c r="I212" s="5" t="s">
        <v>59</v>
      </c>
      <c r="J212" s="5" t="s">
        <v>59</v>
      </c>
      <c r="K212" s="5" t="s">
        <v>59</v>
      </c>
      <c r="L212" s="5" t="s">
        <v>59</v>
      </c>
      <c r="M212" s="5" t="s">
        <v>59</v>
      </c>
      <c r="N212" s="5" t="s">
        <v>59</v>
      </c>
      <c r="O212" s="5" t="s">
        <v>59</v>
      </c>
      <c r="P212" s="5" t="s">
        <v>59</v>
      </c>
      <c r="Q212" s="5" t="s">
        <v>59</v>
      </c>
      <c r="R212" s="5" t="s">
        <v>59</v>
      </c>
      <c r="S212" s="5" t="s">
        <v>59</v>
      </c>
      <c r="T212" s="5" t="s">
        <v>59</v>
      </c>
      <c r="U212" s="5" t="s">
        <v>59</v>
      </c>
      <c r="V212" s="5" t="s">
        <v>59</v>
      </c>
      <c r="W212" s="5" t="s">
        <v>59</v>
      </c>
      <c r="X212" s="5" t="s">
        <v>59</v>
      </c>
      <c r="Y212" s="5" t="s">
        <v>59</v>
      </c>
      <c r="Z212" s="5" t="s">
        <v>59</v>
      </c>
      <c r="AA212" s="5" t="s">
        <v>59</v>
      </c>
      <c r="AB212" s="5" t="s">
        <v>59</v>
      </c>
      <c r="AC212" s="5" t="s">
        <v>59</v>
      </c>
      <c r="AD212" s="5" t="s">
        <v>59</v>
      </c>
      <c r="AE212" s="5" t="s">
        <v>59</v>
      </c>
      <c r="AF212" s="5" t="s">
        <v>59</v>
      </c>
      <c r="AG212" s="5" t="s">
        <v>59</v>
      </c>
      <c r="AH212" s="5" t="s">
        <v>59</v>
      </c>
      <c r="AI212" s="5" t="s">
        <v>59</v>
      </c>
      <c r="AJ212" s="5" t="s">
        <v>59</v>
      </c>
      <c r="AK212" s="5" t="s">
        <v>59</v>
      </c>
      <c r="AL212" s="5" t="s">
        <v>59</v>
      </c>
      <c r="AM212" s="5" t="s">
        <v>59</v>
      </c>
      <c r="AN212" s="5" t="s">
        <v>59</v>
      </c>
      <c r="AO212" s="5" t="s">
        <v>59</v>
      </c>
      <c r="AP212" s="5" t="s">
        <v>59</v>
      </c>
      <c r="AQ212" s="5" t="s">
        <v>59</v>
      </c>
      <c r="AR212" s="5" t="s">
        <v>59</v>
      </c>
      <c r="AS212" s="5" t="s">
        <v>59</v>
      </c>
      <c r="AT212" s="5" t="s">
        <v>59</v>
      </c>
      <c r="AU212" s="5" t="s">
        <v>59</v>
      </c>
      <c r="AV212" s="5" t="s">
        <v>59</v>
      </c>
      <c r="AW212" s="5" t="s">
        <v>59</v>
      </c>
      <c r="AX212" s="5" t="s">
        <v>59</v>
      </c>
      <c r="AY212" s="5" t="s">
        <v>59</v>
      </c>
      <c r="AZ212" s="5" t="s">
        <v>59</v>
      </c>
      <c r="BA212" s="5" t="s">
        <v>59</v>
      </c>
      <c r="BB212" s="5" t="s">
        <v>59</v>
      </c>
    </row>
    <row r="213" spans="1:54" x14ac:dyDescent="0.2">
      <c r="A213" s="3" t="s">
        <v>265</v>
      </c>
      <c r="B213" s="4">
        <v>4313252</v>
      </c>
      <c r="C213" s="5" t="s">
        <v>59</v>
      </c>
      <c r="D213" s="5" t="s">
        <v>59</v>
      </c>
      <c r="E213" s="5" t="s">
        <v>59</v>
      </c>
      <c r="F213" s="5" t="s">
        <v>59</v>
      </c>
      <c r="G213" s="5" t="s">
        <v>59</v>
      </c>
      <c r="H213" s="5" t="s">
        <v>59</v>
      </c>
      <c r="I213" s="5" t="s">
        <v>59</v>
      </c>
      <c r="J213" s="5" t="s">
        <v>59</v>
      </c>
      <c r="K213" s="5" t="s">
        <v>59</v>
      </c>
      <c r="L213" s="5" t="s">
        <v>59</v>
      </c>
      <c r="M213" s="5" t="s">
        <v>59</v>
      </c>
      <c r="N213" s="5" t="s">
        <v>59</v>
      </c>
      <c r="O213" s="5" t="s">
        <v>59</v>
      </c>
      <c r="P213" s="5" t="s">
        <v>59</v>
      </c>
      <c r="Q213" s="5" t="s">
        <v>59</v>
      </c>
      <c r="R213" s="5" t="s">
        <v>59</v>
      </c>
      <c r="S213" s="5" t="s">
        <v>59</v>
      </c>
      <c r="T213" s="5" t="s">
        <v>59</v>
      </c>
      <c r="U213" s="5" t="s">
        <v>59</v>
      </c>
      <c r="V213" s="5" t="s">
        <v>59</v>
      </c>
      <c r="W213" s="5" t="s">
        <v>59</v>
      </c>
      <c r="X213" s="5" t="s">
        <v>59</v>
      </c>
      <c r="Y213" s="5" t="s">
        <v>59</v>
      </c>
      <c r="Z213" s="5" t="s">
        <v>59</v>
      </c>
      <c r="AA213" s="5" t="s">
        <v>59</v>
      </c>
      <c r="AB213" s="5" t="s">
        <v>59</v>
      </c>
      <c r="AC213" s="5" t="s">
        <v>59</v>
      </c>
      <c r="AD213" s="5" t="s">
        <v>59</v>
      </c>
      <c r="AE213" s="5" t="s">
        <v>59</v>
      </c>
      <c r="AF213" s="5" t="s">
        <v>59</v>
      </c>
      <c r="AG213" s="5" t="s">
        <v>59</v>
      </c>
      <c r="AH213" s="5" t="s">
        <v>59</v>
      </c>
      <c r="AI213" s="5" t="s">
        <v>59</v>
      </c>
      <c r="AJ213" s="5" t="s">
        <v>59</v>
      </c>
      <c r="AK213" s="5" t="s">
        <v>59</v>
      </c>
      <c r="AL213" s="5" t="s">
        <v>59</v>
      </c>
      <c r="AM213" s="5" t="s">
        <v>59</v>
      </c>
      <c r="AN213" s="5" t="s">
        <v>59</v>
      </c>
      <c r="AO213" s="5" t="s">
        <v>59</v>
      </c>
      <c r="AP213" s="5" t="s">
        <v>59</v>
      </c>
      <c r="AQ213" s="5" t="s">
        <v>59</v>
      </c>
      <c r="AR213" s="5" t="s">
        <v>59</v>
      </c>
      <c r="AS213" s="5" t="s">
        <v>59</v>
      </c>
      <c r="AT213" s="5" t="s">
        <v>59</v>
      </c>
      <c r="AU213" s="5" t="s">
        <v>59</v>
      </c>
      <c r="AV213" s="5" t="s">
        <v>59</v>
      </c>
      <c r="AW213" s="5" t="s">
        <v>59</v>
      </c>
      <c r="AX213" s="5" t="s">
        <v>59</v>
      </c>
      <c r="AY213" s="5" t="s">
        <v>59</v>
      </c>
      <c r="AZ213" s="5" t="s">
        <v>59</v>
      </c>
      <c r="BA213" s="5" t="s">
        <v>59</v>
      </c>
      <c r="BB213" s="5" t="s">
        <v>59</v>
      </c>
    </row>
    <row r="214" spans="1:54" x14ac:dyDescent="0.2">
      <c r="A214" s="3" t="s">
        <v>266</v>
      </c>
      <c r="B214" s="4">
        <v>4226356</v>
      </c>
      <c r="C214" s="6">
        <v>19.1942106441366</v>
      </c>
      <c r="D214" s="5" t="s">
        <v>59</v>
      </c>
      <c r="E214" s="6">
        <v>18.3282084605002</v>
      </c>
      <c r="F214" s="5" t="s">
        <v>59</v>
      </c>
      <c r="G214" s="6">
        <v>18.723002732079099</v>
      </c>
      <c r="H214" s="5" t="s">
        <v>59</v>
      </c>
      <c r="I214" s="6">
        <v>20.182046001222002</v>
      </c>
      <c r="J214" s="5" t="s">
        <v>59</v>
      </c>
      <c r="K214" s="6">
        <v>21.217027122879799</v>
      </c>
      <c r="L214" s="5" t="s">
        <v>59</v>
      </c>
      <c r="M214" s="6">
        <v>22.379200175404598</v>
      </c>
      <c r="N214" s="5" t="s">
        <v>59</v>
      </c>
      <c r="O214" s="6">
        <v>22.803964179202801</v>
      </c>
      <c r="P214" s="5" t="s">
        <v>59</v>
      </c>
      <c r="Q214" s="6">
        <v>24.577642582265099</v>
      </c>
      <c r="R214" s="5" t="s">
        <v>59</v>
      </c>
      <c r="S214" s="6">
        <v>23.972824097439901</v>
      </c>
      <c r="T214" s="5" t="s">
        <v>59</v>
      </c>
      <c r="U214" s="6">
        <v>25.8628257324815</v>
      </c>
      <c r="V214" s="5" t="s">
        <v>59</v>
      </c>
      <c r="W214" s="6">
        <v>24.866091568906398</v>
      </c>
      <c r="X214" s="5" t="s">
        <v>59</v>
      </c>
      <c r="Y214" s="6">
        <v>26.2302576392627</v>
      </c>
      <c r="Z214" s="5" t="s">
        <v>59</v>
      </c>
      <c r="AA214" s="6">
        <v>26.757078732822499</v>
      </c>
      <c r="AB214" s="5" t="s">
        <v>59</v>
      </c>
      <c r="AC214" s="6">
        <v>25.834112066202799</v>
      </c>
      <c r="AD214" s="5" t="s">
        <v>59</v>
      </c>
      <c r="AE214" s="6">
        <v>25.255680155318998</v>
      </c>
      <c r="AF214" s="5" t="s">
        <v>59</v>
      </c>
      <c r="AG214" s="6">
        <v>28.231345485706498</v>
      </c>
      <c r="AH214" s="5" t="s">
        <v>59</v>
      </c>
      <c r="AI214" s="6">
        <v>28.4581289438166</v>
      </c>
      <c r="AJ214" s="5" t="s">
        <v>59</v>
      </c>
      <c r="AK214" s="6">
        <v>28.518957428253</v>
      </c>
      <c r="AL214" s="5" t="s">
        <v>59</v>
      </c>
      <c r="AM214" s="6">
        <v>28.597774196426698</v>
      </c>
      <c r="AN214" s="5" t="s">
        <v>59</v>
      </c>
      <c r="AO214" s="6">
        <v>28.3462796433951</v>
      </c>
      <c r="AP214" s="5" t="s">
        <v>59</v>
      </c>
      <c r="AQ214" s="6">
        <v>28.3220587226803</v>
      </c>
      <c r="AR214" s="5" t="s">
        <v>59</v>
      </c>
      <c r="AS214" s="6">
        <v>28.871221017920099</v>
      </c>
      <c r="AT214" s="5" t="s">
        <v>59</v>
      </c>
      <c r="AU214" s="6">
        <v>27.458016699502799</v>
      </c>
      <c r="AV214" s="5" t="s">
        <v>59</v>
      </c>
      <c r="AW214" s="6">
        <v>28.750578676975302</v>
      </c>
      <c r="AX214" s="5" t="s">
        <v>59</v>
      </c>
      <c r="AY214" s="5" t="s">
        <v>59</v>
      </c>
      <c r="AZ214" s="5" t="s">
        <v>59</v>
      </c>
      <c r="BA214" s="5" t="s">
        <v>59</v>
      </c>
      <c r="BB214" s="5" t="s">
        <v>59</v>
      </c>
    </row>
    <row r="215" spans="1:54" x14ac:dyDescent="0.2">
      <c r="A215" s="3" t="s">
        <v>267</v>
      </c>
      <c r="B215" s="4">
        <v>4293437</v>
      </c>
      <c r="C215" s="6">
        <v>26.7015414705022</v>
      </c>
      <c r="D215" s="5" t="s">
        <v>59</v>
      </c>
      <c r="E215" s="6">
        <v>25.2363143892644</v>
      </c>
      <c r="F215" s="5" t="s">
        <v>59</v>
      </c>
      <c r="G215" s="6">
        <v>26.7049353808614</v>
      </c>
      <c r="H215" s="5" t="s">
        <v>59</v>
      </c>
      <c r="I215" s="6">
        <v>27.068522192679598</v>
      </c>
      <c r="J215" s="5" t="s">
        <v>59</v>
      </c>
      <c r="K215" s="6">
        <v>26.607195338231602</v>
      </c>
      <c r="L215" s="5" t="s">
        <v>59</v>
      </c>
      <c r="M215" s="6">
        <v>28.849584528259498</v>
      </c>
      <c r="N215" s="5" t="s">
        <v>59</v>
      </c>
      <c r="O215" s="6">
        <v>29.265832045959002</v>
      </c>
      <c r="P215" s="5" t="s">
        <v>59</v>
      </c>
      <c r="Q215" s="6">
        <v>28.326681063306399</v>
      </c>
      <c r="R215" s="5" t="s">
        <v>59</v>
      </c>
      <c r="S215" s="5" t="s">
        <v>59</v>
      </c>
      <c r="T215" s="5" t="s">
        <v>59</v>
      </c>
      <c r="U215" s="5" t="s">
        <v>59</v>
      </c>
      <c r="V215" s="5" t="s">
        <v>59</v>
      </c>
      <c r="W215" s="5" t="s">
        <v>59</v>
      </c>
      <c r="X215" s="5" t="s">
        <v>59</v>
      </c>
      <c r="Y215" s="5" t="s">
        <v>59</v>
      </c>
      <c r="Z215" s="5" t="s">
        <v>59</v>
      </c>
      <c r="AA215" s="5" t="s">
        <v>59</v>
      </c>
      <c r="AB215" s="5" t="s">
        <v>59</v>
      </c>
      <c r="AC215" s="5" t="s">
        <v>59</v>
      </c>
      <c r="AD215" s="5" t="s">
        <v>59</v>
      </c>
      <c r="AE215" s="5" t="s">
        <v>59</v>
      </c>
      <c r="AF215" s="5" t="s">
        <v>59</v>
      </c>
      <c r="AG215" s="5" t="s">
        <v>59</v>
      </c>
      <c r="AH215" s="5" t="s">
        <v>59</v>
      </c>
      <c r="AI215" s="5" t="s">
        <v>59</v>
      </c>
      <c r="AJ215" s="5" t="s">
        <v>59</v>
      </c>
      <c r="AK215" s="5" t="s">
        <v>59</v>
      </c>
      <c r="AL215" s="5" t="s">
        <v>59</v>
      </c>
      <c r="AM215" s="5" t="s">
        <v>59</v>
      </c>
      <c r="AN215" s="5" t="s">
        <v>59</v>
      </c>
      <c r="AO215" s="5" t="s">
        <v>59</v>
      </c>
      <c r="AP215" s="5" t="s">
        <v>59</v>
      </c>
      <c r="AQ215" s="5" t="s">
        <v>59</v>
      </c>
      <c r="AR215" s="5" t="s">
        <v>59</v>
      </c>
      <c r="AS215" s="5" t="s">
        <v>59</v>
      </c>
      <c r="AT215" s="5" t="s">
        <v>59</v>
      </c>
      <c r="AU215" s="5" t="s">
        <v>59</v>
      </c>
      <c r="AV215" s="5" t="s">
        <v>59</v>
      </c>
      <c r="AW215" s="5" t="s">
        <v>59</v>
      </c>
      <c r="AX215" s="5" t="s">
        <v>59</v>
      </c>
      <c r="AY215" s="5" t="s">
        <v>59</v>
      </c>
      <c r="AZ215" s="5" t="s">
        <v>59</v>
      </c>
      <c r="BA215" s="5" t="s">
        <v>59</v>
      </c>
      <c r="BB215" s="5" t="s">
        <v>59</v>
      </c>
    </row>
    <row r="216" spans="1:54" x14ac:dyDescent="0.2">
      <c r="A216" s="3" t="s">
        <v>268</v>
      </c>
      <c r="B216" s="4">
        <v>4326282</v>
      </c>
      <c r="C216" s="5" t="s">
        <v>59</v>
      </c>
      <c r="D216" s="5" t="s">
        <v>59</v>
      </c>
      <c r="E216" s="5" t="s">
        <v>59</v>
      </c>
      <c r="F216" s="5" t="s">
        <v>59</v>
      </c>
      <c r="G216" s="5" t="s">
        <v>59</v>
      </c>
      <c r="H216" s="5" t="s">
        <v>59</v>
      </c>
      <c r="I216" s="5" t="s">
        <v>59</v>
      </c>
      <c r="J216" s="5" t="s">
        <v>59</v>
      </c>
      <c r="K216" s="5" t="s">
        <v>59</v>
      </c>
      <c r="L216" s="5" t="s">
        <v>59</v>
      </c>
      <c r="M216" s="5" t="s">
        <v>59</v>
      </c>
      <c r="N216" s="5" t="s">
        <v>59</v>
      </c>
      <c r="O216" s="5" t="s">
        <v>59</v>
      </c>
      <c r="P216" s="5" t="s">
        <v>59</v>
      </c>
      <c r="Q216" s="5" t="s">
        <v>59</v>
      </c>
      <c r="R216" s="5" t="s">
        <v>59</v>
      </c>
      <c r="S216" s="5" t="s">
        <v>59</v>
      </c>
      <c r="T216" s="5" t="s">
        <v>59</v>
      </c>
      <c r="U216" s="5" t="s">
        <v>59</v>
      </c>
      <c r="V216" s="5" t="s">
        <v>59</v>
      </c>
      <c r="W216" s="5" t="s">
        <v>59</v>
      </c>
      <c r="X216" s="5" t="s">
        <v>59</v>
      </c>
      <c r="Y216" s="5" t="s">
        <v>59</v>
      </c>
      <c r="Z216" s="5" t="s">
        <v>59</v>
      </c>
      <c r="AA216" s="5" t="s">
        <v>59</v>
      </c>
      <c r="AB216" s="5" t="s">
        <v>59</v>
      </c>
      <c r="AC216" s="5" t="s">
        <v>59</v>
      </c>
      <c r="AD216" s="5" t="s">
        <v>59</v>
      </c>
      <c r="AE216" s="5" t="s">
        <v>59</v>
      </c>
      <c r="AF216" s="5" t="s">
        <v>59</v>
      </c>
      <c r="AG216" s="5" t="s">
        <v>59</v>
      </c>
      <c r="AH216" s="5" t="s">
        <v>59</v>
      </c>
      <c r="AI216" s="5" t="s">
        <v>59</v>
      </c>
      <c r="AJ216" s="5" t="s">
        <v>59</v>
      </c>
      <c r="AK216" s="5" t="s">
        <v>59</v>
      </c>
      <c r="AL216" s="5" t="s">
        <v>59</v>
      </c>
      <c r="AM216" s="5" t="s">
        <v>59</v>
      </c>
      <c r="AN216" s="5" t="s">
        <v>59</v>
      </c>
      <c r="AO216" s="5" t="s">
        <v>59</v>
      </c>
      <c r="AP216" s="5" t="s">
        <v>59</v>
      </c>
      <c r="AQ216" s="5" t="s">
        <v>59</v>
      </c>
      <c r="AR216" s="5" t="s">
        <v>59</v>
      </c>
      <c r="AS216" s="5" t="s">
        <v>59</v>
      </c>
      <c r="AT216" s="5" t="s">
        <v>59</v>
      </c>
      <c r="AU216" s="5" t="s">
        <v>59</v>
      </c>
      <c r="AV216" s="5" t="s">
        <v>59</v>
      </c>
      <c r="AW216" s="5" t="s">
        <v>59</v>
      </c>
      <c r="AX216" s="5" t="s">
        <v>59</v>
      </c>
      <c r="AY216" s="5" t="s">
        <v>59</v>
      </c>
      <c r="AZ216" s="5" t="s">
        <v>59</v>
      </c>
      <c r="BA216" s="5" t="s">
        <v>59</v>
      </c>
      <c r="BB216" s="5" t="s">
        <v>59</v>
      </c>
    </row>
    <row r="217" spans="1:54" x14ac:dyDescent="0.2">
      <c r="A217" s="3" t="s">
        <v>269</v>
      </c>
      <c r="B217" s="4">
        <v>4316796</v>
      </c>
      <c r="C217" s="6">
        <v>47.976980012180199</v>
      </c>
      <c r="D217" s="5" t="s">
        <v>59</v>
      </c>
      <c r="E217" s="5" t="s">
        <v>59</v>
      </c>
      <c r="F217" s="5" t="s">
        <v>59</v>
      </c>
      <c r="G217" s="6">
        <v>49.6695967339977</v>
      </c>
      <c r="H217" s="5" t="s">
        <v>59</v>
      </c>
      <c r="I217" s="5" t="s">
        <v>59</v>
      </c>
      <c r="J217" s="5" t="s">
        <v>59</v>
      </c>
      <c r="K217" s="6">
        <v>50.275186550219701</v>
      </c>
      <c r="L217" s="5" t="s">
        <v>59</v>
      </c>
      <c r="M217" s="5" t="s">
        <v>59</v>
      </c>
      <c r="N217" s="5" t="s">
        <v>59</v>
      </c>
      <c r="O217" s="6">
        <v>48.723092182603096</v>
      </c>
      <c r="P217" s="5" t="s">
        <v>59</v>
      </c>
      <c r="Q217" s="5" t="s">
        <v>59</v>
      </c>
      <c r="R217" s="5" t="s">
        <v>59</v>
      </c>
      <c r="S217" s="6">
        <v>57.198706812102301</v>
      </c>
      <c r="T217" s="5" t="s">
        <v>59</v>
      </c>
      <c r="U217" s="5" t="s">
        <v>59</v>
      </c>
      <c r="V217" s="5" t="s">
        <v>59</v>
      </c>
      <c r="W217" s="5" t="s">
        <v>59</v>
      </c>
      <c r="X217" s="5" t="s">
        <v>59</v>
      </c>
      <c r="Y217" s="5" t="s">
        <v>59</v>
      </c>
      <c r="Z217" s="5" t="s">
        <v>59</v>
      </c>
      <c r="AA217" s="5" t="s">
        <v>59</v>
      </c>
      <c r="AB217" s="5" t="s">
        <v>59</v>
      </c>
      <c r="AC217" s="5" t="s">
        <v>59</v>
      </c>
      <c r="AD217" s="5" t="s">
        <v>59</v>
      </c>
      <c r="AE217" s="5" t="s">
        <v>59</v>
      </c>
      <c r="AF217" s="5" t="s">
        <v>59</v>
      </c>
      <c r="AG217" s="5" t="s">
        <v>59</v>
      </c>
      <c r="AH217" s="5" t="s">
        <v>59</v>
      </c>
      <c r="AI217" s="5" t="s">
        <v>59</v>
      </c>
      <c r="AJ217" s="5" t="s">
        <v>59</v>
      </c>
      <c r="AK217" s="5" t="s">
        <v>59</v>
      </c>
      <c r="AL217" s="5" t="s">
        <v>59</v>
      </c>
      <c r="AM217" s="5" t="s">
        <v>59</v>
      </c>
      <c r="AN217" s="5" t="s">
        <v>59</v>
      </c>
      <c r="AO217" s="5" t="s">
        <v>59</v>
      </c>
      <c r="AP217" s="5" t="s">
        <v>59</v>
      </c>
      <c r="AQ217" s="5" t="s">
        <v>59</v>
      </c>
      <c r="AR217" s="5" t="s">
        <v>59</v>
      </c>
      <c r="AS217" s="5" t="s">
        <v>59</v>
      </c>
      <c r="AT217" s="5" t="s">
        <v>59</v>
      </c>
      <c r="AU217" s="5" t="s">
        <v>59</v>
      </c>
      <c r="AV217" s="5" t="s">
        <v>59</v>
      </c>
      <c r="AW217" s="5" t="s">
        <v>59</v>
      </c>
      <c r="AX217" s="5" t="s">
        <v>59</v>
      </c>
      <c r="AY217" s="5" t="s">
        <v>59</v>
      </c>
      <c r="AZ217" s="5" t="s">
        <v>59</v>
      </c>
      <c r="BA217" s="5" t="s">
        <v>59</v>
      </c>
      <c r="BB217" s="5" t="s">
        <v>59</v>
      </c>
    </row>
    <row r="218" spans="1:54" x14ac:dyDescent="0.2">
      <c r="A218" s="3" t="s">
        <v>270</v>
      </c>
      <c r="B218" s="4">
        <v>4659509</v>
      </c>
      <c r="C218" s="5" t="s">
        <v>59</v>
      </c>
      <c r="D218" s="5" t="s">
        <v>59</v>
      </c>
      <c r="E218" s="5" t="s">
        <v>59</v>
      </c>
      <c r="F218" s="5" t="s">
        <v>59</v>
      </c>
      <c r="G218" s="5" t="s">
        <v>59</v>
      </c>
      <c r="H218" s="5" t="s">
        <v>59</v>
      </c>
      <c r="I218" s="5" t="s">
        <v>59</v>
      </c>
      <c r="J218" s="5" t="s">
        <v>59</v>
      </c>
      <c r="K218" s="5" t="s">
        <v>59</v>
      </c>
      <c r="L218" s="5" t="s">
        <v>59</v>
      </c>
      <c r="M218" s="5" t="s">
        <v>59</v>
      </c>
      <c r="N218" s="5" t="s">
        <v>59</v>
      </c>
      <c r="O218" s="5" t="s">
        <v>59</v>
      </c>
      <c r="P218" s="5" t="s">
        <v>59</v>
      </c>
      <c r="Q218" s="5" t="s">
        <v>59</v>
      </c>
      <c r="R218" s="5" t="s">
        <v>59</v>
      </c>
      <c r="S218" s="5" t="s">
        <v>59</v>
      </c>
      <c r="T218" s="5" t="s">
        <v>59</v>
      </c>
      <c r="U218" s="5" t="s">
        <v>59</v>
      </c>
      <c r="V218" s="5" t="s">
        <v>59</v>
      </c>
      <c r="W218" s="5" t="s">
        <v>59</v>
      </c>
      <c r="X218" s="5" t="s">
        <v>59</v>
      </c>
      <c r="Y218" s="5" t="s">
        <v>59</v>
      </c>
      <c r="Z218" s="5" t="s">
        <v>59</v>
      </c>
      <c r="AA218" s="5" t="s">
        <v>59</v>
      </c>
      <c r="AB218" s="5" t="s">
        <v>59</v>
      </c>
      <c r="AC218" s="5" t="s">
        <v>59</v>
      </c>
      <c r="AD218" s="5" t="s">
        <v>59</v>
      </c>
      <c r="AE218" s="5" t="s">
        <v>59</v>
      </c>
      <c r="AF218" s="5" t="s">
        <v>59</v>
      </c>
      <c r="AG218" s="5" t="s">
        <v>59</v>
      </c>
      <c r="AH218" s="5" t="s">
        <v>59</v>
      </c>
      <c r="AI218" s="5" t="s">
        <v>59</v>
      </c>
      <c r="AJ218" s="5" t="s">
        <v>59</v>
      </c>
      <c r="AK218" s="5" t="s">
        <v>59</v>
      </c>
      <c r="AL218" s="5" t="s">
        <v>59</v>
      </c>
      <c r="AM218" s="5" t="s">
        <v>59</v>
      </c>
      <c r="AN218" s="5" t="s">
        <v>59</v>
      </c>
      <c r="AO218" s="5" t="s">
        <v>59</v>
      </c>
      <c r="AP218" s="5" t="s">
        <v>59</v>
      </c>
      <c r="AQ218" s="5" t="s">
        <v>59</v>
      </c>
      <c r="AR218" s="5" t="s">
        <v>59</v>
      </c>
      <c r="AS218" s="5" t="s">
        <v>59</v>
      </c>
      <c r="AT218" s="5" t="s">
        <v>59</v>
      </c>
      <c r="AU218" s="5" t="s">
        <v>59</v>
      </c>
      <c r="AV218" s="5" t="s">
        <v>59</v>
      </c>
      <c r="AW218" s="5" t="s">
        <v>59</v>
      </c>
      <c r="AX218" s="5" t="s">
        <v>59</v>
      </c>
      <c r="AY218" s="5" t="s">
        <v>59</v>
      </c>
      <c r="AZ218" s="5" t="s">
        <v>59</v>
      </c>
      <c r="BA218" s="5" t="s">
        <v>59</v>
      </c>
      <c r="BB218" s="5" t="s">
        <v>59</v>
      </c>
    </row>
    <row r="219" spans="1:54" x14ac:dyDescent="0.2">
      <c r="A219" s="3" t="s">
        <v>271</v>
      </c>
      <c r="B219" s="4">
        <v>4806388</v>
      </c>
      <c r="C219" s="6">
        <v>6.12514240477143</v>
      </c>
      <c r="D219" s="5" t="s">
        <v>59</v>
      </c>
      <c r="E219" s="6">
        <v>5.7053103724539103</v>
      </c>
      <c r="F219" s="6">
        <v>6.8477287574460401</v>
      </c>
      <c r="G219" s="6">
        <v>7.6263406926351296</v>
      </c>
      <c r="H219" s="5" t="s">
        <v>59</v>
      </c>
      <c r="I219" s="5" t="s">
        <v>59</v>
      </c>
      <c r="J219" s="6">
        <v>7.2717727703452901</v>
      </c>
      <c r="K219" s="6">
        <v>8.4343742879093604</v>
      </c>
      <c r="L219" s="5" t="s">
        <v>59</v>
      </c>
      <c r="M219" s="6">
        <v>8.2873918157313806</v>
      </c>
      <c r="N219" s="5" t="s">
        <v>59</v>
      </c>
      <c r="O219" s="6">
        <v>9.70851677395979</v>
      </c>
      <c r="P219" s="5" t="s">
        <v>59</v>
      </c>
      <c r="Q219" s="6">
        <v>11.349490827770101</v>
      </c>
      <c r="R219" s="5" t="s">
        <v>59</v>
      </c>
      <c r="S219" s="6">
        <v>12.8855005988359</v>
      </c>
      <c r="T219" s="6">
        <v>12.322405063670899</v>
      </c>
      <c r="U219" s="5" t="s">
        <v>59</v>
      </c>
      <c r="V219" s="5" t="s">
        <v>59</v>
      </c>
      <c r="W219" s="6">
        <v>13.7419893356782</v>
      </c>
      <c r="X219" s="5" t="s">
        <v>59</v>
      </c>
      <c r="Y219" s="6">
        <v>13.2295162030911</v>
      </c>
      <c r="Z219" s="5" t="s">
        <v>59</v>
      </c>
      <c r="AA219" s="6">
        <v>15.296382234766501</v>
      </c>
      <c r="AB219" s="5" t="s">
        <v>59</v>
      </c>
      <c r="AC219" s="5" t="s">
        <v>59</v>
      </c>
      <c r="AD219" s="5" t="s">
        <v>59</v>
      </c>
      <c r="AE219" s="5" t="s">
        <v>59</v>
      </c>
      <c r="AF219" s="5" t="s">
        <v>59</v>
      </c>
      <c r="AG219" s="5" t="s">
        <v>59</v>
      </c>
      <c r="AH219" s="5" t="s">
        <v>59</v>
      </c>
      <c r="AI219" s="5" t="s">
        <v>59</v>
      </c>
      <c r="AJ219" s="5" t="s">
        <v>59</v>
      </c>
      <c r="AK219" s="5" t="s">
        <v>59</v>
      </c>
      <c r="AL219" s="5" t="s">
        <v>59</v>
      </c>
      <c r="AM219" s="5" t="s">
        <v>59</v>
      </c>
      <c r="AN219" s="5" t="s">
        <v>59</v>
      </c>
      <c r="AO219" s="5" t="s">
        <v>59</v>
      </c>
      <c r="AP219" s="5" t="s">
        <v>59</v>
      </c>
      <c r="AQ219" s="5" t="s">
        <v>59</v>
      </c>
      <c r="AR219" s="5" t="s">
        <v>59</v>
      </c>
      <c r="AS219" s="5" t="s">
        <v>59</v>
      </c>
      <c r="AT219" s="5" t="s">
        <v>59</v>
      </c>
      <c r="AU219" s="5" t="s">
        <v>59</v>
      </c>
      <c r="AV219" s="5" t="s">
        <v>59</v>
      </c>
      <c r="AW219" s="5" t="s">
        <v>59</v>
      </c>
      <c r="AX219" s="5" t="s">
        <v>59</v>
      </c>
      <c r="AY219" s="5" t="s">
        <v>59</v>
      </c>
      <c r="AZ219" s="5" t="s">
        <v>59</v>
      </c>
      <c r="BA219" s="5" t="s">
        <v>59</v>
      </c>
      <c r="BB219" s="5" t="s">
        <v>59</v>
      </c>
    </row>
    <row r="220" spans="1:54" x14ac:dyDescent="0.2">
      <c r="A220" s="3" t="s">
        <v>272</v>
      </c>
      <c r="B220" s="4">
        <v>4649864</v>
      </c>
      <c r="C220" s="6">
        <v>18.745006754066701</v>
      </c>
      <c r="D220" s="5" t="s">
        <v>59</v>
      </c>
      <c r="E220" s="6">
        <v>20.4675383195266</v>
      </c>
      <c r="F220" s="5" t="s">
        <v>59</v>
      </c>
      <c r="G220" s="6">
        <v>21.8558648090087</v>
      </c>
      <c r="H220" s="5" t="s">
        <v>59</v>
      </c>
      <c r="I220" s="6">
        <v>20.012525816739501</v>
      </c>
      <c r="J220" s="5" t="s">
        <v>59</v>
      </c>
      <c r="K220" s="6">
        <v>24.615508652012799</v>
      </c>
      <c r="L220" s="5" t="s">
        <v>59</v>
      </c>
      <c r="M220" s="6">
        <v>23.628130692156599</v>
      </c>
      <c r="N220" s="5" t="s">
        <v>59</v>
      </c>
      <c r="O220" s="5" t="s">
        <v>59</v>
      </c>
      <c r="P220" s="5" t="s">
        <v>59</v>
      </c>
      <c r="Q220" s="6">
        <v>25.220673559587901</v>
      </c>
      <c r="R220" s="6">
        <v>28.585907391797502</v>
      </c>
      <c r="S220" s="6">
        <v>27.908353124993798</v>
      </c>
      <c r="T220" s="6">
        <v>26.4103691933052</v>
      </c>
      <c r="U220" s="6">
        <v>26.365428876370199</v>
      </c>
      <c r="V220" s="6">
        <v>26.6129741178041</v>
      </c>
      <c r="W220" s="6">
        <v>25.088985792617802</v>
      </c>
      <c r="X220" s="6">
        <v>23.734704697474498</v>
      </c>
      <c r="Y220" s="6">
        <v>26.734339516589799</v>
      </c>
      <c r="Z220" s="6">
        <v>25.780328722017799</v>
      </c>
      <c r="AA220" s="6">
        <v>28.799596281071299</v>
      </c>
      <c r="AB220" s="6">
        <v>30.588790985797999</v>
      </c>
      <c r="AC220" s="5" t="s">
        <v>59</v>
      </c>
      <c r="AD220" s="5" t="s">
        <v>59</v>
      </c>
      <c r="AE220" s="5" t="s">
        <v>59</v>
      </c>
      <c r="AF220" s="5" t="s">
        <v>59</v>
      </c>
      <c r="AG220" s="5" t="s">
        <v>59</v>
      </c>
      <c r="AH220" s="5" t="s">
        <v>59</v>
      </c>
      <c r="AI220" s="5" t="s">
        <v>59</v>
      </c>
      <c r="AJ220" s="5" t="s">
        <v>59</v>
      </c>
      <c r="AK220" s="5" t="s">
        <v>59</v>
      </c>
      <c r="AL220" s="5" t="s">
        <v>59</v>
      </c>
      <c r="AM220" s="5" t="s">
        <v>59</v>
      </c>
      <c r="AN220" s="5" t="s">
        <v>59</v>
      </c>
      <c r="AO220" s="5" t="s">
        <v>59</v>
      </c>
      <c r="AP220" s="5" t="s">
        <v>59</v>
      </c>
      <c r="AQ220" s="5" t="s">
        <v>59</v>
      </c>
      <c r="AR220" s="5" t="s">
        <v>59</v>
      </c>
      <c r="AS220" s="5" t="s">
        <v>59</v>
      </c>
      <c r="AT220" s="5" t="s">
        <v>59</v>
      </c>
      <c r="AU220" s="5" t="s">
        <v>59</v>
      </c>
      <c r="AV220" s="5" t="s">
        <v>59</v>
      </c>
      <c r="AW220" s="5" t="s">
        <v>59</v>
      </c>
      <c r="AX220" s="5" t="s">
        <v>59</v>
      </c>
      <c r="AY220" s="5" t="s">
        <v>59</v>
      </c>
      <c r="AZ220" s="5" t="s">
        <v>59</v>
      </c>
      <c r="BA220" s="5" t="s">
        <v>59</v>
      </c>
      <c r="BB220" s="5" t="s">
        <v>59</v>
      </c>
    </row>
    <row r="221" spans="1:54" x14ac:dyDescent="0.2">
      <c r="A221" s="3" t="s">
        <v>273</v>
      </c>
      <c r="B221" s="4">
        <v>4809080</v>
      </c>
      <c r="C221" s="5" t="s">
        <v>59</v>
      </c>
      <c r="D221" s="5" t="s">
        <v>59</v>
      </c>
      <c r="E221" s="5" t="s">
        <v>59</v>
      </c>
      <c r="F221" s="5" t="s">
        <v>59</v>
      </c>
      <c r="G221" s="5" t="s">
        <v>59</v>
      </c>
      <c r="H221" s="5" t="s">
        <v>59</v>
      </c>
      <c r="I221" s="5" t="s">
        <v>59</v>
      </c>
      <c r="J221" s="5" t="s">
        <v>59</v>
      </c>
      <c r="K221" s="5" t="s">
        <v>59</v>
      </c>
      <c r="L221" s="5" t="s">
        <v>59</v>
      </c>
      <c r="M221" s="5" t="s">
        <v>59</v>
      </c>
      <c r="N221" s="5" t="s">
        <v>59</v>
      </c>
      <c r="O221" s="5" t="s">
        <v>59</v>
      </c>
      <c r="P221" s="5" t="s">
        <v>59</v>
      </c>
      <c r="Q221" s="5" t="s">
        <v>59</v>
      </c>
      <c r="R221" s="5" t="s">
        <v>59</v>
      </c>
      <c r="S221" s="5" t="s">
        <v>59</v>
      </c>
      <c r="T221" s="5" t="s">
        <v>59</v>
      </c>
      <c r="U221" s="5" t="s">
        <v>59</v>
      </c>
      <c r="V221" s="5" t="s">
        <v>59</v>
      </c>
      <c r="W221" s="5" t="s">
        <v>59</v>
      </c>
      <c r="X221" s="5" t="s">
        <v>59</v>
      </c>
      <c r="Y221" s="5" t="s">
        <v>59</v>
      </c>
      <c r="Z221" s="5" t="s">
        <v>59</v>
      </c>
      <c r="AA221" s="5" t="s">
        <v>59</v>
      </c>
      <c r="AB221" s="5" t="s">
        <v>59</v>
      </c>
      <c r="AC221" s="5" t="s">
        <v>59</v>
      </c>
      <c r="AD221" s="5" t="s">
        <v>59</v>
      </c>
      <c r="AE221" s="5" t="s">
        <v>59</v>
      </c>
      <c r="AF221" s="5" t="s">
        <v>59</v>
      </c>
      <c r="AG221" s="5" t="s">
        <v>59</v>
      </c>
      <c r="AH221" s="5" t="s">
        <v>59</v>
      </c>
      <c r="AI221" s="5" t="s">
        <v>59</v>
      </c>
      <c r="AJ221" s="5" t="s">
        <v>59</v>
      </c>
      <c r="AK221" s="5" t="s">
        <v>59</v>
      </c>
      <c r="AL221" s="5" t="s">
        <v>59</v>
      </c>
      <c r="AM221" s="5" t="s">
        <v>59</v>
      </c>
      <c r="AN221" s="5" t="s">
        <v>59</v>
      </c>
      <c r="AO221" s="5" t="s">
        <v>59</v>
      </c>
      <c r="AP221" s="5" t="s">
        <v>59</v>
      </c>
      <c r="AQ221" s="5" t="s">
        <v>59</v>
      </c>
      <c r="AR221" s="5" t="s">
        <v>59</v>
      </c>
      <c r="AS221" s="5" t="s">
        <v>59</v>
      </c>
      <c r="AT221" s="5" t="s">
        <v>59</v>
      </c>
      <c r="AU221" s="5" t="s">
        <v>59</v>
      </c>
      <c r="AV221" s="5" t="s">
        <v>59</v>
      </c>
      <c r="AW221" s="5" t="s">
        <v>59</v>
      </c>
      <c r="AX221" s="5" t="s">
        <v>59</v>
      </c>
      <c r="AY221" s="5" t="s">
        <v>59</v>
      </c>
      <c r="AZ221" s="5" t="s">
        <v>59</v>
      </c>
      <c r="BA221" s="5" t="s">
        <v>59</v>
      </c>
      <c r="BB221" s="5" t="s">
        <v>59</v>
      </c>
    </row>
    <row r="222" spans="1:54" x14ac:dyDescent="0.2">
      <c r="A222" s="3" t="s">
        <v>274</v>
      </c>
      <c r="B222" s="4">
        <v>4558522</v>
      </c>
      <c r="C222" s="5" t="s">
        <v>59</v>
      </c>
      <c r="D222" s="5" t="s">
        <v>59</v>
      </c>
      <c r="E222" s="5" t="s">
        <v>59</v>
      </c>
      <c r="F222" s="5" t="s">
        <v>59</v>
      </c>
      <c r="G222" s="5" t="s">
        <v>59</v>
      </c>
      <c r="H222" s="5" t="s">
        <v>59</v>
      </c>
      <c r="I222" s="5" t="s">
        <v>59</v>
      </c>
      <c r="J222" s="5" t="s">
        <v>59</v>
      </c>
      <c r="K222" s="5" t="s">
        <v>59</v>
      </c>
      <c r="L222" s="5" t="s">
        <v>59</v>
      </c>
      <c r="M222" s="5" t="s">
        <v>59</v>
      </c>
      <c r="N222" s="5" t="s">
        <v>59</v>
      </c>
      <c r="O222" s="5" t="s">
        <v>59</v>
      </c>
      <c r="P222" s="5" t="s">
        <v>59</v>
      </c>
      <c r="Q222" s="5" t="s">
        <v>59</v>
      </c>
      <c r="R222" s="5" t="s">
        <v>59</v>
      </c>
      <c r="S222" s="5" t="s">
        <v>59</v>
      </c>
      <c r="T222" s="5" t="s">
        <v>59</v>
      </c>
      <c r="U222" s="5" t="s">
        <v>59</v>
      </c>
      <c r="V222" s="5" t="s">
        <v>59</v>
      </c>
      <c r="W222" s="5" t="s">
        <v>59</v>
      </c>
      <c r="X222" s="5" t="s">
        <v>59</v>
      </c>
      <c r="Y222" s="5" t="s">
        <v>59</v>
      </c>
      <c r="Z222" s="5" t="s">
        <v>59</v>
      </c>
      <c r="AA222" s="5" t="s">
        <v>59</v>
      </c>
      <c r="AB222" s="5" t="s">
        <v>59</v>
      </c>
      <c r="AC222" s="5" t="s">
        <v>59</v>
      </c>
      <c r="AD222" s="5" t="s">
        <v>59</v>
      </c>
      <c r="AE222" s="5" t="s">
        <v>59</v>
      </c>
      <c r="AF222" s="5" t="s">
        <v>59</v>
      </c>
      <c r="AG222" s="5" t="s">
        <v>59</v>
      </c>
      <c r="AH222" s="5" t="s">
        <v>59</v>
      </c>
      <c r="AI222" s="5" t="s">
        <v>59</v>
      </c>
      <c r="AJ222" s="5" t="s">
        <v>59</v>
      </c>
      <c r="AK222" s="5" t="s">
        <v>59</v>
      </c>
      <c r="AL222" s="5" t="s">
        <v>59</v>
      </c>
      <c r="AM222" s="5" t="s">
        <v>59</v>
      </c>
      <c r="AN222" s="5" t="s">
        <v>59</v>
      </c>
      <c r="AO222" s="5" t="s">
        <v>59</v>
      </c>
      <c r="AP222" s="5" t="s">
        <v>59</v>
      </c>
      <c r="AQ222" s="5" t="s">
        <v>59</v>
      </c>
      <c r="AR222" s="5" t="s">
        <v>59</v>
      </c>
      <c r="AS222" s="5" t="s">
        <v>59</v>
      </c>
      <c r="AT222" s="5" t="s">
        <v>59</v>
      </c>
      <c r="AU222" s="5" t="s">
        <v>59</v>
      </c>
      <c r="AV222" s="5" t="s">
        <v>59</v>
      </c>
      <c r="AW222" s="5" t="s">
        <v>59</v>
      </c>
      <c r="AX222" s="5" t="s">
        <v>59</v>
      </c>
      <c r="AY222" s="5" t="s">
        <v>59</v>
      </c>
      <c r="AZ222" s="5" t="s">
        <v>59</v>
      </c>
      <c r="BA222" s="5" t="s">
        <v>59</v>
      </c>
      <c r="BB222" s="5" t="s">
        <v>59</v>
      </c>
    </row>
    <row r="223" spans="1:54" x14ac:dyDescent="0.2">
      <c r="A223" s="3" t="s">
        <v>275</v>
      </c>
      <c r="B223" s="4">
        <v>7165001</v>
      </c>
      <c r="C223" s="6">
        <v>21.1409377644726</v>
      </c>
      <c r="D223" s="6">
        <v>21.099741357623898</v>
      </c>
      <c r="E223" s="6">
        <v>19.4847133550299</v>
      </c>
      <c r="F223" s="6">
        <v>18.3847769286192</v>
      </c>
      <c r="G223" s="6">
        <v>16.102874573805199</v>
      </c>
      <c r="H223" s="5" t="s">
        <v>59</v>
      </c>
      <c r="I223" s="6">
        <v>20.812142685367899</v>
      </c>
      <c r="J223" s="5" t="s">
        <v>59</v>
      </c>
      <c r="K223" s="6">
        <v>20.685475254774101</v>
      </c>
      <c r="L223" s="6">
        <v>18.4237546587145</v>
      </c>
      <c r="M223" s="6">
        <v>20.284069836470199</v>
      </c>
      <c r="N223" s="5" t="s">
        <v>59</v>
      </c>
      <c r="O223" s="6">
        <v>22.327660555940302</v>
      </c>
      <c r="P223" s="5" t="s">
        <v>59</v>
      </c>
      <c r="Q223" s="5" t="s">
        <v>59</v>
      </c>
      <c r="R223" s="5" t="s">
        <v>59</v>
      </c>
      <c r="S223" s="5" t="s">
        <v>59</v>
      </c>
      <c r="T223" s="5" t="s">
        <v>59</v>
      </c>
      <c r="U223" s="5" t="s">
        <v>59</v>
      </c>
      <c r="V223" s="5" t="s">
        <v>59</v>
      </c>
      <c r="W223" s="5" t="s">
        <v>59</v>
      </c>
      <c r="X223" s="5" t="s">
        <v>59</v>
      </c>
      <c r="Y223" s="5" t="s">
        <v>59</v>
      </c>
      <c r="Z223" s="5" t="s">
        <v>59</v>
      </c>
      <c r="AA223" s="5" t="s">
        <v>59</v>
      </c>
      <c r="AB223" s="5" t="s">
        <v>59</v>
      </c>
      <c r="AC223" s="5" t="s">
        <v>59</v>
      </c>
      <c r="AD223" s="5" t="s">
        <v>59</v>
      </c>
      <c r="AE223" s="5" t="s">
        <v>59</v>
      </c>
      <c r="AF223" s="5" t="s">
        <v>59</v>
      </c>
      <c r="AG223" s="5" t="s">
        <v>59</v>
      </c>
      <c r="AH223" s="5" t="s">
        <v>59</v>
      </c>
      <c r="AI223" s="5" t="s">
        <v>59</v>
      </c>
      <c r="AJ223" s="5" t="s">
        <v>59</v>
      </c>
      <c r="AK223" s="5" t="s">
        <v>59</v>
      </c>
      <c r="AL223" s="5" t="s">
        <v>59</v>
      </c>
      <c r="AM223" s="5" t="s">
        <v>59</v>
      </c>
      <c r="AN223" s="5" t="s">
        <v>59</v>
      </c>
      <c r="AO223" s="5" t="s">
        <v>59</v>
      </c>
      <c r="AP223" s="5" t="s">
        <v>59</v>
      </c>
      <c r="AQ223" s="5" t="s">
        <v>59</v>
      </c>
      <c r="AR223" s="5" t="s">
        <v>59</v>
      </c>
      <c r="AS223" s="5" t="s">
        <v>59</v>
      </c>
      <c r="AT223" s="5" t="s">
        <v>59</v>
      </c>
      <c r="AU223" s="5" t="s">
        <v>59</v>
      </c>
      <c r="AV223" s="5" t="s">
        <v>59</v>
      </c>
      <c r="AW223" s="5" t="s">
        <v>59</v>
      </c>
      <c r="AX223" s="5" t="s">
        <v>59</v>
      </c>
      <c r="AY223" s="5" t="s">
        <v>59</v>
      </c>
      <c r="AZ223" s="5" t="s">
        <v>59</v>
      </c>
      <c r="BA223" s="5" t="s">
        <v>59</v>
      </c>
      <c r="BB223" s="5" t="s">
        <v>59</v>
      </c>
    </row>
    <row r="224" spans="1:54" x14ac:dyDescent="0.2">
      <c r="A224" s="3" t="s">
        <v>276</v>
      </c>
      <c r="B224" s="4">
        <v>4822454</v>
      </c>
      <c r="C224" s="6">
        <v>16.833432333859101</v>
      </c>
      <c r="D224" s="5" t="s">
        <v>59</v>
      </c>
      <c r="E224" s="5" t="s">
        <v>59</v>
      </c>
      <c r="F224" s="5" t="s">
        <v>59</v>
      </c>
      <c r="G224" s="6">
        <v>17.950041700503402</v>
      </c>
      <c r="H224" s="5" t="s">
        <v>59</v>
      </c>
      <c r="I224" s="5" t="s">
        <v>59</v>
      </c>
      <c r="J224" s="5" t="s">
        <v>59</v>
      </c>
      <c r="K224" s="6">
        <v>17.0798786631462</v>
      </c>
      <c r="L224" s="6">
        <v>19.0819453783607</v>
      </c>
      <c r="M224" s="6">
        <v>19.603422366801301</v>
      </c>
      <c r="N224" s="6">
        <v>21.695028809498002</v>
      </c>
      <c r="O224" s="6">
        <v>21.4376498231602</v>
      </c>
      <c r="P224" s="6">
        <v>29.511316339904301</v>
      </c>
      <c r="Q224" s="6">
        <v>29.9711154416485</v>
      </c>
      <c r="R224" s="6">
        <v>31.117108910151199</v>
      </c>
      <c r="S224" s="6">
        <v>30.881125334729202</v>
      </c>
      <c r="T224" s="6">
        <v>28.445920371907501</v>
      </c>
      <c r="U224" s="5" t="s">
        <v>59</v>
      </c>
      <c r="V224" s="5" t="s">
        <v>59</v>
      </c>
      <c r="W224" s="5" t="s">
        <v>59</v>
      </c>
      <c r="X224" s="5" t="s">
        <v>59</v>
      </c>
      <c r="Y224" s="5" t="s">
        <v>59</v>
      </c>
      <c r="Z224" s="5" t="s">
        <v>59</v>
      </c>
      <c r="AA224" s="5" t="s">
        <v>59</v>
      </c>
      <c r="AB224" s="5" t="s">
        <v>59</v>
      </c>
      <c r="AC224" s="5" t="s">
        <v>59</v>
      </c>
      <c r="AD224" s="5" t="s">
        <v>59</v>
      </c>
      <c r="AE224" s="5" t="s">
        <v>59</v>
      </c>
      <c r="AF224" s="5" t="s">
        <v>59</v>
      </c>
      <c r="AG224" s="5" t="s">
        <v>59</v>
      </c>
      <c r="AH224" s="5" t="s">
        <v>59</v>
      </c>
      <c r="AI224" s="5" t="s">
        <v>59</v>
      </c>
      <c r="AJ224" s="5" t="s">
        <v>59</v>
      </c>
      <c r="AK224" s="5" t="s">
        <v>59</v>
      </c>
      <c r="AL224" s="5" t="s">
        <v>59</v>
      </c>
      <c r="AM224" s="5" t="s">
        <v>59</v>
      </c>
      <c r="AN224" s="5" t="s">
        <v>59</v>
      </c>
      <c r="AO224" s="5" t="s">
        <v>59</v>
      </c>
      <c r="AP224" s="5" t="s">
        <v>59</v>
      </c>
      <c r="AQ224" s="5" t="s">
        <v>59</v>
      </c>
      <c r="AR224" s="5" t="s">
        <v>59</v>
      </c>
      <c r="AS224" s="5" t="s">
        <v>59</v>
      </c>
      <c r="AT224" s="5" t="s">
        <v>59</v>
      </c>
      <c r="AU224" s="5" t="s">
        <v>59</v>
      </c>
      <c r="AV224" s="5" t="s">
        <v>59</v>
      </c>
      <c r="AW224" s="5" t="s">
        <v>59</v>
      </c>
      <c r="AX224" s="5" t="s">
        <v>59</v>
      </c>
      <c r="AY224" s="5" t="s">
        <v>59</v>
      </c>
      <c r="AZ224" s="5" t="s">
        <v>59</v>
      </c>
      <c r="BA224" s="5" t="s">
        <v>59</v>
      </c>
      <c r="BB224" s="5" t="s">
        <v>59</v>
      </c>
    </row>
    <row r="225" spans="1:54" x14ac:dyDescent="0.2">
      <c r="A225" s="3" t="s">
        <v>277</v>
      </c>
      <c r="B225" s="4">
        <v>4307138</v>
      </c>
      <c r="C225" s="6">
        <v>22.757372033829</v>
      </c>
      <c r="D225" s="6">
        <v>19.982074648055701</v>
      </c>
      <c r="E225" s="6">
        <v>18.476884411773</v>
      </c>
      <c r="F225" s="6">
        <v>19.680986356423801</v>
      </c>
      <c r="G225" s="6">
        <v>24.353230406231301</v>
      </c>
      <c r="H225" s="6">
        <v>20.796468415569301</v>
      </c>
      <c r="I225" s="6">
        <v>16.8448779512293</v>
      </c>
      <c r="J225" s="6">
        <v>14.8191181426709</v>
      </c>
      <c r="K225" s="6">
        <v>15.927610726217001</v>
      </c>
      <c r="L225" s="6">
        <v>19.5199428747299</v>
      </c>
      <c r="M225" s="6">
        <v>19.7352349837902</v>
      </c>
      <c r="N225" s="6">
        <v>21.264277955522498</v>
      </c>
      <c r="O225" s="6">
        <v>25.3005110876976</v>
      </c>
      <c r="P225" s="6">
        <v>27.798654856328</v>
      </c>
      <c r="Q225" s="6">
        <v>31.407135494013101</v>
      </c>
      <c r="R225" s="6">
        <v>30.8631426457797</v>
      </c>
      <c r="S225" s="6">
        <v>31.890054435347299</v>
      </c>
      <c r="T225" s="6">
        <v>31.548324876743301</v>
      </c>
      <c r="U225" s="6">
        <v>29.724499821223802</v>
      </c>
      <c r="V225" s="6">
        <v>31.236016490230298</v>
      </c>
      <c r="W225" s="6">
        <v>32.489796626478999</v>
      </c>
      <c r="X225" s="6">
        <v>34.178712438493498</v>
      </c>
      <c r="Y225" s="6">
        <v>33.219141926540097</v>
      </c>
      <c r="Z225" s="6">
        <v>35.056381794225999</v>
      </c>
      <c r="AA225" s="6">
        <v>36.588913239633001</v>
      </c>
      <c r="AB225" s="6">
        <v>37.892970608271398</v>
      </c>
      <c r="AC225" s="5" t="s">
        <v>59</v>
      </c>
      <c r="AD225" s="5" t="s">
        <v>59</v>
      </c>
      <c r="AE225" s="5" t="s">
        <v>59</v>
      </c>
      <c r="AF225" s="5" t="s">
        <v>59</v>
      </c>
      <c r="AG225" s="5" t="s">
        <v>59</v>
      </c>
      <c r="AH225" s="5" t="s">
        <v>59</v>
      </c>
      <c r="AI225" s="5" t="s">
        <v>59</v>
      </c>
      <c r="AJ225" s="5" t="s">
        <v>59</v>
      </c>
      <c r="AK225" s="5" t="s">
        <v>59</v>
      </c>
      <c r="AL225" s="5" t="s">
        <v>59</v>
      </c>
      <c r="AM225" s="5" t="s">
        <v>59</v>
      </c>
      <c r="AN225" s="5" t="s">
        <v>59</v>
      </c>
      <c r="AO225" s="5" t="s">
        <v>59</v>
      </c>
      <c r="AP225" s="5" t="s">
        <v>59</v>
      </c>
      <c r="AQ225" s="5" t="s">
        <v>59</v>
      </c>
      <c r="AR225" s="5" t="s">
        <v>59</v>
      </c>
      <c r="AS225" s="5" t="s">
        <v>59</v>
      </c>
      <c r="AT225" s="5" t="s">
        <v>59</v>
      </c>
      <c r="AU225" s="5" t="s">
        <v>59</v>
      </c>
      <c r="AV225" s="5" t="s">
        <v>59</v>
      </c>
      <c r="AW225" s="5" t="s">
        <v>59</v>
      </c>
      <c r="AX225" s="5" t="s">
        <v>59</v>
      </c>
      <c r="AY225" s="5" t="s">
        <v>59</v>
      </c>
      <c r="AZ225" s="5" t="s">
        <v>59</v>
      </c>
      <c r="BA225" s="5" t="s">
        <v>59</v>
      </c>
      <c r="BB225" s="5" t="s">
        <v>59</v>
      </c>
    </row>
    <row r="226" spans="1:54" x14ac:dyDescent="0.2">
      <c r="A226" s="3" t="s">
        <v>278</v>
      </c>
      <c r="B226" s="4">
        <v>4433201</v>
      </c>
      <c r="C226" s="6">
        <v>36.501509595526301</v>
      </c>
      <c r="D226" s="6">
        <v>37.062393058945702</v>
      </c>
      <c r="E226" s="6">
        <v>38.829721139997901</v>
      </c>
      <c r="F226" s="6">
        <v>39.541356527081497</v>
      </c>
      <c r="G226" s="6">
        <v>39.478375395374698</v>
      </c>
      <c r="H226" s="5" t="s">
        <v>59</v>
      </c>
      <c r="I226" s="5" t="s">
        <v>59</v>
      </c>
      <c r="J226" s="6">
        <v>41.059933134433997</v>
      </c>
      <c r="K226" s="6">
        <v>40.919800719677902</v>
      </c>
      <c r="L226" s="6">
        <v>38.388811562369497</v>
      </c>
      <c r="M226" s="6">
        <v>36.828288238337997</v>
      </c>
      <c r="N226" s="5" t="s">
        <v>59</v>
      </c>
      <c r="O226" s="6">
        <v>38.854258310173797</v>
      </c>
      <c r="P226" s="5" t="s">
        <v>59</v>
      </c>
      <c r="Q226" s="5" t="s">
        <v>59</v>
      </c>
      <c r="R226" s="5" t="s">
        <v>59</v>
      </c>
      <c r="S226" s="6">
        <v>39.645001885002699</v>
      </c>
      <c r="T226" s="5" t="s">
        <v>59</v>
      </c>
      <c r="U226" s="6">
        <v>35.716925219876003</v>
      </c>
      <c r="V226" s="5" t="s">
        <v>59</v>
      </c>
      <c r="W226" s="6">
        <v>38.316659578019198</v>
      </c>
      <c r="X226" s="5" t="s">
        <v>59</v>
      </c>
      <c r="Y226" s="5" t="s">
        <v>59</v>
      </c>
      <c r="Z226" s="5" t="s">
        <v>59</v>
      </c>
      <c r="AA226" s="5" t="s">
        <v>59</v>
      </c>
      <c r="AB226" s="5" t="s">
        <v>59</v>
      </c>
      <c r="AC226" s="6">
        <v>34.280711096934397</v>
      </c>
      <c r="AD226" s="5" t="s">
        <v>59</v>
      </c>
      <c r="AE226" s="5" t="s">
        <v>59</v>
      </c>
      <c r="AF226" s="5" t="s">
        <v>59</v>
      </c>
      <c r="AG226" s="5" t="s">
        <v>59</v>
      </c>
      <c r="AH226" s="5" t="s">
        <v>59</v>
      </c>
      <c r="AI226" s="5" t="s">
        <v>59</v>
      </c>
      <c r="AJ226" s="5" t="s">
        <v>59</v>
      </c>
      <c r="AK226" s="5" t="s">
        <v>59</v>
      </c>
      <c r="AL226" s="5" t="s">
        <v>59</v>
      </c>
      <c r="AM226" s="5" t="s">
        <v>59</v>
      </c>
      <c r="AN226" s="5" t="s">
        <v>59</v>
      </c>
      <c r="AO226" s="5" t="s">
        <v>59</v>
      </c>
      <c r="AP226" s="5" t="s">
        <v>59</v>
      </c>
      <c r="AQ226" s="5" t="s">
        <v>59</v>
      </c>
      <c r="AR226" s="5" t="s">
        <v>59</v>
      </c>
      <c r="AS226" s="5" t="s">
        <v>59</v>
      </c>
      <c r="AT226" s="5" t="s">
        <v>59</v>
      </c>
      <c r="AU226" s="5" t="s">
        <v>59</v>
      </c>
      <c r="AV226" s="5" t="s">
        <v>59</v>
      </c>
      <c r="AW226" s="5" t="s">
        <v>59</v>
      </c>
      <c r="AX226" s="5" t="s">
        <v>59</v>
      </c>
      <c r="AY226" s="5" t="s">
        <v>59</v>
      </c>
      <c r="AZ226" s="5" t="s">
        <v>59</v>
      </c>
      <c r="BA226" s="5" t="s">
        <v>59</v>
      </c>
      <c r="BB226" s="5" t="s">
        <v>59</v>
      </c>
    </row>
    <row r="227" spans="1:54" x14ac:dyDescent="0.2">
      <c r="A227" s="3" t="s">
        <v>279</v>
      </c>
      <c r="B227" s="4">
        <v>4794875</v>
      </c>
      <c r="C227" s="6">
        <v>10.444865785029799</v>
      </c>
      <c r="D227" s="5" t="s">
        <v>59</v>
      </c>
      <c r="E227" s="6">
        <v>13.3112779931762</v>
      </c>
      <c r="F227" s="5" t="s">
        <v>59</v>
      </c>
      <c r="G227" s="6">
        <v>7.96381679185175</v>
      </c>
      <c r="H227" s="5" t="s">
        <v>59</v>
      </c>
      <c r="I227" s="6">
        <v>11.1541719688855</v>
      </c>
      <c r="J227" s="5" t="s">
        <v>59</v>
      </c>
      <c r="K227" s="6">
        <v>14.674147203554901</v>
      </c>
      <c r="L227" s="6">
        <v>14.9587232370809</v>
      </c>
      <c r="M227" s="6">
        <v>20.0818271084276</v>
      </c>
      <c r="N227" s="6">
        <v>28.453749058319101</v>
      </c>
      <c r="O227" s="6">
        <v>20.346301688975</v>
      </c>
      <c r="P227" s="5" t="s">
        <v>59</v>
      </c>
      <c r="Q227" s="5" t="s">
        <v>59</v>
      </c>
      <c r="R227" s="5" t="s">
        <v>59</v>
      </c>
      <c r="S227" s="5" t="s">
        <v>59</v>
      </c>
      <c r="T227" s="5" t="s">
        <v>59</v>
      </c>
      <c r="U227" s="5" t="s">
        <v>59</v>
      </c>
      <c r="V227" s="5" t="s">
        <v>59</v>
      </c>
      <c r="W227" s="5" t="s">
        <v>59</v>
      </c>
      <c r="X227" s="5" t="s">
        <v>59</v>
      </c>
      <c r="Y227" s="5" t="s">
        <v>59</v>
      </c>
      <c r="Z227" s="5" t="s">
        <v>59</v>
      </c>
      <c r="AA227" s="5" t="s">
        <v>59</v>
      </c>
      <c r="AB227" s="5" t="s">
        <v>59</v>
      </c>
      <c r="AC227" s="5" t="s">
        <v>59</v>
      </c>
      <c r="AD227" s="5" t="s">
        <v>59</v>
      </c>
      <c r="AE227" s="5" t="s">
        <v>59</v>
      </c>
      <c r="AF227" s="5" t="s">
        <v>59</v>
      </c>
      <c r="AG227" s="5" t="s">
        <v>59</v>
      </c>
      <c r="AH227" s="5" t="s">
        <v>59</v>
      </c>
      <c r="AI227" s="5" t="s">
        <v>59</v>
      </c>
      <c r="AJ227" s="5" t="s">
        <v>59</v>
      </c>
      <c r="AK227" s="5" t="s">
        <v>59</v>
      </c>
      <c r="AL227" s="5" t="s">
        <v>59</v>
      </c>
      <c r="AM227" s="5" t="s">
        <v>59</v>
      </c>
      <c r="AN227" s="5" t="s">
        <v>59</v>
      </c>
      <c r="AO227" s="5" t="s">
        <v>59</v>
      </c>
      <c r="AP227" s="5" t="s">
        <v>59</v>
      </c>
      <c r="AQ227" s="5" t="s">
        <v>59</v>
      </c>
      <c r="AR227" s="5" t="s">
        <v>59</v>
      </c>
      <c r="AS227" s="5" t="s">
        <v>59</v>
      </c>
      <c r="AT227" s="5" t="s">
        <v>59</v>
      </c>
      <c r="AU227" s="5" t="s">
        <v>59</v>
      </c>
      <c r="AV227" s="5" t="s">
        <v>59</v>
      </c>
      <c r="AW227" s="5" t="s">
        <v>59</v>
      </c>
      <c r="AX227" s="5" t="s">
        <v>59</v>
      </c>
      <c r="AY227" s="5" t="s">
        <v>59</v>
      </c>
      <c r="AZ227" s="5" t="s">
        <v>59</v>
      </c>
      <c r="BA227" s="5" t="s">
        <v>59</v>
      </c>
      <c r="BB227" s="5" t="s">
        <v>59</v>
      </c>
    </row>
    <row r="228" spans="1:54" x14ac:dyDescent="0.2">
      <c r="A228" s="3" t="s">
        <v>280</v>
      </c>
      <c r="B228" s="4">
        <v>9357045</v>
      </c>
      <c r="C228" s="5" t="s">
        <v>59</v>
      </c>
      <c r="D228" s="5" t="s">
        <v>59</v>
      </c>
      <c r="E228" s="5" t="s">
        <v>59</v>
      </c>
      <c r="F228" s="5" t="s">
        <v>59</v>
      </c>
      <c r="G228" s="5" t="s">
        <v>59</v>
      </c>
      <c r="H228" s="5" t="s">
        <v>59</v>
      </c>
      <c r="I228" s="5" t="s">
        <v>59</v>
      </c>
      <c r="J228" s="5" t="s">
        <v>59</v>
      </c>
      <c r="K228" s="5" t="s">
        <v>59</v>
      </c>
      <c r="L228" s="5" t="s">
        <v>59</v>
      </c>
      <c r="M228" s="5" t="s">
        <v>59</v>
      </c>
      <c r="N228" s="5" t="s">
        <v>59</v>
      </c>
      <c r="O228" s="5" t="s">
        <v>59</v>
      </c>
      <c r="P228" s="5" t="s">
        <v>59</v>
      </c>
      <c r="Q228" s="5" t="s">
        <v>59</v>
      </c>
      <c r="R228" s="5" t="s">
        <v>59</v>
      </c>
      <c r="S228" s="5" t="s">
        <v>59</v>
      </c>
      <c r="T228" s="5" t="s">
        <v>59</v>
      </c>
      <c r="U228" s="5" t="s">
        <v>59</v>
      </c>
      <c r="V228" s="5" t="s">
        <v>59</v>
      </c>
      <c r="W228" s="5" t="s">
        <v>59</v>
      </c>
      <c r="X228" s="5" t="s">
        <v>59</v>
      </c>
      <c r="Y228" s="5" t="s">
        <v>59</v>
      </c>
      <c r="Z228" s="5" t="s">
        <v>59</v>
      </c>
      <c r="AA228" s="5" t="s">
        <v>59</v>
      </c>
      <c r="AB228" s="5" t="s">
        <v>59</v>
      </c>
      <c r="AC228" s="5" t="s">
        <v>59</v>
      </c>
      <c r="AD228" s="5" t="s">
        <v>59</v>
      </c>
      <c r="AE228" s="5" t="s">
        <v>59</v>
      </c>
      <c r="AF228" s="5" t="s">
        <v>59</v>
      </c>
      <c r="AG228" s="5" t="s">
        <v>59</v>
      </c>
      <c r="AH228" s="5" t="s">
        <v>59</v>
      </c>
      <c r="AI228" s="5" t="s">
        <v>59</v>
      </c>
      <c r="AJ228" s="5" t="s">
        <v>59</v>
      </c>
      <c r="AK228" s="5" t="s">
        <v>59</v>
      </c>
      <c r="AL228" s="5" t="s">
        <v>59</v>
      </c>
      <c r="AM228" s="5" t="s">
        <v>59</v>
      </c>
      <c r="AN228" s="5" t="s">
        <v>59</v>
      </c>
      <c r="AO228" s="5" t="s">
        <v>59</v>
      </c>
      <c r="AP228" s="5" t="s">
        <v>59</v>
      </c>
      <c r="AQ228" s="5" t="s">
        <v>59</v>
      </c>
      <c r="AR228" s="5" t="s">
        <v>59</v>
      </c>
      <c r="AS228" s="5" t="s">
        <v>59</v>
      </c>
      <c r="AT228" s="5" t="s">
        <v>59</v>
      </c>
      <c r="AU228" s="5" t="s">
        <v>59</v>
      </c>
      <c r="AV228" s="5" t="s">
        <v>59</v>
      </c>
      <c r="AW228" s="5" t="s">
        <v>59</v>
      </c>
      <c r="AX228" s="5" t="s">
        <v>59</v>
      </c>
      <c r="AY228" s="5" t="s">
        <v>59</v>
      </c>
      <c r="AZ228" s="5" t="s">
        <v>59</v>
      </c>
      <c r="BA228" s="5" t="s">
        <v>59</v>
      </c>
      <c r="BB228" s="5" t="s">
        <v>59</v>
      </c>
    </row>
    <row r="229" spans="1:54" x14ac:dyDescent="0.2">
      <c r="A229" s="3" t="s">
        <v>281</v>
      </c>
      <c r="B229" s="4">
        <v>4421838</v>
      </c>
      <c r="C229" s="6">
        <v>16.3014138406608</v>
      </c>
      <c r="D229" s="6">
        <v>16.6753574418086</v>
      </c>
      <c r="E229" s="6">
        <v>18.8313101106415</v>
      </c>
      <c r="F229" s="6">
        <v>20.069212724591001</v>
      </c>
      <c r="G229" s="6">
        <v>17.563225350856399</v>
      </c>
      <c r="H229" s="5" t="s">
        <v>59</v>
      </c>
      <c r="I229" s="6">
        <v>20.331484416499801</v>
      </c>
      <c r="J229" s="5" t="s">
        <v>59</v>
      </c>
      <c r="K229" s="6">
        <v>17.0474917134236</v>
      </c>
      <c r="L229" s="6">
        <v>16.523149689527099</v>
      </c>
      <c r="M229" s="6">
        <v>17.049198684815199</v>
      </c>
      <c r="N229" s="6">
        <v>23.3038327480152</v>
      </c>
      <c r="O229" s="6">
        <v>27.988583424631798</v>
      </c>
      <c r="P229" s="6">
        <v>29.200785635472901</v>
      </c>
      <c r="Q229" s="6">
        <v>29.624487458687401</v>
      </c>
      <c r="R229" s="5" t="s">
        <v>59</v>
      </c>
      <c r="S229" s="5" t="s">
        <v>59</v>
      </c>
      <c r="T229" s="5" t="s">
        <v>59</v>
      </c>
      <c r="U229" s="5" t="s">
        <v>59</v>
      </c>
      <c r="V229" s="5" t="s">
        <v>59</v>
      </c>
      <c r="W229" s="5" t="s">
        <v>59</v>
      </c>
      <c r="X229" s="5" t="s">
        <v>59</v>
      </c>
      <c r="Y229" s="5" t="s">
        <v>59</v>
      </c>
      <c r="Z229" s="5" t="s">
        <v>59</v>
      </c>
      <c r="AA229" s="5" t="s">
        <v>59</v>
      </c>
      <c r="AB229" s="5" t="s">
        <v>59</v>
      </c>
      <c r="AC229" s="5" t="s">
        <v>59</v>
      </c>
      <c r="AD229" s="5" t="s">
        <v>59</v>
      </c>
      <c r="AE229" s="5" t="s">
        <v>59</v>
      </c>
      <c r="AF229" s="5" t="s">
        <v>59</v>
      </c>
      <c r="AG229" s="5" t="s">
        <v>59</v>
      </c>
      <c r="AH229" s="5" t="s">
        <v>59</v>
      </c>
      <c r="AI229" s="5" t="s">
        <v>59</v>
      </c>
      <c r="AJ229" s="5" t="s">
        <v>59</v>
      </c>
      <c r="AK229" s="5" t="s">
        <v>59</v>
      </c>
      <c r="AL229" s="5" t="s">
        <v>59</v>
      </c>
      <c r="AM229" s="5" t="s">
        <v>59</v>
      </c>
      <c r="AN229" s="5" t="s">
        <v>59</v>
      </c>
      <c r="AO229" s="5" t="s">
        <v>59</v>
      </c>
      <c r="AP229" s="5" t="s">
        <v>59</v>
      </c>
      <c r="AQ229" s="5" t="s">
        <v>59</v>
      </c>
      <c r="AR229" s="5" t="s">
        <v>59</v>
      </c>
      <c r="AS229" s="5" t="s">
        <v>59</v>
      </c>
      <c r="AT229" s="5" t="s">
        <v>59</v>
      </c>
      <c r="AU229" s="5" t="s">
        <v>59</v>
      </c>
      <c r="AV229" s="5" t="s">
        <v>59</v>
      </c>
      <c r="AW229" s="5" t="s">
        <v>59</v>
      </c>
      <c r="AX229" s="5" t="s">
        <v>59</v>
      </c>
      <c r="AY229" s="5" t="s">
        <v>59</v>
      </c>
      <c r="AZ229" s="5" t="s">
        <v>59</v>
      </c>
      <c r="BA229" s="5" t="s">
        <v>59</v>
      </c>
      <c r="BB229" s="5" t="s">
        <v>59</v>
      </c>
    </row>
    <row r="230" spans="1:54" x14ac:dyDescent="0.2">
      <c r="A230" s="3" t="s">
        <v>282</v>
      </c>
      <c r="B230" s="4">
        <v>4421809</v>
      </c>
      <c r="C230" s="5" t="s">
        <v>59</v>
      </c>
      <c r="D230" s="5" t="s">
        <v>59</v>
      </c>
      <c r="E230" s="5" t="s">
        <v>59</v>
      </c>
      <c r="F230" s="5" t="s">
        <v>59</v>
      </c>
      <c r="G230" s="5" t="s">
        <v>59</v>
      </c>
      <c r="H230" s="5" t="s">
        <v>59</v>
      </c>
      <c r="I230" s="5" t="s">
        <v>59</v>
      </c>
      <c r="J230" s="5" t="s">
        <v>59</v>
      </c>
      <c r="K230" s="5" t="s">
        <v>59</v>
      </c>
      <c r="L230" s="5" t="s">
        <v>59</v>
      </c>
      <c r="M230" s="5" t="s">
        <v>59</v>
      </c>
      <c r="N230" s="5" t="s">
        <v>59</v>
      </c>
      <c r="O230" s="5" t="s">
        <v>59</v>
      </c>
      <c r="P230" s="5" t="s">
        <v>59</v>
      </c>
      <c r="Q230" s="5" t="s">
        <v>59</v>
      </c>
      <c r="R230" s="5" t="s">
        <v>59</v>
      </c>
      <c r="S230" s="5" t="s">
        <v>59</v>
      </c>
      <c r="T230" s="5" t="s">
        <v>59</v>
      </c>
      <c r="U230" s="5" t="s">
        <v>59</v>
      </c>
      <c r="V230" s="5" t="s">
        <v>59</v>
      </c>
      <c r="W230" s="5" t="s">
        <v>59</v>
      </c>
      <c r="X230" s="5" t="s">
        <v>59</v>
      </c>
      <c r="Y230" s="5" t="s">
        <v>59</v>
      </c>
      <c r="Z230" s="5" t="s">
        <v>59</v>
      </c>
      <c r="AA230" s="5" t="s">
        <v>59</v>
      </c>
      <c r="AB230" s="5" t="s">
        <v>59</v>
      </c>
      <c r="AC230" s="5" t="s">
        <v>59</v>
      </c>
      <c r="AD230" s="5" t="s">
        <v>59</v>
      </c>
      <c r="AE230" s="5" t="s">
        <v>59</v>
      </c>
      <c r="AF230" s="5" t="s">
        <v>59</v>
      </c>
      <c r="AG230" s="5" t="s">
        <v>59</v>
      </c>
      <c r="AH230" s="5" t="s">
        <v>59</v>
      </c>
      <c r="AI230" s="5" t="s">
        <v>59</v>
      </c>
      <c r="AJ230" s="5" t="s">
        <v>59</v>
      </c>
      <c r="AK230" s="5" t="s">
        <v>59</v>
      </c>
      <c r="AL230" s="5" t="s">
        <v>59</v>
      </c>
      <c r="AM230" s="5" t="s">
        <v>59</v>
      </c>
      <c r="AN230" s="5" t="s">
        <v>59</v>
      </c>
      <c r="AO230" s="5" t="s">
        <v>59</v>
      </c>
      <c r="AP230" s="5" t="s">
        <v>59</v>
      </c>
      <c r="AQ230" s="5" t="s">
        <v>59</v>
      </c>
      <c r="AR230" s="5" t="s">
        <v>59</v>
      </c>
      <c r="AS230" s="5" t="s">
        <v>59</v>
      </c>
      <c r="AT230" s="5" t="s">
        <v>59</v>
      </c>
      <c r="AU230" s="5" t="s">
        <v>59</v>
      </c>
      <c r="AV230" s="5" t="s">
        <v>59</v>
      </c>
      <c r="AW230" s="5" t="s">
        <v>59</v>
      </c>
      <c r="AX230" s="5" t="s">
        <v>59</v>
      </c>
      <c r="AY230" s="5" t="s">
        <v>59</v>
      </c>
      <c r="AZ230" s="5" t="s">
        <v>59</v>
      </c>
      <c r="BA230" s="5" t="s">
        <v>59</v>
      </c>
      <c r="BB230" s="5" t="s">
        <v>59</v>
      </c>
    </row>
    <row r="231" spans="1:54" x14ac:dyDescent="0.2">
      <c r="A231" s="3" t="s">
        <v>283</v>
      </c>
      <c r="B231" s="4">
        <v>4389259</v>
      </c>
      <c r="C231" s="6">
        <v>32.109760771035099</v>
      </c>
      <c r="D231" s="5" t="s">
        <v>59</v>
      </c>
      <c r="E231" s="6">
        <v>30.350788056972501</v>
      </c>
      <c r="F231" s="5" t="s">
        <v>59</v>
      </c>
      <c r="G231" s="6">
        <v>30.457476893923001</v>
      </c>
      <c r="H231" s="5" t="s">
        <v>59</v>
      </c>
      <c r="I231" s="6">
        <v>30.692270771297299</v>
      </c>
      <c r="J231" s="5" t="s">
        <v>59</v>
      </c>
      <c r="K231" s="6">
        <v>33.530661179283797</v>
      </c>
      <c r="L231" s="5" t="s">
        <v>59</v>
      </c>
      <c r="M231" s="6">
        <v>34.111157643457403</v>
      </c>
      <c r="N231" s="5" t="s">
        <v>59</v>
      </c>
      <c r="O231" s="6">
        <v>33.880365403538597</v>
      </c>
      <c r="P231" s="5" t="s">
        <v>59</v>
      </c>
      <c r="Q231" s="6">
        <v>34.060070149367</v>
      </c>
      <c r="R231" s="5" t="s">
        <v>59</v>
      </c>
      <c r="S231" s="6">
        <v>34.790876012651701</v>
      </c>
      <c r="T231" s="6">
        <v>31.9733141659163</v>
      </c>
      <c r="U231" s="6">
        <v>32.755511301747802</v>
      </c>
      <c r="V231" s="6">
        <v>32.526055904788898</v>
      </c>
      <c r="W231" s="6">
        <v>31.120560401223901</v>
      </c>
      <c r="X231" s="6">
        <v>32.298569928941497</v>
      </c>
      <c r="Y231" s="6">
        <v>32.530916033036398</v>
      </c>
      <c r="Z231" s="6">
        <v>34.268870201348399</v>
      </c>
      <c r="AA231" s="6">
        <v>34.022209791458003</v>
      </c>
      <c r="AB231" s="5" t="s">
        <v>59</v>
      </c>
      <c r="AC231" s="5" t="s">
        <v>59</v>
      </c>
      <c r="AD231" s="5" t="s">
        <v>59</v>
      </c>
      <c r="AE231" s="6">
        <v>30.637004104738701</v>
      </c>
      <c r="AF231" s="5" t="s">
        <v>59</v>
      </c>
      <c r="AG231" s="5" t="s">
        <v>59</v>
      </c>
      <c r="AH231" s="5" t="s">
        <v>59</v>
      </c>
      <c r="AI231" s="5" t="s">
        <v>59</v>
      </c>
      <c r="AJ231" s="5" t="s">
        <v>59</v>
      </c>
      <c r="AK231" s="5" t="s">
        <v>59</v>
      </c>
      <c r="AL231" s="5" t="s">
        <v>59</v>
      </c>
      <c r="AM231" s="5" t="s">
        <v>59</v>
      </c>
      <c r="AN231" s="5" t="s">
        <v>59</v>
      </c>
      <c r="AO231" s="5" t="s">
        <v>59</v>
      </c>
      <c r="AP231" s="5" t="s">
        <v>59</v>
      </c>
      <c r="AQ231" s="5" t="s">
        <v>59</v>
      </c>
      <c r="AR231" s="5" t="s">
        <v>59</v>
      </c>
      <c r="AS231" s="5" t="s">
        <v>59</v>
      </c>
      <c r="AT231" s="5" t="s">
        <v>59</v>
      </c>
      <c r="AU231" s="5" t="s">
        <v>59</v>
      </c>
      <c r="AV231" s="5" t="s">
        <v>59</v>
      </c>
      <c r="AW231" s="5" t="s">
        <v>59</v>
      </c>
      <c r="AX231" s="5" t="s">
        <v>59</v>
      </c>
      <c r="AY231" s="5" t="s">
        <v>59</v>
      </c>
      <c r="AZ231" s="5" t="s">
        <v>59</v>
      </c>
      <c r="BA231" s="5" t="s">
        <v>59</v>
      </c>
      <c r="BB231" s="5" t="s">
        <v>59</v>
      </c>
    </row>
    <row r="232" spans="1:54" x14ac:dyDescent="0.2">
      <c r="A232" s="3" t="s">
        <v>284</v>
      </c>
      <c r="B232" s="4">
        <v>4390986</v>
      </c>
      <c r="C232" s="6">
        <v>27.6615591766889</v>
      </c>
      <c r="D232" s="6">
        <v>27.755553212425699</v>
      </c>
      <c r="E232" s="6">
        <v>26.528572257967198</v>
      </c>
      <c r="F232" s="6">
        <v>27.861635659361401</v>
      </c>
      <c r="G232" s="6">
        <v>27.1773588704955</v>
      </c>
      <c r="H232" s="6">
        <v>26.537288599099501</v>
      </c>
      <c r="I232" s="6">
        <v>24.225029215109299</v>
      </c>
      <c r="J232" s="6">
        <v>24.6291104492839</v>
      </c>
      <c r="K232" s="6">
        <v>23.6929957922898</v>
      </c>
      <c r="L232" s="6">
        <v>23.632526088514101</v>
      </c>
      <c r="M232" s="6">
        <v>25.3131696019963</v>
      </c>
      <c r="N232" s="6">
        <v>27.658118740376501</v>
      </c>
      <c r="O232" s="6">
        <v>27.068254766183198</v>
      </c>
      <c r="P232" s="6">
        <v>24.751019224832199</v>
      </c>
      <c r="Q232" s="6">
        <v>29.2396867377186</v>
      </c>
      <c r="R232" s="6">
        <v>34.0074115082096</v>
      </c>
      <c r="S232" s="6">
        <v>32.789488110704198</v>
      </c>
      <c r="T232" s="6">
        <v>36.560873691575701</v>
      </c>
      <c r="U232" s="6">
        <v>36.239338543991998</v>
      </c>
      <c r="V232" s="6">
        <v>35.591457553945403</v>
      </c>
      <c r="W232" s="6">
        <v>38.560743807563</v>
      </c>
      <c r="X232" s="6">
        <v>39.137599827562603</v>
      </c>
      <c r="Y232" s="6">
        <v>38.537819314644302</v>
      </c>
      <c r="Z232" s="5" t="s">
        <v>59</v>
      </c>
      <c r="AA232" s="6">
        <v>40.549217566258498</v>
      </c>
      <c r="AB232" s="5" t="s">
        <v>59</v>
      </c>
      <c r="AC232" s="5" t="s">
        <v>59</v>
      </c>
      <c r="AD232" s="5" t="s">
        <v>59</v>
      </c>
      <c r="AE232" s="5" t="s">
        <v>59</v>
      </c>
      <c r="AF232" s="5" t="s">
        <v>59</v>
      </c>
      <c r="AG232" s="5" t="s">
        <v>59</v>
      </c>
      <c r="AH232" s="5" t="s">
        <v>59</v>
      </c>
      <c r="AI232" s="5" t="s">
        <v>59</v>
      </c>
      <c r="AJ232" s="5" t="s">
        <v>59</v>
      </c>
      <c r="AK232" s="5" t="s">
        <v>59</v>
      </c>
      <c r="AL232" s="5" t="s">
        <v>59</v>
      </c>
      <c r="AM232" s="5" t="s">
        <v>59</v>
      </c>
      <c r="AN232" s="5" t="s">
        <v>59</v>
      </c>
      <c r="AO232" s="5" t="s">
        <v>59</v>
      </c>
      <c r="AP232" s="5" t="s">
        <v>59</v>
      </c>
      <c r="AQ232" s="5" t="s">
        <v>59</v>
      </c>
      <c r="AR232" s="5" t="s">
        <v>59</v>
      </c>
      <c r="AS232" s="5" t="s">
        <v>59</v>
      </c>
      <c r="AT232" s="5" t="s">
        <v>59</v>
      </c>
      <c r="AU232" s="5" t="s">
        <v>59</v>
      </c>
      <c r="AV232" s="5" t="s">
        <v>59</v>
      </c>
      <c r="AW232" s="5" t="s">
        <v>59</v>
      </c>
      <c r="AX232" s="5" t="s">
        <v>59</v>
      </c>
      <c r="AY232" s="5" t="s">
        <v>59</v>
      </c>
      <c r="AZ232" s="5" t="s">
        <v>59</v>
      </c>
      <c r="BA232" s="5" t="s">
        <v>59</v>
      </c>
      <c r="BB232" s="5" t="s">
        <v>59</v>
      </c>
    </row>
    <row r="233" spans="1:54" x14ac:dyDescent="0.2">
      <c r="A233" s="3" t="s">
        <v>285</v>
      </c>
      <c r="B233" s="4">
        <v>4774679</v>
      </c>
      <c r="C233" s="6">
        <v>24.947315714558499</v>
      </c>
      <c r="D233" s="5" t="s">
        <v>59</v>
      </c>
      <c r="E233" s="6">
        <v>23.836759189198801</v>
      </c>
      <c r="F233" s="5" t="s">
        <v>59</v>
      </c>
      <c r="G233" s="6">
        <v>25.8065212749284</v>
      </c>
      <c r="H233" s="5" t="s">
        <v>59</v>
      </c>
      <c r="I233" s="6">
        <v>29.320625231593699</v>
      </c>
      <c r="J233" s="5" t="s">
        <v>59</v>
      </c>
      <c r="K233" s="6">
        <v>31.9834235806835</v>
      </c>
      <c r="L233" s="5" t="s">
        <v>59</v>
      </c>
      <c r="M233" s="6">
        <v>33.090715765986502</v>
      </c>
      <c r="N233" s="5" t="s">
        <v>59</v>
      </c>
      <c r="O233" s="6">
        <v>33.142652563156403</v>
      </c>
      <c r="P233" s="5" t="s">
        <v>59</v>
      </c>
      <c r="Q233" s="6">
        <v>26.716658510492099</v>
      </c>
      <c r="R233" s="5" t="s">
        <v>59</v>
      </c>
      <c r="S233" s="6">
        <v>29.457194755203901</v>
      </c>
      <c r="T233" s="6">
        <v>30.736135528799402</v>
      </c>
      <c r="U233" s="5" t="s">
        <v>59</v>
      </c>
      <c r="V233" s="5" t="s">
        <v>59</v>
      </c>
      <c r="W233" s="6">
        <v>33.9201773868865</v>
      </c>
      <c r="X233" s="5" t="s">
        <v>59</v>
      </c>
      <c r="Y233" s="6">
        <v>35.927058462870299</v>
      </c>
      <c r="Z233" s="5" t="s">
        <v>59</v>
      </c>
      <c r="AA233" s="6">
        <v>38.983326271820303</v>
      </c>
      <c r="AB233" s="5" t="s">
        <v>59</v>
      </c>
      <c r="AC233" s="5" t="s">
        <v>59</v>
      </c>
      <c r="AD233" s="5" t="s">
        <v>59</v>
      </c>
      <c r="AE233" s="5" t="s">
        <v>59</v>
      </c>
      <c r="AF233" s="5" t="s">
        <v>59</v>
      </c>
      <c r="AG233" s="5" t="s">
        <v>59</v>
      </c>
      <c r="AH233" s="5" t="s">
        <v>59</v>
      </c>
      <c r="AI233" s="5" t="s">
        <v>59</v>
      </c>
      <c r="AJ233" s="5" t="s">
        <v>59</v>
      </c>
      <c r="AK233" s="5" t="s">
        <v>59</v>
      </c>
      <c r="AL233" s="5" t="s">
        <v>59</v>
      </c>
      <c r="AM233" s="5" t="s">
        <v>59</v>
      </c>
      <c r="AN233" s="5" t="s">
        <v>59</v>
      </c>
      <c r="AO233" s="5" t="s">
        <v>59</v>
      </c>
      <c r="AP233" s="5" t="s">
        <v>59</v>
      </c>
      <c r="AQ233" s="5" t="s">
        <v>59</v>
      </c>
      <c r="AR233" s="5" t="s">
        <v>59</v>
      </c>
      <c r="AS233" s="5" t="s">
        <v>59</v>
      </c>
      <c r="AT233" s="5" t="s">
        <v>59</v>
      </c>
      <c r="AU233" s="5" t="s">
        <v>59</v>
      </c>
      <c r="AV233" s="5" t="s">
        <v>59</v>
      </c>
      <c r="AW233" s="5" t="s">
        <v>59</v>
      </c>
      <c r="AX233" s="5" t="s">
        <v>59</v>
      </c>
      <c r="AY233" s="5" t="s">
        <v>59</v>
      </c>
      <c r="AZ233" s="5" t="s">
        <v>59</v>
      </c>
      <c r="BA233" s="5" t="s">
        <v>59</v>
      </c>
      <c r="BB233" s="5" t="s">
        <v>59</v>
      </c>
    </row>
    <row r="234" spans="1:54" x14ac:dyDescent="0.2">
      <c r="A234" s="3" t="s">
        <v>286</v>
      </c>
      <c r="B234" s="4">
        <v>4306678</v>
      </c>
      <c r="C234" s="5" t="s">
        <v>59</v>
      </c>
      <c r="D234" s="5" t="s">
        <v>59</v>
      </c>
      <c r="E234" s="5" t="s">
        <v>59</v>
      </c>
      <c r="F234" s="5" t="s">
        <v>59</v>
      </c>
      <c r="G234" s="5" t="s">
        <v>59</v>
      </c>
      <c r="H234" s="5" t="s">
        <v>59</v>
      </c>
      <c r="I234" s="5" t="s">
        <v>59</v>
      </c>
      <c r="J234" s="5" t="s">
        <v>59</v>
      </c>
      <c r="K234" s="5" t="s">
        <v>59</v>
      </c>
      <c r="L234" s="5" t="s">
        <v>59</v>
      </c>
      <c r="M234" s="5" t="s">
        <v>59</v>
      </c>
      <c r="N234" s="5" t="s">
        <v>59</v>
      </c>
      <c r="O234" s="5" t="s">
        <v>59</v>
      </c>
      <c r="P234" s="5" t="s">
        <v>59</v>
      </c>
      <c r="Q234" s="5" t="s">
        <v>59</v>
      </c>
      <c r="R234" s="5" t="s">
        <v>59</v>
      </c>
      <c r="S234" s="6">
        <v>27.115985315417301</v>
      </c>
      <c r="T234" s="5" t="s">
        <v>59</v>
      </c>
      <c r="U234" s="5" t="s">
        <v>59</v>
      </c>
      <c r="V234" s="5" t="s">
        <v>59</v>
      </c>
      <c r="W234" s="6">
        <v>27.716195566475399</v>
      </c>
      <c r="X234" s="6">
        <v>27.156729893838399</v>
      </c>
      <c r="Y234" s="5" t="s">
        <v>59</v>
      </c>
      <c r="Z234" s="5" t="s">
        <v>59</v>
      </c>
      <c r="AA234" s="5" t="s">
        <v>59</v>
      </c>
      <c r="AB234" s="5" t="s">
        <v>59</v>
      </c>
      <c r="AC234" s="5" t="s">
        <v>59</v>
      </c>
      <c r="AD234" s="5" t="s">
        <v>59</v>
      </c>
      <c r="AE234" s="5" t="s">
        <v>59</v>
      </c>
      <c r="AF234" s="5" t="s">
        <v>59</v>
      </c>
      <c r="AG234" s="5" t="s">
        <v>59</v>
      </c>
      <c r="AH234" s="5" t="s">
        <v>59</v>
      </c>
      <c r="AI234" s="5" t="s">
        <v>59</v>
      </c>
      <c r="AJ234" s="5" t="s">
        <v>59</v>
      </c>
      <c r="AK234" s="5" t="s">
        <v>59</v>
      </c>
      <c r="AL234" s="5" t="s">
        <v>59</v>
      </c>
      <c r="AM234" s="5" t="s">
        <v>59</v>
      </c>
      <c r="AN234" s="5" t="s">
        <v>59</v>
      </c>
      <c r="AO234" s="5" t="s">
        <v>59</v>
      </c>
      <c r="AP234" s="5" t="s">
        <v>59</v>
      </c>
      <c r="AQ234" s="5" t="s">
        <v>59</v>
      </c>
      <c r="AR234" s="5" t="s">
        <v>59</v>
      </c>
      <c r="AS234" s="5" t="s">
        <v>59</v>
      </c>
      <c r="AT234" s="5" t="s">
        <v>59</v>
      </c>
      <c r="AU234" s="5" t="s">
        <v>59</v>
      </c>
      <c r="AV234" s="5" t="s">
        <v>59</v>
      </c>
      <c r="AW234" s="5" t="s">
        <v>59</v>
      </c>
      <c r="AX234" s="5" t="s">
        <v>59</v>
      </c>
      <c r="AY234" s="5" t="s">
        <v>59</v>
      </c>
      <c r="AZ234" s="5" t="s">
        <v>59</v>
      </c>
      <c r="BA234" s="5" t="s">
        <v>59</v>
      </c>
      <c r="BB234" s="5" t="s">
        <v>59</v>
      </c>
    </row>
    <row r="235" spans="1:54" x14ac:dyDescent="0.2">
      <c r="A235" s="3" t="s">
        <v>287</v>
      </c>
      <c r="B235" s="4">
        <v>19868299</v>
      </c>
      <c r="C235" s="5" t="s">
        <v>59</v>
      </c>
      <c r="D235" s="5" t="s">
        <v>59</v>
      </c>
      <c r="E235" s="5" t="s">
        <v>59</v>
      </c>
      <c r="F235" s="5" t="s">
        <v>59</v>
      </c>
      <c r="G235" s="5" t="s">
        <v>59</v>
      </c>
      <c r="H235" s="5" t="s">
        <v>59</v>
      </c>
      <c r="I235" s="5" t="s">
        <v>59</v>
      </c>
      <c r="J235" s="5" t="s">
        <v>59</v>
      </c>
      <c r="K235" s="5" t="s">
        <v>59</v>
      </c>
      <c r="L235" s="5" t="s">
        <v>59</v>
      </c>
      <c r="M235" s="5" t="s">
        <v>59</v>
      </c>
      <c r="N235" s="5" t="s">
        <v>59</v>
      </c>
      <c r="O235" s="5" t="s">
        <v>59</v>
      </c>
      <c r="P235" s="5" t="s">
        <v>59</v>
      </c>
      <c r="Q235" s="5" t="s">
        <v>59</v>
      </c>
      <c r="R235" s="5" t="s">
        <v>59</v>
      </c>
      <c r="S235" s="5" t="s">
        <v>59</v>
      </c>
      <c r="T235" s="5" t="s">
        <v>59</v>
      </c>
      <c r="U235" s="5" t="s">
        <v>59</v>
      </c>
      <c r="V235" s="5" t="s">
        <v>59</v>
      </c>
      <c r="W235" s="5" t="s">
        <v>59</v>
      </c>
      <c r="X235" s="5" t="s">
        <v>59</v>
      </c>
      <c r="Y235" s="5" t="s">
        <v>59</v>
      </c>
      <c r="Z235" s="5" t="s">
        <v>59</v>
      </c>
      <c r="AA235" s="5" t="s">
        <v>59</v>
      </c>
      <c r="AB235" s="5" t="s">
        <v>59</v>
      </c>
      <c r="AC235" s="5" t="s">
        <v>59</v>
      </c>
      <c r="AD235" s="5" t="s">
        <v>59</v>
      </c>
      <c r="AE235" s="5" t="s">
        <v>59</v>
      </c>
      <c r="AF235" s="5" t="s">
        <v>59</v>
      </c>
      <c r="AG235" s="5" t="s">
        <v>59</v>
      </c>
      <c r="AH235" s="5" t="s">
        <v>59</v>
      </c>
      <c r="AI235" s="5" t="s">
        <v>59</v>
      </c>
      <c r="AJ235" s="5" t="s">
        <v>59</v>
      </c>
      <c r="AK235" s="5" t="s">
        <v>59</v>
      </c>
      <c r="AL235" s="5" t="s">
        <v>59</v>
      </c>
      <c r="AM235" s="5" t="s">
        <v>59</v>
      </c>
      <c r="AN235" s="5" t="s">
        <v>59</v>
      </c>
      <c r="AO235" s="5" t="s">
        <v>59</v>
      </c>
      <c r="AP235" s="5" t="s">
        <v>59</v>
      </c>
      <c r="AQ235" s="5" t="s">
        <v>59</v>
      </c>
      <c r="AR235" s="5" t="s">
        <v>59</v>
      </c>
      <c r="AS235" s="5" t="s">
        <v>59</v>
      </c>
      <c r="AT235" s="5" t="s">
        <v>59</v>
      </c>
      <c r="AU235" s="5" t="s">
        <v>59</v>
      </c>
      <c r="AV235" s="5" t="s">
        <v>59</v>
      </c>
      <c r="AW235" s="5" t="s">
        <v>59</v>
      </c>
      <c r="AX235" s="5" t="s">
        <v>59</v>
      </c>
      <c r="AY235" s="5" t="s">
        <v>59</v>
      </c>
      <c r="AZ235" s="5" t="s">
        <v>59</v>
      </c>
      <c r="BA235" s="5" t="s">
        <v>59</v>
      </c>
      <c r="BB235" s="5" t="s">
        <v>59</v>
      </c>
    </row>
    <row r="236" spans="1:54" x14ac:dyDescent="0.2">
      <c r="A236" s="3" t="s">
        <v>288</v>
      </c>
      <c r="B236" s="4">
        <v>4813296</v>
      </c>
      <c r="C236" s="6">
        <v>19.5089965833766</v>
      </c>
      <c r="D236" s="6">
        <v>21.844363212607799</v>
      </c>
      <c r="E236" s="6">
        <v>22.728687062872599</v>
      </c>
      <c r="F236" s="6">
        <v>17.916086332251599</v>
      </c>
      <c r="G236" s="6">
        <v>21.235940050287802</v>
      </c>
      <c r="H236" s="5" t="s">
        <v>59</v>
      </c>
      <c r="I236" s="6">
        <v>21.3931442597124</v>
      </c>
      <c r="J236" s="6">
        <v>18.3053732889238</v>
      </c>
      <c r="K236" s="6">
        <v>19.967381247071899</v>
      </c>
      <c r="L236" s="6">
        <v>21.994599824998001</v>
      </c>
      <c r="M236" s="6">
        <v>24.136540692189602</v>
      </c>
      <c r="N236" s="6">
        <v>25.188627005177601</v>
      </c>
      <c r="O236" s="6">
        <v>27.6109674196146</v>
      </c>
      <c r="P236" s="6">
        <v>27.7610475778554</v>
      </c>
      <c r="Q236" s="6">
        <v>27.622253225422</v>
      </c>
      <c r="R236" s="6">
        <v>31.0652248970523</v>
      </c>
      <c r="S236" s="6">
        <v>34.567585123842498</v>
      </c>
      <c r="T236" s="6">
        <v>36.0069724843435</v>
      </c>
      <c r="U236" s="6">
        <v>37.5233790252395</v>
      </c>
      <c r="V236" s="6">
        <v>34.115026768236</v>
      </c>
      <c r="W236" s="6">
        <v>34.6974885949437</v>
      </c>
      <c r="X236" s="6">
        <v>38.648267979406</v>
      </c>
      <c r="Y236" s="6">
        <v>44.0233426356466</v>
      </c>
      <c r="Z236" s="5" t="s">
        <v>59</v>
      </c>
      <c r="AA236" s="6">
        <v>50.408463050208503</v>
      </c>
      <c r="AB236" s="5" t="s">
        <v>59</v>
      </c>
      <c r="AC236" s="5" t="s">
        <v>59</v>
      </c>
      <c r="AD236" s="5" t="s">
        <v>59</v>
      </c>
      <c r="AE236" s="5" t="s">
        <v>59</v>
      </c>
      <c r="AF236" s="5" t="s">
        <v>59</v>
      </c>
      <c r="AG236" s="5" t="s">
        <v>59</v>
      </c>
      <c r="AH236" s="5" t="s">
        <v>59</v>
      </c>
      <c r="AI236" s="5" t="s">
        <v>59</v>
      </c>
      <c r="AJ236" s="5" t="s">
        <v>59</v>
      </c>
      <c r="AK236" s="5" t="s">
        <v>59</v>
      </c>
      <c r="AL236" s="5" t="s">
        <v>59</v>
      </c>
      <c r="AM236" s="5" t="s">
        <v>59</v>
      </c>
      <c r="AN236" s="5" t="s">
        <v>59</v>
      </c>
      <c r="AO236" s="5" t="s">
        <v>59</v>
      </c>
      <c r="AP236" s="5" t="s">
        <v>59</v>
      </c>
      <c r="AQ236" s="5" t="s">
        <v>59</v>
      </c>
      <c r="AR236" s="5" t="s">
        <v>59</v>
      </c>
      <c r="AS236" s="5" t="s">
        <v>59</v>
      </c>
      <c r="AT236" s="5" t="s">
        <v>59</v>
      </c>
      <c r="AU236" s="5" t="s">
        <v>59</v>
      </c>
      <c r="AV236" s="5" t="s">
        <v>59</v>
      </c>
      <c r="AW236" s="5" t="s">
        <v>59</v>
      </c>
      <c r="AX236" s="5" t="s">
        <v>59</v>
      </c>
      <c r="AY236" s="5" t="s">
        <v>59</v>
      </c>
      <c r="AZ236" s="5" t="s">
        <v>59</v>
      </c>
      <c r="BA236" s="5" t="s">
        <v>59</v>
      </c>
      <c r="BB236" s="5" t="s">
        <v>59</v>
      </c>
    </row>
    <row r="237" spans="1:54" x14ac:dyDescent="0.2">
      <c r="A237" s="3" t="s">
        <v>289</v>
      </c>
      <c r="B237" s="4">
        <v>7177180</v>
      </c>
      <c r="C237" s="5" t="s">
        <v>59</v>
      </c>
      <c r="D237" s="5" t="s">
        <v>59</v>
      </c>
      <c r="E237" s="5" t="s">
        <v>59</v>
      </c>
      <c r="F237" s="5" t="s">
        <v>59</v>
      </c>
      <c r="G237" s="5" t="s">
        <v>59</v>
      </c>
      <c r="H237" s="5" t="s">
        <v>59</v>
      </c>
      <c r="I237" s="5" t="s">
        <v>59</v>
      </c>
      <c r="J237" s="5" t="s">
        <v>59</v>
      </c>
      <c r="K237" s="5" t="s">
        <v>59</v>
      </c>
      <c r="L237" s="5" t="s">
        <v>59</v>
      </c>
      <c r="M237" s="5" t="s">
        <v>59</v>
      </c>
      <c r="N237" s="5" t="s">
        <v>59</v>
      </c>
      <c r="O237" s="5" t="s">
        <v>59</v>
      </c>
      <c r="P237" s="5" t="s">
        <v>59</v>
      </c>
      <c r="Q237" s="5" t="s">
        <v>59</v>
      </c>
      <c r="R237" s="6">
        <v>34.044443386640999</v>
      </c>
      <c r="S237" s="5" t="s">
        <v>59</v>
      </c>
      <c r="T237" s="5" t="s">
        <v>59</v>
      </c>
      <c r="U237" s="5" t="s">
        <v>59</v>
      </c>
      <c r="V237" s="5" t="s">
        <v>59</v>
      </c>
      <c r="W237" s="5" t="s">
        <v>59</v>
      </c>
      <c r="X237" s="5" t="s">
        <v>59</v>
      </c>
      <c r="Y237" s="5" t="s">
        <v>59</v>
      </c>
      <c r="Z237" s="5" t="s">
        <v>59</v>
      </c>
      <c r="AA237" s="5" t="s">
        <v>59</v>
      </c>
      <c r="AB237" s="5" t="s">
        <v>59</v>
      </c>
      <c r="AC237" s="5" t="s">
        <v>59</v>
      </c>
      <c r="AD237" s="5" t="s">
        <v>59</v>
      </c>
      <c r="AE237" s="5" t="s">
        <v>59</v>
      </c>
      <c r="AF237" s="5" t="s">
        <v>59</v>
      </c>
      <c r="AG237" s="5" t="s">
        <v>59</v>
      </c>
      <c r="AH237" s="5" t="s">
        <v>59</v>
      </c>
      <c r="AI237" s="5" t="s">
        <v>59</v>
      </c>
      <c r="AJ237" s="5" t="s">
        <v>59</v>
      </c>
      <c r="AK237" s="5" t="s">
        <v>59</v>
      </c>
      <c r="AL237" s="5" t="s">
        <v>59</v>
      </c>
      <c r="AM237" s="5" t="s">
        <v>59</v>
      </c>
      <c r="AN237" s="5" t="s">
        <v>59</v>
      </c>
      <c r="AO237" s="5" t="s">
        <v>59</v>
      </c>
      <c r="AP237" s="5" t="s">
        <v>59</v>
      </c>
      <c r="AQ237" s="5" t="s">
        <v>59</v>
      </c>
      <c r="AR237" s="5" t="s">
        <v>59</v>
      </c>
      <c r="AS237" s="5" t="s">
        <v>59</v>
      </c>
      <c r="AT237" s="5" t="s">
        <v>59</v>
      </c>
      <c r="AU237" s="5" t="s">
        <v>59</v>
      </c>
      <c r="AV237" s="5" t="s">
        <v>59</v>
      </c>
      <c r="AW237" s="5" t="s">
        <v>59</v>
      </c>
      <c r="AX237" s="5" t="s">
        <v>59</v>
      </c>
      <c r="AY237" s="5" t="s">
        <v>59</v>
      </c>
      <c r="AZ237" s="5" t="s">
        <v>59</v>
      </c>
      <c r="BA237" s="5" t="s">
        <v>59</v>
      </c>
      <c r="BB237" s="5" t="s">
        <v>59</v>
      </c>
    </row>
    <row r="238" spans="1:54" x14ac:dyDescent="0.2">
      <c r="A238" s="3" t="s">
        <v>290</v>
      </c>
      <c r="B238" s="4">
        <v>4794955</v>
      </c>
      <c r="C238" s="6">
        <v>17.833622457465399</v>
      </c>
      <c r="D238" s="5" t="s">
        <v>59</v>
      </c>
      <c r="E238" s="6">
        <v>21.984012183996501</v>
      </c>
      <c r="F238" s="5" t="s">
        <v>59</v>
      </c>
      <c r="G238" s="6">
        <v>23.037714873346999</v>
      </c>
      <c r="H238" s="5" t="s">
        <v>59</v>
      </c>
      <c r="I238" s="6">
        <v>22.106687668903401</v>
      </c>
      <c r="J238" s="5" t="s">
        <v>59</v>
      </c>
      <c r="K238" s="6">
        <v>23.088457041485299</v>
      </c>
      <c r="L238" s="5" t="s">
        <v>59</v>
      </c>
      <c r="M238" s="6">
        <v>22.613255025266898</v>
      </c>
      <c r="N238" s="5" t="s">
        <v>59</v>
      </c>
      <c r="O238" s="6">
        <v>25.607967999090398</v>
      </c>
      <c r="P238" s="5" t="s">
        <v>59</v>
      </c>
      <c r="Q238" s="6">
        <v>25.9019578655722</v>
      </c>
      <c r="R238" s="5" t="s">
        <v>59</v>
      </c>
      <c r="S238" s="6">
        <v>23.840433653050901</v>
      </c>
      <c r="T238" s="5" t="s">
        <v>59</v>
      </c>
      <c r="U238" s="6">
        <v>19.553558793994199</v>
      </c>
      <c r="V238" s="5" t="s">
        <v>59</v>
      </c>
      <c r="W238" s="6">
        <v>17.430690013120401</v>
      </c>
      <c r="X238" s="5" t="s">
        <v>59</v>
      </c>
      <c r="Y238" s="5" t="s">
        <v>59</v>
      </c>
      <c r="Z238" s="5" t="s">
        <v>59</v>
      </c>
      <c r="AA238" s="5" t="s">
        <v>59</v>
      </c>
      <c r="AB238" s="5" t="s">
        <v>59</v>
      </c>
      <c r="AC238" s="6">
        <v>16.555269922879202</v>
      </c>
      <c r="AD238" s="5" t="s">
        <v>59</v>
      </c>
      <c r="AE238" s="5" t="s">
        <v>59</v>
      </c>
      <c r="AF238" s="5" t="s">
        <v>59</v>
      </c>
      <c r="AG238" s="5" t="s">
        <v>59</v>
      </c>
      <c r="AH238" s="5" t="s">
        <v>59</v>
      </c>
      <c r="AI238" s="5" t="s">
        <v>59</v>
      </c>
      <c r="AJ238" s="5" t="s">
        <v>59</v>
      </c>
      <c r="AK238" s="5" t="s">
        <v>59</v>
      </c>
      <c r="AL238" s="5" t="s">
        <v>59</v>
      </c>
      <c r="AM238" s="5" t="s">
        <v>59</v>
      </c>
      <c r="AN238" s="5" t="s">
        <v>59</v>
      </c>
      <c r="AO238" s="5" t="s">
        <v>59</v>
      </c>
      <c r="AP238" s="5" t="s">
        <v>59</v>
      </c>
      <c r="AQ238" s="5" t="s">
        <v>59</v>
      </c>
      <c r="AR238" s="5" t="s">
        <v>59</v>
      </c>
      <c r="AS238" s="5" t="s">
        <v>59</v>
      </c>
      <c r="AT238" s="5" t="s">
        <v>59</v>
      </c>
      <c r="AU238" s="5" t="s">
        <v>59</v>
      </c>
      <c r="AV238" s="5" t="s">
        <v>59</v>
      </c>
      <c r="AW238" s="5" t="s">
        <v>59</v>
      </c>
      <c r="AX238" s="5" t="s">
        <v>59</v>
      </c>
      <c r="AY238" s="5" t="s">
        <v>59</v>
      </c>
      <c r="AZ238" s="5" t="s">
        <v>59</v>
      </c>
      <c r="BA238" s="5" t="s">
        <v>59</v>
      </c>
      <c r="BB238" s="5" t="s">
        <v>59</v>
      </c>
    </row>
    <row r="239" spans="1:54" x14ac:dyDescent="0.2">
      <c r="A239" s="3" t="s">
        <v>291</v>
      </c>
      <c r="B239" s="4">
        <v>10443700</v>
      </c>
      <c r="C239" s="6">
        <v>11.2276153785049</v>
      </c>
      <c r="D239" s="6">
        <v>10.5045001284176</v>
      </c>
      <c r="E239" s="6">
        <v>11.907397448033599</v>
      </c>
      <c r="F239" s="6">
        <v>13.6455930855311</v>
      </c>
      <c r="G239" s="6">
        <v>21.859827755977101</v>
      </c>
      <c r="H239" s="5" t="s">
        <v>59</v>
      </c>
      <c r="I239" s="5" t="s">
        <v>59</v>
      </c>
      <c r="J239" s="5" t="s">
        <v>59</v>
      </c>
      <c r="K239" s="6">
        <v>19.5559261175625</v>
      </c>
      <c r="L239" s="6">
        <v>21.407341721632001</v>
      </c>
      <c r="M239" s="6">
        <v>21.0693141495478</v>
      </c>
      <c r="N239" s="6">
        <v>21.0653186710048</v>
      </c>
      <c r="O239" s="6">
        <v>22.797093853849098</v>
      </c>
      <c r="P239" s="6">
        <v>20.412894193540101</v>
      </c>
      <c r="Q239" s="6">
        <v>19.6742277127831</v>
      </c>
      <c r="R239" s="5" t="s">
        <v>59</v>
      </c>
      <c r="S239" s="5" t="s">
        <v>59</v>
      </c>
      <c r="T239" s="5" t="s">
        <v>59</v>
      </c>
      <c r="U239" s="5" t="s">
        <v>59</v>
      </c>
      <c r="V239" s="5" t="s">
        <v>59</v>
      </c>
      <c r="W239" s="5" t="s">
        <v>59</v>
      </c>
      <c r="X239" s="5" t="s">
        <v>59</v>
      </c>
      <c r="Y239" s="5" t="s">
        <v>59</v>
      </c>
      <c r="Z239" s="5" t="s">
        <v>59</v>
      </c>
      <c r="AA239" s="5" t="s">
        <v>59</v>
      </c>
      <c r="AB239" s="5" t="s">
        <v>59</v>
      </c>
      <c r="AC239" s="5" t="s">
        <v>59</v>
      </c>
      <c r="AD239" s="5" t="s">
        <v>59</v>
      </c>
      <c r="AE239" s="5" t="s">
        <v>59</v>
      </c>
      <c r="AF239" s="5" t="s">
        <v>59</v>
      </c>
      <c r="AG239" s="5" t="s">
        <v>59</v>
      </c>
      <c r="AH239" s="5" t="s">
        <v>59</v>
      </c>
      <c r="AI239" s="5" t="s">
        <v>59</v>
      </c>
      <c r="AJ239" s="5" t="s">
        <v>59</v>
      </c>
      <c r="AK239" s="5" t="s">
        <v>59</v>
      </c>
      <c r="AL239" s="5" t="s">
        <v>59</v>
      </c>
      <c r="AM239" s="5" t="s">
        <v>59</v>
      </c>
      <c r="AN239" s="5" t="s">
        <v>59</v>
      </c>
      <c r="AO239" s="5" t="s">
        <v>59</v>
      </c>
      <c r="AP239" s="5" t="s">
        <v>59</v>
      </c>
      <c r="AQ239" s="5" t="s">
        <v>59</v>
      </c>
      <c r="AR239" s="5" t="s">
        <v>59</v>
      </c>
      <c r="AS239" s="5" t="s">
        <v>59</v>
      </c>
      <c r="AT239" s="5" t="s">
        <v>59</v>
      </c>
      <c r="AU239" s="5" t="s">
        <v>59</v>
      </c>
      <c r="AV239" s="5" t="s">
        <v>59</v>
      </c>
      <c r="AW239" s="5" t="s">
        <v>59</v>
      </c>
      <c r="AX239" s="5" t="s">
        <v>59</v>
      </c>
      <c r="AY239" s="5" t="s">
        <v>59</v>
      </c>
      <c r="AZ239" s="5" t="s">
        <v>59</v>
      </c>
      <c r="BA239" s="5" t="s">
        <v>59</v>
      </c>
      <c r="BB239" s="5" t="s">
        <v>59</v>
      </c>
    </row>
    <row r="240" spans="1:54" x14ac:dyDescent="0.2">
      <c r="A240" s="3" t="s">
        <v>292</v>
      </c>
      <c r="B240" s="4">
        <v>4418068</v>
      </c>
      <c r="C240" s="6">
        <v>76.585359243903198</v>
      </c>
      <c r="D240" s="5" t="s">
        <v>59</v>
      </c>
      <c r="E240" s="5" t="s">
        <v>59</v>
      </c>
      <c r="F240" s="5" t="s">
        <v>59</v>
      </c>
      <c r="G240" s="6">
        <v>71.972680601514696</v>
      </c>
      <c r="H240" s="5" t="s">
        <v>59</v>
      </c>
      <c r="I240" s="5" t="s">
        <v>59</v>
      </c>
      <c r="J240" s="5" t="s">
        <v>59</v>
      </c>
      <c r="K240" s="5" t="s">
        <v>59</v>
      </c>
      <c r="L240" s="5" t="s">
        <v>59</v>
      </c>
      <c r="M240" s="5" t="s">
        <v>59</v>
      </c>
      <c r="N240" s="5" t="s">
        <v>59</v>
      </c>
      <c r="O240" s="5" t="s">
        <v>59</v>
      </c>
      <c r="P240" s="5" t="s">
        <v>59</v>
      </c>
      <c r="Q240" s="5" t="s">
        <v>59</v>
      </c>
      <c r="R240" s="5" t="s">
        <v>59</v>
      </c>
      <c r="S240" s="5" t="s">
        <v>59</v>
      </c>
      <c r="T240" s="5" t="s">
        <v>59</v>
      </c>
      <c r="U240" s="5" t="s">
        <v>59</v>
      </c>
      <c r="V240" s="5" t="s">
        <v>59</v>
      </c>
      <c r="W240" s="5" t="s">
        <v>59</v>
      </c>
      <c r="X240" s="5" t="s">
        <v>59</v>
      </c>
      <c r="Y240" s="5" t="s">
        <v>59</v>
      </c>
      <c r="Z240" s="5" t="s">
        <v>59</v>
      </c>
      <c r="AA240" s="5" t="s">
        <v>59</v>
      </c>
      <c r="AB240" s="5" t="s">
        <v>59</v>
      </c>
      <c r="AC240" s="5" t="s">
        <v>59</v>
      </c>
      <c r="AD240" s="5" t="s">
        <v>59</v>
      </c>
      <c r="AE240" s="5" t="s">
        <v>59</v>
      </c>
      <c r="AF240" s="5" t="s">
        <v>59</v>
      </c>
      <c r="AG240" s="5" t="s">
        <v>59</v>
      </c>
      <c r="AH240" s="5" t="s">
        <v>59</v>
      </c>
      <c r="AI240" s="5" t="s">
        <v>59</v>
      </c>
      <c r="AJ240" s="5" t="s">
        <v>59</v>
      </c>
      <c r="AK240" s="5" t="s">
        <v>59</v>
      </c>
      <c r="AL240" s="5" t="s">
        <v>59</v>
      </c>
      <c r="AM240" s="5" t="s">
        <v>59</v>
      </c>
      <c r="AN240" s="5" t="s">
        <v>59</v>
      </c>
      <c r="AO240" s="5" t="s">
        <v>59</v>
      </c>
      <c r="AP240" s="5" t="s">
        <v>59</v>
      </c>
      <c r="AQ240" s="5" t="s">
        <v>59</v>
      </c>
      <c r="AR240" s="5" t="s">
        <v>59</v>
      </c>
      <c r="AS240" s="5" t="s">
        <v>59</v>
      </c>
      <c r="AT240" s="5" t="s">
        <v>59</v>
      </c>
      <c r="AU240" s="5" t="s">
        <v>59</v>
      </c>
      <c r="AV240" s="5" t="s">
        <v>59</v>
      </c>
      <c r="AW240" s="5" t="s">
        <v>59</v>
      </c>
      <c r="AX240" s="5" t="s">
        <v>59</v>
      </c>
      <c r="AY240" s="5" t="s">
        <v>59</v>
      </c>
      <c r="AZ240" s="5" t="s">
        <v>59</v>
      </c>
      <c r="BA240" s="5" t="s">
        <v>59</v>
      </c>
      <c r="BB240" s="5" t="s">
        <v>59</v>
      </c>
    </row>
    <row r="241" spans="1:54" x14ac:dyDescent="0.2">
      <c r="A241" s="3" t="s">
        <v>293</v>
      </c>
      <c r="B241" s="4">
        <v>4649998</v>
      </c>
      <c r="C241" s="6">
        <v>27.058632903142101</v>
      </c>
      <c r="D241" s="6">
        <v>29.5991817195275</v>
      </c>
      <c r="E241" s="6">
        <v>29.583392474689699</v>
      </c>
      <c r="F241" s="6">
        <v>28.828327316972999</v>
      </c>
      <c r="G241" s="6">
        <v>29.710381099966</v>
      </c>
      <c r="H241" s="5" t="s">
        <v>59</v>
      </c>
      <c r="I241" s="5" t="s">
        <v>59</v>
      </c>
      <c r="J241" s="6">
        <v>31.905358537161099</v>
      </c>
      <c r="K241" s="6">
        <v>33.393430642945198</v>
      </c>
      <c r="L241" s="6">
        <v>28.641860554327302</v>
      </c>
      <c r="M241" s="6">
        <v>28.029822554858001</v>
      </c>
      <c r="N241" s="6">
        <v>27.4204986256278</v>
      </c>
      <c r="O241" s="6">
        <v>28.409292675058602</v>
      </c>
      <c r="P241" s="6">
        <v>26.039031401355299</v>
      </c>
      <c r="Q241" s="6">
        <v>26.733474237818601</v>
      </c>
      <c r="R241" s="5" t="s">
        <v>59</v>
      </c>
      <c r="S241" s="6">
        <v>18.032196774995299</v>
      </c>
      <c r="T241" s="6">
        <v>36.5071165233364</v>
      </c>
      <c r="U241" s="6">
        <v>41.658235938835197</v>
      </c>
      <c r="V241" s="6">
        <v>36.6912690734652</v>
      </c>
      <c r="W241" s="6">
        <v>50.057135770606202</v>
      </c>
      <c r="X241" s="6">
        <v>63.402424038660499</v>
      </c>
      <c r="Y241" s="6">
        <v>66.2546134930829</v>
      </c>
      <c r="Z241" s="6">
        <v>61.634541662935803</v>
      </c>
      <c r="AA241" s="6">
        <v>72.048696792456397</v>
      </c>
      <c r="AB241" s="6">
        <v>61.636159851468499</v>
      </c>
      <c r="AC241" s="5" t="s">
        <v>59</v>
      </c>
      <c r="AD241" s="5" t="s">
        <v>59</v>
      </c>
      <c r="AE241" s="5" t="s">
        <v>59</v>
      </c>
      <c r="AF241" s="5" t="s">
        <v>59</v>
      </c>
      <c r="AG241" s="5" t="s">
        <v>59</v>
      </c>
      <c r="AH241" s="5" t="s">
        <v>59</v>
      </c>
      <c r="AI241" s="5" t="s">
        <v>59</v>
      </c>
      <c r="AJ241" s="5" t="s">
        <v>59</v>
      </c>
      <c r="AK241" s="5" t="s">
        <v>59</v>
      </c>
      <c r="AL241" s="5" t="s">
        <v>59</v>
      </c>
      <c r="AM241" s="5" t="s">
        <v>59</v>
      </c>
      <c r="AN241" s="5" t="s">
        <v>59</v>
      </c>
      <c r="AO241" s="5" t="s">
        <v>59</v>
      </c>
      <c r="AP241" s="5" t="s">
        <v>59</v>
      </c>
      <c r="AQ241" s="5" t="s">
        <v>59</v>
      </c>
      <c r="AR241" s="5" t="s">
        <v>59</v>
      </c>
      <c r="AS241" s="5" t="s">
        <v>59</v>
      </c>
      <c r="AT241" s="5" t="s">
        <v>59</v>
      </c>
      <c r="AU241" s="5" t="s">
        <v>59</v>
      </c>
      <c r="AV241" s="5" t="s">
        <v>59</v>
      </c>
      <c r="AW241" s="5" t="s">
        <v>59</v>
      </c>
      <c r="AX241" s="5" t="s">
        <v>59</v>
      </c>
      <c r="AY241" s="5" t="s">
        <v>59</v>
      </c>
      <c r="AZ241" s="5" t="s">
        <v>59</v>
      </c>
      <c r="BA241" s="5" t="s">
        <v>59</v>
      </c>
      <c r="BB241" s="5" t="s">
        <v>59</v>
      </c>
    </row>
    <row r="242" spans="1:54" x14ac:dyDescent="0.2">
      <c r="A242" s="3" t="s">
        <v>294</v>
      </c>
      <c r="B242" s="4">
        <v>8070270</v>
      </c>
      <c r="C242" s="6">
        <v>38.831179419174198</v>
      </c>
      <c r="D242" s="5" t="s">
        <v>59</v>
      </c>
      <c r="E242" s="5" t="s">
        <v>59</v>
      </c>
      <c r="F242" s="5" t="s">
        <v>59</v>
      </c>
      <c r="G242" s="6">
        <v>39.868930656590202</v>
      </c>
      <c r="H242" s="5" t="s">
        <v>59</v>
      </c>
      <c r="I242" s="5" t="s">
        <v>59</v>
      </c>
      <c r="J242" s="5" t="s">
        <v>59</v>
      </c>
      <c r="K242" s="6">
        <v>50.258051338875298</v>
      </c>
      <c r="L242" s="5" t="s">
        <v>59</v>
      </c>
      <c r="M242" s="5" t="s">
        <v>59</v>
      </c>
      <c r="N242" s="5" t="s">
        <v>59</v>
      </c>
      <c r="O242" s="6">
        <v>34.228319138360199</v>
      </c>
      <c r="P242" s="5" t="s">
        <v>59</v>
      </c>
      <c r="Q242" s="5" t="s">
        <v>59</v>
      </c>
      <c r="R242" s="5" t="s">
        <v>59</v>
      </c>
      <c r="S242" s="5" t="s">
        <v>59</v>
      </c>
      <c r="T242" s="5" t="s">
        <v>59</v>
      </c>
      <c r="U242" s="5" t="s">
        <v>59</v>
      </c>
      <c r="V242" s="5" t="s">
        <v>59</v>
      </c>
      <c r="W242" s="5" t="s">
        <v>59</v>
      </c>
      <c r="X242" s="5" t="s">
        <v>59</v>
      </c>
      <c r="Y242" s="5" t="s">
        <v>59</v>
      </c>
      <c r="Z242" s="5" t="s">
        <v>59</v>
      </c>
      <c r="AA242" s="5" t="s">
        <v>59</v>
      </c>
      <c r="AB242" s="5" t="s">
        <v>59</v>
      </c>
      <c r="AC242" s="5" t="s">
        <v>59</v>
      </c>
      <c r="AD242" s="5" t="s">
        <v>59</v>
      </c>
      <c r="AE242" s="5" t="s">
        <v>59</v>
      </c>
      <c r="AF242" s="5" t="s">
        <v>59</v>
      </c>
      <c r="AG242" s="5" t="s">
        <v>59</v>
      </c>
      <c r="AH242" s="5" t="s">
        <v>59</v>
      </c>
      <c r="AI242" s="5" t="s">
        <v>59</v>
      </c>
      <c r="AJ242" s="5" t="s">
        <v>59</v>
      </c>
      <c r="AK242" s="5" t="s">
        <v>59</v>
      </c>
      <c r="AL242" s="5" t="s">
        <v>59</v>
      </c>
      <c r="AM242" s="5" t="s">
        <v>59</v>
      </c>
      <c r="AN242" s="5" t="s">
        <v>59</v>
      </c>
      <c r="AO242" s="5" t="s">
        <v>59</v>
      </c>
      <c r="AP242" s="5" t="s">
        <v>59</v>
      </c>
      <c r="AQ242" s="5" t="s">
        <v>59</v>
      </c>
      <c r="AR242" s="5" t="s">
        <v>59</v>
      </c>
      <c r="AS242" s="5" t="s">
        <v>59</v>
      </c>
      <c r="AT242" s="5" t="s">
        <v>59</v>
      </c>
      <c r="AU242" s="5" t="s">
        <v>59</v>
      </c>
      <c r="AV242" s="5" t="s">
        <v>59</v>
      </c>
      <c r="AW242" s="5" t="s">
        <v>59</v>
      </c>
      <c r="AX242" s="5" t="s">
        <v>59</v>
      </c>
      <c r="AY242" s="5" t="s">
        <v>59</v>
      </c>
      <c r="AZ242" s="5" t="s">
        <v>59</v>
      </c>
      <c r="BA242" s="5" t="s">
        <v>59</v>
      </c>
      <c r="BB242" s="5" t="s">
        <v>59</v>
      </c>
    </row>
    <row r="243" spans="1:54" x14ac:dyDescent="0.2">
      <c r="A243" s="3" t="s">
        <v>295</v>
      </c>
      <c r="B243" s="4">
        <v>4317131</v>
      </c>
      <c r="C243" s="5" t="s">
        <v>59</v>
      </c>
      <c r="D243" s="5" t="s">
        <v>59</v>
      </c>
      <c r="E243" s="5" t="s">
        <v>59</v>
      </c>
      <c r="F243" s="5" t="s">
        <v>59</v>
      </c>
      <c r="G243" s="5" t="s">
        <v>59</v>
      </c>
      <c r="H243" s="5" t="s">
        <v>59</v>
      </c>
      <c r="I243" s="5" t="s">
        <v>59</v>
      </c>
      <c r="J243" s="5" t="s">
        <v>59</v>
      </c>
      <c r="K243" s="5" t="s">
        <v>59</v>
      </c>
      <c r="L243" s="5" t="s">
        <v>59</v>
      </c>
      <c r="M243" s="5" t="s">
        <v>59</v>
      </c>
      <c r="N243" s="5" t="s">
        <v>59</v>
      </c>
      <c r="O243" s="5" t="s">
        <v>59</v>
      </c>
      <c r="P243" s="5" t="s">
        <v>59</v>
      </c>
      <c r="Q243" s="5" t="s">
        <v>59</v>
      </c>
      <c r="R243" s="5" t="s">
        <v>59</v>
      </c>
      <c r="S243" s="5" t="s">
        <v>59</v>
      </c>
      <c r="T243" s="5" t="s">
        <v>59</v>
      </c>
      <c r="U243" s="5" t="s">
        <v>59</v>
      </c>
      <c r="V243" s="5" t="s">
        <v>59</v>
      </c>
      <c r="W243" s="5" t="s">
        <v>59</v>
      </c>
      <c r="X243" s="5" t="s">
        <v>59</v>
      </c>
      <c r="Y243" s="5" t="s">
        <v>59</v>
      </c>
      <c r="Z243" s="5" t="s">
        <v>59</v>
      </c>
      <c r="AA243" s="5" t="s">
        <v>59</v>
      </c>
      <c r="AB243" s="5" t="s">
        <v>59</v>
      </c>
      <c r="AC243" s="5" t="s">
        <v>59</v>
      </c>
      <c r="AD243" s="5" t="s">
        <v>59</v>
      </c>
      <c r="AE243" s="5" t="s">
        <v>59</v>
      </c>
      <c r="AF243" s="5" t="s">
        <v>59</v>
      </c>
      <c r="AG243" s="5" t="s">
        <v>59</v>
      </c>
      <c r="AH243" s="5" t="s">
        <v>59</v>
      </c>
      <c r="AI243" s="5" t="s">
        <v>59</v>
      </c>
      <c r="AJ243" s="5" t="s">
        <v>59</v>
      </c>
      <c r="AK243" s="5" t="s">
        <v>59</v>
      </c>
      <c r="AL243" s="5" t="s">
        <v>59</v>
      </c>
      <c r="AM243" s="5" t="s">
        <v>59</v>
      </c>
      <c r="AN243" s="5" t="s">
        <v>59</v>
      </c>
      <c r="AO243" s="5" t="s">
        <v>59</v>
      </c>
      <c r="AP243" s="5" t="s">
        <v>59</v>
      </c>
      <c r="AQ243" s="5" t="s">
        <v>59</v>
      </c>
      <c r="AR243" s="5" t="s">
        <v>59</v>
      </c>
      <c r="AS243" s="5" t="s">
        <v>59</v>
      </c>
      <c r="AT243" s="5" t="s">
        <v>59</v>
      </c>
      <c r="AU243" s="5" t="s">
        <v>59</v>
      </c>
      <c r="AV243" s="5" t="s">
        <v>59</v>
      </c>
      <c r="AW243" s="5" t="s">
        <v>59</v>
      </c>
      <c r="AX243" s="5" t="s">
        <v>59</v>
      </c>
      <c r="AY243" s="5" t="s">
        <v>59</v>
      </c>
      <c r="AZ243" s="5" t="s">
        <v>59</v>
      </c>
      <c r="BA243" s="5" t="s">
        <v>59</v>
      </c>
      <c r="BB243" s="5" t="s">
        <v>59</v>
      </c>
    </row>
    <row r="244" spans="1:54" x14ac:dyDescent="0.2">
      <c r="A244" s="3" t="s">
        <v>296</v>
      </c>
      <c r="B244" s="4">
        <v>4370474</v>
      </c>
      <c r="C244" s="5" t="s">
        <v>59</v>
      </c>
      <c r="D244" s="5" t="s">
        <v>59</v>
      </c>
      <c r="E244" s="5" t="s">
        <v>59</v>
      </c>
      <c r="F244" s="5" t="s">
        <v>59</v>
      </c>
      <c r="G244" s="5" t="s">
        <v>59</v>
      </c>
      <c r="H244" s="5" t="s">
        <v>59</v>
      </c>
      <c r="I244" s="5" t="s">
        <v>59</v>
      </c>
      <c r="J244" s="5" t="s">
        <v>59</v>
      </c>
      <c r="K244" s="5" t="s">
        <v>59</v>
      </c>
      <c r="L244" s="5" t="s">
        <v>59</v>
      </c>
      <c r="M244" s="5" t="s">
        <v>59</v>
      </c>
      <c r="N244" s="5" t="s">
        <v>59</v>
      </c>
      <c r="O244" s="5" t="s">
        <v>59</v>
      </c>
      <c r="P244" s="5" t="s">
        <v>59</v>
      </c>
      <c r="Q244" s="5" t="s">
        <v>59</v>
      </c>
      <c r="R244" s="5" t="s">
        <v>59</v>
      </c>
      <c r="S244" s="5" t="s">
        <v>59</v>
      </c>
      <c r="T244" s="5" t="s">
        <v>59</v>
      </c>
      <c r="U244" s="5" t="s">
        <v>59</v>
      </c>
      <c r="V244" s="5" t="s">
        <v>59</v>
      </c>
      <c r="W244" s="5" t="s">
        <v>59</v>
      </c>
      <c r="X244" s="5" t="s">
        <v>59</v>
      </c>
      <c r="Y244" s="5" t="s">
        <v>59</v>
      </c>
      <c r="Z244" s="5" t="s">
        <v>59</v>
      </c>
      <c r="AA244" s="5" t="s">
        <v>59</v>
      </c>
      <c r="AB244" s="5" t="s">
        <v>59</v>
      </c>
      <c r="AC244" s="5" t="s">
        <v>59</v>
      </c>
      <c r="AD244" s="5" t="s">
        <v>59</v>
      </c>
      <c r="AE244" s="5" t="s">
        <v>59</v>
      </c>
      <c r="AF244" s="5" t="s">
        <v>59</v>
      </c>
      <c r="AG244" s="5" t="s">
        <v>59</v>
      </c>
      <c r="AH244" s="5" t="s">
        <v>59</v>
      </c>
      <c r="AI244" s="5" t="s">
        <v>59</v>
      </c>
      <c r="AJ244" s="5" t="s">
        <v>59</v>
      </c>
      <c r="AK244" s="5" t="s">
        <v>59</v>
      </c>
      <c r="AL244" s="5" t="s">
        <v>59</v>
      </c>
      <c r="AM244" s="5" t="s">
        <v>59</v>
      </c>
      <c r="AN244" s="5" t="s">
        <v>59</v>
      </c>
      <c r="AO244" s="5" t="s">
        <v>59</v>
      </c>
      <c r="AP244" s="5" t="s">
        <v>59</v>
      </c>
      <c r="AQ244" s="5" t="s">
        <v>59</v>
      </c>
      <c r="AR244" s="5" t="s">
        <v>59</v>
      </c>
      <c r="AS244" s="5" t="s">
        <v>59</v>
      </c>
      <c r="AT244" s="5" t="s">
        <v>59</v>
      </c>
      <c r="AU244" s="5" t="s">
        <v>59</v>
      </c>
      <c r="AV244" s="5" t="s">
        <v>59</v>
      </c>
      <c r="AW244" s="5" t="s">
        <v>59</v>
      </c>
      <c r="AX244" s="5" t="s">
        <v>59</v>
      </c>
      <c r="AY244" s="5" t="s">
        <v>59</v>
      </c>
      <c r="AZ244" s="5" t="s">
        <v>59</v>
      </c>
      <c r="BA244" s="5" t="s">
        <v>59</v>
      </c>
      <c r="BB244" s="5" t="s">
        <v>59</v>
      </c>
    </row>
    <row r="245" spans="1:54" x14ac:dyDescent="0.2">
      <c r="A245" s="3" t="s">
        <v>297</v>
      </c>
      <c r="B245" s="4">
        <v>4797452</v>
      </c>
      <c r="C245" s="5" t="s">
        <v>59</v>
      </c>
      <c r="D245" s="5" t="s">
        <v>59</v>
      </c>
      <c r="E245" s="5" t="s">
        <v>59</v>
      </c>
      <c r="F245" s="5" t="s">
        <v>59</v>
      </c>
      <c r="G245" s="5" t="s">
        <v>59</v>
      </c>
      <c r="H245" s="5" t="s">
        <v>59</v>
      </c>
      <c r="I245" s="5" t="s">
        <v>59</v>
      </c>
      <c r="J245" s="5" t="s">
        <v>59</v>
      </c>
      <c r="K245" s="5" t="s">
        <v>59</v>
      </c>
      <c r="L245" s="5" t="s">
        <v>59</v>
      </c>
      <c r="M245" s="5" t="s">
        <v>59</v>
      </c>
      <c r="N245" s="5" t="s">
        <v>59</v>
      </c>
      <c r="O245" s="5" t="s">
        <v>59</v>
      </c>
      <c r="P245" s="5" t="s">
        <v>59</v>
      </c>
      <c r="Q245" s="5" t="s">
        <v>59</v>
      </c>
      <c r="R245" s="5" t="s">
        <v>59</v>
      </c>
      <c r="S245" s="5" t="s">
        <v>59</v>
      </c>
      <c r="T245" s="5" t="s">
        <v>59</v>
      </c>
      <c r="U245" s="5" t="s">
        <v>59</v>
      </c>
      <c r="V245" s="5" t="s">
        <v>59</v>
      </c>
      <c r="W245" s="5" t="s">
        <v>59</v>
      </c>
      <c r="X245" s="5" t="s">
        <v>59</v>
      </c>
      <c r="Y245" s="5" t="s">
        <v>59</v>
      </c>
      <c r="Z245" s="5" t="s">
        <v>59</v>
      </c>
      <c r="AA245" s="5" t="s">
        <v>59</v>
      </c>
      <c r="AB245" s="5" t="s">
        <v>59</v>
      </c>
      <c r="AC245" s="5" t="s">
        <v>59</v>
      </c>
      <c r="AD245" s="5" t="s">
        <v>59</v>
      </c>
      <c r="AE245" s="5" t="s">
        <v>59</v>
      </c>
      <c r="AF245" s="5" t="s">
        <v>59</v>
      </c>
      <c r="AG245" s="5" t="s">
        <v>59</v>
      </c>
      <c r="AH245" s="5" t="s">
        <v>59</v>
      </c>
      <c r="AI245" s="5" t="s">
        <v>59</v>
      </c>
      <c r="AJ245" s="5" t="s">
        <v>59</v>
      </c>
      <c r="AK245" s="5" t="s">
        <v>59</v>
      </c>
      <c r="AL245" s="5" t="s">
        <v>59</v>
      </c>
      <c r="AM245" s="5" t="s">
        <v>59</v>
      </c>
      <c r="AN245" s="5" t="s">
        <v>59</v>
      </c>
      <c r="AO245" s="5" t="s">
        <v>59</v>
      </c>
      <c r="AP245" s="5" t="s">
        <v>59</v>
      </c>
      <c r="AQ245" s="5" t="s">
        <v>59</v>
      </c>
      <c r="AR245" s="5" t="s">
        <v>59</v>
      </c>
      <c r="AS245" s="5" t="s">
        <v>59</v>
      </c>
      <c r="AT245" s="5" t="s">
        <v>59</v>
      </c>
      <c r="AU245" s="5" t="s">
        <v>59</v>
      </c>
      <c r="AV245" s="5" t="s">
        <v>59</v>
      </c>
      <c r="AW245" s="5" t="s">
        <v>59</v>
      </c>
      <c r="AX245" s="5" t="s">
        <v>59</v>
      </c>
      <c r="AY245" s="5" t="s">
        <v>59</v>
      </c>
      <c r="AZ245" s="5" t="s">
        <v>59</v>
      </c>
      <c r="BA245" s="5" t="s">
        <v>59</v>
      </c>
      <c r="BB245" s="5" t="s">
        <v>59</v>
      </c>
    </row>
    <row r="246" spans="1:54" x14ac:dyDescent="0.2">
      <c r="A246" s="3" t="s">
        <v>298</v>
      </c>
      <c r="B246" s="4">
        <v>4259257</v>
      </c>
      <c r="C246" s="5" t="s">
        <v>59</v>
      </c>
      <c r="D246" s="5" t="s">
        <v>59</v>
      </c>
      <c r="E246" s="5" t="s">
        <v>59</v>
      </c>
      <c r="F246" s="5" t="s">
        <v>59</v>
      </c>
      <c r="G246" s="5" t="s">
        <v>59</v>
      </c>
      <c r="H246" s="5" t="s">
        <v>59</v>
      </c>
      <c r="I246" s="5" t="s">
        <v>59</v>
      </c>
      <c r="J246" s="5" t="s">
        <v>59</v>
      </c>
      <c r="K246" s="5" t="s">
        <v>59</v>
      </c>
      <c r="L246" s="5" t="s">
        <v>59</v>
      </c>
      <c r="M246" s="5" t="s">
        <v>59</v>
      </c>
      <c r="N246" s="5" t="s">
        <v>59</v>
      </c>
      <c r="O246" s="5" t="s">
        <v>59</v>
      </c>
      <c r="P246" s="5" t="s">
        <v>59</v>
      </c>
      <c r="Q246" s="5" t="s">
        <v>59</v>
      </c>
      <c r="R246" s="5" t="s">
        <v>59</v>
      </c>
      <c r="S246" s="5" t="s">
        <v>59</v>
      </c>
      <c r="T246" s="5" t="s">
        <v>59</v>
      </c>
      <c r="U246" s="5" t="s">
        <v>59</v>
      </c>
      <c r="V246" s="5" t="s">
        <v>59</v>
      </c>
      <c r="W246" s="5" t="s">
        <v>59</v>
      </c>
      <c r="X246" s="5" t="s">
        <v>59</v>
      </c>
      <c r="Y246" s="5" t="s">
        <v>59</v>
      </c>
      <c r="Z246" s="5" t="s">
        <v>59</v>
      </c>
      <c r="AA246" s="5" t="s">
        <v>59</v>
      </c>
      <c r="AB246" s="5" t="s">
        <v>59</v>
      </c>
      <c r="AC246" s="5" t="s">
        <v>59</v>
      </c>
      <c r="AD246" s="5" t="s">
        <v>59</v>
      </c>
      <c r="AE246" s="5" t="s">
        <v>59</v>
      </c>
      <c r="AF246" s="5" t="s">
        <v>59</v>
      </c>
      <c r="AG246" s="5" t="s">
        <v>59</v>
      </c>
      <c r="AH246" s="5" t="s">
        <v>59</v>
      </c>
      <c r="AI246" s="5" t="s">
        <v>59</v>
      </c>
      <c r="AJ246" s="5" t="s">
        <v>59</v>
      </c>
      <c r="AK246" s="5" t="s">
        <v>59</v>
      </c>
      <c r="AL246" s="5" t="s">
        <v>59</v>
      </c>
      <c r="AM246" s="5" t="s">
        <v>59</v>
      </c>
      <c r="AN246" s="5" t="s">
        <v>59</v>
      </c>
      <c r="AO246" s="5" t="s">
        <v>59</v>
      </c>
      <c r="AP246" s="5" t="s">
        <v>59</v>
      </c>
      <c r="AQ246" s="5" t="s">
        <v>59</v>
      </c>
      <c r="AR246" s="5" t="s">
        <v>59</v>
      </c>
      <c r="AS246" s="5" t="s">
        <v>59</v>
      </c>
      <c r="AT246" s="5" t="s">
        <v>59</v>
      </c>
      <c r="AU246" s="5" t="s">
        <v>59</v>
      </c>
      <c r="AV246" s="5" t="s">
        <v>59</v>
      </c>
      <c r="AW246" s="5" t="s">
        <v>59</v>
      </c>
      <c r="AX246" s="5" t="s">
        <v>59</v>
      </c>
      <c r="AY246" s="5" t="s">
        <v>59</v>
      </c>
      <c r="AZ246" s="5" t="s">
        <v>59</v>
      </c>
      <c r="BA246" s="5" t="s">
        <v>59</v>
      </c>
      <c r="BB246" s="5" t="s">
        <v>59</v>
      </c>
    </row>
    <row r="247" spans="1:54" x14ac:dyDescent="0.2">
      <c r="A247" s="3" t="s">
        <v>299</v>
      </c>
      <c r="B247" s="4">
        <v>4306604</v>
      </c>
      <c r="C247" s="6">
        <v>11.9572511778949</v>
      </c>
      <c r="D247" s="5" t="s">
        <v>59</v>
      </c>
      <c r="E247" s="5" t="s">
        <v>59</v>
      </c>
      <c r="F247" s="5" t="s">
        <v>59</v>
      </c>
      <c r="G247" s="5" t="s">
        <v>59</v>
      </c>
      <c r="H247" s="5" t="s">
        <v>59</v>
      </c>
      <c r="I247" s="5" t="s">
        <v>59</v>
      </c>
      <c r="J247" s="5" t="s">
        <v>59</v>
      </c>
      <c r="K247" s="5" t="s">
        <v>59</v>
      </c>
      <c r="L247" s="5" t="s">
        <v>59</v>
      </c>
      <c r="M247" s="5" t="s">
        <v>59</v>
      </c>
      <c r="N247" s="5" t="s">
        <v>59</v>
      </c>
      <c r="O247" s="6">
        <v>14.425097115277101</v>
      </c>
      <c r="P247" s="5" t="s">
        <v>59</v>
      </c>
      <c r="Q247" s="5" t="s">
        <v>59</v>
      </c>
      <c r="R247" s="5" t="s">
        <v>59</v>
      </c>
      <c r="S247" s="6">
        <v>18.755220390381002</v>
      </c>
      <c r="T247" s="5" t="s">
        <v>59</v>
      </c>
      <c r="U247" s="5" t="s">
        <v>59</v>
      </c>
      <c r="V247" s="5" t="s">
        <v>59</v>
      </c>
      <c r="W247" s="5" t="s">
        <v>59</v>
      </c>
      <c r="X247" s="5" t="s">
        <v>59</v>
      </c>
      <c r="Y247" s="5" t="s">
        <v>59</v>
      </c>
      <c r="Z247" s="5" t="s">
        <v>59</v>
      </c>
      <c r="AA247" s="5" t="s">
        <v>59</v>
      </c>
      <c r="AB247" s="5" t="s">
        <v>59</v>
      </c>
      <c r="AC247" s="5" t="s">
        <v>59</v>
      </c>
      <c r="AD247" s="5" t="s">
        <v>59</v>
      </c>
      <c r="AE247" s="5" t="s">
        <v>59</v>
      </c>
      <c r="AF247" s="5" t="s">
        <v>59</v>
      </c>
      <c r="AG247" s="5" t="s">
        <v>59</v>
      </c>
      <c r="AH247" s="5" t="s">
        <v>59</v>
      </c>
      <c r="AI247" s="5" t="s">
        <v>59</v>
      </c>
      <c r="AJ247" s="5" t="s">
        <v>59</v>
      </c>
      <c r="AK247" s="5" t="s">
        <v>59</v>
      </c>
      <c r="AL247" s="5" t="s">
        <v>59</v>
      </c>
      <c r="AM247" s="5" t="s">
        <v>59</v>
      </c>
      <c r="AN247" s="5" t="s">
        <v>59</v>
      </c>
      <c r="AO247" s="5" t="s">
        <v>59</v>
      </c>
      <c r="AP247" s="5" t="s">
        <v>59</v>
      </c>
      <c r="AQ247" s="5" t="s">
        <v>59</v>
      </c>
      <c r="AR247" s="5" t="s">
        <v>59</v>
      </c>
      <c r="AS247" s="5" t="s">
        <v>59</v>
      </c>
      <c r="AT247" s="5" t="s">
        <v>59</v>
      </c>
      <c r="AU247" s="5" t="s">
        <v>59</v>
      </c>
      <c r="AV247" s="5" t="s">
        <v>59</v>
      </c>
      <c r="AW247" s="5" t="s">
        <v>59</v>
      </c>
      <c r="AX247" s="5" t="s">
        <v>59</v>
      </c>
      <c r="AY247" s="5" t="s">
        <v>59</v>
      </c>
      <c r="AZ247" s="5" t="s">
        <v>59</v>
      </c>
      <c r="BA247" s="5" t="s">
        <v>59</v>
      </c>
      <c r="BB247" s="5" t="s">
        <v>59</v>
      </c>
    </row>
    <row r="248" spans="1:54" x14ac:dyDescent="0.2">
      <c r="A248" s="3" t="s">
        <v>300</v>
      </c>
      <c r="B248" s="4">
        <v>4676029</v>
      </c>
      <c r="C248" s="6">
        <v>22.631328068074701</v>
      </c>
      <c r="D248" s="6">
        <v>20.8416998289355</v>
      </c>
      <c r="E248" s="6">
        <v>16.9898343736442</v>
      </c>
      <c r="F248" s="5" t="s">
        <v>59</v>
      </c>
      <c r="G248" s="6">
        <v>18.278152386313199</v>
      </c>
      <c r="H248" s="6">
        <v>9.5504089452621006</v>
      </c>
      <c r="I248" s="5" t="s">
        <v>59</v>
      </c>
      <c r="J248" s="5" t="s">
        <v>59</v>
      </c>
      <c r="K248" s="6">
        <v>15.3961704902067</v>
      </c>
      <c r="L248" s="6">
        <v>12.228791567642601</v>
      </c>
      <c r="M248" s="6">
        <v>13.8392093767992</v>
      </c>
      <c r="N248" s="6">
        <v>12.7907728363689</v>
      </c>
      <c r="O248" s="6">
        <v>15.252783307759101</v>
      </c>
      <c r="P248" s="6">
        <v>10.947350844686</v>
      </c>
      <c r="Q248" s="6">
        <v>11.490453630602101</v>
      </c>
      <c r="R248" s="5" t="s">
        <v>59</v>
      </c>
      <c r="S248" s="6">
        <v>11.963418043802401</v>
      </c>
      <c r="T248" s="6">
        <v>14.5963837517989</v>
      </c>
      <c r="U248" s="6">
        <v>17.0441554453474</v>
      </c>
      <c r="V248" s="6">
        <v>18.996439832277801</v>
      </c>
      <c r="W248" s="6">
        <v>24.2252916611593</v>
      </c>
      <c r="X248" s="6">
        <v>21.591445292060101</v>
      </c>
      <c r="Y248" s="6">
        <v>23.795081388359399</v>
      </c>
      <c r="Z248" s="5" t="s">
        <v>59</v>
      </c>
      <c r="AA248" s="6">
        <v>28.269191859451901</v>
      </c>
      <c r="AB248" s="6">
        <v>26.185762383181899</v>
      </c>
      <c r="AC248" s="6">
        <v>26.575964319916402</v>
      </c>
      <c r="AD248" s="5" t="s">
        <v>59</v>
      </c>
      <c r="AE248" s="5" t="s">
        <v>59</v>
      </c>
      <c r="AF248" s="5" t="s">
        <v>59</v>
      </c>
      <c r="AG248" s="5" t="s">
        <v>59</v>
      </c>
      <c r="AH248" s="5" t="s">
        <v>59</v>
      </c>
      <c r="AI248" s="5" t="s">
        <v>59</v>
      </c>
      <c r="AJ248" s="5" t="s">
        <v>59</v>
      </c>
      <c r="AK248" s="5" t="s">
        <v>59</v>
      </c>
      <c r="AL248" s="5" t="s">
        <v>59</v>
      </c>
      <c r="AM248" s="5" t="s">
        <v>59</v>
      </c>
      <c r="AN248" s="5" t="s">
        <v>59</v>
      </c>
      <c r="AO248" s="5" t="s">
        <v>59</v>
      </c>
      <c r="AP248" s="5" t="s">
        <v>59</v>
      </c>
      <c r="AQ248" s="5" t="s">
        <v>59</v>
      </c>
      <c r="AR248" s="5" t="s">
        <v>59</v>
      </c>
      <c r="AS248" s="5" t="s">
        <v>59</v>
      </c>
      <c r="AT248" s="5" t="s">
        <v>59</v>
      </c>
      <c r="AU248" s="5" t="s">
        <v>59</v>
      </c>
      <c r="AV248" s="5" t="s">
        <v>59</v>
      </c>
      <c r="AW248" s="5" t="s">
        <v>59</v>
      </c>
      <c r="AX248" s="5" t="s">
        <v>59</v>
      </c>
      <c r="AY248" s="5" t="s">
        <v>59</v>
      </c>
      <c r="AZ248" s="5" t="s">
        <v>59</v>
      </c>
      <c r="BA248" s="5" t="s">
        <v>59</v>
      </c>
      <c r="BB248" s="5" t="s">
        <v>59</v>
      </c>
    </row>
    <row r="249" spans="1:54" x14ac:dyDescent="0.2">
      <c r="A249" s="3" t="s">
        <v>301</v>
      </c>
      <c r="B249" s="4">
        <v>4774693</v>
      </c>
      <c r="C249" s="6">
        <v>12.3632282508022</v>
      </c>
      <c r="D249" s="6">
        <v>12.4855237838386</v>
      </c>
      <c r="E249" s="6">
        <v>13.4095534961785</v>
      </c>
      <c r="F249" s="6">
        <v>11.428864214321401</v>
      </c>
      <c r="G249" s="6">
        <v>11.8421365063762</v>
      </c>
      <c r="H249" s="5" t="s">
        <v>59</v>
      </c>
      <c r="I249" s="5" t="s">
        <v>59</v>
      </c>
      <c r="J249" s="5" t="s">
        <v>59</v>
      </c>
      <c r="K249" s="6">
        <v>10.9254828431613</v>
      </c>
      <c r="L249" s="5" t="s">
        <v>59</v>
      </c>
      <c r="M249" s="6">
        <v>13.0936138996202</v>
      </c>
      <c r="N249" s="6">
        <v>10.6442144013206</v>
      </c>
      <c r="O249" s="6">
        <v>11.011590572270199</v>
      </c>
      <c r="P249" s="5" t="s">
        <v>59</v>
      </c>
      <c r="Q249" s="6">
        <v>11.9794142513247</v>
      </c>
      <c r="R249" s="6">
        <v>11.6362736507355</v>
      </c>
      <c r="S249" s="6">
        <v>12.8096009070665</v>
      </c>
      <c r="T249" s="6">
        <v>13.9932610605604</v>
      </c>
      <c r="U249" s="6">
        <v>14.418171411471301</v>
      </c>
      <c r="V249" s="5" t="s">
        <v>59</v>
      </c>
      <c r="W249" s="6">
        <v>15.577580388869301</v>
      </c>
      <c r="X249" s="5" t="s">
        <v>59</v>
      </c>
      <c r="Y249" s="6">
        <v>16.4659397806927</v>
      </c>
      <c r="Z249" s="6">
        <v>15.8826412236</v>
      </c>
      <c r="AA249" s="5" t="s">
        <v>59</v>
      </c>
      <c r="AB249" s="5" t="s">
        <v>59</v>
      </c>
      <c r="AC249" s="5" t="s">
        <v>59</v>
      </c>
      <c r="AD249" s="5" t="s">
        <v>59</v>
      </c>
      <c r="AE249" s="5" t="s">
        <v>59</v>
      </c>
      <c r="AF249" s="5" t="s">
        <v>59</v>
      </c>
      <c r="AG249" s="5" t="s">
        <v>59</v>
      </c>
      <c r="AH249" s="5" t="s">
        <v>59</v>
      </c>
      <c r="AI249" s="5" t="s">
        <v>59</v>
      </c>
      <c r="AJ249" s="5" t="s">
        <v>59</v>
      </c>
      <c r="AK249" s="5" t="s">
        <v>59</v>
      </c>
      <c r="AL249" s="5" t="s">
        <v>59</v>
      </c>
      <c r="AM249" s="5" t="s">
        <v>59</v>
      </c>
      <c r="AN249" s="5" t="s">
        <v>59</v>
      </c>
      <c r="AO249" s="5" t="s">
        <v>59</v>
      </c>
      <c r="AP249" s="5" t="s">
        <v>59</v>
      </c>
      <c r="AQ249" s="5" t="s">
        <v>59</v>
      </c>
      <c r="AR249" s="5" t="s">
        <v>59</v>
      </c>
      <c r="AS249" s="5" t="s">
        <v>59</v>
      </c>
      <c r="AT249" s="5" t="s">
        <v>59</v>
      </c>
      <c r="AU249" s="5" t="s">
        <v>59</v>
      </c>
      <c r="AV249" s="5" t="s">
        <v>59</v>
      </c>
      <c r="AW249" s="5" t="s">
        <v>59</v>
      </c>
      <c r="AX249" s="5" t="s">
        <v>59</v>
      </c>
      <c r="AY249" s="5" t="s">
        <v>59</v>
      </c>
      <c r="AZ249" s="5" t="s">
        <v>59</v>
      </c>
      <c r="BA249" s="5" t="s">
        <v>59</v>
      </c>
      <c r="BB249" s="5" t="s">
        <v>59</v>
      </c>
    </row>
    <row r="250" spans="1:54" x14ac:dyDescent="0.2">
      <c r="A250" s="3" t="s">
        <v>302</v>
      </c>
      <c r="B250" s="4">
        <v>4425381</v>
      </c>
      <c r="C250" s="5" t="s">
        <v>59</v>
      </c>
      <c r="D250" s="5" t="s">
        <v>59</v>
      </c>
      <c r="E250" s="5" t="s">
        <v>59</v>
      </c>
      <c r="F250" s="5" t="s">
        <v>59</v>
      </c>
      <c r="G250" s="5" t="s">
        <v>59</v>
      </c>
      <c r="H250" s="5" t="s">
        <v>59</v>
      </c>
      <c r="I250" s="5" t="s">
        <v>59</v>
      </c>
      <c r="J250" s="5" t="s">
        <v>59</v>
      </c>
      <c r="K250" s="5" t="s">
        <v>59</v>
      </c>
      <c r="L250" s="5" t="s">
        <v>59</v>
      </c>
      <c r="M250" s="5" t="s">
        <v>59</v>
      </c>
      <c r="N250" s="5" t="s">
        <v>59</v>
      </c>
      <c r="O250" s="5" t="s">
        <v>59</v>
      </c>
      <c r="P250" s="5" t="s">
        <v>59</v>
      </c>
      <c r="Q250" s="5" t="s">
        <v>59</v>
      </c>
      <c r="R250" s="5" t="s">
        <v>59</v>
      </c>
      <c r="S250" s="5" t="s">
        <v>59</v>
      </c>
      <c r="T250" s="5" t="s">
        <v>59</v>
      </c>
      <c r="U250" s="5" t="s">
        <v>59</v>
      </c>
      <c r="V250" s="5" t="s">
        <v>59</v>
      </c>
      <c r="W250" s="5" t="s">
        <v>59</v>
      </c>
      <c r="X250" s="5" t="s">
        <v>59</v>
      </c>
      <c r="Y250" s="5" t="s">
        <v>59</v>
      </c>
      <c r="Z250" s="5" t="s">
        <v>59</v>
      </c>
      <c r="AA250" s="5" t="s">
        <v>59</v>
      </c>
      <c r="AB250" s="5" t="s">
        <v>59</v>
      </c>
      <c r="AC250" s="5" t="s">
        <v>59</v>
      </c>
      <c r="AD250" s="5" t="s">
        <v>59</v>
      </c>
      <c r="AE250" s="5" t="s">
        <v>59</v>
      </c>
      <c r="AF250" s="5" t="s">
        <v>59</v>
      </c>
      <c r="AG250" s="5" t="s">
        <v>59</v>
      </c>
      <c r="AH250" s="5" t="s">
        <v>59</v>
      </c>
      <c r="AI250" s="5" t="s">
        <v>59</v>
      </c>
      <c r="AJ250" s="5" t="s">
        <v>59</v>
      </c>
      <c r="AK250" s="5" t="s">
        <v>59</v>
      </c>
      <c r="AL250" s="5" t="s">
        <v>59</v>
      </c>
      <c r="AM250" s="5" t="s">
        <v>59</v>
      </c>
      <c r="AN250" s="5" t="s">
        <v>59</v>
      </c>
      <c r="AO250" s="5" t="s">
        <v>59</v>
      </c>
      <c r="AP250" s="5" t="s">
        <v>59</v>
      </c>
      <c r="AQ250" s="5" t="s">
        <v>59</v>
      </c>
      <c r="AR250" s="5" t="s">
        <v>59</v>
      </c>
      <c r="AS250" s="5" t="s">
        <v>59</v>
      </c>
      <c r="AT250" s="5" t="s">
        <v>59</v>
      </c>
      <c r="AU250" s="5" t="s">
        <v>59</v>
      </c>
      <c r="AV250" s="5" t="s">
        <v>59</v>
      </c>
      <c r="AW250" s="5" t="s">
        <v>59</v>
      </c>
      <c r="AX250" s="5" t="s">
        <v>59</v>
      </c>
      <c r="AY250" s="5" t="s">
        <v>59</v>
      </c>
      <c r="AZ250" s="5" t="s">
        <v>59</v>
      </c>
      <c r="BA250" s="5" t="s">
        <v>59</v>
      </c>
      <c r="BB250" s="5" t="s">
        <v>59</v>
      </c>
    </row>
    <row r="251" spans="1:54" x14ac:dyDescent="0.2">
      <c r="A251" s="3" t="s">
        <v>303</v>
      </c>
      <c r="B251" s="4">
        <v>4429478</v>
      </c>
      <c r="C251" s="5" t="s">
        <v>59</v>
      </c>
      <c r="D251" s="5" t="s">
        <v>59</v>
      </c>
      <c r="E251" s="5" t="s">
        <v>59</v>
      </c>
      <c r="F251" s="5" t="s">
        <v>59</v>
      </c>
      <c r="G251" s="5" t="s">
        <v>59</v>
      </c>
      <c r="H251" s="5" t="s">
        <v>59</v>
      </c>
      <c r="I251" s="5" t="s">
        <v>59</v>
      </c>
      <c r="J251" s="5" t="s">
        <v>59</v>
      </c>
      <c r="K251" s="5" t="s">
        <v>59</v>
      </c>
      <c r="L251" s="5" t="s">
        <v>59</v>
      </c>
      <c r="M251" s="5" t="s">
        <v>59</v>
      </c>
      <c r="N251" s="5" t="s">
        <v>59</v>
      </c>
      <c r="O251" s="5" t="s">
        <v>59</v>
      </c>
      <c r="P251" s="5" t="s">
        <v>59</v>
      </c>
      <c r="Q251" s="5" t="s">
        <v>59</v>
      </c>
      <c r="R251" s="5" t="s">
        <v>59</v>
      </c>
      <c r="S251" s="5" t="s">
        <v>59</v>
      </c>
      <c r="T251" s="5" t="s">
        <v>59</v>
      </c>
      <c r="U251" s="5" t="s">
        <v>59</v>
      </c>
      <c r="V251" s="5" t="s">
        <v>59</v>
      </c>
      <c r="W251" s="5" t="s">
        <v>59</v>
      </c>
      <c r="X251" s="5" t="s">
        <v>59</v>
      </c>
      <c r="Y251" s="5" t="s">
        <v>59</v>
      </c>
      <c r="Z251" s="5" t="s">
        <v>59</v>
      </c>
      <c r="AA251" s="5" t="s">
        <v>59</v>
      </c>
      <c r="AB251" s="5" t="s">
        <v>59</v>
      </c>
      <c r="AC251" s="5" t="s">
        <v>59</v>
      </c>
      <c r="AD251" s="5" t="s">
        <v>59</v>
      </c>
      <c r="AE251" s="5" t="s">
        <v>59</v>
      </c>
      <c r="AF251" s="5" t="s">
        <v>59</v>
      </c>
      <c r="AG251" s="5" t="s">
        <v>59</v>
      </c>
      <c r="AH251" s="5" t="s">
        <v>59</v>
      </c>
      <c r="AI251" s="5" t="s">
        <v>59</v>
      </c>
      <c r="AJ251" s="5" t="s">
        <v>59</v>
      </c>
      <c r="AK251" s="5" t="s">
        <v>59</v>
      </c>
      <c r="AL251" s="5" t="s">
        <v>59</v>
      </c>
      <c r="AM251" s="5" t="s">
        <v>59</v>
      </c>
      <c r="AN251" s="5" t="s">
        <v>59</v>
      </c>
      <c r="AO251" s="5" t="s">
        <v>59</v>
      </c>
      <c r="AP251" s="5" t="s">
        <v>59</v>
      </c>
      <c r="AQ251" s="5" t="s">
        <v>59</v>
      </c>
      <c r="AR251" s="5" t="s">
        <v>59</v>
      </c>
      <c r="AS251" s="5" t="s">
        <v>59</v>
      </c>
      <c r="AT251" s="5" t="s">
        <v>59</v>
      </c>
      <c r="AU251" s="5" t="s">
        <v>59</v>
      </c>
      <c r="AV251" s="5" t="s">
        <v>59</v>
      </c>
      <c r="AW251" s="5" t="s">
        <v>59</v>
      </c>
      <c r="AX251" s="5" t="s">
        <v>59</v>
      </c>
      <c r="AY251" s="5" t="s">
        <v>59</v>
      </c>
      <c r="AZ251" s="5" t="s">
        <v>59</v>
      </c>
      <c r="BA251" s="5" t="s">
        <v>59</v>
      </c>
      <c r="BB251" s="5" t="s">
        <v>59</v>
      </c>
    </row>
    <row r="252" spans="1:54" x14ac:dyDescent="0.2">
      <c r="A252" s="3" t="s">
        <v>304</v>
      </c>
      <c r="B252" s="4">
        <v>4332960</v>
      </c>
      <c r="C252" s="5" t="s">
        <v>59</v>
      </c>
      <c r="D252" s="5" t="s">
        <v>59</v>
      </c>
      <c r="E252" s="5" t="s">
        <v>59</v>
      </c>
      <c r="F252" s="5" t="s">
        <v>59</v>
      </c>
      <c r="G252" s="5" t="s">
        <v>59</v>
      </c>
      <c r="H252" s="5" t="s">
        <v>59</v>
      </c>
      <c r="I252" s="5" t="s">
        <v>59</v>
      </c>
      <c r="J252" s="5" t="s">
        <v>59</v>
      </c>
      <c r="K252" s="5" t="s">
        <v>59</v>
      </c>
      <c r="L252" s="5" t="s">
        <v>59</v>
      </c>
      <c r="M252" s="5" t="s">
        <v>59</v>
      </c>
      <c r="N252" s="5" t="s">
        <v>59</v>
      </c>
      <c r="O252" s="5" t="s">
        <v>59</v>
      </c>
      <c r="P252" s="5" t="s">
        <v>59</v>
      </c>
      <c r="Q252" s="5" t="s">
        <v>59</v>
      </c>
      <c r="R252" s="5" t="s">
        <v>59</v>
      </c>
      <c r="S252" s="5" t="s">
        <v>59</v>
      </c>
      <c r="T252" s="5" t="s">
        <v>59</v>
      </c>
      <c r="U252" s="5" t="s">
        <v>59</v>
      </c>
      <c r="V252" s="5" t="s">
        <v>59</v>
      </c>
      <c r="W252" s="5" t="s">
        <v>59</v>
      </c>
      <c r="X252" s="5" t="s">
        <v>59</v>
      </c>
      <c r="Y252" s="5" t="s">
        <v>59</v>
      </c>
      <c r="Z252" s="5" t="s">
        <v>59</v>
      </c>
      <c r="AA252" s="5" t="s">
        <v>59</v>
      </c>
      <c r="AB252" s="5" t="s">
        <v>59</v>
      </c>
      <c r="AC252" s="5" t="s">
        <v>59</v>
      </c>
      <c r="AD252" s="5" t="s">
        <v>59</v>
      </c>
      <c r="AE252" s="5" t="s">
        <v>59</v>
      </c>
      <c r="AF252" s="5" t="s">
        <v>59</v>
      </c>
      <c r="AG252" s="5" t="s">
        <v>59</v>
      </c>
      <c r="AH252" s="5" t="s">
        <v>59</v>
      </c>
      <c r="AI252" s="5" t="s">
        <v>59</v>
      </c>
      <c r="AJ252" s="5" t="s">
        <v>59</v>
      </c>
      <c r="AK252" s="5" t="s">
        <v>59</v>
      </c>
      <c r="AL252" s="5" t="s">
        <v>59</v>
      </c>
      <c r="AM252" s="5" t="s">
        <v>59</v>
      </c>
      <c r="AN252" s="5" t="s">
        <v>59</v>
      </c>
      <c r="AO252" s="5" t="s">
        <v>59</v>
      </c>
      <c r="AP252" s="5" t="s">
        <v>59</v>
      </c>
      <c r="AQ252" s="5" t="s">
        <v>59</v>
      </c>
      <c r="AR252" s="5" t="s">
        <v>59</v>
      </c>
      <c r="AS252" s="5" t="s">
        <v>59</v>
      </c>
      <c r="AT252" s="5" t="s">
        <v>59</v>
      </c>
      <c r="AU252" s="5" t="s">
        <v>59</v>
      </c>
      <c r="AV252" s="5" t="s">
        <v>59</v>
      </c>
      <c r="AW252" s="5" t="s">
        <v>59</v>
      </c>
      <c r="AX252" s="5" t="s">
        <v>59</v>
      </c>
      <c r="AY252" s="5" t="s">
        <v>59</v>
      </c>
      <c r="AZ252" s="5" t="s">
        <v>59</v>
      </c>
      <c r="BA252" s="5" t="s">
        <v>59</v>
      </c>
      <c r="BB252" s="5" t="s">
        <v>59</v>
      </c>
    </row>
    <row r="253" spans="1:54" x14ac:dyDescent="0.2">
      <c r="A253" s="3" t="s">
        <v>305</v>
      </c>
      <c r="B253" s="4">
        <v>4822635</v>
      </c>
      <c r="C253" s="6">
        <v>31.9563138561683</v>
      </c>
      <c r="D253" s="6">
        <v>31.946653866309099</v>
      </c>
      <c r="E253" s="6">
        <v>31.520440588637399</v>
      </c>
      <c r="F253" s="6">
        <v>28.636419341939799</v>
      </c>
      <c r="G253" s="5" t="s">
        <v>59</v>
      </c>
      <c r="H253" s="5" t="s">
        <v>59</v>
      </c>
      <c r="I253" s="5" t="s">
        <v>59</v>
      </c>
      <c r="J253" s="5" t="s">
        <v>59</v>
      </c>
      <c r="K253" s="5" t="s">
        <v>59</v>
      </c>
      <c r="L253" s="5" t="s">
        <v>59</v>
      </c>
      <c r="M253" s="5" t="s">
        <v>59</v>
      </c>
      <c r="N253" s="5" t="s">
        <v>59</v>
      </c>
      <c r="O253" s="5" t="s">
        <v>59</v>
      </c>
      <c r="P253" s="5" t="s">
        <v>59</v>
      </c>
      <c r="Q253" s="5" t="s">
        <v>59</v>
      </c>
      <c r="R253" s="5" t="s">
        <v>59</v>
      </c>
      <c r="S253" s="5" t="s">
        <v>59</v>
      </c>
      <c r="T253" s="5" t="s">
        <v>59</v>
      </c>
      <c r="U253" s="5" t="s">
        <v>59</v>
      </c>
      <c r="V253" s="5" t="s">
        <v>59</v>
      </c>
      <c r="W253" s="5" t="s">
        <v>59</v>
      </c>
      <c r="X253" s="5" t="s">
        <v>59</v>
      </c>
      <c r="Y253" s="5" t="s">
        <v>59</v>
      </c>
      <c r="Z253" s="5" t="s">
        <v>59</v>
      </c>
      <c r="AA253" s="5" t="s">
        <v>59</v>
      </c>
      <c r="AB253" s="5" t="s">
        <v>59</v>
      </c>
      <c r="AC253" s="5" t="s">
        <v>59</v>
      </c>
      <c r="AD253" s="5" t="s">
        <v>59</v>
      </c>
      <c r="AE253" s="5" t="s">
        <v>59</v>
      </c>
      <c r="AF253" s="5" t="s">
        <v>59</v>
      </c>
      <c r="AG253" s="5" t="s">
        <v>59</v>
      </c>
      <c r="AH253" s="5" t="s">
        <v>59</v>
      </c>
      <c r="AI253" s="5" t="s">
        <v>59</v>
      </c>
      <c r="AJ253" s="5" t="s">
        <v>59</v>
      </c>
      <c r="AK253" s="5" t="s">
        <v>59</v>
      </c>
      <c r="AL253" s="5" t="s">
        <v>59</v>
      </c>
      <c r="AM253" s="5" t="s">
        <v>59</v>
      </c>
      <c r="AN253" s="5" t="s">
        <v>59</v>
      </c>
      <c r="AO253" s="5" t="s">
        <v>59</v>
      </c>
      <c r="AP253" s="5" t="s">
        <v>59</v>
      </c>
      <c r="AQ253" s="5" t="s">
        <v>59</v>
      </c>
      <c r="AR253" s="5" t="s">
        <v>59</v>
      </c>
      <c r="AS253" s="5" t="s">
        <v>59</v>
      </c>
      <c r="AT253" s="5" t="s">
        <v>59</v>
      </c>
      <c r="AU253" s="5" t="s">
        <v>59</v>
      </c>
      <c r="AV253" s="5" t="s">
        <v>59</v>
      </c>
      <c r="AW253" s="5" t="s">
        <v>59</v>
      </c>
      <c r="AX253" s="5" t="s">
        <v>59</v>
      </c>
      <c r="AY253" s="5" t="s">
        <v>59</v>
      </c>
      <c r="AZ253" s="5" t="s">
        <v>59</v>
      </c>
      <c r="BA253" s="5" t="s">
        <v>59</v>
      </c>
      <c r="BB253" s="5" t="s">
        <v>59</v>
      </c>
    </row>
    <row r="254" spans="1:54" x14ac:dyDescent="0.2">
      <c r="A254" s="3" t="s">
        <v>306</v>
      </c>
      <c r="B254" s="4">
        <v>4314286</v>
      </c>
      <c r="C254" s="5" t="s">
        <v>59</v>
      </c>
      <c r="D254" s="5" t="s">
        <v>59</v>
      </c>
      <c r="E254" s="5" t="s">
        <v>59</v>
      </c>
      <c r="F254" s="5" t="s">
        <v>59</v>
      </c>
      <c r="G254" s="5" t="s">
        <v>59</v>
      </c>
      <c r="H254" s="5" t="s">
        <v>59</v>
      </c>
      <c r="I254" s="5" t="s">
        <v>59</v>
      </c>
      <c r="J254" s="5" t="s">
        <v>59</v>
      </c>
      <c r="K254" s="5" t="s">
        <v>59</v>
      </c>
      <c r="L254" s="5" t="s">
        <v>59</v>
      </c>
      <c r="M254" s="5" t="s">
        <v>59</v>
      </c>
      <c r="N254" s="5" t="s">
        <v>59</v>
      </c>
      <c r="O254" s="5" t="s">
        <v>59</v>
      </c>
      <c r="P254" s="5" t="s">
        <v>59</v>
      </c>
      <c r="Q254" s="5" t="s">
        <v>59</v>
      </c>
      <c r="R254" s="5" t="s">
        <v>59</v>
      </c>
      <c r="S254" s="5" t="s">
        <v>59</v>
      </c>
      <c r="T254" s="5" t="s">
        <v>59</v>
      </c>
      <c r="U254" s="5" t="s">
        <v>59</v>
      </c>
      <c r="V254" s="5" t="s">
        <v>59</v>
      </c>
      <c r="W254" s="5" t="s">
        <v>59</v>
      </c>
      <c r="X254" s="5" t="s">
        <v>59</v>
      </c>
      <c r="Y254" s="5" t="s">
        <v>59</v>
      </c>
      <c r="Z254" s="5" t="s">
        <v>59</v>
      </c>
      <c r="AA254" s="5" t="s">
        <v>59</v>
      </c>
      <c r="AB254" s="5" t="s">
        <v>59</v>
      </c>
      <c r="AC254" s="5" t="s">
        <v>59</v>
      </c>
      <c r="AD254" s="5" t="s">
        <v>59</v>
      </c>
      <c r="AE254" s="5" t="s">
        <v>59</v>
      </c>
      <c r="AF254" s="5" t="s">
        <v>59</v>
      </c>
      <c r="AG254" s="5" t="s">
        <v>59</v>
      </c>
      <c r="AH254" s="5" t="s">
        <v>59</v>
      </c>
      <c r="AI254" s="5" t="s">
        <v>59</v>
      </c>
      <c r="AJ254" s="5" t="s">
        <v>59</v>
      </c>
      <c r="AK254" s="5" t="s">
        <v>59</v>
      </c>
      <c r="AL254" s="5" t="s">
        <v>59</v>
      </c>
      <c r="AM254" s="5" t="s">
        <v>59</v>
      </c>
      <c r="AN254" s="5" t="s">
        <v>59</v>
      </c>
      <c r="AO254" s="5" t="s">
        <v>59</v>
      </c>
      <c r="AP254" s="5" t="s">
        <v>59</v>
      </c>
      <c r="AQ254" s="5" t="s">
        <v>59</v>
      </c>
      <c r="AR254" s="5" t="s">
        <v>59</v>
      </c>
      <c r="AS254" s="5" t="s">
        <v>59</v>
      </c>
      <c r="AT254" s="5" t="s">
        <v>59</v>
      </c>
      <c r="AU254" s="5" t="s">
        <v>59</v>
      </c>
      <c r="AV254" s="5" t="s">
        <v>59</v>
      </c>
      <c r="AW254" s="5" t="s">
        <v>59</v>
      </c>
      <c r="AX254" s="5" t="s">
        <v>59</v>
      </c>
      <c r="AY254" s="5" t="s">
        <v>59</v>
      </c>
      <c r="AZ254" s="5" t="s">
        <v>59</v>
      </c>
      <c r="BA254" s="5" t="s">
        <v>59</v>
      </c>
      <c r="BB254" s="5" t="s">
        <v>59</v>
      </c>
    </row>
    <row r="255" spans="1:54" x14ac:dyDescent="0.2">
      <c r="A255" s="3" t="s">
        <v>307</v>
      </c>
      <c r="B255" s="4">
        <v>4649929</v>
      </c>
      <c r="C255" s="6">
        <v>31.928904632220402</v>
      </c>
      <c r="D255" s="5" t="s">
        <v>59</v>
      </c>
      <c r="E255" s="5" t="s">
        <v>59</v>
      </c>
      <c r="F255" s="5" t="s">
        <v>59</v>
      </c>
      <c r="G255" s="6">
        <v>34.230785090594097</v>
      </c>
      <c r="H255" s="5" t="s">
        <v>59</v>
      </c>
      <c r="I255" s="5" t="s">
        <v>59</v>
      </c>
      <c r="J255" s="5" t="s">
        <v>59</v>
      </c>
      <c r="K255" s="5" t="s">
        <v>59</v>
      </c>
      <c r="L255" s="6">
        <v>26.923869664306501</v>
      </c>
      <c r="M255" s="5" t="s">
        <v>59</v>
      </c>
      <c r="N255" s="5" t="s">
        <v>59</v>
      </c>
      <c r="O255" s="5" t="s">
        <v>59</v>
      </c>
      <c r="P255" s="5" t="s">
        <v>59</v>
      </c>
      <c r="Q255" s="5" t="s">
        <v>59</v>
      </c>
      <c r="R255" s="5" t="s">
        <v>59</v>
      </c>
      <c r="S255" s="5" t="s">
        <v>59</v>
      </c>
      <c r="T255" s="5" t="s">
        <v>59</v>
      </c>
      <c r="U255" s="5" t="s">
        <v>59</v>
      </c>
      <c r="V255" s="5" t="s">
        <v>59</v>
      </c>
      <c r="W255" s="5" t="s">
        <v>59</v>
      </c>
      <c r="X255" s="5" t="s">
        <v>59</v>
      </c>
      <c r="Y255" s="5" t="s">
        <v>59</v>
      </c>
      <c r="Z255" s="5" t="s">
        <v>59</v>
      </c>
      <c r="AA255" s="5" t="s">
        <v>59</v>
      </c>
      <c r="AB255" s="5" t="s">
        <v>59</v>
      </c>
      <c r="AC255" s="5" t="s">
        <v>59</v>
      </c>
      <c r="AD255" s="5" t="s">
        <v>59</v>
      </c>
      <c r="AE255" s="5" t="s">
        <v>59</v>
      </c>
      <c r="AF255" s="5" t="s">
        <v>59</v>
      </c>
      <c r="AG255" s="5" t="s">
        <v>59</v>
      </c>
      <c r="AH255" s="5" t="s">
        <v>59</v>
      </c>
      <c r="AI255" s="5" t="s">
        <v>59</v>
      </c>
      <c r="AJ255" s="5" t="s">
        <v>59</v>
      </c>
      <c r="AK255" s="5" t="s">
        <v>59</v>
      </c>
      <c r="AL255" s="5" t="s">
        <v>59</v>
      </c>
      <c r="AM255" s="5" t="s">
        <v>59</v>
      </c>
      <c r="AN255" s="5" t="s">
        <v>59</v>
      </c>
      <c r="AO255" s="5" t="s">
        <v>59</v>
      </c>
      <c r="AP255" s="5" t="s">
        <v>59</v>
      </c>
      <c r="AQ255" s="5" t="s">
        <v>59</v>
      </c>
      <c r="AR255" s="5" t="s">
        <v>59</v>
      </c>
      <c r="AS255" s="5" t="s">
        <v>59</v>
      </c>
      <c r="AT255" s="5" t="s">
        <v>59</v>
      </c>
      <c r="AU255" s="5" t="s">
        <v>59</v>
      </c>
      <c r="AV255" s="5" t="s">
        <v>59</v>
      </c>
      <c r="AW255" s="5" t="s">
        <v>59</v>
      </c>
      <c r="AX255" s="5" t="s">
        <v>59</v>
      </c>
      <c r="AY255" s="5" t="s">
        <v>59</v>
      </c>
      <c r="AZ255" s="5" t="s">
        <v>59</v>
      </c>
      <c r="BA255" s="5" t="s">
        <v>59</v>
      </c>
      <c r="BB255" s="5" t="s">
        <v>59</v>
      </c>
    </row>
    <row r="256" spans="1:54" x14ac:dyDescent="0.2">
      <c r="A256" s="3" t="s">
        <v>308</v>
      </c>
      <c r="B256" s="4">
        <v>10735009</v>
      </c>
      <c r="C256" s="5" t="s">
        <v>59</v>
      </c>
      <c r="D256" s="5" t="s">
        <v>59</v>
      </c>
      <c r="E256" s="5" t="s">
        <v>59</v>
      </c>
      <c r="F256" s="5" t="s">
        <v>59</v>
      </c>
      <c r="G256" s="5" t="s">
        <v>59</v>
      </c>
      <c r="H256" s="5" t="s">
        <v>59</v>
      </c>
      <c r="I256" s="5" t="s">
        <v>59</v>
      </c>
      <c r="J256" s="5" t="s">
        <v>59</v>
      </c>
      <c r="K256" s="5" t="s">
        <v>59</v>
      </c>
      <c r="L256" s="5" t="s">
        <v>59</v>
      </c>
      <c r="M256" s="5" t="s">
        <v>59</v>
      </c>
      <c r="N256" s="5" t="s">
        <v>59</v>
      </c>
      <c r="O256" s="5" t="s">
        <v>59</v>
      </c>
      <c r="P256" s="5" t="s">
        <v>59</v>
      </c>
      <c r="Q256" s="5" t="s">
        <v>59</v>
      </c>
      <c r="R256" s="5" t="s">
        <v>59</v>
      </c>
      <c r="S256" s="5" t="s">
        <v>59</v>
      </c>
      <c r="T256" s="5" t="s">
        <v>59</v>
      </c>
      <c r="U256" s="5" t="s">
        <v>59</v>
      </c>
      <c r="V256" s="5" t="s">
        <v>59</v>
      </c>
      <c r="W256" s="5" t="s">
        <v>59</v>
      </c>
      <c r="X256" s="5" t="s">
        <v>59</v>
      </c>
      <c r="Y256" s="5" t="s">
        <v>59</v>
      </c>
      <c r="Z256" s="5" t="s">
        <v>59</v>
      </c>
      <c r="AA256" s="5" t="s">
        <v>59</v>
      </c>
      <c r="AB256" s="5" t="s">
        <v>59</v>
      </c>
      <c r="AC256" s="5" t="s">
        <v>59</v>
      </c>
      <c r="AD256" s="5" t="s">
        <v>59</v>
      </c>
      <c r="AE256" s="5" t="s">
        <v>59</v>
      </c>
      <c r="AF256" s="5" t="s">
        <v>59</v>
      </c>
      <c r="AG256" s="5" t="s">
        <v>59</v>
      </c>
      <c r="AH256" s="5" t="s">
        <v>59</v>
      </c>
      <c r="AI256" s="5" t="s">
        <v>59</v>
      </c>
      <c r="AJ256" s="5" t="s">
        <v>59</v>
      </c>
      <c r="AK256" s="5" t="s">
        <v>59</v>
      </c>
      <c r="AL256" s="5" t="s">
        <v>59</v>
      </c>
      <c r="AM256" s="5" t="s">
        <v>59</v>
      </c>
      <c r="AN256" s="5" t="s">
        <v>59</v>
      </c>
      <c r="AO256" s="5" t="s">
        <v>59</v>
      </c>
      <c r="AP256" s="5" t="s">
        <v>59</v>
      </c>
      <c r="AQ256" s="5" t="s">
        <v>59</v>
      </c>
      <c r="AR256" s="5" t="s">
        <v>59</v>
      </c>
      <c r="AS256" s="5" t="s">
        <v>59</v>
      </c>
      <c r="AT256" s="5" t="s">
        <v>59</v>
      </c>
      <c r="AU256" s="5" t="s">
        <v>59</v>
      </c>
      <c r="AV256" s="5" t="s">
        <v>59</v>
      </c>
      <c r="AW256" s="5" t="s">
        <v>59</v>
      </c>
      <c r="AX256" s="5" t="s">
        <v>59</v>
      </c>
      <c r="AY256" s="5" t="s">
        <v>59</v>
      </c>
      <c r="AZ256" s="5" t="s">
        <v>59</v>
      </c>
      <c r="BA256" s="5" t="s">
        <v>59</v>
      </c>
      <c r="BB256" s="5" t="s">
        <v>59</v>
      </c>
    </row>
    <row r="257" spans="1:54" x14ac:dyDescent="0.2">
      <c r="A257" s="3" t="s">
        <v>309</v>
      </c>
      <c r="B257" s="4">
        <v>4429481</v>
      </c>
      <c r="C257" s="5" t="s">
        <v>59</v>
      </c>
      <c r="D257" s="5" t="s">
        <v>59</v>
      </c>
      <c r="E257" s="5" t="s">
        <v>59</v>
      </c>
      <c r="F257" s="5" t="s">
        <v>59</v>
      </c>
      <c r="G257" s="5" t="s">
        <v>59</v>
      </c>
      <c r="H257" s="5" t="s">
        <v>59</v>
      </c>
      <c r="I257" s="5" t="s">
        <v>59</v>
      </c>
      <c r="J257" s="5" t="s">
        <v>59</v>
      </c>
      <c r="K257" s="5" t="s">
        <v>59</v>
      </c>
      <c r="L257" s="5" t="s">
        <v>59</v>
      </c>
      <c r="M257" s="5" t="s">
        <v>59</v>
      </c>
      <c r="N257" s="5" t="s">
        <v>59</v>
      </c>
      <c r="O257" s="5" t="s">
        <v>59</v>
      </c>
      <c r="P257" s="5" t="s">
        <v>59</v>
      </c>
      <c r="Q257" s="5" t="s">
        <v>59</v>
      </c>
      <c r="R257" s="5" t="s">
        <v>59</v>
      </c>
      <c r="S257" s="5" t="s">
        <v>59</v>
      </c>
      <c r="T257" s="5" t="s">
        <v>59</v>
      </c>
      <c r="U257" s="5" t="s">
        <v>59</v>
      </c>
      <c r="V257" s="5" t="s">
        <v>59</v>
      </c>
      <c r="W257" s="5" t="s">
        <v>59</v>
      </c>
      <c r="X257" s="5" t="s">
        <v>59</v>
      </c>
      <c r="Y257" s="5" t="s">
        <v>59</v>
      </c>
      <c r="Z257" s="5" t="s">
        <v>59</v>
      </c>
      <c r="AA257" s="5" t="s">
        <v>59</v>
      </c>
      <c r="AB257" s="5" t="s">
        <v>59</v>
      </c>
      <c r="AC257" s="5" t="s">
        <v>59</v>
      </c>
      <c r="AD257" s="5" t="s">
        <v>59</v>
      </c>
      <c r="AE257" s="5" t="s">
        <v>59</v>
      </c>
      <c r="AF257" s="5" t="s">
        <v>59</v>
      </c>
      <c r="AG257" s="5" t="s">
        <v>59</v>
      </c>
      <c r="AH257" s="5" t="s">
        <v>59</v>
      </c>
      <c r="AI257" s="5" t="s">
        <v>59</v>
      </c>
      <c r="AJ257" s="5" t="s">
        <v>59</v>
      </c>
      <c r="AK257" s="5" t="s">
        <v>59</v>
      </c>
      <c r="AL257" s="5" t="s">
        <v>59</v>
      </c>
      <c r="AM257" s="5" t="s">
        <v>59</v>
      </c>
      <c r="AN257" s="5" t="s">
        <v>59</v>
      </c>
      <c r="AO257" s="5" t="s">
        <v>59</v>
      </c>
      <c r="AP257" s="5" t="s">
        <v>59</v>
      </c>
      <c r="AQ257" s="5" t="s">
        <v>59</v>
      </c>
      <c r="AR257" s="5" t="s">
        <v>59</v>
      </c>
      <c r="AS257" s="5" t="s">
        <v>59</v>
      </c>
      <c r="AT257" s="5" t="s">
        <v>59</v>
      </c>
      <c r="AU257" s="5" t="s">
        <v>59</v>
      </c>
      <c r="AV257" s="5" t="s">
        <v>59</v>
      </c>
      <c r="AW257" s="5" t="s">
        <v>59</v>
      </c>
      <c r="AX257" s="5" t="s">
        <v>59</v>
      </c>
      <c r="AY257" s="5" t="s">
        <v>59</v>
      </c>
      <c r="AZ257" s="5" t="s">
        <v>59</v>
      </c>
      <c r="BA257" s="5" t="s">
        <v>59</v>
      </c>
      <c r="BB257" s="5" t="s">
        <v>59</v>
      </c>
    </row>
    <row r="258" spans="1:54" x14ac:dyDescent="0.2">
      <c r="A258" s="3" t="s">
        <v>310</v>
      </c>
      <c r="B258" s="4">
        <v>4316795</v>
      </c>
      <c r="C258" s="5" t="s">
        <v>59</v>
      </c>
      <c r="D258" s="5" t="s">
        <v>59</v>
      </c>
      <c r="E258" s="5" t="s">
        <v>59</v>
      </c>
      <c r="F258" s="5" t="s">
        <v>59</v>
      </c>
      <c r="G258" s="5" t="s">
        <v>59</v>
      </c>
      <c r="H258" s="5" t="s">
        <v>59</v>
      </c>
      <c r="I258" s="5" t="s">
        <v>59</v>
      </c>
      <c r="J258" s="5" t="s">
        <v>59</v>
      </c>
      <c r="K258" s="5" t="s">
        <v>59</v>
      </c>
      <c r="L258" s="5" t="s">
        <v>59</v>
      </c>
      <c r="M258" s="5" t="s">
        <v>59</v>
      </c>
      <c r="N258" s="5" t="s">
        <v>59</v>
      </c>
      <c r="O258" s="5" t="s">
        <v>59</v>
      </c>
      <c r="P258" s="5" t="s">
        <v>59</v>
      </c>
      <c r="Q258" s="5" t="s">
        <v>59</v>
      </c>
      <c r="R258" s="5" t="s">
        <v>59</v>
      </c>
      <c r="S258" s="5" t="s">
        <v>59</v>
      </c>
      <c r="T258" s="5" t="s">
        <v>59</v>
      </c>
      <c r="U258" s="5" t="s">
        <v>59</v>
      </c>
      <c r="V258" s="5" t="s">
        <v>59</v>
      </c>
      <c r="W258" s="5" t="s">
        <v>59</v>
      </c>
      <c r="X258" s="5" t="s">
        <v>59</v>
      </c>
      <c r="Y258" s="5" t="s">
        <v>59</v>
      </c>
      <c r="Z258" s="6">
        <v>3.5655099381925601</v>
      </c>
      <c r="AA258" s="5" t="s">
        <v>59</v>
      </c>
      <c r="AB258" s="5" t="s">
        <v>59</v>
      </c>
      <c r="AC258" s="5" t="s">
        <v>59</v>
      </c>
      <c r="AD258" s="5" t="s">
        <v>59</v>
      </c>
      <c r="AE258" s="5" t="s">
        <v>59</v>
      </c>
      <c r="AF258" s="5" t="s">
        <v>59</v>
      </c>
      <c r="AG258" s="5" t="s">
        <v>59</v>
      </c>
      <c r="AH258" s="5" t="s">
        <v>59</v>
      </c>
      <c r="AI258" s="5" t="s">
        <v>59</v>
      </c>
      <c r="AJ258" s="5" t="s">
        <v>59</v>
      </c>
      <c r="AK258" s="5" t="s">
        <v>59</v>
      </c>
      <c r="AL258" s="5" t="s">
        <v>59</v>
      </c>
      <c r="AM258" s="5" t="s">
        <v>59</v>
      </c>
      <c r="AN258" s="5" t="s">
        <v>59</v>
      </c>
      <c r="AO258" s="5" t="s">
        <v>59</v>
      </c>
      <c r="AP258" s="5" t="s">
        <v>59</v>
      </c>
      <c r="AQ258" s="5" t="s">
        <v>59</v>
      </c>
      <c r="AR258" s="5" t="s">
        <v>59</v>
      </c>
      <c r="AS258" s="5" t="s">
        <v>59</v>
      </c>
      <c r="AT258" s="5" t="s">
        <v>59</v>
      </c>
      <c r="AU258" s="5" t="s">
        <v>59</v>
      </c>
      <c r="AV258" s="5" t="s">
        <v>59</v>
      </c>
      <c r="AW258" s="5" t="s">
        <v>59</v>
      </c>
      <c r="AX258" s="5" t="s">
        <v>59</v>
      </c>
      <c r="AY258" s="5" t="s">
        <v>59</v>
      </c>
      <c r="AZ258" s="5" t="s">
        <v>59</v>
      </c>
      <c r="BA258" s="5" t="s">
        <v>59</v>
      </c>
      <c r="BB258" s="5" t="s">
        <v>59</v>
      </c>
    </row>
    <row r="259" spans="1:54" x14ac:dyDescent="0.2">
      <c r="A259" s="3" t="s">
        <v>311</v>
      </c>
      <c r="B259" s="4">
        <v>6213730</v>
      </c>
      <c r="C259" s="5" t="s">
        <v>59</v>
      </c>
      <c r="D259" s="5" t="s">
        <v>59</v>
      </c>
      <c r="E259" s="5" t="s">
        <v>59</v>
      </c>
      <c r="F259" s="5" t="s">
        <v>59</v>
      </c>
      <c r="G259" s="5" t="s">
        <v>59</v>
      </c>
      <c r="H259" s="5" t="s">
        <v>59</v>
      </c>
      <c r="I259" s="5" t="s">
        <v>59</v>
      </c>
      <c r="J259" s="5" t="s">
        <v>59</v>
      </c>
      <c r="K259" s="5" t="s">
        <v>59</v>
      </c>
      <c r="L259" s="5" t="s">
        <v>59</v>
      </c>
      <c r="M259" s="5" t="s">
        <v>59</v>
      </c>
      <c r="N259" s="5" t="s">
        <v>59</v>
      </c>
      <c r="O259" s="5" t="s">
        <v>59</v>
      </c>
      <c r="P259" s="5" t="s">
        <v>59</v>
      </c>
      <c r="Q259" s="5" t="s">
        <v>59</v>
      </c>
      <c r="R259" s="5" t="s">
        <v>59</v>
      </c>
      <c r="S259" s="5" t="s">
        <v>59</v>
      </c>
      <c r="T259" s="5" t="s">
        <v>59</v>
      </c>
      <c r="U259" s="5" t="s">
        <v>59</v>
      </c>
      <c r="V259" s="5" t="s">
        <v>59</v>
      </c>
      <c r="W259" s="5" t="s">
        <v>59</v>
      </c>
      <c r="X259" s="5" t="s">
        <v>59</v>
      </c>
      <c r="Y259" s="5" t="s">
        <v>59</v>
      </c>
      <c r="Z259" s="5" t="s">
        <v>59</v>
      </c>
      <c r="AA259" s="5" t="s">
        <v>59</v>
      </c>
      <c r="AB259" s="5" t="s">
        <v>59</v>
      </c>
      <c r="AC259" s="5" t="s">
        <v>59</v>
      </c>
      <c r="AD259" s="5" t="s">
        <v>59</v>
      </c>
      <c r="AE259" s="5" t="s">
        <v>59</v>
      </c>
      <c r="AF259" s="5" t="s">
        <v>59</v>
      </c>
      <c r="AG259" s="5" t="s">
        <v>59</v>
      </c>
      <c r="AH259" s="5" t="s">
        <v>59</v>
      </c>
      <c r="AI259" s="5" t="s">
        <v>59</v>
      </c>
      <c r="AJ259" s="5" t="s">
        <v>59</v>
      </c>
      <c r="AK259" s="5" t="s">
        <v>59</v>
      </c>
      <c r="AL259" s="5" t="s">
        <v>59</v>
      </c>
      <c r="AM259" s="5" t="s">
        <v>59</v>
      </c>
      <c r="AN259" s="5" t="s">
        <v>59</v>
      </c>
      <c r="AO259" s="5" t="s">
        <v>59</v>
      </c>
      <c r="AP259" s="5" t="s">
        <v>59</v>
      </c>
      <c r="AQ259" s="5" t="s">
        <v>59</v>
      </c>
      <c r="AR259" s="5" t="s">
        <v>59</v>
      </c>
      <c r="AS259" s="5" t="s">
        <v>59</v>
      </c>
      <c r="AT259" s="5" t="s">
        <v>59</v>
      </c>
      <c r="AU259" s="5" t="s">
        <v>59</v>
      </c>
      <c r="AV259" s="5" t="s">
        <v>59</v>
      </c>
      <c r="AW259" s="5" t="s">
        <v>59</v>
      </c>
      <c r="AX259" s="5" t="s">
        <v>59</v>
      </c>
      <c r="AY259" s="5" t="s">
        <v>59</v>
      </c>
      <c r="AZ259" s="5" t="s">
        <v>59</v>
      </c>
      <c r="BA259" s="5" t="s">
        <v>59</v>
      </c>
      <c r="BB259" s="5" t="s">
        <v>59</v>
      </c>
    </row>
    <row r="260" spans="1:54" x14ac:dyDescent="0.2">
      <c r="A260" s="3" t="s">
        <v>312</v>
      </c>
      <c r="B260" s="4">
        <v>4307133</v>
      </c>
      <c r="C260" s="5" t="s">
        <v>59</v>
      </c>
      <c r="D260" s="5" t="s">
        <v>59</v>
      </c>
      <c r="E260" s="5" t="s">
        <v>59</v>
      </c>
      <c r="F260" s="5" t="s">
        <v>59</v>
      </c>
      <c r="G260" s="5" t="s">
        <v>59</v>
      </c>
      <c r="H260" s="5" t="s">
        <v>59</v>
      </c>
      <c r="I260" s="5" t="s">
        <v>59</v>
      </c>
      <c r="J260" s="5" t="s">
        <v>59</v>
      </c>
      <c r="K260" s="5" t="s">
        <v>59</v>
      </c>
      <c r="L260" s="5" t="s">
        <v>59</v>
      </c>
      <c r="M260" s="5" t="s">
        <v>59</v>
      </c>
      <c r="N260" s="5" t="s">
        <v>59</v>
      </c>
      <c r="O260" s="5" t="s">
        <v>59</v>
      </c>
      <c r="P260" s="5" t="s">
        <v>59</v>
      </c>
      <c r="Q260" s="5" t="s">
        <v>59</v>
      </c>
      <c r="R260" s="5" t="s">
        <v>59</v>
      </c>
      <c r="S260" s="5" t="s">
        <v>59</v>
      </c>
      <c r="T260" s="5" t="s">
        <v>59</v>
      </c>
      <c r="U260" s="5" t="s">
        <v>59</v>
      </c>
      <c r="V260" s="5" t="s">
        <v>59</v>
      </c>
      <c r="W260" s="5" t="s">
        <v>59</v>
      </c>
      <c r="X260" s="5" t="s">
        <v>59</v>
      </c>
      <c r="Y260" s="5" t="s">
        <v>59</v>
      </c>
      <c r="Z260" s="5" t="s">
        <v>59</v>
      </c>
      <c r="AA260" s="5" t="s">
        <v>59</v>
      </c>
      <c r="AB260" s="5" t="s">
        <v>59</v>
      </c>
      <c r="AC260" s="5" t="s">
        <v>59</v>
      </c>
      <c r="AD260" s="5" t="s">
        <v>59</v>
      </c>
      <c r="AE260" s="5" t="s">
        <v>59</v>
      </c>
      <c r="AF260" s="5" t="s">
        <v>59</v>
      </c>
      <c r="AG260" s="5" t="s">
        <v>59</v>
      </c>
      <c r="AH260" s="5" t="s">
        <v>59</v>
      </c>
      <c r="AI260" s="5" t="s">
        <v>59</v>
      </c>
      <c r="AJ260" s="5" t="s">
        <v>59</v>
      </c>
      <c r="AK260" s="5" t="s">
        <v>59</v>
      </c>
      <c r="AL260" s="5" t="s">
        <v>59</v>
      </c>
      <c r="AM260" s="5" t="s">
        <v>59</v>
      </c>
      <c r="AN260" s="5" t="s">
        <v>59</v>
      </c>
      <c r="AO260" s="5" t="s">
        <v>59</v>
      </c>
      <c r="AP260" s="5" t="s">
        <v>59</v>
      </c>
      <c r="AQ260" s="5" t="s">
        <v>59</v>
      </c>
      <c r="AR260" s="5" t="s">
        <v>59</v>
      </c>
      <c r="AS260" s="5" t="s">
        <v>59</v>
      </c>
      <c r="AT260" s="5" t="s">
        <v>59</v>
      </c>
      <c r="AU260" s="5" t="s">
        <v>59</v>
      </c>
      <c r="AV260" s="5" t="s">
        <v>59</v>
      </c>
      <c r="AW260" s="5" t="s">
        <v>59</v>
      </c>
      <c r="AX260" s="5" t="s">
        <v>59</v>
      </c>
      <c r="AY260" s="5" t="s">
        <v>59</v>
      </c>
      <c r="AZ260" s="5" t="s">
        <v>59</v>
      </c>
      <c r="BA260" s="5" t="s">
        <v>59</v>
      </c>
      <c r="BB260" s="5" t="s">
        <v>59</v>
      </c>
    </row>
    <row r="261" spans="1:54" x14ac:dyDescent="0.2">
      <c r="A261" s="3" t="s">
        <v>313</v>
      </c>
      <c r="B261" s="4">
        <v>4396995</v>
      </c>
      <c r="C261" s="5" t="s">
        <v>59</v>
      </c>
      <c r="D261" s="5" t="s">
        <v>59</v>
      </c>
      <c r="E261" s="5" t="s">
        <v>59</v>
      </c>
      <c r="F261" s="5" t="s">
        <v>59</v>
      </c>
      <c r="G261" s="5" t="s">
        <v>59</v>
      </c>
      <c r="H261" s="5" t="s">
        <v>59</v>
      </c>
      <c r="I261" s="5" t="s">
        <v>59</v>
      </c>
      <c r="J261" s="5" t="s">
        <v>59</v>
      </c>
      <c r="K261" s="5" t="s">
        <v>59</v>
      </c>
      <c r="L261" s="5" t="s">
        <v>59</v>
      </c>
      <c r="M261" s="5" t="s">
        <v>59</v>
      </c>
      <c r="N261" s="5" t="s">
        <v>59</v>
      </c>
      <c r="O261" s="5" t="s">
        <v>59</v>
      </c>
      <c r="P261" s="5" t="s">
        <v>59</v>
      </c>
      <c r="Q261" s="5" t="s">
        <v>59</v>
      </c>
      <c r="R261" s="5" t="s">
        <v>59</v>
      </c>
      <c r="S261" s="5" t="s">
        <v>59</v>
      </c>
      <c r="T261" s="5" t="s">
        <v>59</v>
      </c>
      <c r="U261" s="5" t="s">
        <v>59</v>
      </c>
      <c r="V261" s="5" t="s">
        <v>59</v>
      </c>
      <c r="W261" s="5" t="s">
        <v>59</v>
      </c>
      <c r="X261" s="5" t="s">
        <v>59</v>
      </c>
      <c r="Y261" s="5" t="s">
        <v>59</v>
      </c>
      <c r="Z261" s="5" t="s">
        <v>59</v>
      </c>
      <c r="AA261" s="5" t="s">
        <v>59</v>
      </c>
      <c r="AB261" s="5" t="s">
        <v>59</v>
      </c>
      <c r="AC261" s="5" t="s">
        <v>59</v>
      </c>
      <c r="AD261" s="5" t="s">
        <v>59</v>
      </c>
      <c r="AE261" s="5" t="s">
        <v>59</v>
      </c>
      <c r="AF261" s="5" t="s">
        <v>59</v>
      </c>
      <c r="AG261" s="5" t="s">
        <v>59</v>
      </c>
      <c r="AH261" s="5" t="s">
        <v>59</v>
      </c>
      <c r="AI261" s="5" t="s">
        <v>59</v>
      </c>
      <c r="AJ261" s="5" t="s">
        <v>59</v>
      </c>
      <c r="AK261" s="5" t="s">
        <v>59</v>
      </c>
      <c r="AL261" s="5" t="s">
        <v>59</v>
      </c>
      <c r="AM261" s="5" t="s">
        <v>59</v>
      </c>
      <c r="AN261" s="5" t="s">
        <v>59</v>
      </c>
      <c r="AO261" s="5" t="s">
        <v>59</v>
      </c>
      <c r="AP261" s="5" t="s">
        <v>59</v>
      </c>
      <c r="AQ261" s="5" t="s">
        <v>59</v>
      </c>
      <c r="AR261" s="5" t="s">
        <v>59</v>
      </c>
      <c r="AS261" s="5" t="s">
        <v>59</v>
      </c>
      <c r="AT261" s="5" t="s">
        <v>59</v>
      </c>
      <c r="AU261" s="5" t="s">
        <v>59</v>
      </c>
      <c r="AV261" s="5" t="s">
        <v>59</v>
      </c>
      <c r="AW261" s="5" t="s">
        <v>59</v>
      </c>
      <c r="AX261" s="5" t="s">
        <v>59</v>
      </c>
      <c r="AY261" s="5" t="s">
        <v>59</v>
      </c>
      <c r="AZ261" s="5" t="s">
        <v>59</v>
      </c>
      <c r="BA261" s="5" t="s">
        <v>59</v>
      </c>
      <c r="BB261" s="5" t="s">
        <v>59</v>
      </c>
    </row>
    <row r="262" spans="1:54" x14ac:dyDescent="0.2">
      <c r="A262" s="3" t="s">
        <v>314</v>
      </c>
      <c r="B262" s="4">
        <v>4424149</v>
      </c>
      <c r="C262" s="6">
        <v>86.691053341659597</v>
      </c>
      <c r="D262" s="5" t="s">
        <v>59</v>
      </c>
      <c r="E262" s="5" t="s">
        <v>59</v>
      </c>
      <c r="F262" s="5" t="s">
        <v>59</v>
      </c>
      <c r="G262" s="6">
        <v>85.361522584861305</v>
      </c>
      <c r="H262" s="5" t="s">
        <v>59</v>
      </c>
      <c r="I262" s="5" t="s">
        <v>59</v>
      </c>
      <c r="J262" s="5" t="s">
        <v>59</v>
      </c>
      <c r="K262" s="6">
        <v>84.722349551018496</v>
      </c>
      <c r="L262" s="5" t="s">
        <v>59</v>
      </c>
      <c r="M262" s="5" t="s">
        <v>59</v>
      </c>
      <c r="N262" s="5" t="s">
        <v>59</v>
      </c>
      <c r="O262" s="6">
        <v>85.539408554109897</v>
      </c>
      <c r="P262" s="5" t="s">
        <v>59</v>
      </c>
      <c r="Q262" s="5" t="s">
        <v>59</v>
      </c>
      <c r="R262" s="5" t="s">
        <v>59</v>
      </c>
      <c r="S262" s="6">
        <v>89.284986961830398</v>
      </c>
      <c r="T262" s="5" t="s">
        <v>59</v>
      </c>
      <c r="U262" s="5" t="s">
        <v>59</v>
      </c>
      <c r="V262" s="5" t="s">
        <v>59</v>
      </c>
      <c r="W262" s="6">
        <v>89.690549964684905</v>
      </c>
      <c r="X262" s="5" t="s">
        <v>59</v>
      </c>
      <c r="Y262" s="5" t="s">
        <v>59</v>
      </c>
      <c r="Z262" s="5" t="s">
        <v>59</v>
      </c>
      <c r="AA262" s="6">
        <v>86.344382910853895</v>
      </c>
      <c r="AB262" s="5" t="s">
        <v>59</v>
      </c>
      <c r="AC262" s="5" t="s">
        <v>59</v>
      </c>
      <c r="AD262" s="5" t="s">
        <v>59</v>
      </c>
      <c r="AE262" s="6">
        <v>92.144256611601804</v>
      </c>
      <c r="AF262" s="5" t="s">
        <v>59</v>
      </c>
      <c r="AG262" s="5" t="s">
        <v>59</v>
      </c>
      <c r="AH262" s="5" t="s">
        <v>59</v>
      </c>
      <c r="AI262" s="5" t="s">
        <v>59</v>
      </c>
      <c r="AJ262" s="5" t="s">
        <v>59</v>
      </c>
      <c r="AK262" s="5" t="s">
        <v>59</v>
      </c>
      <c r="AL262" s="5" t="s">
        <v>59</v>
      </c>
      <c r="AM262" s="5" t="s">
        <v>59</v>
      </c>
      <c r="AN262" s="5" t="s">
        <v>59</v>
      </c>
      <c r="AO262" s="5" t="s">
        <v>59</v>
      </c>
      <c r="AP262" s="5" t="s">
        <v>59</v>
      </c>
      <c r="AQ262" s="5" t="s">
        <v>59</v>
      </c>
      <c r="AR262" s="5" t="s">
        <v>59</v>
      </c>
      <c r="AS262" s="5" t="s">
        <v>59</v>
      </c>
      <c r="AT262" s="5" t="s">
        <v>59</v>
      </c>
      <c r="AU262" s="5" t="s">
        <v>59</v>
      </c>
      <c r="AV262" s="5" t="s">
        <v>59</v>
      </c>
      <c r="AW262" s="5" t="s">
        <v>59</v>
      </c>
      <c r="AX262" s="5" t="s">
        <v>59</v>
      </c>
      <c r="AY262" s="5" t="s">
        <v>59</v>
      </c>
      <c r="AZ262" s="5" t="s">
        <v>59</v>
      </c>
      <c r="BA262" s="5" t="s">
        <v>59</v>
      </c>
      <c r="BB262" s="5" t="s">
        <v>59</v>
      </c>
    </row>
    <row r="263" spans="1:54" x14ac:dyDescent="0.2">
      <c r="A263" s="3" t="s">
        <v>315</v>
      </c>
      <c r="B263" s="4">
        <v>4307403</v>
      </c>
      <c r="C263" s="6">
        <v>60.399406648154297</v>
      </c>
      <c r="D263" s="5" t="s">
        <v>59</v>
      </c>
      <c r="E263" s="5" t="s">
        <v>59</v>
      </c>
      <c r="F263" s="5" t="s">
        <v>59</v>
      </c>
      <c r="G263" s="6">
        <v>67.385532437236293</v>
      </c>
      <c r="H263" s="5" t="s">
        <v>59</v>
      </c>
      <c r="I263" s="5" t="s">
        <v>59</v>
      </c>
      <c r="J263" s="5" t="s">
        <v>59</v>
      </c>
      <c r="K263" s="6">
        <v>60.429877964846803</v>
      </c>
      <c r="L263" s="5" t="s">
        <v>59</v>
      </c>
      <c r="M263" s="5" t="s">
        <v>59</v>
      </c>
      <c r="N263" s="5" t="s">
        <v>59</v>
      </c>
      <c r="O263" s="6">
        <v>58.531951667558097</v>
      </c>
      <c r="P263" s="5" t="s">
        <v>59</v>
      </c>
      <c r="Q263" s="5" t="s">
        <v>59</v>
      </c>
      <c r="R263" s="5" t="s">
        <v>59</v>
      </c>
      <c r="S263" s="5" t="s">
        <v>59</v>
      </c>
      <c r="T263" s="5" t="s">
        <v>59</v>
      </c>
      <c r="U263" s="5" t="s">
        <v>59</v>
      </c>
      <c r="V263" s="5" t="s">
        <v>59</v>
      </c>
      <c r="W263" s="5" t="s">
        <v>59</v>
      </c>
      <c r="X263" s="5" t="s">
        <v>59</v>
      </c>
      <c r="Y263" s="5" t="s">
        <v>59</v>
      </c>
      <c r="Z263" s="5" t="s">
        <v>59</v>
      </c>
      <c r="AA263" s="5" t="s">
        <v>59</v>
      </c>
      <c r="AB263" s="5" t="s">
        <v>59</v>
      </c>
      <c r="AC263" s="5" t="s">
        <v>59</v>
      </c>
      <c r="AD263" s="5" t="s">
        <v>59</v>
      </c>
      <c r="AE263" s="5" t="s">
        <v>59</v>
      </c>
      <c r="AF263" s="5" t="s">
        <v>59</v>
      </c>
      <c r="AG263" s="5" t="s">
        <v>59</v>
      </c>
      <c r="AH263" s="5" t="s">
        <v>59</v>
      </c>
      <c r="AI263" s="5" t="s">
        <v>59</v>
      </c>
      <c r="AJ263" s="5" t="s">
        <v>59</v>
      </c>
      <c r="AK263" s="5" t="s">
        <v>59</v>
      </c>
      <c r="AL263" s="5" t="s">
        <v>59</v>
      </c>
      <c r="AM263" s="5" t="s">
        <v>59</v>
      </c>
      <c r="AN263" s="5" t="s">
        <v>59</v>
      </c>
      <c r="AO263" s="5" t="s">
        <v>59</v>
      </c>
      <c r="AP263" s="5" t="s">
        <v>59</v>
      </c>
      <c r="AQ263" s="5" t="s">
        <v>59</v>
      </c>
      <c r="AR263" s="5" t="s">
        <v>59</v>
      </c>
      <c r="AS263" s="5" t="s">
        <v>59</v>
      </c>
      <c r="AT263" s="5" t="s">
        <v>59</v>
      </c>
      <c r="AU263" s="5" t="s">
        <v>59</v>
      </c>
      <c r="AV263" s="5" t="s">
        <v>59</v>
      </c>
      <c r="AW263" s="5" t="s">
        <v>59</v>
      </c>
      <c r="AX263" s="5" t="s">
        <v>59</v>
      </c>
      <c r="AY263" s="5" t="s">
        <v>59</v>
      </c>
      <c r="AZ263" s="5" t="s">
        <v>59</v>
      </c>
      <c r="BA263" s="5" t="s">
        <v>59</v>
      </c>
      <c r="BB263" s="5" t="s">
        <v>59</v>
      </c>
    </row>
    <row r="264" spans="1:54" x14ac:dyDescent="0.2">
      <c r="A264" s="3" t="s">
        <v>316</v>
      </c>
      <c r="B264" s="4">
        <v>4794993</v>
      </c>
      <c r="C264" s="6">
        <v>10.3026863055416</v>
      </c>
      <c r="D264" s="5" t="s">
        <v>59</v>
      </c>
      <c r="E264" s="5" t="s">
        <v>59</v>
      </c>
      <c r="F264" s="5" t="s">
        <v>59</v>
      </c>
      <c r="G264" s="6">
        <v>12.4447464738242</v>
      </c>
      <c r="H264" s="5" t="s">
        <v>59</v>
      </c>
      <c r="I264" s="5" t="s">
        <v>59</v>
      </c>
      <c r="J264" s="5" t="s">
        <v>59</v>
      </c>
      <c r="K264" s="6">
        <v>13.251941775349099</v>
      </c>
      <c r="L264" s="5" t="s">
        <v>59</v>
      </c>
      <c r="M264" s="6">
        <v>18.5241296130562</v>
      </c>
      <c r="N264" s="5" t="s">
        <v>59</v>
      </c>
      <c r="O264" s="6">
        <v>22.224733808294399</v>
      </c>
      <c r="P264" s="5" t="s">
        <v>59</v>
      </c>
      <c r="Q264" s="6">
        <v>26.250370121814999</v>
      </c>
      <c r="R264" s="5" t="s">
        <v>59</v>
      </c>
      <c r="S264" s="6">
        <v>24.324983076538299</v>
      </c>
      <c r="T264" s="5" t="s">
        <v>59</v>
      </c>
      <c r="U264" s="5" t="s">
        <v>59</v>
      </c>
      <c r="V264" s="5" t="s">
        <v>59</v>
      </c>
      <c r="W264" s="5" t="s">
        <v>59</v>
      </c>
      <c r="X264" s="5" t="s">
        <v>59</v>
      </c>
      <c r="Y264" s="5" t="s">
        <v>59</v>
      </c>
      <c r="Z264" s="5" t="s">
        <v>59</v>
      </c>
      <c r="AA264" s="5" t="s">
        <v>59</v>
      </c>
      <c r="AB264" s="5" t="s">
        <v>59</v>
      </c>
      <c r="AC264" s="5" t="s">
        <v>59</v>
      </c>
      <c r="AD264" s="5" t="s">
        <v>59</v>
      </c>
      <c r="AE264" s="5" t="s">
        <v>59</v>
      </c>
      <c r="AF264" s="5" t="s">
        <v>59</v>
      </c>
      <c r="AG264" s="5" t="s">
        <v>59</v>
      </c>
      <c r="AH264" s="5" t="s">
        <v>59</v>
      </c>
      <c r="AI264" s="5" t="s">
        <v>59</v>
      </c>
      <c r="AJ264" s="5" t="s">
        <v>59</v>
      </c>
      <c r="AK264" s="5" t="s">
        <v>59</v>
      </c>
      <c r="AL264" s="5" t="s">
        <v>59</v>
      </c>
      <c r="AM264" s="5" t="s">
        <v>59</v>
      </c>
      <c r="AN264" s="5" t="s">
        <v>59</v>
      </c>
      <c r="AO264" s="5" t="s">
        <v>59</v>
      </c>
      <c r="AP264" s="5" t="s">
        <v>59</v>
      </c>
      <c r="AQ264" s="5" t="s">
        <v>59</v>
      </c>
      <c r="AR264" s="5" t="s">
        <v>59</v>
      </c>
      <c r="AS264" s="5" t="s">
        <v>59</v>
      </c>
      <c r="AT264" s="5" t="s">
        <v>59</v>
      </c>
      <c r="AU264" s="5" t="s">
        <v>59</v>
      </c>
      <c r="AV264" s="5" t="s">
        <v>59</v>
      </c>
      <c r="AW264" s="5" t="s">
        <v>59</v>
      </c>
      <c r="AX264" s="5" t="s">
        <v>59</v>
      </c>
      <c r="AY264" s="5" t="s">
        <v>59</v>
      </c>
      <c r="AZ264" s="5" t="s">
        <v>59</v>
      </c>
      <c r="BA264" s="5" t="s">
        <v>59</v>
      </c>
      <c r="BB264" s="5" t="s">
        <v>59</v>
      </c>
    </row>
    <row r="265" spans="1:54" x14ac:dyDescent="0.2">
      <c r="A265" s="3" t="s">
        <v>317</v>
      </c>
      <c r="B265" s="4">
        <v>4311276</v>
      </c>
      <c r="C265" s="6">
        <v>39.8957007219811</v>
      </c>
      <c r="D265" s="5" t="s">
        <v>59</v>
      </c>
      <c r="E265" s="6">
        <v>40.956657832594701</v>
      </c>
      <c r="F265" s="5" t="s">
        <v>59</v>
      </c>
      <c r="G265" s="6">
        <v>41.588045926625099</v>
      </c>
      <c r="H265" s="5" t="s">
        <v>59</v>
      </c>
      <c r="I265" s="5" t="s">
        <v>59</v>
      </c>
      <c r="J265" s="5" t="s">
        <v>59</v>
      </c>
      <c r="K265" s="6">
        <v>40.766267626350498</v>
      </c>
      <c r="L265" s="5" t="s">
        <v>59</v>
      </c>
      <c r="M265" s="6">
        <v>42.440221178925498</v>
      </c>
      <c r="N265" s="5" t="s">
        <v>59</v>
      </c>
      <c r="O265" s="6">
        <v>46.048413882538298</v>
      </c>
      <c r="P265" s="5" t="s">
        <v>59</v>
      </c>
      <c r="Q265" s="5" t="s">
        <v>59</v>
      </c>
      <c r="R265" s="5" t="s">
        <v>59</v>
      </c>
      <c r="S265" s="6">
        <v>45.419955241950298</v>
      </c>
      <c r="T265" s="5" t="s">
        <v>59</v>
      </c>
      <c r="U265" s="6">
        <v>44.521541736683702</v>
      </c>
      <c r="V265" s="5" t="s">
        <v>59</v>
      </c>
      <c r="W265" s="6">
        <v>43.5802148464102</v>
      </c>
      <c r="X265" s="5" t="s">
        <v>59</v>
      </c>
      <c r="Y265" s="5" t="s">
        <v>59</v>
      </c>
      <c r="Z265" s="5" t="s">
        <v>59</v>
      </c>
      <c r="AA265" s="6">
        <v>50.286350856835398</v>
      </c>
      <c r="AB265" s="6">
        <v>45.655637548723803</v>
      </c>
      <c r="AC265" s="6">
        <v>45.825090771105003</v>
      </c>
      <c r="AD265" s="5" t="s">
        <v>59</v>
      </c>
      <c r="AE265" s="5" t="s">
        <v>59</v>
      </c>
      <c r="AF265" s="5" t="s">
        <v>59</v>
      </c>
      <c r="AG265" s="5" t="s">
        <v>59</v>
      </c>
      <c r="AH265" s="5" t="s">
        <v>59</v>
      </c>
      <c r="AI265" s="5" t="s">
        <v>59</v>
      </c>
      <c r="AJ265" s="5" t="s">
        <v>59</v>
      </c>
      <c r="AK265" s="5" t="s">
        <v>59</v>
      </c>
      <c r="AL265" s="5" t="s">
        <v>59</v>
      </c>
      <c r="AM265" s="5" t="s">
        <v>59</v>
      </c>
      <c r="AN265" s="5" t="s">
        <v>59</v>
      </c>
      <c r="AO265" s="5" t="s">
        <v>59</v>
      </c>
      <c r="AP265" s="5" t="s">
        <v>59</v>
      </c>
      <c r="AQ265" s="5" t="s">
        <v>59</v>
      </c>
      <c r="AR265" s="5" t="s">
        <v>59</v>
      </c>
      <c r="AS265" s="5" t="s">
        <v>59</v>
      </c>
      <c r="AT265" s="5" t="s">
        <v>59</v>
      </c>
      <c r="AU265" s="5" t="s">
        <v>59</v>
      </c>
      <c r="AV265" s="5" t="s">
        <v>59</v>
      </c>
      <c r="AW265" s="5" t="s">
        <v>59</v>
      </c>
      <c r="AX265" s="5" t="s">
        <v>59</v>
      </c>
      <c r="AY265" s="5" t="s">
        <v>59</v>
      </c>
      <c r="AZ265" s="5" t="s">
        <v>59</v>
      </c>
      <c r="BA265" s="5" t="s">
        <v>59</v>
      </c>
      <c r="BB265" s="5" t="s">
        <v>59</v>
      </c>
    </row>
    <row r="266" spans="1:54" x14ac:dyDescent="0.2">
      <c r="A266" s="3" t="s">
        <v>318</v>
      </c>
      <c r="B266" s="4">
        <v>4329576</v>
      </c>
      <c r="C266" s="5" t="s">
        <v>59</v>
      </c>
      <c r="D266" s="5" t="s">
        <v>59</v>
      </c>
      <c r="E266" s="5" t="s">
        <v>59</v>
      </c>
      <c r="F266" s="5" t="s">
        <v>59</v>
      </c>
      <c r="G266" s="5" t="s">
        <v>59</v>
      </c>
      <c r="H266" s="5" t="s">
        <v>59</v>
      </c>
      <c r="I266" s="5" t="s">
        <v>59</v>
      </c>
      <c r="J266" s="5" t="s">
        <v>59</v>
      </c>
      <c r="K266" s="5" t="s">
        <v>59</v>
      </c>
      <c r="L266" s="5" t="s">
        <v>59</v>
      </c>
      <c r="M266" s="5" t="s">
        <v>59</v>
      </c>
      <c r="N266" s="5" t="s">
        <v>59</v>
      </c>
      <c r="O266" s="5" t="s">
        <v>59</v>
      </c>
      <c r="P266" s="5" t="s">
        <v>59</v>
      </c>
      <c r="Q266" s="5" t="s">
        <v>59</v>
      </c>
      <c r="R266" s="5" t="s">
        <v>59</v>
      </c>
      <c r="S266" s="5" t="s">
        <v>59</v>
      </c>
      <c r="T266" s="5" t="s">
        <v>59</v>
      </c>
      <c r="U266" s="5" t="s">
        <v>59</v>
      </c>
      <c r="V266" s="5" t="s">
        <v>59</v>
      </c>
      <c r="W266" s="5" t="s">
        <v>59</v>
      </c>
      <c r="X266" s="5" t="s">
        <v>59</v>
      </c>
      <c r="Y266" s="5" t="s">
        <v>59</v>
      </c>
      <c r="Z266" s="5" t="s">
        <v>59</v>
      </c>
      <c r="AA266" s="5" t="s">
        <v>59</v>
      </c>
      <c r="AB266" s="5" t="s">
        <v>59</v>
      </c>
      <c r="AC266" s="5" t="s">
        <v>59</v>
      </c>
      <c r="AD266" s="5" t="s">
        <v>59</v>
      </c>
      <c r="AE266" s="5" t="s">
        <v>59</v>
      </c>
      <c r="AF266" s="5" t="s">
        <v>59</v>
      </c>
      <c r="AG266" s="5" t="s">
        <v>59</v>
      </c>
      <c r="AH266" s="5" t="s">
        <v>59</v>
      </c>
      <c r="AI266" s="5" t="s">
        <v>59</v>
      </c>
      <c r="AJ266" s="5" t="s">
        <v>59</v>
      </c>
      <c r="AK266" s="5" t="s">
        <v>59</v>
      </c>
      <c r="AL266" s="5" t="s">
        <v>59</v>
      </c>
      <c r="AM266" s="5" t="s">
        <v>59</v>
      </c>
      <c r="AN266" s="5" t="s">
        <v>59</v>
      </c>
      <c r="AO266" s="5" t="s">
        <v>59</v>
      </c>
      <c r="AP266" s="5" t="s">
        <v>59</v>
      </c>
      <c r="AQ266" s="5" t="s">
        <v>59</v>
      </c>
      <c r="AR266" s="5" t="s">
        <v>59</v>
      </c>
      <c r="AS266" s="5" t="s">
        <v>59</v>
      </c>
      <c r="AT266" s="5" t="s">
        <v>59</v>
      </c>
      <c r="AU266" s="5" t="s">
        <v>59</v>
      </c>
      <c r="AV266" s="5" t="s">
        <v>59</v>
      </c>
      <c r="AW266" s="5" t="s">
        <v>59</v>
      </c>
      <c r="AX266" s="5" t="s">
        <v>59</v>
      </c>
      <c r="AY266" s="5" t="s">
        <v>59</v>
      </c>
      <c r="AZ266" s="5" t="s">
        <v>59</v>
      </c>
      <c r="BA266" s="5" t="s">
        <v>59</v>
      </c>
      <c r="BB266" s="5" t="s">
        <v>59</v>
      </c>
    </row>
    <row r="267" spans="1:54" x14ac:dyDescent="0.2">
      <c r="A267" s="3" t="s">
        <v>319</v>
      </c>
      <c r="B267" s="4">
        <v>4345007</v>
      </c>
      <c r="C267" s="5" t="s">
        <v>59</v>
      </c>
      <c r="D267" s="5" t="s">
        <v>59</v>
      </c>
      <c r="E267" s="5" t="s">
        <v>59</v>
      </c>
      <c r="F267" s="5" t="s">
        <v>59</v>
      </c>
      <c r="G267" s="5" t="s">
        <v>59</v>
      </c>
      <c r="H267" s="5" t="s">
        <v>59</v>
      </c>
      <c r="I267" s="5" t="s">
        <v>59</v>
      </c>
      <c r="J267" s="5" t="s">
        <v>59</v>
      </c>
      <c r="K267" s="5" t="s">
        <v>59</v>
      </c>
      <c r="L267" s="5" t="s">
        <v>59</v>
      </c>
      <c r="M267" s="5" t="s">
        <v>59</v>
      </c>
      <c r="N267" s="5" t="s">
        <v>59</v>
      </c>
      <c r="O267" s="5" t="s">
        <v>59</v>
      </c>
      <c r="P267" s="5" t="s">
        <v>59</v>
      </c>
      <c r="Q267" s="5" t="s">
        <v>59</v>
      </c>
      <c r="R267" s="5" t="s">
        <v>59</v>
      </c>
      <c r="S267" s="5" t="s">
        <v>59</v>
      </c>
      <c r="T267" s="5" t="s">
        <v>59</v>
      </c>
      <c r="U267" s="5" t="s">
        <v>59</v>
      </c>
      <c r="V267" s="5" t="s">
        <v>59</v>
      </c>
      <c r="W267" s="5" t="s">
        <v>59</v>
      </c>
      <c r="X267" s="5" t="s">
        <v>59</v>
      </c>
      <c r="Y267" s="5" t="s">
        <v>59</v>
      </c>
      <c r="Z267" s="5" t="s">
        <v>59</v>
      </c>
      <c r="AA267" s="5" t="s">
        <v>59</v>
      </c>
      <c r="AB267" s="5" t="s">
        <v>59</v>
      </c>
      <c r="AC267" s="5" t="s">
        <v>59</v>
      </c>
      <c r="AD267" s="5" t="s">
        <v>59</v>
      </c>
      <c r="AE267" s="5" t="s">
        <v>59</v>
      </c>
      <c r="AF267" s="5" t="s">
        <v>59</v>
      </c>
      <c r="AG267" s="5" t="s">
        <v>59</v>
      </c>
      <c r="AH267" s="5" t="s">
        <v>59</v>
      </c>
      <c r="AI267" s="5" t="s">
        <v>59</v>
      </c>
      <c r="AJ267" s="5" t="s">
        <v>59</v>
      </c>
      <c r="AK267" s="5" t="s">
        <v>59</v>
      </c>
      <c r="AL267" s="5" t="s">
        <v>59</v>
      </c>
      <c r="AM267" s="5" t="s">
        <v>59</v>
      </c>
      <c r="AN267" s="5" t="s">
        <v>59</v>
      </c>
      <c r="AO267" s="5" t="s">
        <v>59</v>
      </c>
      <c r="AP267" s="5" t="s">
        <v>59</v>
      </c>
      <c r="AQ267" s="5" t="s">
        <v>59</v>
      </c>
      <c r="AR267" s="5" t="s">
        <v>59</v>
      </c>
      <c r="AS267" s="5" t="s">
        <v>59</v>
      </c>
      <c r="AT267" s="5" t="s">
        <v>59</v>
      </c>
      <c r="AU267" s="5" t="s">
        <v>59</v>
      </c>
      <c r="AV267" s="5" t="s">
        <v>59</v>
      </c>
      <c r="AW267" s="5" t="s">
        <v>59</v>
      </c>
      <c r="AX267" s="5" t="s">
        <v>59</v>
      </c>
      <c r="AY267" s="5" t="s">
        <v>59</v>
      </c>
      <c r="AZ267" s="5" t="s">
        <v>59</v>
      </c>
      <c r="BA267" s="5" t="s">
        <v>59</v>
      </c>
      <c r="BB267" s="5" t="s">
        <v>59</v>
      </c>
    </row>
    <row r="268" spans="1:54" x14ac:dyDescent="0.2">
      <c r="A268" s="3" t="s">
        <v>320</v>
      </c>
      <c r="B268" s="4">
        <v>4333816</v>
      </c>
      <c r="C268" s="5" t="s">
        <v>59</v>
      </c>
      <c r="D268" s="5" t="s">
        <v>59</v>
      </c>
      <c r="E268" s="5" t="s">
        <v>59</v>
      </c>
      <c r="F268" s="5" t="s">
        <v>59</v>
      </c>
      <c r="G268" s="5" t="s">
        <v>59</v>
      </c>
      <c r="H268" s="5" t="s">
        <v>59</v>
      </c>
      <c r="I268" s="5" t="s">
        <v>59</v>
      </c>
      <c r="J268" s="5" t="s">
        <v>59</v>
      </c>
      <c r="K268" s="5" t="s">
        <v>59</v>
      </c>
      <c r="L268" s="5" t="s">
        <v>59</v>
      </c>
      <c r="M268" s="5" t="s">
        <v>59</v>
      </c>
      <c r="N268" s="5" t="s">
        <v>59</v>
      </c>
      <c r="O268" s="5" t="s">
        <v>59</v>
      </c>
      <c r="P268" s="5" t="s">
        <v>59</v>
      </c>
      <c r="Q268" s="5" t="s">
        <v>59</v>
      </c>
      <c r="R268" s="5" t="s">
        <v>59</v>
      </c>
      <c r="S268" s="5" t="s">
        <v>59</v>
      </c>
      <c r="T268" s="5" t="s">
        <v>59</v>
      </c>
      <c r="U268" s="5" t="s">
        <v>59</v>
      </c>
      <c r="V268" s="5" t="s">
        <v>59</v>
      </c>
      <c r="W268" s="5" t="s">
        <v>59</v>
      </c>
      <c r="X268" s="5" t="s">
        <v>59</v>
      </c>
      <c r="Y268" s="5" t="s">
        <v>59</v>
      </c>
      <c r="Z268" s="5" t="s">
        <v>59</v>
      </c>
      <c r="AA268" s="5" t="s">
        <v>59</v>
      </c>
      <c r="AB268" s="5" t="s">
        <v>59</v>
      </c>
      <c r="AC268" s="5" t="s">
        <v>59</v>
      </c>
      <c r="AD268" s="5" t="s">
        <v>59</v>
      </c>
      <c r="AE268" s="5" t="s">
        <v>59</v>
      </c>
      <c r="AF268" s="5" t="s">
        <v>59</v>
      </c>
      <c r="AG268" s="5" t="s">
        <v>59</v>
      </c>
      <c r="AH268" s="5" t="s">
        <v>59</v>
      </c>
      <c r="AI268" s="5" t="s">
        <v>59</v>
      </c>
      <c r="AJ268" s="5" t="s">
        <v>59</v>
      </c>
      <c r="AK268" s="5" t="s">
        <v>59</v>
      </c>
      <c r="AL268" s="5" t="s">
        <v>59</v>
      </c>
      <c r="AM268" s="5" t="s">
        <v>59</v>
      </c>
      <c r="AN268" s="5" t="s">
        <v>59</v>
      </c>
      <c r="AO268" s="5" t="s">
        <v>59</v>
      </c>
      <c r="AP268" s="5" t="s">
        <v>59</v>
      </c>
      <c r="AQ268" s="5" t="s">
        <v>59</v>
      </c>
      <c r="AR268" s="5" t="s">
        <v>59</v>
      </c>
      <c r="AS268" s="5" t="s">
        <v>59</v>
      </c>
      <c r="AT268" s="5" t="s">
        <v>59</v>
      </c>
      <c r="AU268" s="5" t="s">
        <v>59</v>
      </c>
      <c r="AV268" s="5" t="s">
        <v>59</v>
      </c>
      <c r="AW268" s="5" t="s">
        <v>59</v>
      </c>
      <c r="AX268" s="5" t="s">
        <v>59</v>
      </c>
      <c r="AY268" s="5" t="s">
        <v>59</v>
      </c>
      <c r="AZ268" s="5" t="s">
        <v>59</v>
      </c>
      <c r="BA268" s="5" t="s">
        <v>59</v>
      </c>
      <c r="BB268" s="5" t="s">
        <v>59</v>
      </c>
    </row>
    <row r="269" spans="1:54" x14ac:dyDescent="0.2">
      <c r="A269" s="3" t="s">
        <v>321</v>
      </c>
      <c r="B269" s="4">
        <v>4425464</v>
      </c>
      <c r="C269" s="6">
        <v>40.676162424244801</v>
      </c>
      <c r="D269" s="6">
        <v>41.222657935569202</v>
      </c>
      <c r="E269" s="6">
        <v>42.006784781441198</v>
      </c>
      <c r="F269" s="6">
        <v>41.578379342099097</v>
      </c>
      <c r="G269" s="6">
        <v>42.917852751830701</v>
      </c>
      <c r="H269" s="5" t="s">
        <v>59</v>
      </c>
      <c r="I269" s="5" t="s">
        <v>59</v>
      </c>
      <c r="J269" s="6">
        <v>41.786512746145199</v>
      </c>
      <c r="K269" s="6">
        <v>40.564475882247102</v>
      </c>
      <c r="L269" s="5" t="s">
        <v>59</v>
      </c>
      <c r="M269" s="5" t="s">
        <v>59</v>
      </c>
      <c r="N269" s="5" t="s">
        <v>59</v>
      </c>
      <c r="O269" s="6">
        <v>40.637730776357003</v>
      </c>
      <c r="P269" s="6">
        <v>36.491694970632302</v>
      </c>
      <c r="Q269" s="6">
        <v>36.989213517192098</v>
      </c>
      <c r="R269" s="5" t="s">
        <v>59</v>
      </c>
      <c r="S269" s="6">
        <v>39.186953414106803</v>
      </c>
      <c r="T269" s="5" t="s">
        <v>59</v>
      </c>
      <c r="U269" s="5" t="s">
        <v>59</v>
      </c>
      <c r="V269" s="5" t="s">
        <v>59</v>
      </c>
      <c r="W269" s="5" t="s">
        <v>59</v>
      </c>
      <c r="X269" s="5" t="s">
        <v>59</v>
      </c>
      <c r="Y269" s="5" t="s">
        <v>59</v>
      </c>
      <c r="Z269" s="5" t="s">
        <v>59</v>
      </c>
      <c r="AA269" s="5" t="s">
        <v>59</v>
      </c>
      <c r="AB269" s="5" t="s">
        <v>59</v>
      </c>
      <c r="AC269" s="5" t="s">
        <v>59</v>
      </c>
      <c r="AD269" s="5" t="s">
        <v>59</v>
      </c>
      <c r="AE269" s="5" t="s">
        <v>59</v>
      </c>
      <c r="AF269" s="5" t="s">
        <v>59</v>
      </c>
      <c r="AG269" s="5" t="s">
        <v>59</v>
      </c>
      <c r="AH269" s="5" t="s">
        <v>59</v>
      </c>
      <c r="AI269" s="5" t="s">
        <v>59</v>
      </c>
      <c r="AJ269" s="5" t="s">
        <v>59</v>
      </c>
      <c r="AK269" s="5" t="s">
        <v>59</v>
      </c>
      <c r="AL269" s="5" t="s">
        <v>59</v>
      </c>
      <c r="AM269" s="5" t="s">
        <v>59</v>
      </c>
      <c r="AN269" s="5" t="s">
        <v>59</v>
      </c>
      <c r="AO269" s="5" t="s">
        <v>59</v>
      </c>
      <c r="AP269" s="5" t="s">
        <v>59</v>
      </c>
      <c r="AQ269" s="5" t="s">
        <v>59</v>
      </c>
      <c r="AR269" s="5" t="s">
        <v>59</v>
      </c>
      <c r="AS269" s="5" t="s">
        <v>59</v>
      </c>
      <c r="AT269" s="5" t="s">
        <v>59</v>
      </c>
      <c r="AU269" s="5" t="s">
        <v>59</v>
      </c>
      <c r="AV269" s="5" t="s">
        <v>59</v>
      </c>
      <c r="AW269" s="5" t="s">
        <v>59</v>
      </c>
      <c r="AX269" s="5" t="s">
        <v>59</v>
      </c>
      <c r="AY269" s="5" t="s">
        <v>59</v>
      </c>
      <c r="AZ269" s="5" t="s">
        <v>59</v>
      </c>
      <c r="BA269" s="5" t="s">
        <v>59</v>
      </c>
      <c r="BB269" s="5" t="s">
        <v>59</v>
      </c>
    </row>
    <row r="270" spans="1:54" x14ac:dyDescent="0.2">
      <c r="A270" s="3" t="s">
        <v>322</v>
      </c>
      <c r="B270" s="4">
        <v>4307142</v>
      </c>
      <c r="C270" s="6">
        <v>27.137419681678999</v>
      </c>
      <c r="D270" s="5" t="s">
        <v>59</v>
      </c>
      <c r="E270" s="5" t="s">
        <v>59</v>
      </c>
      <c r="F270" s="5" t="s">
        <v>59</v>
      </c>
      <c r="G270" s="6">
        <v>29.6269247658689</v>
      </c>
      <c r="H270" s="5" t="s">
        <v>59</v>
      </c>
      <c r="I270" s="5" t="s">
        <v>59</v>
      </c>
      <c r="J270" s="5" t="s">
        <v>59</v>
      </c>
      <c r="K270" s="5" t="s">
        <v>59</v>
      </c>
      <c r="L270" s="5" t="s">
        <v>59</v>
      </c>
      <c r="M270" s="5" t="s">
        <v>59</v>
      </c>
      <c r="N270" s="5" t="s">
        <v>59</v>
      </c>
      <c r="O270" s="5" t="s">
        <v>59</v>
      </c>
      <c r="P270" s="5" t="s">
        <v>59</v>
      </c>
      <c r="Q270" s="5" t="s">
        <v>59</v>
      </c>
      <c r="R270" s="5" t="s">
        <v>59</v>
      </c>
      <c r="S270" s="5" t="s">
        <v>59</v>
      </c>
      <c r="T270" s="5" t="s">
        <v>59</v>
      </c>
      <c r="U270" s="5" t="s">
        <v>59</v>
      </c>
      <c r="V270" s="5" t="s">
        <v>59</v>
      </c>
      <c r="W270" s="5" t="s">
        <v>59</v>
      </c>
      <c r="X270" s="5" t="s">
        <v>59</v>
      </c>
      <c r="Y270" s="5" t="s">
        <v>59</v>
      </c>
      <c r="Z270" s="5" t="s">
        <v>59</v>
      </c>
      <c r="AA270" s="5" t="s">
        <v>59</v>
      </c>
      <c r="AB270" s="5" t="s">
        <v>59</v>
      </c>
      <c r="AC270" s="5" t="s">
        <v>59</v>
      </c>
      <c r="AD270" s="5" t="s">
        <v>59</v>
      </c>
      <c r="AE270" s="5" t="s">
        <v>59</v>
      </c>
      <c r="AF270" s="5" t="s">
        <v>59</v>
      </c>
      <c r="AG270" s="5" t="s">
        <v>59</v>
      </c>
      <c r="AH270" s="5" t="s">
        <v>59</v>
      </c>
      <c r="AI270" s="5" t="s">
        <v>59</v>
      </c>
      <c r="AJ270" s="5" t="s">
        <v>59</v>
      </c>
      <c r="AK270" s="5" t="s">
        <v>59</v>
      </c>
      <c r="AL270" s="5" t="s">
        <v>59</v>
      </c>
      <c r="AM270" s="5" t="s">
        <v>59</v>
      </c>
      <c r="AN270" s="5" t="s">
        <v>59</v>
      </c>
      <c r="AO270" s="5" t="s">
        <v>59</v>
      </c>
      <c r="AP270" s="5" t="s">
        <v>59</v>
      </c>
      <c r="AQ270" s="5" t="s">
        <v>59</v>
      </c>
      <c r="AR270" s="5" t="s">
        <v>59</v>
      </c>
      <c r="AS270" s="5" t="s">
        <v>59</v>
      </c>
      <c r="AT270" s="5" t="s">
        <v>59</v>
      </c>
      <c r="AU270" s="5" t="s">
        <v>59</v>
      </c>
      <c r="AV270" s="5" t="s">
        <v>59</v>
      </c>
      <c r="AW270" s="5" t="s">
        <v>59</v>
      </c>
      <c r="AX270" s="5" t="s">
        <v>59</v>
      </c>
      <c r="AY270" s="5" t="s">
        <v>59</v>
      </c>
      <c r="AZ270" s="5" t="s">
        <v>59</v>
      </c>
      <c r="BA270" s="5" t="s">
        <v>59</v>
      </c>
      <c r="BB270" s="5" t="s">
        <v>59</v>
      </c>
    </row>
    <row r="271" spans="1:54" x14ac:dyDescent="0.2">
      <c r="A271" s="3" t="s">
        <v>323</v>
      </c>
      <c r="B271" s="4">
        <v>10522416</v>
      </c>
      <c r="C271" s="6">
        <v>32.913597925488297</v>
      </c>
      <c r="D271" s="5" t="s">
        <v>59</v>
      </c>
      <c r="E271" s="5" t="s">
        <v>59</v>
      </c>
      <c r="F271" s="6">
        <v>30.8619337983055</v>
      </c>
      <c r="G271" s="5" t="s">
        <v>59</v>
      </c>
      <c r="H271" s="5" t="s">
        <v>59</v>
      </c>
      <c r="I271" s="5" t="s">
        <v>59</v>
      </c>
      <c r="J271" s="5" t="s">
        <v>59</v>
      </c>
      <c r="K271" s="5" t="s">
        <v>59</v>
      </c>
      <c r="L271" s="5" t="s">
        <v>59</v>
      </c>
      <c r="M271" s="5" t="s">
        <v>59</v>
      </c>
      <c r="N271" s="5" t="s">
        <v>59</v>
      </c>
      <c r="O271" s="5" t="s">
        <v>59</v>
      </c>
      <c r="P271" s="5" t="s">
        <v>59</v>
      </c>
      <c r="Q271" s="5" t="s">
        <v>59</v>
      </c>
      <c r="R271" s="5" t="s">
        <v>59</v>
      </c>
      <c r="S271" s="5" t="s">
        <v>59</v>
      </c>
      <c r="T271" s="5" t="s">
        <v>59</v>
      </c>
      <c r="U271" s="5" t="s">
        <v>59</v>
      </c>
      <c r="V271" s="5" t="s">
        <v>59</v>
      </c>
      <c r="W271" s="5" t="s">
        <v>59</v>
      </c>
      <c r="X271" s="5" t="s">
        <v>59</v>
      </c>
      <c r="Y271" s="5" t="s">
        <v>59</v>
      </c>
      <c r="Z271" s="5" t="s">
        <v>59</v>
      </c>
      <c r="AA271" s="5" t="s">
        <v>59</v>
      </c>
      <c r="AB271" s="5" t="s">
        <v>59</v>
      </c>
      <c r="AC271" s="5" t="s">
        <v>59</v>
      </c>
      <c r="AD271" s="5" t="s">
        <v>59</v>
      </c>
      <c r="AE271" s="5" t="s">
        <v>59</v>
      </c>
      <c r="AF271" s="5" t="s">
        <v>59</v>
      </c>
      <c r="AG271" s="5" t="s">
        <v>59</v>
      </c>
      <c r="AH271" s="5" t="s">
        <v>59</v>
      </c>
      <c r="AI271" s="5" t="s">
        <v>59</v>
      </c>
      <c r="AJ271" s="5" t="s">
        <v>59</v>
      </c>
      <c r="AK271" s="5" t="s">
        <v>59</v>
      </c>
      <c r="AL271" s="5" t="s">
        <v>59</v>
      </c>
      <c r="AM271" s="5" t="s">
        <v>59</v>
      </c>
      <c r="AN271" s="5" t="s">
        <v>59</v>
      </c>
      <c r="AO271" s="5" t="s">
        <v>59</v>
      </c>
      <c r="AP271" s="5" t="s">
        <v>59</v>
      </c>
      <c r="AQ271" s="5" t="s">
        <v>59</v>
      </c>
      <c r="AR271" s="5" t="s">
        <v>59</v>
      </c>
      <c r="AS271" s="5" t="s">
        <v>59</v>
      </c>
      <c r="AT271" s="5" t="s">
        <v>59</v>
      </c>
      <c r="AU271" s="5" t="s">
        <v>59</v>
      </c>
      <c r="AV271" s="5" t="s">
        <v>59</v>
      </c>
      <c r="AW271" s="5" t="s">
        <v>59</v>
      </c>
      <c r="AX271" s="5" t="s">
        <v>59</v>
      </c>
      <c r="AY271" s="5" t="s">
        <v>59</v>
      </c>
      <c r="AZ271" s="5" t="s">
        <v>59</v>
      </c>
      <c r="BA271" s="5" t="s">
        <v>59</v>
      </c>
      <c r="BB271" s="5" t="s">
        <v>59</v>
      </c>
    </row>
    <row r="272" spans="1:54" x14ac:dyDescent="0.2">
      <c r="A272" s="3" t="s">
        <v>324</v>
      </c>
      <c r="B272" s="4">
        <v>4676030</v>
      </c>
      <c r="C272" s="5" t="s">
        <v>59</v>
      </c>
      <c r="D272" s="5" t="s">
        <v>59</v>
      </c>
      <c r="E272" s="5" t="s">
        <v>59</v>
      </c>
      <c r="F272" s="5" t="s">
        <v>59</v>
      </c>
      <c r="G272" s="5" t="s">
        <v>59</v>
      </c>
      <c r="H272" s="5" t="s">
        <v>59</v>
      </c>
      <c r="I272" s="5" t="s">
        <v>59</v>
      </c>
      <c r="J272" s="5" t="s">
        <v>59</v>
      </c>
      <c r="K272" s="5" t="s">
        <v>59</v>
      </c>
      <c r="L272" s="5" t="s">
        <v>59</v>
      </c>
      <c r="M272" s="5" t="s">
        <v>59</v>
      </c>
      <c r="N272" s="5" t="s">
        <v>59</v>
      </c>
      <c r="O272" s="5" t="s">
        <v>59</v>
      </c>
      <c r="P272" s="5" t="s">
        <v>59</v>
      </c>
      <c r="Q272" s="5" t="s">
        <v>59</v>
      </c>
      <c r="R272" s="5" t="s">
        <v>59</v>
      </c>
      <c r="S272" s="5" t="s">
        <v>59</v>
      </c>
      <c r="T272" s="5" t="s">
        <v>59</v>
      </c>
      <c r="U272" s="5" t="s">
        <v>59</v>
      </c>
      <c r="V272" s="5" t="s">
        <v>59</v>
      </c>
      <c r="W272" s="5" t="s">
        <v>59</v>
      </c>
      <c r="X272" s="5" t="s">
        <v>59</v>
      </c>
      <c r="Y272" s="5" t="s">
        <v>59</v>
      </c>
      <c r="Z272" s="5" t="s">
        <v>59</v>
      </c>
      <c r="AA272" s="5" t="s">
        <v>59</v>
      </c>
      <c r="AB272" s="5" t="s">
        <v>59</v>
      </c>
      <c r="AC272" s="5" t="s">
        <v>59</v>
      </c>
      <c r="AD272" s="5" t="s">
        <v>59</v>
      </c>
      <c r="AE272" s="5" t="s">
        <v>59</v>
      </c>
      <c r="AF272" s="5" t="s">
        <v>59</v>
      </c>
      <c r="AG272" s="5" t="s">
        <v>59</v>
      </c>
      <c r="AH272" s="5" t="s">
        <v>59</v>
      </c>
      <c r="AI272" s="5" t="s">
        <v>59</v>
      </c>
      <c r="AJ272" s="5" t="s">
        <v>59</v>
      </c>
      <c r="AK272" s="5" t="s">
        <v>59</v>
      </c>
      <c r="AL272" s="5" t="s">
        <v>59</v>
      </c>
      <c r="AM272" s="5" t="s">
        <v>59</v>
      </c>
      <c r="AN272" s="5" t="s">
        <v>59</v>
      </c>
      <c r="AO272" s="5" t="s">
        <v>59</v>
      </c>
      <c r="AP272" s="5" t="s">
        <v>59</v>
      </c>
      <c r="AQ272" s="5" t="s">
        <v>59</v>
      </c>
      <c r="AR272" s="5" t="s">
        <v>59</v>
      </c>
      <c r="AS272" s="5" t="s">
        <v>59</v>
      </c>
      <c r="AT272" s="5" t="s">
        <v>59</v>
      </c>
      <c r="AU272" s="5" t="s">
        <v>59</v>
      </c>
      <c r="AV272" s="5" t="s">
        <v>59</v>
      </c>
      <c r="AW272" s="5" t="s">
        <v>59</v>
      </c>
      <c r="AX272" s="5" t="s">
        <v>59</v>
      </c>
      <c r="AY272" s="5" t="s">
        <v>59</v>
      </c>
      <c r="AZ272" s="5" t="s">
        <v>59</v>
      </c>
      <c r="BA272" s="5" t="s">
        <v>59</v>
      </c>
      <c r="BB272" s="5" t="s">
        <v>59</v>
      </c>
    </row>
    <row r="273" spans="1:54" x14ac:dyDescent="0.2">
      <c r="A273" s="3" t="s">
        <v>325</v>
      </c>
      <c r="B273" s="4">
        <v>4275091</v>
      </c>
      <c r="C273" s="5" t="s">
        <v>59</v>
      </c>
      <c r="D273" s="5" t="s">
        <v>59</v>
      </c>
      <c r="E273" s="5" t="s">
        <v>59</v>
      </c>
      <c r="F273" s="5" t="s">
        <v>59</v>
      </c>
      <c r="G273" s="5" t="s">
        <v>59</v>
      </c>
      <c r="H273" s="5" t="s">
        <v>59</v>
      </c>
      <c r="I273" s="5" t="s">
        <v>59</v>
      </c>
      <c r="J273" s="5" t="s">
        <v>59</v>
      </c>
      <c r="K273" s="5" t="s">
        <v>59</v>
      </c>
      <c r="L273" s="5" t="s">
        <v>59</v>
      </c>
      <c r="M273" s="5" t="s">
        <v>59</v>
      </c>
      <c r="N273" s="5" t="s">
        <v>59</v>
      </c>
      <c r="O273" s="5" t="s">
        <v>59</v>
      </c>
      <c r="P273" s="5" t="s">
        <v>59</v>
      </c>
      <c r="Q273" s="5" t="s">
        <v>59</v>
      </c>
      <c r="R273" s="5" t="s">
        <v>59</v>
      </c>
      <c r="S273" s="5" t="s">
        <v>59</v>
      </c>
      <c r="T273" s="5" t="s">
        <v>59</v>
      </c>
      <c r="U273" s="5" t="s">
        <v>59</v>
      </c>
      <c r="V273" s="5" t="s">
        <v>59</v>
      </c>
      <c r="W273" s="5" t="s">
        <v>59</v>
      </c>
      <c r="X273" s="5" t="s">
        <v>59</v>
      </c>
      <c r="Y273" s="5" t="s">
        <v>59</v>
      </c>
      <c r="Z273" s="5" t="s">
        <v>59</v>
      </c>
      <c r="AA273" s="5" t="s">
        <v>59</v>
      </c>
      <c r="AB273" s="5" t="s">
        <v>59</v>
      </c>
      <c r="AC273" s="5" t="s">
        <v>59</v>
      </c>
      <c r="AD273" s="5" t="s">
        <v>59</v>
      </c>
      <c r="AE273" s="5" t="s">
        <v>59</v>
      </c>
      <c r="AF273" s="5" t="s">
        <v>59</v>
      </c>
      <c r="AG273" s="5" t="s">
        <v>59</v>
      </c>
      <c r="AH273" s="5" t="s">
        <v>59</v>
      </c>
      <c r="AI273" s="5" t="s">
        <v>59</v>
      </c>
      <c r="AJ273" s="5" t="s">
        <v>59</v>
      </c>
      <c r="AK273" s="5" t="s">
        <v>59</v>
      </c>
      <c r="AL273" s="5" t="s">
        <v>59</v>
      </c>
      <c r="AM273" s="5" t="s">
        <v>59</v>
      </c>
      <c r="AN273" s="5" t="s">
        <v>59</v>
      </c>
      <c r="AO273" s="5" t="s">
        <v>59</v>
      </c>
      <c r="AP273" s="5" t="s">
        <v>59</v>
      </c>
      <c r="AQ273" s="5" t="s">
        <v>59</v>
      </c>
      <c r="AR273" s="5" t="s">
        <v>59</v>
      </c>
      <c r="AS273" s="5" t="s">
        <v>59</v>
      </c>
      <c r="AT273" s="5" t="s">
        <v>59</v>
      </c>
      <c r="AU273" s="5" t="s">
        <v>59</v>
      </c>
      <c r="AV273" s="5" t="s">
        <v>59</v>
      </c>
      <c r="AW273" s="5" t="s">
        <v>59</v>
      </c>
      <c r="AX273" s="5" t="s">
        <v>59</v>
      </c>
      <c r="AY273" s="5" t="s">
        <v>59</v>
      </c>
      <c r="AZ273" s="5" t="s">
        <v>59</v>
      </c>
      <c r="BA273" s="5" t="s">
        <v>59</v>
      </c>
      <c r="BB273" s="5" t="s">
        <v>59</v>
      </c>
    </row>
    <row r="274" spans="1:54" x14ac:dyDescent="0.2">
      <c r="A274" s="3" t="s">
        <v>326</v>
      </c>
      <c r="B274" s="4">
        <v>4310757</v>
      </c>
      <c r="C274" s="6">
        <v>58.628608113914296</v>
      </c>
      <c r="D274" s="5" t="s">
        <v>59</v>
      </c>
      <c r="E274" s="6">
        <v>56.041757596326697</v>
      </c>
      <c r="F274" s="5" t="s">
        <v>59</v>
      </c>
      <c r="G274" s="6">
        <v>53.814112330534599</v>
      </c>
      <c r="H274" s="5" t="s">
        <v>59</v>
      </c>
      <c r="I274" s="5" t="s">
        <v>59</v>
      </c>
      <c r="J274" s="5" t="s">
        <v>59</v>
      </c>
      <c r="K274" s="6">
        <v>58.862205557561303</v>
      </c>
      <c r="L274" s="5" t="s">
        <v>59</v>
      </c>
      <c r="M274" s="5" t="s">
        <v>59</v>
      </c>
      <c r="N274" s="5" t="s">
        <v>59</v>
      </c>
      <c r="O274" s="6">
        <v>48.478283781812699</v>
      </c>
      <c r="P274" s="5" t="s">
        <v>59</v>
      </c>
      <c r="Q274" s="5" t="s">
        <v>59</v>
      </c>
      <c r="R274" s="5" t="s">
        <v>59</v>
      </c>
      <c r="S274" s="6">
        <v>55.376455407911699</v>
      </c>
      <c r="T274" s="5" t="s">
        <v>59</v>
      </c>
      <c r="U274" s="6">
        <v>60.428845721815598</v>
      </c>
      <c r="V274" s="5" t="s">
        <v>59</v>
      </c>
      <c r="W274" s="6">
        <v>58.416842379704903</v>
      </c>
      <c r="X274" s="5" t="s">
        <v>59</v>
      </c>
      <c r="Y274" s="5" t="s">
        <v>59</v>
      </c>
      <c r="Z274" s="5" t="s">
        <v>59</v>
      </c>
      <c r="AA274" s="6">
        <v>43.480596817302597</v>
      </c>
      <c r="AB274" s="5" t="s">
        <v>59</v>
      </c>
      <c r="AC274" s="5" t="s">
        <v>59</v>
      </c>
      <c r="AD274" s="5" t="s">
        <v>59</v>
      </c>
      <c r="AE274" s="5" t="s">
        <v>59</v>
      </c>
      <c r="AF274" s="5" t="s">
        <v>59</v>
      </c>
      <c r="AG274" s="5" t="s">
        <v>59</v>
      </c>
      <c r="AH274" s="5" t="s">
        <v>59</v>
      </c>
      <c r="AI274" s="5" t="s">
        <v>59</v>
      </c>
      <c r="AJ274" s="5" t="s">
        <v>59</v>
      </c>
      <c r="AK274" s="6">
        <v>51.578183375052902</v>
      </c>
      <c r="AL274" s="5" t="s">
        <v>59</v>
      </c>
      <c r="AM274" s="5" t="s">
        <v>59</v>
      </c>
      <c r="AN274" s="5" t="s">
        <v>59</v>
      </c>
      <c r="AO274" s="5" t="s">
        <v>59</v>
      </c>
      <c r="AP274" s="5" t="s">
        <v>59</v>
      </c>
      <c r="AQ274" s="5" t="s">
        <v>59</v>
      </c>
      <c r="AR274" s="5" t="s">
        <v>59</v>
      </c>
      <c r="AS274" s="5" t="s">
        <v>59</v>
      </c>
      <c r="AT274" s="5" t="s">
        <v>59</v>
      </c>
      <c r="AU274" s="5" t="s">
        <v>59</v>
      </c>
      <c r="AV274" s="5" t="s">
        <v>59</v>
      </c>
      <c r="AW274" s="5" t="s">
        <v>59</v>
      </c>
      <c r="AX274" s="5" t="s">
        <v>59</v>
      </c>
      <c r="AY274" s="5" t="s">
        <v>59</v>
      </c>
      <c r="AZ274" s="5" t="s">
        <v>59</v>
      </c>
      <c r="BA274" s="5" t="s">
        <v>59</v>
      </c>
      <c r="BB274" s="5" t="s">
        <v>59</v>
      </c>
    </row>
    <row r="275" spans="1:54" x14ac:dyDescent="0.2">
      <c r="A275" s="3" t="s">
        <v>327</v>
      </c>
      <c r="B275" s="4">
        <v>4329492</v>
      </c>
      <c r="C275" s="5" t="s">
        <v>59</v>
      </c>
      <c r="D275" s="5" t="s">
        <v>59</v>
      </c>
      <c r="E275" s="5" t="s">
        <v>59</v>
      </c>
      <c r="F275" s="5" t="s">
        <v>59</v>
      </c>
      <c r="G275" s="5" t="s">
        <v>59</v>
      </c>
      <c r="H275" s="5" t="s">
        <v>59</v>
      </c>
      <c r="I275" s="5" t="s">
        <v>59</v>
      </c>
      <c r="J275" s="5" t="s">
        <v>59</v>
      </c>
      <c r="K275" s="5" t="s">
        <v>59</v>
      </c>
      <c r="L275" s="5" t="s">
        <v>59</v>
      </c>
      <c r="M275" s="5" t="s">
        <v>59</v>
      </c>
      <c r="N275" s="5" t="s">
        <v>59</v>
      </c>
      <c r="O275" s="5" t="s">
        <v>59</v>
      </c>
      <c r="P275" s="5" t="s">
        <v>59</v>
      </c>
      <c r="Q275" s="5" t="s">
        <v>59</v>
      </c>
      <c r="R275" s="5" t="s">
        <v>59</v>
      </c>
      <c r="S275" s="5" t="s">
        <v>59</v>
      </c>
      <c r="T275" s="5" t="s">
        <v>59</v>
      </c>
      <c r="U275" s="5" t="s">
        <v>59</v>
      </c>
      <c r="V275" s="5" t="s">
        <v>59</v>
      </c>
      <c r="W275" s="5" t="s">
        <v>59</v>
      </c>
      <c r="X275" s="5" t="s">
        <v>59</v>
      </c>
      <c r="Y275" s="5" t="s">
        <v>59</v>
      </c>
      <c r="Z275" s="5" t="s">
        <v>59</v>
      </c>
      <c r="AA275" s="5" t="s">
        <v>59</v>
      </c>
      <c r="AB275" s="5" t="s">
        <v>59</v>
      </c>
      <c r="AC275" s="5" t="s">
        <v>59</v>
      </c>
      <c r="AD275" s="5" t="s">
        <v>59</v>
      </c>
      <c r="AE275" s="5" t="s">
        <v>59</v>
      </c>
      <c r="AF275" s="5" t="s">
        <v>59</v>
      </c>
      <c r="AG275" s="5" t="s">
        <v>59</v>
      </c>
      <c r="AH275" s="5" t="s">
        <v>59</v>
      </c>
      <c r="AI275" s="5" t="s">
        <v>59</v>
      </c>
      <c r="AJ275" s="5" t="s">
        <v>59</v>
      </c>
      <c r="AK275" s="5" t="s">
        <v>59</v>
      </c>
      <c r="AL275" s="5" t="s">
        <v>59</v>
      </c>
      <c r="AM275" s="5" t="s">
        <v>59</v>
      </c>
      <c r="AN275" s="5" t="s">
        <v>59</v>
      </c>
      <c r="AO275" s="5" t="s">
        <v>59</v>
      </c>
      <c r="AP275" s="5" t="s">
        <v>59</v>
      </c>
      <c r="AQ275" s="5" t="s">
        <v>59</v>
      </c>
      <c r="AR275" s="5" t="s">
        <v>59</v>
      </c>
      <c r="AS275" s="5" t="s">
        <v>59</v>
      </c>
      <c r="AT275" s="5" t="s">
        <v>59</v>
      </c>
      <c r="AU275" s="5" t="s">
        <v>59</v>
      </c>
      <c r="AV275" s="5" t="s">
        <v>59</v>
      </c>
      <c r="AW275" s="5" t="s">
        <v>59</v>
      </c>
      <c r="AX275" s="5" t="s">
        <v>59</v>
      </c>
      <c r="AY275" s="5" t="s">
        <v>59</v>
      </c>
      <c r="AZ275" s="5" t="s">
        <v>59</v>
      </c>
      <c r="BA275" s="5" t="s">
        <v>59</v>
      </c>
      <c r="BB275" s="5" t="s">
        <v>59</v>
      </c>
    </row>
    <row r="276" spans="1:54" x14ac:dyDescent="0.2">
      <c r="A276" s="3" t="s">
        <v>328</v>
      </c>
      <c r="B276" s="4">
        <v>4141028</v>
      </c>
      <c r="C276" s="5" t="s">
        <v>59</v>
      </c>
      <c r="D276" s="5" t="s">
        <v>59</v>
      </c>
      <c r="E276" s="5" t="s">
        <v>59</v>
      </c>
      <c r="F276" s="5" t="s">
        <v>59</v>
      </c>
      <c r="G276" s="5" t="s">
        <v>59</v>
      </c>
      <c r="H276" s="5" t="s">
        <v>59</v>
      </c>
      <c r="I276" s="5" t="s">
        <v>59</v>
      </c>
      <c r="J276" s="5" t="s">
        <v>59</v>
      </c>
      <c r="K276" s="5" t="s">
        <v>59</v>
      </c>
      <c r="L276" s="5" t="s">
        <v>59</v>
      </c>
      <c r="M276" s="5" t="s">
        <v>59</v>
      </c>
      <c r="N276" s="5" t="s">
        <v>59</v>
      </c>
      <c r="O276" s="5" t="s">
        <v>59</v>
      </c>
      <c r="P276" s="5" t="s">
        <v>59</v>
      </c>
      <c r="Q276" s="5" t="s">
        <v>59</v>
      </c>
      <c r="R276" s="5" t="s">
        <v>59</v>
      </c>
      <c r="S276" s="5" t="s">
        <v>59</v>
      </c>
      <c r="T276" s="5" t="s">
        <v>59</v>
      </c>
      <c r="U276" s="5" t="s">
        <v>59</v>
      </c>
      <c r="V276" s="5" t="s">
        <v>59</v>
      </c>
      <c r="W276" s="5" t="s">
        <v>59</v>
      </c>
      <c r="X276" s="5" t="s">
        <v>59</v>
      </c>
      <c r="Y276" s="5" t="s">
        <v>59</v>
      </c>
      <c r="Z276" s="5" t="s">
        <v>59</v>
      </c>
      <c r="AA276" s="5" t="s">
        <v>59</v>
      </c>
      <c r="AB276" s="5" t="s">
        <v>59</v>
      </c>
      <c r="AC276" s="5" t="s">
        <v>59</v>
      </c>
      <c r="AD276" s="5" t="s">
        <v>59</v>
      </c>
      <c r="AE276" s="5" t="s">
        <v>59</v>
      </c>
      <c r="AF276" s="5" t="s">
        <v>59</v>
      </c>
      <c r="AG276" s="5" t="s">
        <v>59</v>
      </c>
      <c r="AH276" s="5" t="s">
        <v>59</v>
      </c>
      <c r="AI276" s="5" t="s">
        <v>59</v>
      </c>
      <c r="AJ276" s="5" t="s">
        <v>59</v>
      </c>
      <c r="AK276" s="5" t="s">
        <v>59</v>
      </c>
      <c r="AL276" s="5" t="s">
        <v>59</v>
      </c>
      <c r="AM276" s="5" t="s">
        <v>59</v>
      </c>
      <c r="AN276" s="5" t="s">
        <v>59</v>
      </c>
      <c r="AO276" s="5" t="s">
        <v>59</v>
      </c>
      <c r="AP276" s="5" t="s">
        <v>59</v>
      </c>
      <c r="AQ276" s="5" t="s">
        <v>59</v>
      </c>
      <c r="AR276" s="5" t="s">
        <v>59</v>
      </c>
      <c r="AS276" s="5" t="s">
        <v>59</v>
      </c>
      <c r="AT276" s="5" t="s">
        <v>59</v>
      </c>
      <c r="AU276" s="5" t="s">
        <v>59</v>
      </c>
      <c r="AV276" s="5" t="s">
        <v>59</v>
      </c>
      <c r="AW276" s="5" t="s">
        <v>59</v>
      </c>
      <c r="AX276" s="5" t="s">
        <v>59</v>
      </c>
      <c r="AY276" s="5" t="s">
        <v>59</v>
      </c>
      <c r="AZ276" s="5" t="s">
        <v>59</v>
      </c>
      <c r="BA276" s="5" t="s">
        <v>59</v>
      </c>
      <c r="BB276" s="5" t="s">
        <v>59</v>
      </c>
    </row>
    <row r="277" spans="1:54" x14ac:dyDescent="0.2">
      <c r="A277" s="3" t="s">
        <v>329</v>
      </c>
      <c r="B277" s="4">
        <v>4207777</v>
      </c>
      <c r="C277" s="6">
        <v>21.982898100052001</v>
      </c>
      <c r="D277" s="6">
        <v>21.121153202430001</v>
      </c>
      <c r="E277" s="6">
        <v>21.051480824369701</v>
      </c>
      <c r="F277" s="6">
        <v>22.6672637808622</v>
      </c>
      <c r="G277" s="6">
        <v>21.532212509499399</v>
      </c>
      <c r="H277" s="6">
        <v>22.0336017954806</v>
      </c>
      <c r="I277" s="6">
        <v>21.395124822166501</v>
      </c>
      <c r="J277" s="6">
        <v>21.8383922585171</v>
      </c>
      <c r="K277" s="6">
        <v>22.545324911144998</v>
      </c>
      <c r="L277" s="6">
        <v>23.683591213182801</v>
      </c>
      <c r="M277" s="6">
        <v>22.762192895169701</v>
      </c>
      <c r="N277" s="6">
        <v>22.888862323094799</v>
      </c>
      <c r="O277" s="6">
        <v>20.983963219744801</v>
      </c>
      <c r="P277" s="6">
        <v>21.403420950496599</v>
      </c>
      <c r="Q277" s="6">
        <v>20.922081806500302</v>
      </c>
      <c r="R277" s="6">
        <v>20.208516279623101</v>
      </c>
      <c r="S277" s="6">
        <v>19.861129962276902</v>
      </c>
      <c r="T277" s="6">
        <v>19.438487901156801</v>
      </c>
      <c r="U277" s="6">
        <v>19.7374590893446</v>
      </c>
      <c r="V277" s="6">
        <v>17.7596888729672</v>
      </c>
      <c r="W277" s="6">
        <v>18.218831365127102</v>
      </c>
      <c r="X277" s="6">
        <v>19.423320810548301</v>
      </c>
      <c r="Y277" s="6">
        <v>19.147762295522</v>
      </c>
      <c r="Z277" s="6">
        <v>18.664324835880599</v>
      </c>
      <c r="AA277" s="6">
        <v>21.7603643758418</v>
      </c>
      <c r="AB277" s="6">
        <v>17.931254876868302</v>
      </c>
      <c r="AC277" s="6">
        <v>19.900477796545001</v>
      </c>
      <c r="AD277" s="6">
        <v>22.815130046565798</v>
      </c>
      <c r="AE277" s="6">
        <v>20.203944799451499</v>
      </c>
      <c r="AF277" s="6">
        <v>20.5154555877894</v>
      </c>
      <c r="AG277" s="6">
        <v>18.476931408110801</v>
      </c>
      <c r="AH277" s="6">
        <v>18.6193880096756</v>
      </c>
      <c r="AI277" s="6">
        <v>20.613786949583801</v>
      </c>
      <c r="AJ277" s="6">
        <v>20.897396796616999</v>
      </c>
      <c r="AK277" s="6">
        <v>20.085421079113999</v>
      </c>
      <c r="AL277" s="6">
        <v>20.064832325752398</v>
      </c>
      <c r="AM277" s="6">
        <v>18.1565552578286</v>
      </c>
      <c r="AN277" s="6">
        <v>22.333841160281299</v>
      </c>
      <c r="AO277" s="6">
        <v>24.442446023476801</v>
      </c>
      <c r="AP277" s="6">
        <v>23.750682540059401</v>
      </c>
      <c r="AQ277" s="6">
        <v>29.514994975900802</v>
      </c>
      <c r="AR277" s="6">
        <v>24.269284917160402</v>
      </c>
      <c r="AS277" s="6">
        <v>26.8487358644417</v>
      </c>
      <c r="AT277" s="6">
        <v>26.314116241960001</v>
      </c>
      <c r="AU277" s="6">
        <v>23.108474160690101</v>
      </c>
      <c r="AV277" s="6">
        <v>22.171722643835899</v>
      </c>
      <c r="AW277" s="6">
        <v>19.0144904914081</v>
      </c>
      <c r="AX277" s="6">
        <v>17.012621466540001</v>
      </c>
      <c r="AY277" s="5" t="s">
        <v>59</v>
      </c>
      <c r="AZ277" s="5" t="s">
        <v>59</v>
      </c>
      <c r="BA277" s="5" t="s">
        <v>59</v>
      </c>
      <c r="BB277" s="5" t="s">
        <v>59</v>
      </c>
    </row>
    <row r="278" spans="1:54" x14ac:dyDescent="0.2">
      <c r="A278" s="3" t="s">
        <v>330</v>
      </c>
      <c r="B278" s="4">
        <v>29248554</v>
      </c>
      <c r="C278" s="5" t="s">
        <v>59</v>
      </c>
      <c r="D278" s="5" t="s">
        <v>59</v>
      </c>
      <c r="E278" s="5" t="s">
        <v>59</v>
      </c>
      <c r="F278" s="5" t="s">
        <v>59</v>
      </c>
      <c r="G278" s="5" t="s">
        <v>59</v>
      </c>
      <c r="H278" s="5" t="s">
        <v>59</v>
      </c>
      <c r="I278" s="5" t="s">
        <v>59</v>
      </c>
      <c r="J278" s="5" t="s">
        <v>59</v>
      </c>
      <c r="K278" s="5" t="s">
        <v>59</v>
      </c>
      <c r="L278" s="5" t="s">
        <v>59</v>
      </c>
      <c r="M278" s="5" t="s">
        <v>59</v>
      </c>
      <c r="N278" s="5" t="s">
        <v>59</v>
      </c>
      <c r="O278" s="5" t="s">
        <v>59</v>
      </c>
      <c r="P278" s="5" t="s">
        <v>59</v>
      </c>
      <c r="Q278" s="5" t="s">
        <v>59</v>
      </c>
      <c r="R278" s="5" t="s">
        <v>59</v>
      </c>
      <c r="S278" s="5" t="s">
        <v>59</v>
      </c>
      <c r="T278" s="5" t="s">
        <v>59</v>
      </c>
      <c r="U278" s="5" t="s">
        <v>59</v>
      </c>
      <c r="V278" s="5" t="s">
        <v>59</v>
      </c>
      <c r="W278" s="5" t="s">
        <v>59</v>
      </c>
      <c r="X278" s="5" t="s">
        <v>59</v>
      </c>
      <c r="Y278" s="5" t="s">
        <v>59</v>
      </c>
      <c r="Z278" s="5" t="s">
        <v>59</v>
      </c>
      <c r="AA278" s="5" t="s">
        <v>59</v>
      </c>
      <c r="AB278" s="5" t="s">
        <v>59</v>
      </c>
      <c r="AC278" s="5" t="s">
        <v>59</v>
      </c>
      <c r="AD278" s="5" t="s">
        <v>59</v>
      </c>
      <c r="AE278" s="5" t="s">
        <v>59</v>
      </c>
      <c r="AF278" s="5" t="s">
        <v>59</v>
      </c>
      <c r="AG278" s="5" t="s">
        <v>59</v>
      </c>
      <c r="AH278" s="5" t="s">
        <v>59</v>
      </c>
      <c r="AI278" s="5" t="s">
        <v>59</v>
      </c>
      <c r="AJ278" s="5" t="s">
        <v>59</v>
      </c>
      <c r="AK278" s="5" t="s">
        <v>59</v>
      </c>
      <c r="AL278" s="5" t="s">
        <v>59</v>
      </c>
      <c r="AM278" s="5" t="s">
        <v>59</v>
      </c>
      <c r="AN278" s="5" t="s">
        <v>59</v>
      </c>
      <c r="AO278" s="5" t="s">
        <v>59</v>
      </c>
      <c r="AP278" s="5" t="s">
        <v>59</v>
      </c>
      <c r="AQ278" s="5" t="s">
        <v>59</v>
      </c>
      <c r="AR278" s="5" t="s">
        <v>59</v>
      </c>
      <c r="AS278" s="5" t="s">
        <v>59</v>
      </c>
      <c r="AT278" s="5" t="s">
        <v>59</v>
      </c>
      <c r="AU278" s="5" t="s">
        <v>59</v>
      </c>
      <c r="AV278" s="5" t="s">
        <v>59</v>
      </c>
      <c r="AW278" s="5" t="s">
        <v>59</v>
      </c>
      <c r="AX278" s="5" t="s">
        <v>59</v>
      </c>
      <c r="AY278" s="5" t="s">
        <v>59</v>
      </c>
      <c r="AZ278" s="5" t="s">
        <v>59</v>
      </c>
      <c r="BA278" s="5" t="s">
        <v>59</v>
      </c>
      <c r="BB278" s="5" t="s">
        <v>59</v>
      </c>
    </row>
    <row r="279" spans="1:54" x14ac:dyDescent="0.2">
      <c r="A279" s="3" t="s">
        <v>331</v>
      </c>
      <c r="B279" s="4">
        <v>4179619</v>
      </c>
      <c r="C279" s="5" t="s">
        <v>59</v>
      </c>
      <c r="D279" s="5" t="s">
        <v>59</v>
      </c>
      <c r="E279" s="5" t="s">
        <v>59</v>
      </c>
      <c r="F279" s="5" t="s">
        <v>59</v>
      </c>
      <c r="G279" s="5" t="s">
        <v>59</v>
      </c>
      <c r="H279" s="5" t="s">
        <v>59</v>
      </c>
      <c r="I279" s="5" t="s">
        <v>59</v>
      </c>
      <c r="J279" s="5" t="s">
        <v>59</v>
      </c>
      <c r="K279" s="5" t="s">
        <v>59</v>
      </c>
      <c r="L279" s="5" t="s">
        <v>59</v>
      </c>
      <c r="M279" s="5" t="s">
        <v>59</v>
      </c>
      <c r="N279" s="5" t="s">
        <v>59</v>
      </c>
      <c r="O279" s="5" t="s">
        <v>59</v>
      </c>
      <c r="P279" s="5" t="s">
        <v>59</v>
      </c>
      <c r="Q279" s="5" t="s">
        <v>59</v>
      </c>
      <c r="R279" s="5" t="s">
        <v>59</v>
      </c>
      <c r="S279" s="5" t="s">
        <v>59</v>
      </c>
      <c r="T279" s="5" t="s">
        <v>59</v>
      </c>
      <c r="U279" s="5" t="s">
        <v>59</v>
      </c>
      <c r="V279" s="5" t="s">
        <v>59</v>
      </c>
      <c r="W279" s="5" t="s">
        <v>59</v>
      </c>
      <c r="X279" s="5" t="s">
        <v>59</v>
      </c>
      <c r="Y279" s="5" t="s">
        <v>59</v>
      </c>
      <c r="Z279" s="5" t="s">
        <v>59</v>
      </c>
      <c r="AA279" s="5" t="s">
        <v>59</v>
      </c>
      <c r="AB279" s="5" t="s">
        <v>59</v>
      </c>
      <c r="AC279" s="5" t="s">
        <v>59</v>
      </c>
      <c r="AD279" s="5" t="s">
        <v>59</v>
      </c>
      <c r="AE279" s="5" t="s">
        <v>59</v>
      </c>
      <c r="AF279" s="5" t="s">
        <v>59</v>
      </c>
      <c r="AG279" s="5" t="s">
        <v>59</v>
      </c>
      <c r="AH279" s="5" t="s">
        <v>59</v>
      </c>
      <c r="AI279" s="5" t="s">
        <v>59</v>
      </c>
      <c r="AJ279" s="5" t="s">
        <v>59</v>
      </c>
      <c r="AK279" s="5" t="s">
        <v>59</v>
      </c>
      <c r="AL279" s="5" t="s">
        <v>59</v>
      </c>
      <c r="AM279" s="5" t="s">
        <v>59</v>
      </c>
      <c r="AN279" s="5" t="s">
        <v>59</v>
      </c>
      <c r="AO279" s="5" t="s">
        <v>59</v>
      </c>
      <c r="AP279" s="5" t="s">
        <v>59</v>
      </c>
      <c r="AQ279" s="5" t="s">
        <v>59</v>
      </c>
      <c r="AR279" s="5" t="s">
        <v>59</v>
      </c>
      <c r="AS279" s="5" t="s">
        <v>59</v>
      </c>
      <c r="AT279" s="5" t="s">
        <v>59</v>
      </c>
      <c r="AU279" s="5" t="s">
        <v>59</v>
      </c>
      <c r="AV279" s="5" t="s">
        <v>59</v>
      </c>
      <c r="AW279" s="5" t="s">
        <v>59</v>
      </c>
      <c r="AX279" s="5" t="s">
        <v>59</v>
      </c>
      <c r="AY279" s="5" t="s">
        <v>59</v>
      </c>
      <c r="AZ279" s="5" t="s">
        <v>59</v>
      </c>
      <c r="BA279" s="5" t="s">
        <v>59</v>
      </c>
      <c r="BB279" s="5" t="s">
        <v>59</v>
      </c>
    </row>
    <row r="280" spans="1:54" x14ac:dyDescent="0.2">
      <c r="A280" s="3" t="s">
        <v>332</v>
      </c>
      <c r="B280" s="4">
        <v>4313289</v>
      </c>
      <c r="C280" s="5" t="s">
        <v>59</v>
      </c>
      <c r="D280" s="5" t="s">
        <v>59</v>
      </c>
      <c r="E280" s="5" t="s">
        <v>59</v>
      </c>
      <c r="F280" s="5" t="s">
        <v>59</v>
      </c>
      <c r="G280" s="5" t="s">
        <v>59</v>
      </c>
      <c r="H280" s="5" t="s">
        <v>59</v>
      </c>
      <c r="I280" s="5" t="s">
        <v>59</v>
      </c>
      <c r="J280" s="5" t="s">
        <v>59</v>
      </c>
      <c r="K280" s="5" t="s">
        <v>59</v>
      </c>
      <c r="L280" s="5" t="s">
        <v>59</v>
      </c>
      <c r="M280" s="5" t="s">
        <v>59</v>
      </c>
      <c r="N280" s="5" t="s">
        <v>59</v>
      </c>
      <c r="O280" s="5" t="s">
        <v>59</v>
      </c>
      <c r="P280" s="5" t="s">
        <v>59</v>
      </c>
      <c r="Q280" s="5" t="s">
        <v>59</v>
      </c>
      <c r="R280" s="5" t="s">
        <v>59</v>
      </c>
      <c r="S280" s="5" t="s">
        <v>59</v>
      </c>
      <c r="T280" s="5" t="s">
        <v>59</v>
      </c>
      <c r="U280" s="5" t="s">
        <v>59</v>
      </c>
      <c r="V280" s="5" t="s">
        <v>59</v>
      </c>
      <c r="W280" s="5" t="s">
        <v>59</v>
      </c>
      <c r="X280" s="5" t="s">
        <v>59</v>
      </c>
      <c r="Y280" s="5" t="s">
        <v>59</v>
      </c>
      <c r="Z280" s="5" t="s">
        <v>59</v>
      </c>
      <c r="AA280" s="5" t="s">
        <v>59</v>
      </c>
      <c r="AB280" s="5" t="s">
        <v>59</v>
      </c>
      <c r="AC280" s="5" t="s">
        <v>59</v>
      </c>
      <c r="AD280" s="5" t="s">
        <v>59</v>
      </c>
      <c r="AE280" s="5" t="s">
        <v>59</v>
      </c>
      <c r="AF280" s="5" t="s">
        <v>59</v>
      </c>
      <c r="AG280" s="5" t="s">
        <v>59</v>
      </c>
      <c r="AH280" s="5" t="s">
        <v>59</v>
      </c>
      <c r="AI280" s="5" t="s">
        <v>59</v>
      </c>
      <c r="AJ280" s="5" t="s">
        <v>59</v>
      </c>
      <c r="AK280" s="5" t="s">
        <v>59</v>
      </c>
      <c r="AL280" s="5" t="s">
        <v>59</v>
      </c>
      <c r="AM280" s="5" t="s">
        <v>59</v>
      </c>
      <c r="AN280" s="5" t="s">
        <v>59</v>
      </c>
      <c r="AO280" s="5" t="s">
        <v>59</v>
      </c>
      <c r="AP280" s="5" t="s">
        <v>59</v>
      </c>
      <c r="AQ280" s="5" t="s">
        <v>59</v>
      </c>
      <c r="AR280" s="5" t="s">
        <v>59</v>
      </c>
      <c r="AS280" s="5" t="s">
        <v>59</v>
      </c>
      <c r="AT280" s="5" t="s">
        <v>59</v>
      </c>
      <c r="AU280" s="5" t="s">
        <v>59</v>
      </c>
      <c r="AV280" s="5" t="s">
        <v>59</v>
      </c>
      <c r="AW280" s="5" t="s">
        <v>59</v>
      </c>
      <c r="AX280" s="5" t="s">
        <v>59</v>
      </c>
      <c r="AY280" s="5" t="s">
        <v>59</v>
      </c>
      <c r="AZ280" s="5" t="s">
        <v>59</v>
      </c>
      <c r="BA280" s="5" t="s">
        <v>59</v>
      </c>
      <c r="BB280" s="5" t="s">
        <v>59</v>
      </c>
    </row>
    <row r="281" spans="1:54" x14ac:dyDescent="0.2">
      <c r="A281" s="3" t="s">
        <v>333</v>
      </c>
      <c r="B281" s="4">
        <v>4286645</v>
      </c>
      <c r="C281" s="5" t="s">
        <v>59</v>
      </c>
      <c r="D281" s="5" t="s">
        <v>59</v>
      </c>
      <c r="E281" s="5" t="s">
        <v>59</v>
      </c>
      <c r="F281" s="5" t="s">
        <v>59</v>
      </c>
      <c r="G281" s="5" t="s">
        <v>59</v>
      </c>
      <c r="H281" s="5" t="s">
        <v>59</v>
      </c>
      <c r="I281" s="5" t="s">
        <v>59</v>
      </c>
      <c r="J281" s="5" t="s">
        <v>59</v>
      </c>
      <c r="K281" s="5" t="s">
        <v>59</v>
      </c>
      <c r="L281" s="5" t="s">
        <v>59</v>
      </c>
      <c r="M281" s="5" t="s">
        <v>59</v>
      </c>
      <c r="N281" s="5" t="s">
        <v>59</v>
      </c>
      <c r="O281" s="5" t="s">
        <v>59</v>
      </c>
      <c r="P281" s="5" t="s">
        <v>59</v>
      </c>
      <c r="Q281" s="5" t="s">
        <v>59</v>
      </c>
      <c r="R281" s="5" t="s">
        <v>59</v>
      </c>
      <c r="S281" s="5" t="s">
        <v>59</v>
      </c>
      <c r="T281" s="5" t="s">
        <v>59</v>
      </c>
      <c r="U281" s="5" t="s">
        <v>59</v>
      </c>
      <c r="V281" s="5" t="s">
        <v>59</v>
      </c>
      <c r="W281" s="5" t="s">
        <v>59</v>
      </c>
      <c r="X281" s="5" t="s">
        <v>59</v>
      </c>
      <c r="Y281" s="5" t="s">
        <v>59</v>
      </c>
      <c r="Z281" s="5" t="s">
        <v>59</v>
      </c>
      <c r="AA281" s="5" t="s">
        <v>59</v>
      </c>
      <c r="AB281" s="5" t="s">
        <v>59</v>
      </c>
      <c r="AC281" s="5" t="s">
        <v>59</v>
      </c>
      <c r="AD281" s="5" t="s">
        <v>59</v>
      </c>
      <c r="AE281" s="5" t="s">
        <v>59</v>
      </c>
      <c r="AF281" s="5" t="s">
        <v>59</v>
      </c>
      <c r="AG281" s="5" t="s">
        <v>59</v>
      </c>
      <c r="AH281" s="5" t="s">
        <v>59</v>
      </c>
      <c r="AI281" s="5" t="s">
        <v>59</v>
      </c>
      <c r="AJ281" s="5" t="s">
        <v>59</v>
      </c>
      <c r="AK281" s="5" t="s">
        <v>59</v>
      </c>
      <c r="AL281" s="5" t="s">
        <v>59</v>
      </c>
      <c r="AM281" s="5" t="s">
        <v>59</v>
      </c>
      <c r="AN281" s="5" t="s">
        <v>59</v>
      </c>
      <c r="AO281" s="5" t="s">
        <v>59</v>
      </c>
      <c r="AP281" s="5" t="s">
        <v>59</v>
      </c>
      <c r="AQ281" s="5" t="s">
        <v>59</v>
      </c>
      <c r="AR281" s="5" t="s">
        <v>59</v>
      </c>
      <c r="AS281" s="5" t="s">
        <v>59</v>
      </c>
      <c r="AT281" s="5" t="s">
        <v>59</v>
      </c>
      <c r="AU281" s="5" t="s">
        <v>59</v>
      </c>
      <c r="AV281" s="5" t="s">
        <v>59</v>
      </c>
      <c r="AW281" s="5" t="s">
        <v>59</v>
      </c>
      <c r="AX281" s="5" t="s">
        <v>59</v>
      </c>
      <c r="AY281" s="5" t="s">
        <v>59</v>
      </c>
      <c r="AZ281" s="5" t="s">
        <v>59</v>
      </c>
      <c r="BA281" s="5" t="s">
        <v>59</v>
      </c>
      <c r="BB281" s="5" t="s">
        <v>59</v>
      </c>
    </row>
    <row r="282" spans="1:54" x14ac:dyDescent="0.2">
      <c r="A282" s="3" t="s">
        <v>334</v>
      </c>
      <c r="B282" s="4">
        <v>4560840</v>
      </c>
      <c r="C282" s="5" t="s">
        <v>59</v>
      </c>
      <c r="D282" s="5" t="s">
        <v>59</v>
      </c>
      <c r="E282" s="5" t="s">
        <v>59</v>
      </c>
      <c r="F282" s="5" t="s">
        <v>59</v>
      </c>
      <c r="G282" s="5" t="s">
        <v>59</v>
      </c>
      <c r="H282" s="5" t="s">
        <v>59</v>
      </c>
      <c r="I282" s="5" t="s">
        <v>59</v>
      </c>
      <c r="J282" s="5" t="s">
        <v>59</v>
      </c>
      <c r="K282" s="5" t="s">
        <v>59</v>
      </c>
      <c r="L282" s="5" t="s">
        <v>59</v>
      </c>
      <c r="M282" s="5" t="s">
        <v>59</v>
      </c>
      <c r="N282" s="5" t="s">
        <v>59</v>
      </c>
      <c r="O282" s="5" t="s">
        <v>59</v>
      </c>
      <c r="P282" s="5" t="s">
        <v>59</v>
      </c>
      <c r="Q282" s="5" t="s">
        <v>59</v>
      </c>
      <c r="R282" s="5" t="s">
        <v>59</v>
      </c>
      <c r="S282" s="5" t="s">
        <v>59</v>
      </c>
      <c r="T282" s="5" t="s">
        <v>59</v>
      </c>
      <c r="U282" s="5" t="s">
        <v>59</v>
      </c>
      <c r="V282" s="5" t="s">
        <v>59</v>
      </c>
      <c r="W282" s="5" t="s">
        <v>59</v>
      </c>
      <c r="X282" s="5" t="s">
        <v>59</v>
      </c>
      <c r="Y282" s="5" t="s">
        <v>59</v>
      </c>
      <c r="Z282" s="5" t="s">
        <v>59</v>
      </c>
      <c r="AA282" s="5" t="s">
        <v>59</v>
      </c>
      <c r="AB282" s="5" t="s">
        <v>59</v>
      </c>
      <c r="AC282" s="5" t="s">
        <v>59</v>
      </c>
      <c r="AD282" s="5" t="s">
        <v>59</v>
      </c>
      <c r="AE282" s="5" t="s">
        <v>59</v>
      </c>
      <c r="AF282" s="5" t="s">
        <v>59</v>
      </c>
      <c r="AG282" s="5" t="s">
        <v>59</v>
      </c>
      <c r="AH282" s="5" t="s">
        <v>59</v>
      </c>
      <c r="AI282" s="5" t="s">
        <v>59</v>
      </c>
      <c r="AJ282" s="5" t="s">
        <v>59</v>
      </c>
      <c r="AK282" s="5" t="s">
        <v>59</v>
      </c>
      <c r="AL282" s="5" t="s">
        <v>59</v>
      </c>
      <c r="AM282" s="5" t="s">
        <v>59</v>
      </c>
      <c r="AN282" s="5" t="s">
        <v>59</v>
      </c>
      <c r="AO282" s="5" t="s">
        <v>59</v>
      </c>
      <c r="AP282" s="5" t="s">
        <v>59</v>
      </c>
      <c r="AQ282" s="5" t="s">
        <v>59</v>
      </c>
      <c r="AR282" s="5" t="s">
        <v>59</v>
      </c>
      <c r="AS282" s="5" t="s">
        <v>59</v>
      </c>
      <c r="AT282" s="5" t="s">
        <v>59</v>
      </c>
      <c r="AU282" s="5" t="s">
        <v>59</v>
      </c>
      <c r="AV282" s="5" t="s">
        <v>59</v>
      </c>
      <c r="AW282" s="5" t="s">
        <v>59</v>
      </c>
      <c r="AX282" s="5" t="s">
        <v>59</v>
      </c>
      <c r="AY282" s="5" t="s">
        <v>59</v>
      </c>
      <c r="AZ282" s="5" t="s">
        <v>59</v>
      </c>
      <c r="BA282" s="5" t="s">
        <v>59</v>
      </c>
      <c r="BB282" s="5" t="s">
        <v>59</v>
      </c>
    </row>
    <row r="283" spans="1:54" x14ac:dyDescent="0.2">
      <c r="A283" s="3" t="s">
        <v>335</v>
      </c>
      <c r="B283" s="4">
        <v>4395358</v>
      </c>
      <c r="C283" s="6">
        <v>21.471205311729701</v>
      </c>
      <c r="D283" s="6">
        <v>21.522094738757701</v>
      </c>
      <c r="E283" s="6">
        <v>21.3241265114508</v>
      </c>
      <c r="F283" s="6">
        <v>21.4152323231562</v>
      </c>
      <c r="G283" s="6">
        <v>20.932869278233099</v>
      </c>
      <c r="H283" s="6">
        <v>19.960869479126501</v>
      </c>
      <c r="I283" s="6">
        <v>20.006088212286301</v>
      </c>
      <c r="J283" s="6">
        <v>21.3792468672974</v>
      </c>
      <c r="K283" s="6">
        <v>19.942169929473099</v>
      </c>
      <c r="L283" s="6">
        <v>19.919009817008199</v>
      </c>
      <c r="M283" s="6">
        <v>20.2957345425292</v>
      </c>
      <c r="N283" s="6">
        <v>20.6360365913287</v>
      </c>
      <c r="O283" s="6">
        <v>19.553347233442999</v>
      </c>
      <c r="P283" s="5" t="s">
        <v>59</v>
      </c>
      <c r="Q283" s="6">
        <v>20.0343591921269</v>
      </c>
      <c r="R283" s="5" t="s">
        <v>59</v>
      </c>
      <c r="S283" s="6">
        <v>22.715332814709601</v>
      </c>
      <c r="T283" s="5" t="s">
        <v>59</v>
      </c>
      <c r="U283" s="6">
        <v>25.232863718980699</v>
      </c>
      <c r="V283" s="5" t="s">
        <v>59</v>
      </c>
      <c r="W283" s="6">
        <v>31.546761843566799</v>
      </c>
      <c r="X283" s="6">
        <v>31.445295497809202</v>
      </c>
      <c r="Y283" s="6">
        <v>31.747743926432999</v>
      </c>
      <c r="Z283" s="6">
        <v>31.8894946745366</v>
      </c>
      <c r="AA283" s="6">
        <v>35.187902374437201</v>
      </c>
      <c r="AB283" s="5" t="s">
        <v>59</v>
      </c>
      <c r="AC283" s="6">
        <v>32.240379460716902</v>
      </c>
      <c r="AD283" s="6">
        <v>29.984739804718298</v>
      </c>
      <c r="AE283" s="6">
        <v>28.428611840089101</v>
      </c>
      <c r="AF283" s="5" t="s">
        <v>59</v>
      </c>
      <c r="AG283" s="5" t="s">
        <v>59</v>
      </c>
      <c r="AH283" s="5" t="s">
        <v>59</v>
      </c>
      <c r="AI283" s="5" t="s">
        <v>59</v>
      </c>
      <c r="AJ283" s="5" t="s">
        <v>59</v>
      </c>
      <c r="AK283" s="5" t="s">
        <v>59</v>
      </c>
      <c r="AL283" s="5" t="s">
        <v>59</v>
      </c>
      <c r="AM283" s="5" t="s">
        <v>59</v>
      </c>
      <c r="AN283" s="5" t="s">
        <v>59</v>
      </c>
      <c r="AO283" s="5" t="s">
        <v>59</v>
      </c>
      <c r="AP283" s="5" t="s">
        <v>59</v>
      </c>
      <c r="AQ283" s="5" t="s">
        <v>59</v>
      </c>
      <c r="AR283" s="5" t="s">
        <v>59</v>
      </c>
      <c r="AS283" s="5" t="s">
        <v>59</v>
      </c>
      <c r="AT283" s="5" t="s">
        <v>59</v>
      </c>
      <c r="AU283" s="5" t="s">
        <v>59</v>
      </c>
      <c r="AV283" s="5" t="s">
        <v>59</v>
      </c>
      <c r="AW283" s="5" t="s">
        <v>59</v>
      </c>
      <c r="AX283" s="5" t="s">
        <v>59</v>
      </c>
      <c r="AY283" s="5" t="s">
        <v>59</v>
      </c>
      <c r="AZ283" s="5" t="s">
        <v>59</v>
      </c>
      <c r="BA283" s="5" t="s">
        <v>59</v>
      </c>
      <c r="BB283" s="5" t="s">
        <v>59</v>
      </c>
    </row>
    <row r="284" spans="1:54" x14ac:dyDescent="0.2">
      <c r="A284" s="3" t="s">
        <v>336</v>
      </c>
      <c r="B284" s="4">
        <v>4429484</v>
      </c>
      <c r="C284" s="5" t="s">
        <v>59</v>
      </c>
      <c r="D284" s="5" t="s">
        <v>59</v>
      </c>
      <c r="E284" s="5" t="s">
        <v>59</v>
      </c>
      <c r="F284" s="5" t="s">
        <v>59</v>
      </c>
      <c r="G284" s="5" t="s">
        <v>59</v>
      </c>
      <c r="H284" s="5" t="s">
        <v>59</v>
      </c>
      <c r="I284" s="5" t="s">
        <v>59</v>
      </c>
      <c r="J284" s="5" t="s">
        <v>59</v>
      </c>
      <c r="K284" s="5" t="s">
        <v>59</v>
      </c>
      <c r="L284" s="5" t="s">
        <v>59</v>
      </c>
      <c r="M284" s="5" t="s">
        <v>59</v>
      </c>
      <c r="N284" s="5" t="s">
        <v>59</v>
      </c>
      <c r="O284" s="5" t="s">
        <v>59</v>
      </c>
      <c r="P284" s="5" t="s">
        <v>59</v>
      </c>
      <c r="Q284" s="5" t="s">
        <v>59</v>
      </c>
      <c r="R284" s="5" t="s">
        <v>59</v>
      </c>
      <c r="S284" s="5" t="s">
        <v>59</v>
      </c>
      <c r="T284" s="5" t="s">
        <v>59</v>
      </c>
      <c r="U284" s="5" t="s">
        <v>59</v>
      </c>
      <c r="V284" s="5" t="s">
        <v>59</v>
      </c>
      <c r="W284" s="5" t="s">
        <v>59</v>
      </c>
      <c r="X284" s="5" t="s">
        <v>59</v>
      </c>
      <c r="Y284" s="5" t="s">
        <v>59</v>
      </c>
      <c r="Z284" s="5" t="s">
        <v>59</v>
      </c>
      <c r="AA284" s="5" t="s">
        <v>59</v>
      </c>
      <c r="AB284" s="5" t="s">
        <v>59</v>
      </c>
      <c r="AC284" s="5" t="s">
        <v>59</v>
      </c>
      <c r="AD284" s="5" t="s">
        <v>59</v>
      </c>
      <c r="AE284" s="5" t="s">
        <v>59</v>
      </c>
      <c r="AF284" s="5" t="s">
        <v>59</v>
      </c>
      <c r="AG284" s="5" t="s">
        <v>59</v>
      </c>
      <c r="AH284" s="5" t="s">
        <v>59</v>
      </c>
      <c r="AI284" s="5" t="s">
        <v>59</v>
      </c>
      <c r="AJ284" s="5" t="s">
        <v>59</v>
      </c>
      <c r="AK284" s="5" t="s">
        <v>59</v>
      </c>
      <c r="AL284" s="5" t="s">
        <v>59</v>
      </c>
      <c r="AM284" s="5" t="s">
        <v>59</v>
      </c>
      <c r="AN284" s="5" t="s">
        <v>59</v>
      </c>
      <c r="AO284" s="5" t="s">
        <v>59</v>
      </c>
      <c r="AP284" s="5" t="s">
        <v>59</v>
      </c>
      <c r="AQ284" s="5" t="s">
        <v>59</v>
      </c>
      <c r="AR284" s="5" t="s">
        <v>59</v>
      </c>
      <c r="AS284" s="5" t="s">
        <v>59</v>
      </c>
      <c r="AT284" s="5" t="s">
        <v>59</v>
      </c>
      <c r="AU284" s="5" t="s">
        <v>59</v>
      </c>
      <c r="AV284" s="5" t="s">
        <v>59</v>
      </c>
      <c r="AW284" s="5" t="s">
        <v>59</v>
      </c>
      <c r="AX284" s="5" t="s">
        <v>59</v>
      </c>
      <c r="AY284" s="5" t="s">
        <v>59</v>
      </c>
      <c r="AZ284" s="5" t="s">
        <v>59</v>
      </c>
      <c r="BA284" s="5" t="s">
        <v>59</v>
      </c>
      <c r="BB284" s="5" t="s">
        <v>59</v>
      </c>
    </row>
    <row r="285" spans="1:54" x14ac:dyDescent="0.2">
      <c r="A285" s="3" t="s">
        <v>337</v>
      </c>
      <c r="B285" s="4">
        <v>4306594</v>
      </c>
      <c r="C285" s="5" t="s">
        <v>59</v>
      </c>
      <c r="D285" s="5" t="s">
        <v>59</v>
      </c>
      <c r="E285" s="5" t="s">
        <v>59</v>
      </c>
      <c r="F285" s="5" t="s">
        <v>59</v>
      </c>
      <c r="G285" s="5" t="s">
        <v>59</v>
      </c>
      <c r="H285" s="5" t="s">
        <v>59</v>
      </c>
      <c r="I285" s="5" t="s">
        <v>59</v>
      </c>
      <c r="J285" s="5" t="s">
        <v>59</v>
      </c>
      <c r="K285" s="5" t="s">
        <v>59</v>
      </c>
      <c r="L285" s="5" t="s">
        <v>59</v>
      </c>
      <c r="M285" s="5" t="s">
        <v>59</v>
      </c>
      <c r="N285" s="5" t="s">
        <v>59</v>
      </c>
      <c r="O285" s="5" t="s">
        <v>59</v>
      </c>
      <c r="P285" s="5" t="s">
        <v>59</v>
      </c>
      <c r="Q285" s="5" t="s">
        <v>59</v>
      </c>
      <c r="R285" s="5" t="s">
        <v>59</v>
      </c>
      <c r="S285" s="5" t="s">
        <v>59</v>
      </c>
      <c r="T285" s="5" t="s">
        <v>59</v>
      </c>
      <c r="U285" s="5" t="s">
        <v>59</v>
      </c>
      <c r="V285" s="6">
        <v>22.628863909288299</v>
      </c>
      <c r="W285" s="5" t="s">
        <v>59</v>
      </c>
      <c r="X285" s="5" t="s">
        <v>59</v>
      </c>
      <c r="Y285" s="5" t="s">
        <v>59</v>
      </c>
      <c r="Z285" s="5" t="s">
        <v>59</v>
      </c>
      <c r="AA285" s="5" t="s">
        <v>59</v>
      </c>
      <c r="AB285" s="5" t="s">
        <v>59</v>
      </c>
      <c r="AC285" s="5" t="s">
        <v>59</v>
      </c>
      <c r="AD285" s="5" t="s">
        <v>59</v>
      </c>
      <c r="AE285" s="5" t="s">
        <v>59</v>
      </c>
      <c r="AF285" s="5" t="s">
        <v>59</v>
      </c>
      <c r="AG285" s="5" t="s">
        <v>59</v>
      </c>
      <c r="AH285" s="5" t="s">
        <v>59</v>
      </c>
      <c r="AI285" s="5" t="s">
        <v>59</v>
      </c>
      <c r="AJ285" s="5" t="s">
        <v>59</v>
      </c>
      <c r="AK285" s="5" t="s">
        <v>59</v>
      </c>
      <c r="AL285" s="5" t="s">
        <v>59</v>
      </c>
      <c r="AM285" s="5" t="s">
        <v>59</v>
      </c>
      <c r="AN285" s="5" t="s">
        <v>59</v>
      </c>
      <c r="AO285" s="5" t="s">
        <v>59</v>
      </c>
      <c r="AP285" s="5" t="s">
        <v>59</v>
      </c>
      <c r="AQ285" s="5" t="s">
        <v>59</v>
      </c>
      <c r="AR285" s="5" t="s">
        <v>59</v>
      </c>
      <c r="AS285" s="5" t="s">
        <v>59</v>
      </c>
      <c r="AT285" s="5" t="s">
        <v>59</v>
      </c>
      <c r="AU285" s="5" t="s">
        <v>59</v>
      </c>
      <c r="AV285" s="5" t="s">
        <v>59</v>
      </c>
      <c r="AW285" s="5" t="s">
        <v>59</v>
      </c>
      <c r="AX285" s="5" t="s">
        <v>59</v>
      </c>
      <c r="AY285" s="5" t="s">
        <v>59</v>
      </c>
      <c r="AZ285" s="5" t="s">
        <v>59</v>
      </c>
      <c r="BA285" s="5" t="s">
        <v>59</v>
      </c>
      <c r="BB285" s="5" t="s">
        <v>59</v>
      </c>
    </row>
    <row r="286" spans="1:54" x14ac:dyDescent="0.2">
      <c r="A286" s="3" t="s">
        <v>338</v>
      </c>
      <c r="B286" s="4">
        <v>4306526</v>
      </c>
      <c r="C286" s="6">
        <v>27.086789294825401</v>
      </c>
      <c r="D286" s="6">
        <v>24.457228036343601</v>
      </c>
      <c r="E286" s="6">
        <v>26.8942332075118</v>
      </c>
      <c r="F286" s="6">
        <v>26.491254273092999</v>
      </c>
      <c r="G286" s="6">
        <v>27.4622494287248</v>
      </c>
      <c r="H286" s="6">
        <v>26.447928271969801</v>
      </c>
      <c r="I286" s="6">
        <v>28.584546140525699</v>
      </c>
      <c r="J286" s="6">
        <v>31.127016113953601</v>
      </c>
      <c r="K286" s="6">
        <v>33.151755644198097</v>
      </c>
      <c r="L286" s="5" t="s">
        <v>59</v>
      </c>
      <c r="M286" s="6">
        <v>34.174082051153697</v>
      </c>
      <c r="N286" s="6">
        <v>33.010843058872503</v>
      </c>
      <c r="O286" s="6">
        <v>33.831885454951902</v>
      </c>
      <c r="P286" s="6">
        <v>33.685116976118699</v>
      </c>
      <c r="Q286" s="6">
        <v>36.579227210539003</v>
      </c>
      <c r="R286" s="5" t="s">
        <v>59</v>
      </c>
      <c r="S286" s="6">
        <v>28.2951143014058</v>
      </c>
      <c r="T286" s="6">
        <v>29.258870321224901</v>
      </c>
      <c r="U286" s="6">
        <v>29.8237891928792</v>
      </c>
      <c r="V286" s="6">
        <v>28.5871492597811</v>
      </c>
      <c r="W286" s="6">
        <v>30.564765796531599</v>
      </c>
      <c r="X286" s="6">
        <v>29.365630938172799</v>
      </c>
      <c r="Y286" s="6">
        <v>26.741502342914</v>
      </c>
      <c r="Z286" s="6">
        <v>27.109000190417099</v>
      </c>
      <c r="AA286" s="6">
        <v>29.646099418572501</v>
      </c>
      <c r="AB286" s="6">
        <v>31.992305630443099</v>
      </c>
      <c r="AC286" s="6">
        <v>32.580943205253298</v>
      </c>
      <c r="AD286" s="5" t="s">
        <v>59</v>
      </c>
      <c r="AE286" s="5" t="s">
        <v>59</v>
      </c>
      <c r="AF286" s="5" t="s">
        <v>59</v>
      </c>
      <c r="AG286" s="5" t="s">
        <v>59</v>
      </c>
      <c r="AH286" s="5" t="s">
        <v>59</v>
      </c>
      <c r="AI286" s="5" t="s">
        <v>59</v>
      </c>
      <c r="AJ286" s="5" t="s">
        <v>59</v>
      </c>
      <c r="AK286" s="5" t="s">
        <v>59</v>
      </c>
      <c r="AL286" s="5" t="s">
        <v>59</v>
      </c>
      <c r="AM286" s="5" t="s">
        <v>59</v>
      </c>
      <c r="AN286" s="5" t="s">
        <v>59</v>
      </c>
      <c r="AO286" s="5" t="s">
        <v>59</v>
      </c>
      <c r="AP286" s="5" t="s">
        <v>59</v>
      </c>
      <c r="AQ286" s="5" t="s">
        <v>59</v>
      </c>
      <c r="AR286" s="5" t="s">
        <v>59</v>
      </c>
      <c r="AS286" s="5" t="s">
        <v>59</v>
      </c>
      <c r="AT286" s="5" t="s">
        <v>59</v>
      </c>
      <c r="AU286" s="5" t="s">
        <v>59</v>
      </c>
      <c r="AV286" s="5" t="s">
        <v>59</v>
      </c>
      <c r="AW286" s="5" t="s">
        <v>59</v>
      </c>
      <c r="AX286" s="5" t="s">
        <v>59</v>
      </c>
      <c r="AY286" s="5" t="s">
        <v>59</v>
      </c>
      <c r="AZ286" s="5" t="s">
        <v>59</v>
      </c>
      <c r="BA286" s="5" t="s">
        <v>59</v>
      </c>
      <c r="BB286" s="5" t="s">
        <v>59</v>
      </c>
    </row>
    <row r="287" spans="1:54" x14ac:dyDescent="0.2">
      <c r="A287" s="3" t="s">
        <v>339</v>
      </c>
      <c r="B287" s="4">
        <v>4808224</v>
      </c>
      <c r="C287" s="6">
        <v>25.332638428316699</v>
      </c>
      <c r="D287" s="6">
        <v>24.816759431553098</v>
      </c>
      <c r="E287" s="6">
        <v>24.852934986057399</v>
      </c>
      <c r="F287" s="6">
        <v>25.830054261502202</v>
      </c>
      <c r="G287" s="6">
        <v>27.321375299290999</v>
      </c>
      <c r="H287" s="6">
        <v>27.312700421356201</v>
      </c>
      <c r="I287" s="5" t="s">
        <v>59</v>
      </c>
      <c r="J287" s="5" t="s">
        <v>59</v>
      </c>
      <c r="K287" s="6">
        <v>27.716997516436798</v>
      </c>
      <c r="L287" s="6">
        <v>28.5265078643924</v>
      </c>
      <c r="M287" s="6">
        <v>29.7894110188087</v>
      </c>
      <c r="N287" s="6">
        <v>29.8527399924563</v>
      </c>
      <c r="O287" s="6">
        <v>32.105853276296301</v>
      </c>
      <c r="P287" s="6">
        <v>31.300791375123602</v>
      </c>
      <c r="Q287" s="6">
        <v>30.929210531306602</v>
      </c>
      <c r="R287" s="6">
        <v>32.520138342876997</v>
      </c>
      <c r="S287" s="6">
        <v>31.628041250193601</v>
      </c>
      <c r="T287" s="5" t="s">
        <v>59</v>
      </c>
      <c r="U287" s="5" t="s">
        <v>59</v>
      </c>
      <c r="V287" s="5" t="s">
        <v>59</v>
      </c>
      <c r="W287" s="6">
        <v>27.597152422509001</v>
      </c>
      <c r="X287" s="5" t="s">
        <v>59</v>
      </c>
      <c r="Y287" s="5" t="s">
        <v>59</v>
      </c>
      <c r="Z287" s="5" t="s">
        <v>59</v>
      </c>
      <c r="AA287" s="5" t="s">
        <v>59</v>
      </c>
      <c r="AB287" s="5" t="s">
        <v>59</v>
      </c>
      <c r="AC287" s="5" t="s">
        <v>59</v>
      </c>
      <c r="AD287" s="5" t="s">
        <v>59</v>
      </c>
      <c r="AE287" s="5" t="s">
        <v>59</v>
      </c>
      <c r="AF287" s="5" t="s">
        <v>59</v>
      </c>
      <c r="AG287" s="5" t="s">
        <v>59</v>
      </c>
      <c r="AH287" s="5" t="s">
        <v>59</v>
      </c>
      <c r="AI287" s="5" t="s">
        <v>59</v>
      </c>
      <c r="AJ287" s="5" t="s">
        <v>59</v>
      </c>
      <c r="AK287" s="5" t="s">
        <v>59</v>
      </c>
      <c r="AL287" s="5" t="s">
        <v>59</v>
      </c>
      <c r="AM287" s="5" t="s">
        <v>59</v>
      </c>
      <c r="AN287" s="5" t="s">
        <v>59</v>
      </c>
      <c r="AO287" s="5" t="s">
        <v>59</v>
      </c>
      <c r="AP287" s="5" t="s">
        <v>59</v>
      </c>
      <c r="AQ287" s="5" t="s">
        <v>59</v>
      </c>
      <c r="AR287" s="5" t="s">
        <v>59</v>
      </c>
      <c r="AS287" s="5" t="s">
        <v>59</v>
      </c>
      <c r="AT287" s="5" t="s">
        <v>59</v>
      </c>
      <c r="AU287" s="5" t="s">
        <v>59</v>
      </c>
      <c r="AV287" s="5" t="s">
        <v>59</v>
      </c>
      <c r="AW287" s="5" t="s">
        <v>59</v>
      </c>
      <c r="AX287" s="5" t="s">
        <v>59</v>
      </c>
      <c r="AY287" s="5" t="s">
        <v>59</v>
      </c>
      <c r="AZ287" s="5" t="s">
        <v>59</v>
      </c>
      <c r="BA287" s="5" t="s">
        <v>59</v>
      </c>
      <c r="BB287" s="5" t="s">
        <v>59</v>
      </c>
    </row>
    <row r="288" spans="1:54" x14ac:dyDescent="0.2">
      <c r="A288" s="3" t="s">
        <v>340</v>
      </c>
      <c r="B288" s="4">
        <v>4839663</v>
      </c>
      <c r="C288" s="5" t="s">
        <v>59</v>
      </c>
      <c r="D288" s="5" t="s">
        <v>59</v>
      </c>
      <c r="E288" s="5" t="s">
        <v>59</v>
      </c>
      <c r="F288" s="5" t="s">
        <v>59</v>
      </c>
      <c r="G288" s="5" t="s">
        <v>59</v>
      </c>
      <c r="H288" s="5" t="s">
        <v>59</v>
      </c>
      <c r="I288" s="5" t="s">
        <v>59</v>
      </c>
      <c r="J288" s="5" t="s">
        <v>59</v>
      </c>
      <c r="K288" s="5" t="s">
        <v>59</v>
      </c>
      <c r="L288" s="5" t="s">
        <v>59</v>
      </c>
      <c r="M288" s="5" t="s">
        <v>59</v>
      </c>
      <c r="N288" s="5" t="s">
        <v>59</v>
      </c>
      <c r="O288" s="5" t="s">
        <v>59</v>
      </c>
      <c r="P288" s="5" t="s">
        <v>59</v>
      </c>
      <c r="Q288" s="5" t="s">
        <v>59</v>
      </c>
      <c r="R288" s="5" t="s">
        <v>59</v>
      </c>
      <c r="S288" s="5" t="s">
        <v>59</v>
      </c>
      <c r="T288" s="5" t="s">
        <v>59</v>
      </c>
      <c r="U288" s="5" t="s">
        <v>59</v>
      </c>
      <c r="V288" s="5" t="s">
        <v>59</v>
      </c>
      <c r="W288" s="5" t="s">
        <v>59</v>
      </c>
      <c r="X288" s="5" t="s">
        <v>59</v>
      </c>
      <c r="Y288" s="5" t="s">
        <v>59</v>
      </c>
      <c r="Z288" s="5" t="s">
        <v>59</v>
      </c>
      <c r="AA288" s="5" t="s">
        <v>59</v>
      </c>
      <c r="AB288" s="5" t="s">
        <v>59</v>
      </c>
      <c r="AC288" s="5" t="s">
        <v>59</v>
      </c>
      <c r="AD288" s="5" t="s">
        <v>59</v>
      </c>
      <c r="AE288" s="5" t="s">
        <v>59</v>
      </c>
      <c r="AF288" s="5" t="s">
        <v>59</v>
      </c>
      <c r="AG288" s="5" t="s">
        <v>59</v>
      </c>
      <c r="AH288" s="5" t="s">
        <v>59</v>
      </c>
      <c r="AI288" s="5" t="s">
        <v>59</v>
      </c>
      <c r="AJ288" s="5" t="s">
        <v>59</v>
      </c>
      <c r="AK288" s="5" t="s">
        <v>59</v>
      </c>
      <c r="AL288" s="5" t="s">
        <v>59</v>
      </c>
      <c r="AM288" s="5" t="s">
        <v>59</v>
      </c>
      <c r="AN288" s="5" t="s">
        <v>59</v>
      </c>
      <c r="AO288" s="5" t="s">
        <v>59</v>
      </c>
      <c r="AP288" s="5" t="s">
        <v>59</v>
      </c>
      <c r="AQ288" s="5" t="s">
        <v>59</v>
      </c>
      <c r="AR288" s="5" t="s">
        <v>59</v>
      </c>
      <c r="AS288" s="5" t="s">
        <v>59</v>
      </c>
      <c r="AT288" s="5" t="s">
        <v>59</v>
      </c>
      <c r="AU288" s="5" t="s">
        <v>59</v>
      </c>
      <c r="AV288" s="5" t="s">
        <v>59</v>
      </c>
      <c r="AW288" s="5" t="s">
        <v>59</v>
      </c>
      <c r="AX288" s="5" t="s">
        <v>59</v>
      </c>
      <c r="AY288" s="5" t="s">
        <v>59</v>
      </c>
      <c r="AZ288" s="5" t="s">
        <v>59</v>
      </c>
      <c r="BA288" s="5" t="s">
        <v>59</v>
      </c>
      <c r="BB288" s="5" t="s">
        <v>59</v>
      </c>
    </row>
    <row r="289" spans="1:54" x14ac:dyDescent="0.2">
      <c r="A289" s="3" t="s">
        <v>341</v>
      </c>
      <c r="B289" s="4">
        <v>4427967</v>
      </c>
      <c r="C289" s="5" t="s">
        <v>59</v>
      </c>
      <c r="D289" s="5" t="s">
        <v>59</v>
      </c>
      <c r="E289" s="5" t="s">
        <v>59</v>
      </c>
      <c r="F289" s="5" t="s">
        <v>59</v>
      </c>
      <c r="G289" s="5" t="s">
        <v>59</v>
      </c>
      <c r="H289" s="5" t="s">
        <v>59</v>
      </c>
      <c r="I289" s="5" t="s">
        <v>59</v>
      </c>
      <c r="J289" s="5" t="s">
        <v>59</v>
      </c>
      <c r="K289" s="5" t="s">
        <v>59</v>
      </c>
      <c r="L289" s="5" t="s">
        <v>59</v>
      </c>
      <c r="M289" s="5" t="s">
        <v>59</v>
      </c>
      <c r="N289" s="5" t="s">
        <v>59</v>
      </c>
      <c r="O289" s="5" t="s">
        <v>59</v>
      </c>
      <c r="P289" s="5" t="s">
        <v>59</v>
      </c>
      <c r="Q289" s="5" t="s">
        <v>59</v>
      </c>
      <c r="R289" s="5" t="s">
        <v>59</v>
      </c>
      <c r="S289" s="5" t="s">
        <v>59</v>
      </c>
      <c r="T289" s="5" t="s">
        <v>59</v>
      </c>
      <c r="U289" s="5" t="s">
        <v>59</v>
      </c>
      <c r="V289" s="5" t="s">
        <v>59</v>
      </c>
      <c r="W289" s="5" t="s">
        <v>59</v>
      </c>
      <c r="X289" s="5" t="s">
        <v>59</v>
      </c>
      <c r="Y289" s="5" t="s">
        <v>59</v>
      </c>
      <c r="Z289" s="5" t="s">
        <v>59</v>
      </c>
      <c r="AA289" s="5" t="s">
        <v>59</v>
      </c>
      <c r="AB289" s="5" t="s">
        <v>59</v>
      </c>
      <c r="AC289" s="5" t="s">
        <v>59</v>
      </c>
      <c r="AD289" s="5" t="s">
        <v>59</v>
      </c>
      <c r="AE289" s="5" t="s">
        <v>59</v>
      </c>
      <c r="AF289" s="5" t="s">
        <v>59</v>
      </c>
      <c r="AG289" s="5" t="s">
        <v>59</v>
      </c>
      <c r="AH289" s="5" t="s">
        <v>59</v>
      </c>
      <c r="AI289" s="5" t="s">
        <v>59</v>
      </c>
      <c r="AJ289" s="5" t="s">
        <v>59</v>
      </c>
      <c r="AK289" s="5" t="s">
        <v>59</v>
      </c>
      <c r="AL289" s="5" t="s">
        <v>59</v>
      </c>
      <c r="AM289" s="5" t="s">
        <v>59</v>
      </c>
      <c r="AN289" s="5" t="s">
        <v>59</v>
      </c>
      <c r="AO289" s="5" t="s">
        <v>59</v>
      </c>
      <c r="AP289" s="5" t="s">
        <v>59</v>
      </c>
      <c r="AQ289" s="5" t="s">
        <v>59</v>
      </c>
      <c r="AR289" s="5" t="s">
        <v>59</v>
      </c>
      <c r="AS289" s="5" t="s">
        <v>59</v>
      </c>
      <c r="AT289" s="5" t="s">
        <v>59</v>
      </c>
      <c r="AU289" s="5" t="s">
        <v>59</v>
      </c>
      <c r="AV289" s="5" t="s">
        <v>59</v>
      </c>
      <c r="AW289" s="5" t="s">
        <v>59</v>
      </c>
      <c r="AX289" s="5" t="s">
        <v>59</v>
      </c>
      <c r="AY289" s="5" t="s">
        <v>59</v>
      </c>
      <c r="AZ289" s="5" t="s">
        <v>59</v>
      </c>
      <c r="BA289" s="5" t="s">
        <v>59</v>
      </c>
      <c r="BB289" s="5" t="s">
        <v>59</v>
      </c>
    </row>
    <row r="290" spans="1:54" x14ac:dyDescent="0.2">
      <c r="A290" s="3" t="s">
        <v>342</v>
      </c>
      <c r="B290" s="4">
        <v>10828933</v>
      </c>
      <c r="C290" s="5" t="s">
        <v>59</v>
      </c>
      <c r="D290" s="5" t="s">
        <v>59</v>
      </c>
      <c r="E290" s="5" t="s">
        <v>59</v>
      </c>
      <c r="F290" s="5" t="s">
        <v>59</v>
      </c>
      <c r="G290" s="5" t="s">
        <v>59</v>
      </c>
      <c r="H290" s="5" t="s">
        <v>59</v>
      </c>
      <c r="I290" s="5" t="s">
        <v>59</v>
      </c>
      <c r="J290" s="5" t="s">
        <v>59</v>
      </c>
      <c r="K290" s="5" t="s">
        <v>59</v>
      </c>
      <c r="L290" s="5" t="s">
        <v>59</v>
      </c>
      <c r="M290" s="5" t="s">
        <v>59</v>
      </c>
      <c r="N290" s="5" t="s">
        <v>59</v>
      </c>
      <c r="O290" s="5" t="s">
        <v>59</v>
      </c>
      <c r="P290" s="5" t="s">
        <v>59</v>
      </c>
      <c r="Q290" s="5" t="s">
        <v>59</v>
      </c>
      <c r="R290" s="5" t="s">
        <v>59</v>
      </c>
      <c r="S290" s="5" t="s">
        <v>59</v>
      </c>
      <c r="T290" s="5" t="s">
        <v>59</v>
      </c>
      <c r="U290" s="5" t="s">
        <v>59</v>
      </c>
      <c r="V290" s="5" t="s">
        <v>59</v>
      </c>
      <c r="W290" s="5" t="s">
        <v>59</v>
      </c>
      <c r="X290" s="5" t="s">
        <v>59</v>
      </c>
      <c r="Y290" s="5" t="s">
        <v>59</v>
      </c>
      <c r="Z290" s="5" t="s">
        <v>59</v>
      </c>
      <c r="AA290" s="5" t="s">
        <v>59</v>
      </c>
      <c r="AB290" s="5" t="s">
        <v>59</v>
      </c>
      <c r="AC290" s="5" t="s">
        <v>59</v>
      </c>
      <c r="AD290" s="5" t="s">
        <v>59</v>
      </c>
      <c r="AE290" s="5" t="s">
        <v>59</v>
      </c>
      <c r="AF290" s="5" t="s">
        <v>59</v>
      </c>
      <c r="AG290" s="5" t="s">
        <v>59</v>
      </c>
      <c r="AH290" s="5" t="s">
        <v>59</v>
      </c>
      <c r="AI290" s="5" t="s">
        <v>59</v>
      </c>
      <c r="AJ290" s="5" t="s">
        <v>59</v>
      </c>
      <c r="AK290" s="5" t="s">
        <v>59</v>
      </c>
      <c r="AL290" s="5" t="s">
        <v>59</v>
      </c>
      <c r="AM290" s="5" t="s">
        <v>59</v>
      </c>
      <c r="AN290" s="5" t="s">
        <v>59</v>
      </c>
      <c r="AO290" s="5" t="s">
        <v>59</v>
      </c>
      <c r="AP290" s="5" t="s">
        <v>59</v>
      </c>
      <c r="AQ290" s="5" t="s">
        <v>59</v>
      </c>
      <c r="AR290" s="5" t="s">
        <v>59</v>
      </c>
      <c r="AS290" s="5" t="s">
        <v>59</v>
      </c>
      <c r="AT290" s="5" t="s">
        <v>59</v>
      </c>
      <c r="AU290" s="5" t="s">
        <v>59</v>
      </c>
      <c r="AV290" s="5" t="s">
        <v>59</v>
      </c>
      <c r="AW290" s="5" t="s">
        <v>59</v>
      </c>
      <c r="AX290" s="5" t="s">
        <v>59</v>
      </c>
      <c r="AY290" s="5" t="s">
        <v>59</v>
      </c>
      <c r="AZ290" s="5" t="s">
        <v>59</v>
      </c>
      <c r="BA290" s="5" t="s">
        <v>59</v>
      </c>
      <c r="BB290" s="5" t="s">
        <v>59</v>
      </c>
    </row>
    <row r="291" spans="1:54" x14ac:dyDescent="0.2">
      <c r="A291" s="3" t="s">
        <v>343</v>
      </c>
      <c r="B291" s="4">
        <v>4997588</v>
      </c>
      <c r="C291" s="5" t="s">
        <v>59</v>
      </c>
      <c r="D291" s="5" t="s">
        <v>59</v>
      </c>
      <c r="E291" s="5" t="s">
        <v>59</v>
      </c>
      <c r="F291" s="5" t="s">
        <v>59</v>
      </c>
      <c r="G291" s="5" t="s">
        <v>59</v>
      </c>
      <c r="H291" s="5" t="s">
        <v>59</v>
      </c>
      <c r="I291" s="5" t="s">
        <v>59</v>
      </c>
      <c r="J291" s="5" t="s">
        <v>59</v>
      </c>
      <c r="K291" s="5" t="s">
        <v>59</v>
      </c>
      <c r="L291" s="5" t="s">
        <v>59</v>
      </c>
      <c r="M291" s="5" t="s">
        <v>59</v>
      </c>
      <c r="N291" s="5" t="s">
        <v>59</v>
      </c>
      <c r="O291" s="5" t="s">
        <v>59</v>
      </c>
      <c r="P291" s="5" t="s">
        <v>59</v>
      </c>
      <c r="Q291" s="5" t="s">
        <v>59</v>
      </c>
      <c r="R291" s="5" t="s">
        <v>59</v>
      </c>
      <c r="S291" s="5" t="s">
        <v>59</v>
      </c>
      <c r="T291" s="5" t="s">
        <v>59</v>
      </c>
      <c r="U291" s="5" t="s">
        <v>59</v>
      </c>
      <c r="V291" s="5" t="s">
        <v>59</v>
      </c>
      <c r="W291" s="6">
        <v>1.01989633840495</v>
      </c>
      <c r="X291" s="6">
        <v>0.76902824464404895</v>
      </c>
      <c r="Y291" s="6">
        <v>1.5910066077405001</v>
      </c>
      <c r="Z291" s="6">
        <v>2.1841482602481399</v>
      </c>
      <c r="AA291" s="6">
        <v>2.8290669803783399</v>
      </c>
      <c r="AB291" s="6">
        <v>5.0981109003006697</v>
      </c>
      <c r="AC291" s="6">
        <v>0.37759852750108303</v>
      </c>
      <c r="AD291" s="6">
        <v>0.37569828739279798</v>
      </c>
      <c r="AE291" s="6">
        <v>4.4194289465047598</v>
      </c>
      <c r="AF291" s="5" t="s">
        <v>59</v>
      </c>
      <c r="AG291" s="5" t="s">
        <v>59</v>
      </c>
      <c r="AH291" s="5" t="s">
        <v>59</v>
      </c>
      <c r="AI291" s="5" t="s">
        <v>59</v>
      </c>
      <c r="AJ291" s="5" t="s">
        <v>59</v>
      </c>
      <c r="AK291" s="5" t="s">
        <v>59</v>
      </c>
      <c r="AL291" s="5" t="s">
        <v>59</v>
      </c>
      <c r="AM291" s="5" t="s">
        <v>59</v>
      </c>
      <c r="AN291" s="5" t="s">
        <v>59</v>
      </c>
      <c r="AO291" s="5" t="s">
        <v>59</v>
      </c>
      <c r="AP291" s="5" t="s">
        <v>59</v>
      </c>
      <c r="AQ291" s="5" t="s">
        <v>59</v>
      </c>
      <c r="AR291" s="5" t="s">
        <v>59</v>
      </c>
      <c r="AS291" s="5" t="s">
        <v>59</v>
      </c>
      <c r="AT291" s="5" t="s">
        <v>59</v>
      </c>
      <c r="AU291" s="5" t="s">
        <v>59</v>
      </c>
      <c r="AV291" s="5" t="s">
        <v>59</v>
      </c>
      <c r="AW291" s="5" t="s">
        <v>59</v>
      </c>
      <c r="AX291" s="5" t="s">
        <v>59</v>
      </c>
      <c r="AY291" s="5" t="s">
        <v>59</v>
      </c>
      <c r="AZ291" s="5" t="s">
        <v>59</v>
      </c>
      <c r="BA291" s="5" t="s">
        <v>59</v>
      </c>
      <c r="BB291" s="5" t="s">
        <v>59</v>
      </c>
    </row>
    <row r="292" spans="1:54" x14ac:dyDescent="0.2">
      <c r="A292" s="3" t="s">
        <v>344</v>
      </c>
      <c r="B292" s="4">
        <v>4772656</v>
      </c>
      <c r="C292" s="6">
        <v>48.450631030233701</v>
      </c>
      <c r="D292" s="6">
        <v>38.064928770582902</v>
      </c>
      <c r="E292" s="6">
        <v>38.830912861555802</v>
      </c>
      <c r="F292" s="6">
        <v>41.544608719833903</v>
      </c>
      <c r="G292" s="6">
        <v>35.741214663909197</v>
      </c>
      <c r="H292" s="6">
        <v>41.143693540648897</v>
      </c>
      <c r="I292" s="5" t="s">
        <v>59</v>
      </c>
      <c r="J292" s="5" t="s">
        <v>59</v>
      </c>
      <c r="K292" s="6">
        <v>34.028995581937103</v>
      </c>
      <c r="L292" s="5" t="s">
        <v>59</v>
      </c>
      <c r="M292" s="5" t="s">
        <v>59</v>
      </c>
      <c r="N292" s="5" t="s">
        <v>59</v>
      </c>
      <c r="O292" s="5" t="s">
        <v>59</v>
      </c>
      <c r="P292" s="5" t="s">
        <v>59</v>
      </c>
      <c r="Q292" s="5" t="s">
        <v>59</v>
      </c>
      <c r="R292" s="5" t="s">
        <v>59</v>
      </c>
      <c r="S292" s="5" t="s">
        <v>59</v>
      </c>
      <c r="T292" s="5" t="s">
        <v>59</v>
      </c>
      <c r="U292" s="6">
        <v>43.691530413455098</v>
      </c>
      <c r="V292" s="5" t="s">
        <v>59</v>
      </c>
      <c r="W292" s="6">
        <v>45.003982475411497</v>
      </c>
      <c r="X292" s="5" t="s">
        <v>59</v>
      </c>
      <c r="Y292" s="6">
        <v>39.967901122387197</v>
      </c>
      <c r="Z292" s="5" t="s">
        <v>59</v>
      </c>
      <c r="AA292" s="6">
        <v>36.923357399216101</v>
      </c>
      <c r="AB292" s="5" t="s">
        <v>59</v>
      </c>
      <c r="AC292" s="5" t="s">
        <v>59</v>
      </c>
      <c r="AD292" s="5" t="s">
        <v>59</v>
      </c>
      <c r="AE292" s="5" t="s">
        <v>59</v>
      </c>
      <c r="AF292" s="5" t="s">
        <v>59</v>
      </c>
      <c r="AG292" s="5" t="s">
        <v>59</v>
      </c>
      <c r="AH292" s="5" t="s">
        <v>59</v>
      </c>
      <c r="AI292" s="5" t="s">
        <v>59</v>
      </c>
      <c r="AJ292" s="5" t="s">
        <v>59</v>
      </c>
      <c r="AK292" s="5" t="s">
        <v>59</v>
      </c>
      <c r="AL292" s="5" t="s">
        <v>59</v>
      </c>
      <c r="AM292" s="5" t="s">
        <v>59</v>
      </c>
      <c r="AN292" s="5" t="s">
        <v>59</v>
      </c>
      <c r="AO292" s="5" t="s">
        <v>59</v>
      </c>
      <c r="AP292" s="5" t="s">
        <v>59</v>
      </c>
      <c r="AQ292" s="5" t="s">
        <v>59</v>
      </c>
      <c r="AR292" s="5" t="s">
        <v>59</v>
      </c>
      <c r="AS292" s="5" t="s">
        <v>59</v>
      </c>
      <c r="AT292" s="5" t="s">
        <v>59</v>
      </c>
      <c r="AU292" s="5" t="s">
        <v>59</v>
      </c>
      <c r="AV292" s="5" t="s">
        <v>59</v>
      </c>
      <c r="AW292" s="5" t="s">
        <v>59</v>
      </c>
      <c r="AX292" s="5" t="s">
        <v>59</v>
      </c>
      <c r="AY292" s="5" t="s">
        <v>59</v>
      </c>
      <c r="AZ292" s="5" t="s">
        <v>59</v>
      </c>
      <c r="BA292" s="5" t="s">
        <v>59</v>
      </c>
      <c r="BB292" s="5" t="s">
        <v>59</v>
      </c>
    </row>
    <row r="293" spans="1:54" x14ac:dyDescent="0.2">
      <c r="A293" s="3" t="s">
        <v>345</v>
      </c>
      <c r="B293" s="4">
        <v>4343114</v>
      </c>
      <c r="C293" s="5" t="s">
        <v>59</v>
      </c>
      <c r="D293" s="5" t="s">
        <v>59</v>
      </c>
      <c r="E293" s="5" t="s">
        <v>59</v>
      </c>
      <c r="F293" s="5" t="s">
        <v>59</v>
      </c>
      <c r="G293" s="5" t="s">
        <v>59</v>
      </c>
      <c r="H293" s="5" t="s">
        <v>59</v>
      </c>
      <c r="I293" s="5" t="s">
        <v>59</v>
      </c>
      <c r="J293" s="5" t="s">
        <v>59</v>
      </c>
      <c r="K293" s="5" t="s">
        <v>59</v>
      </c>
      <c r="L293" s="5" t="s">
        <v>59</v>
      </c>
      <c r="M293" s="5" t="s">
        <v>59</v>
      </c>
      <c r="N293" s="5" t="s">
        <v>59</v>
      </c>
      <c r="O293" s="5" t="s">
        <v>59</v>
      </c>
      <c r="P293" s="5" t="s">
        <v>59</v>
      </c>
      <c r="Q293" s="5" t="s">
        <v>59</v>
      </c>
      <c r="R293" s="5" t="s">
        <v>59</v>
      </c>
      <c r="S293" s="5" t="s">
        <v>59</v>
      </c>
      <c r="T293" s="5" t="s">
        <v>59</v>
      </c>
      <c r="U293" s="5" t="s">
        <v>59</v>
      </c>
      <c r="V293" s="5" t="s">
        <v>59</v>
      </c>
      <c r="W293" s="5" t="s">
        <v>59</v>
      </c>
      <c r="X293" s="5" t="s">
        <v>59</v>
      </c>
      <c r="Y293" s="5" t="s">
        <v>59</v>
      </c>
      <c r="Z293" s="5" t="s">
        <v>59</v>
      </c>
      <c r="AA293" s="5" t="s">
        <v>59</v>
      </c>
      <c r="AB293" s="5" t="s">
        <v>59</v>
      </c>
      <c r="AC293" s="5" t="s">
        <v>59</v>
      </c>
      <c r="AD293" s="5" t="s">
        <v>59</v>
      </c>
      <c r="AE293" s="5" t="s">
        <v>59</v>
      </c>
      <c r="AF293" s="5" t="s">
        <v>59</v>
      </c>
      <c r="AG293" s="5" t="s">
        <v>59</v>
      </c>
      <c r="AH293" s="5" t="s">
        <v>59</v>
      </c>
      <c r="AI293" s="5" t="s">
        <v>59</v>
      </c>
      <c r="AJ293" s="5" t="s">
        <v>59</v>
      </c>
      <c r="AK293" s="5" t="s">
        <v>59</v>
      </c>
      <c r="AL293" s="5" t="s">
        <v>59</v>
      </c>
      <c r="AM293" s="5" t="s">
        <v>59</v>
      </c>
      <c r="AN293" s="5" t="s">
        <v>59</v>
      </c>
      <c r="AO293" s="5" t="s">
        <v>59</v>
      </c>
      <c r="AP293" s="5" t="s">
        <v>59</v>
      </c>
      <c r="AQ293" s="5" t="s">
        <v>59</v>
      </c>
      <c r="AR293" s="5" t="s">
        <v>59</v>
      </c>
      <c r="AS293" s="5" t="s">
        <v>59</v>
      </c>
      <c r="AT293" s="5" t="s">
        <v>59</v>
      </c>
      <c r="AU293" s="5" t="s">
        <v>59</v>
      </c>
      <c r="AV293" s="5" t="s">
        <v>59</v>
      </c>
      <c r="AW293" s="5" t="s">
        <v>59</v>
      </c>
      <c r="AX293" s="5" t="s">
        <v>59</v>
      </c>
      <c r="AY293" s="5" t="s">
        <v>59</v>
      </c>
      <c r="AZ293" s="5" t="s">
        <v>59</v>
      </c>
      <c r="BA293" s="5" t="s">
        <v>59</v>
      </c>
      <c r="BB293" s="5" t="s">
        <v>59</v>
      </c>
    </row>
    <row r="294" spans="1:54" x14ac:dyDescent="0.2">
      <c r="A294" s="3" t="s">
        <v>346</v>
      </c>
      <c r="B294" s="4">
        <v>8709227</v>
      </c>
      <c r="C294" s="5" t="s">
        <v>59</v>
      </c>
      <c r="D294" s="5" t="s">
        <v>59</v>
      </c>
      <c r="E294" s="5" t="s">
        <v>59</v>
      </c>
      <c r="F294" s="5" t="s">
        <v>59</v>
      </c>
      <c r="G294" s="5" t="s">
        <v>59</v>
      </c>
      <c r="H294" s="5" t="s">
        <v>59</v>
      </c>
      <c r="I294" s="5" t="s">
        <v>59</v>
      </c>
      <c r="J294" s="5" t="s">
        <v>59</v>
      </c>
      <c r="K294" s="5" t="s">
        <v>59</v>
      </c>
      <c r="L294" s="5" t="s">
        <v>59</v>
      </c>
      <c r="M294" s="5" t="s">
        <v>59</v>
      </c>
      <c r="N294" s="5" t="s">
        <v>59</v>
      </c>
      <c r="O294" s="5" t="s">
        <v>59</v>
      </c>
      <c r="P294" s="5" t="s">
        <v>59</v>
      </c>
      <c r="Q294" s="5" t="s">
        <v>59</v>
      </c>
      <c r="R294" s="5" t="s">
        <v>59</v>
      </c>
      <c r="S294" s="5" t="s">
        <v>59</v>
      </c>
      <c r="T294" s="5" t="s">
        <v>59</v>
      </c>
      <c r="U294" s="5" t="s">
        <v>59</v>
      </c>
      <c r="V294" s="5" t="s">
        <v>59</v>
      </c>
      <c r="W294" s="5" t="s">
        <v>59</v>
      </c>
      <c r="X294" s="5" t="s">
        <v>59</v>
      </c>
      <c r="Y294" s="5" t="s">
        <v>59</v>
      </c>
      <c r="Z294" s="5" t="s">
        <v>59</v>
      </c>
      <c r="AA294" s="5" t="s">
        <v>59</v>
      </c>
      <c r="AB294" s="5" t="s">
        <v>59</v>
      </c>
      <c r="AC294" s="5" t="s">
        <v>59</v>
      </c>
      <c r="AD294" s="5" t="s">
        <v>59</v>
      </c>
      <c r="AE294" s="5" t="s">
        <v>59</v>
      </c>
      <c r="AF294" s="5" t="s">
        <v>59</v>
      </c>
      <c r="AG294" s="5" t="s">
        <v>59</v>
      </c>
      <c r="AH294" s="5" t="s">
        <v>59</v>
      </c>
      <c r="AI294" s="5" t="s">
        <v>59</v>
      </c>
      <c r="AJ294" s="5" t="s">
        <v>59</v>
      </c>
      <c r="AK294" s="5" t="s">
        <v>59</v>
      </c>
      <c r="AL294" s="5" t="s">
        <v>59</v>
      </c>
      <c r="AM294" s="5" t="s">
        <v>59</v>
      </c>
      <c r="AN294" s="5" t="s">
        <v>59</v>
      </c>
      <c r="AO294" s="5" t="s">
        <v>59</v>
      </c>
      <c r="AP294" s="5" t="s">
        <v>59</v>
      </c>
      <c r="AQ294" s="5" t="s">
        <v>59</v>
      </c>
      <c r="AR294" s="5" t="s">
        <v>59</v>
      </c>
      <c r="AS294" s="5" t="s">
        <v>59</v>
      </c>
      <c r="AT294" s="5" t="s">
        <v>59</v>
      </c>
      <c r="AU294" s="5" t="s">
        <v>59</v>
      </c>
      <c r="AV294" s="5" t="s">
        <v>59</v>
      </c>
      <c r="AW294" s="5" t="s">
        <v>59</v>
      </c>
      <c r="AX294" s="5" t="s">
        <v>59</v>
      </c>
      <c r="AY294" s="5" t="s">
        <v>59</v>
      </c>
      <c r="AZ294" s="5" t="s">
        <v>59</v>
      </c>
      <c r="BA294" s="5" t="s">
        <v>59</v>
      </c>
      <c r="BB294" s="5" t="s">
        <v>59</v>
      </c>
    </row>
    <row r="295" spans="1:54" x14ac:dyDescent="0.2">
      <c r="A295" s="3" t="s">
        <v>347</v>
      </c>
      <c r="B295" s="4">
        <v>10443785</v>
      </c>
      <c r="C295" s="6">
        <v>10.5996958200933</v>
      </c>
      <c r="D295" s="6">
        <v>10.910367756850301</v>
      </c>
      <c r="E295" s="6">
        <v>9.0874606664080293</v>
      </c>
      <c r="F295" s="6">
        <v>8.0685447889844806</v>
      </c>
      <c r="G295" s="6">
        <v>8.3613856317172193</v>
      </c>
      <c r="H295" s="6">
        <v>9.1471801946482394</v>
      </c>
      <c r="I295" s="5" t="s">
        <v>59</v>
      </c>
      <c r="J295" s="6">
        <v>9.7347949313355908</v>
      </c>
      <c r="K295" s="6">
        <v>9.77645522893906</v>
      </c>
      <c r="L295" s="6">
        <v>9.7587968329298302</v>
      </c>
      <c r="M295" s="6">
        <v>10.838225070290401</v>
      </c>
      <c r="N295" s="6">
        <v>17.465832491932801</v>
      </c>
      <c r="O295" s="6">
        <v>12.9661977592678</v>
      </c>
      <c r="P295" s="6">
        <v>12.9942679345878</v>
      </c>
      <c r="Q295" s="5" t="s">
        <v>59</v>
      </c>
      <c r="R295" s="5" t="s">
        <v>59</v>
      </c>
      <c r="S295" s="5" t="s">
        <v>59</v>
      </c>
      <c r="T295" s="5" t="s">
        <v>59</v>
      </c>
      <c r="U295" s="5" t="s">
        <v>59</v>
      </c>
      <c r="V295" s="5" t="s">
        <v>59</v>
      </c>
      <c r="W295" s="5" t="s">
        <v>59</v>
      </c>
      <c r="X295" s="5" t="s">
        <v>59</v>
      </c>
      <c r="Y295" s="5" t="s">
        <v>59</v>
      </c>
      <c r="Z295" s="5" t="s">
        <v>59</v>
      </c>
      <c r="AA295" s="5" t="s">
        <v>59</v>
      </c>
      <c r="AB295" s="5" t="s">
        <v>59</v>
      </c>
      <c r="AC295" s="5" t="s">
        <v>59</v>
      </c>
      <c r="AD295" s="5" t="s">
        <v>59</v>
      </c>
      <c r="AE295" s="5" t="s">
        <v>59</v>
      </c>
      <c r="AF295" s="5" t="s">
        <v>59</v>
      </c>
      <c r="AG295" s="5" t="s">
        <v>59</v>
      </c>
      <c r="AH295" s="5" t="s">
        <v>59</v>
      </c>
      <c r="AI295" s="5" t="s">
        <v>59</v>
      </c>
      <c r="AJ295" s="5" t="s">
        <v>59</v>
      </c>
      <c r="AK295" s="5" t="s">
        <v>59</v>
      </c>
      <c r="AL295" s="5" t="s">
        <v>59</v>
      </c>
      <c r="AM295" s="5" t="s">
        <v>59</v>
      </c>
      <c r="AN295" s="5" t="s">
        <v>59</v>
      </c>
      <c r="AO295" s="5" t="s">
        <v>59</v>
      </c>
      <c r="AP295" s="5" t="s">
        <v>59</v>
      </c>
      <c r="AQ295" s="5" t="s">
        <v>59</v>
      </c>
      <c r="AR295" s="5" t="s">
        <v>59</v>
      </c>
      <c r="AS295" s="5" t="s">
        <v>59</v>
      </c>
      <c r="AT295" s="5" t="s">
        <v>59</v>
      </c>
      <c r="AU295" s="5" t="s">
        <v>59</v>
      </c>
      <c r="AV295" s="5" t="s">
        <v>59</v>
      </c>
      <c r="AW295" s="5" t="s">
        <v>59</v>
      </c>
      <c r="AX295" s="5" t="s">
        <v>59</v>
      </c>
      <c r="AY295" s="5" t="s">
        <v>59</v>
      </c>
      <c r="AZ295" s="5" t="s">
        <v>59</v>
      </c>
      <c r="BA295" s="5" t="s">
        <v>59</v>
      </c>
      <c r="BB295" s="5" t="s">
        <v>59</v>
      </c>
    </row>
    <row r="296" spans="1:54" x14ac:dyDescent="0.2">
      <c r="A296" s="3" t="s">
        <v>348</v>
      </c>
      <c r="B296" s="4">
        <v>4649627</v>
      </c>
      <c r="C296" s="5" t="s">
        <v>59</v>
      </c>
      <c r="D296" s="5" t="s">
        <v>59</v>
      </c>
      <c r="E296" s="5" t="s">
        <v>59</v>
      </c>
      <c r="F296" s="5" t="s">
        <v>59</v>
      </c>
      <c r="G296" s="5" t="s">
        <v>59</v>
      </c>
      <c r="H296" s="5" t="s">
        <v>59</v>
      </c>
      <c r="I296" s="5" t="s">
        <v>59</v>
      </c>
      <c r="J296" s="5" t="s">
        <v>59</v>
      </c>
      <c r="K296" s="5" t="s">
        <v>59</v>
      </c>
      <c r="L296" s="5" t="s">
        <v>59</v>
      </c>
      <c r="M296" s="5" t="s">
        <v>59</v>
      </c>
      <c r="N296" s="5" t="s">
        <v>59</v>
      </c>
      <c r="O296" s="5" t="s">
        <v>59</v>
      </c>
      <c r="P296" s="5" t="s">
        <v>59</v>
      </c>
      <c r="Q296" s="5" t="s">
        <v>59</v>
      </c>
      <c r="R296" s="5" t="s">
        <v>59</v>
      </c>
      <c r="S296" s="5" t="s">
        <v>59</v>
      </c>
      <c r="T296" s="5" t="s">
        <v>59</v>
      </c>
      <c r="U296" s="5" t="s">
        <v>59</v>
      </c>
      <c r="V296" s="5" t="s">
        <v>59</v>
      </c>
      <c r="W296" s="5" t="s">
        <v>59</v>
      </c>
      <c r="X296" s="5" t="s">
        <v>59</v>
      </c>
      <c r="Y296" s="5" t="s">
        <v>59</v>
      </c>
      <c r="Z296" s="5" t="s">
        <v>59</v>
      </c>
      <c r="AA296" s="5" t="s">
        <v>59</v>
      </c>
      <c r="AB296" s="5" t="s">
        <v>59</v>
      </c>
      <c r="AC296" s="5" t="s">
        <v>59</v>
      </c>
      <c r="AD296" s="5" t="s">
        <v>59</v>
      </c>
      <c r="AE296" s="5" t="s">
        <v>59</v>
      </c>
      <c r="AF296" s="5" t="s">
        <v>59</v>
      </c>
      <c r="AG296" s="5" t="s">
        <v>59</v>
      </c>
      <c r="AH296" s="5" t="s">
        <v>59</v>
      </c>
      <c r="AI296" s="5" t="s">
        <v>59</v>
      </c>
      <c r="AJ296" s="5" t="s">
        <v>59</v>
      </c>
      <c r="AK296" s="5" t="s">
        <v>59</v>
      </c>
      <c r="AL296" s="5" t="s">
        <v>59</v>
      </c>
      <c r="AM296" s="5" t="s">
        <v>59</v>
      </c>
      <c r="AN296" s="5" t="s">
        <v>59</v>
      </c>
      <c r="AO296" s="5" t="s">
        <v>59</v>
      </c>
      <c r="AP296" s="5" t="s">
        <v>59</v>
      </c>
      <c r="AQ296" s="5" t="s">
        <v>59</v>
      </c>
      <c r="AR296" s="5" t="s">
        <v>59</v>
      </c>
      <c r="AS296" s="5" t="s">
        <v>59</v>
      </c>
      <c r="AT296" s="5" t="s">
        <v>59</v>
      </c>
      <c r="AU296" s="5" t="s">
        <v>59</v>
      </c>
      <c r="AV296" s="5" t="s">
        <v>59</v>
      </c>
      <c r="AW296" s="5" t="s">
        <v>59</v>
      </c>
      <c r="AX296" s="5" t="s">
        <v>59</v>
      </c>
      <c r="AY296" s="5" t="s">
        <v>59</v>
      </c>
      <c r="AZ296" s="5" t="s">
        <v>59</v>
      </c>
      <c r="BA296" s="5" t="s">
        <v>59</v>
      </c>
      <c r="BB296" s="5" t="s">
        <v>59</v>
      </c>
    </row>
    <row r="297" spans="1:54" x14ac:dyDescent="0.2">
      <c r="A297" s="3" t="s">
        <v>349</v>
      </c>
      <c r="B297" s="4">
        <v>7847399</v>
      </c>
      <c r="C297" s="5" t="s">
        <v>59</v>
      </c>
      <c r="D297" s="5" t="s">
        <v>59</v>
      </c>
      <c r="E297" s="5" t="s">
        <v>59</v>
      </c>
      <c r="F297" s="5" t="s">
        <v>59</v>
      </c>
      <c r="G297" s="5" t="s">
        <v>59</v>
      </c>
      <c r="H297" s="5" t="s">
        <v>59</v>
      </c>
      <c r="I297" s="5" t="s">
        <v>59</v>
      </c>
      <c r="J297" s="5" t="s">
        <v>59</v>
      </c>
      <c r="K297" s="5" t="s">
        <v>59</v>
      </c>
      <c r="L297" s="5" t="s">
        <v>59</v>
      </c>
      <c r="M297" s="5" t="s">
        <v>59</v>
      </c>
      <c r="N297" s="5" t="s">
        <v>59</v>
      </c>
      <c r="O297" s="5" t="s">
        <v>59</v>
      </c>
      <c r="P297" s="5" t="s">
        <v>59</v>
      </c>
      <c r="Q297" s="5" t="s">
        <v>59</v>
      </c>
      <c r="R297" s="5" t="s">
        <v>59</v>
      </c>
      <c r="S297" s="5" t="s">
        <v>59</v>
      </c>
      <c r="T297" s="5" t="s">
        <v>59</v>
      </c>
      <c r="U297" s="5" t="s">
        <v>59</v>
      </c>
      <c r="V297" s="5" t="s">
        <v>59</v>
      </c>
      <c r="W297" s="5" t="s">
        <v>59</v>
      </c>
      <c r="X297" s="5" t="s">
        <v>59</v>
      </c>
      <c r="Y297" s="5" t="s">
        <v>59</v>
      </c>
      <c r="Z297" s="5" t="s">
        <v>59</v>
      </c>
      <c r="AA297" s="5" t="s">
        <v>59</v>
      </c>
      <c r="AB297" s="5" t="s">
        <v>59</v>
      </c>
      <c r="AC297" s="5" t="s">
        <v>59</v>
      </c>
      <c r="AD297" s="5" t="s">
        <v>59</v>
      </c>
      <c r="AE297" s="5" t="s">
        <v>59</v>
      </c>
      <c r="AF297" s="5" t="s">
        <v>59</v>
      </c>
      <c r="AG297" s="5" t="s">
        <v>59</v>
      </c>
      <c r="AH297" s="5" t="s">
        <v>59</v>
      </c>
      <c r="AI297" s="5" t="s">
        <v>59</v>
      </c>
      <c r="AJ297" s="5" t="s">
        <v>59</v>
      </c>
      <c r="AK297" s="5" t="s">
        <v>59</v>
      </c>
      <c r="AL297" s="5" t="s">
        <v>59</v>
      </c>
      <c r="AM297" s="5" t="s">
        <v>59</v>
      </c>
      <c r="AN297" s="5" t="s">
        <v>59</v>
      </c>
      <c r="AO297" s="5" t="s">
        <v>59</v>
      </c>
      <c r="AP297" s="5" t="s">
        <v>59</v>
      </c>
      <c r="AQ297" s="5" t="s">
        <v>59</v>
      </c>
      <c r="AR297" s="5" t="s">
        <v>59</v>
      </c>
      <c r="AS297" s="5" t="s">
        <v>59</v>
      </c>
      <c r="AT297" s="5" t="s">
        <v>59</v>
      </c>
      <c r="AU297" s="5" t="s">
        <v>59</v>
      </c>
      <c r="AV297" s="5" t="s">
        <v>59</v>
      </c>
      <c r="AW297" s="5" t="s">
        <v>59</v>
      </c>
      <c r="AX297" s="5" t="s">
        <v>59</v>
      </c>
      <c r="AY297" s="5" t="s">
        <v>59</v>
      </c>
      <c r="AZ297" s="5" t="s">
        <v>59</v>
      </c>
      <c r="BA297" s="5" t="s">
        <v>59</v>
      </c>
      <c r="BB297" s="5" t="s">
        <v>59</v>
      </c>
    </row>
    <row r="298" spans="1:54" x14ac:dyDescent="0.2">
      <c r="A298" s="3" t="s">
        <v>350</v>
      </c>
      <c r="B298" s="4">
        <v>4804347</v>
      </c>
      <c r="C298" s="5" t="s">
        <v>59</v>
      </c>
      <c r="D298" s="5" t="s">
        <v>59</v>
      </c>
      <c r="E298" s="5" t="s">
        <v>59</v>
      </c>
      <c r="F298" s="5" t="s">
        <v>59</v>
      </c>
      <c r="G298" s="5" t="s">
        <v>59</v>
      </c>
      <c r="H298" s="5" t="s">
        <v>59</v>
      </c>
      <c r="I298" s="5" t="s">
        <v>59</v>
      </c>
      <c r="J298" s="5" t="s">
        <v>59</v>
      </c>
      <c r="K298" s="5" t="s">
        <v>59</v>
      </c>
      <c r="L298" s="5" t="s">
        <v>59</v>
      </c>
      <c r="M298" s="5" t="s">
        <v>59</v>
      </c>
      <c r="N298" s="5" t="s">
        <v>59</v>
      </c>
      <c r="O298" s="5" t="s">
        <v>59</v>
      </c>
      <c r="P298" s="5" t="s">
        <v>59</v>
      </c>
      <c r="Q298" s="5" t="s">
        <v>59</v>
      </c>
      <c r="R298" s="5" t="s">
        <v>59</v>
      </c>
      <c r="S298" s="5" t="s">
        <v>59</v>
      </c>
      <c r="T298" s="5" t="s">
        <v>59</v>
      </c>
      <c r="U298" s="5" t="s">
        <v>59</v>
      </c>
      <c r="V298" s="5" t="s">
        <v>59</v>
      </c>
      <c r="W298" s="5" t="s">
        <v>59</v>
      </c>
      <c r="X298" s="5" t="s">
        <v>59</v>
      </c>
      <c r="Y298" s="5" t="s">
        <v>59</v>
      </c>
      <c r="Z298" s="5" t="s">
        <v>59</v>
      </c>
      <c r="AA298" s="5" t="s">
        <v>59</v>
      </c>
      <c r="AB298" s="5" t="s">
        <v>59</v>
      </c>
      <c r="AC298" s="5" t="s">
        <v>59</v>
      </c>
      <c r="AD298" s="5" t="s">
        <v>59</v>
      </c>
      <c r="AE298" s="5" t="s">
        <v>59</v>
      </c>
      <c r="AF298" s="5" t="s">
        <v>59</v>
      </c>
      <c r="AG298" s="5" t="s">
        <v>59</v>
      </c>
      <c r="AH298" s="5" t="s">
        <v>59</v>
      </c>
      <c r="AI298" s="5" t="s">
        <v>59</v>
      </c>
      <c r="AJ298" s="5" t="s">
        <v>59</v>
      </c>
      <c r="AK298" s="5" t="s">
        <v>59</v>
      </c>
      <c r="AL298" s="5" t="s">
        <v>59</v>
      </c>
      <c r="AM298" s="5" t="s">
        <v>59</v>
      </c>
      <c r="AN298" s="5" t="s">
        <v>59</v>
      </c>
      <c r="AO298" s="5" t="s">
        <v>59</v>
      </c>
      <c r="AP298" s="5" t="s">
        <v>59</v>
      </c>
      <c r="AQ298" s="5" t="s">
        <v>59</v>
      </c>
      <c r="AR298" s="5" t="s">
        <v>59</v>
      </c>
      <c r="AS298" s="5" t="s">
        <v>59</v>
      </c>
      <c r="AT298" s="5" t="s">
        <v>59</v>
      </c>
      <c r="AU298" s="5" t="s">
        <v>59</v>
      </c>
      <c r="AV298" s="5" t="s">
        <v>59</v>
      </c>
      <c r="AW298" s="5" t="s">
        <v>59</v>
      </c>
      <c r="AX298" s="5" t="s">
        <v>59</v>
      </c>
      <c r="AY298" s="5" t="s">
        <v>59</v>
      </c>
      <c r="AZ298" s="5" t="s">
        <v>59</v>
      </c>
      <c r="BA298" s="5" t="s">
        <v>59</v>
      </c>
      <c r="BB298" s="5" t="s">
        <v>59</v>
      </c>
    </row>
    <row r="299" spans="1:54" x14ac:dyDescent="0.2">
      <c r="A299" s="3" t="s">
        <v>351</v>
      </c>
      <c r="B299" s="4">
        <v>4429492</v>
      </c>
      <c r="C299" s="5" t="s">
        <v>59</v>
      </c>
      <c r="D299" s="5" t="s">
        <v>59</v>
      </c>
      <c r="E299" s="5" t="s">
        <v>59</v>
      </c>
      <c r="F299" s="5" t="s">
        <v>59</v>
      </c>
      <c r="G299" s="5" t="s">
        <v>59</v>
      </c>
      <c r="H299" s="5" t="s">
        <v>59</v>
      </c>
      <c r="I299" s="5" t="s">
        <v>59</v>
      </c>
      <c r="J299" s="5" t="s">
        <v>59</v>
      </c>
      <c r="K299" s="5" t="s">
        <v>59</v>
      </c>
      <c r="L299" s="5" t="s">
        <v>59</v>
      </c>
      <c r="M299" s="5" t="s">
        <v>59</v>
      </c>
      <c r="N299" s="5" t="s">
        <v>59</v>
      </c>
      <c r="O299" s="5" t="s">
        <v>59</v>
      </c>
      <c r="P299" s="5" t="s">
        <v>59</v>
      </c>
      <c r="Q299" s="5" t="s">
        <v>59</v>
      </c>
      <c r="R299" s="5" t="s">
        <v>59</v>
      </c>
      <c r="S299" s="5" t="s">
        <v>59</v>
      </c>
      <c r="T299" s="5" t="s">
        <v>59</v>
      </c>
      <c r="U299" s="5" t="s">
        <v>59</v>
      </c>
      <c r="V299" s="5" t="s">
        <v>59</v>
      </c>
      <c r="W299" s="5" t="s">
        <v>59</v>
      </c>
      <c r="X299" s="5" t="s">
        <v>59</v>
      </c>
      <c r="Y299" s="5" t="s">
        <v>59</v>
      </c>
      <c r="Z299" s="5" t="s">
        <v>59</v>
      </c>
      <c r="AA299" s="5" t="s">
        <v>59</v>
      </c>
      <c r="AB299" s="5" t="s">
        <v>59</v>
      </c>
      <c r="AC299" s="5" t="s">
        <v>59</v>
      </c>
      <c r="AD299" s="5" t="s">
        <v>59</v>
      </c>
      <c r="AE299" s="5" t="s">
        <v>59</v>
      </c>
      <c r="AF299" s="5" t="s">
        <v>59</v>
      </c>
      <c r="AG299" s="5" t="s">
        <v>59</v>
      </c>
      <c r="AH299" s="5" t="s">
        <v>59</v>
      </c>
      <c r="AI299" s="5" t="s">
        <v>59</v>
      </c>
      <c r="AJ299" s="5" t="s">
        <v>59</v>
      </c>
      <c r="AK299" s="5" t="s">
        <v>59</v>
      </c>
      <c r="AL299" s="5" t="s">
        <v>59</v>
      </c>
      <c r="AM299" s="5" t="s">
        <v>59</v>
      </c>
      <c r="AN299" s="5" t="s">
        <v>59</v>
      </c>
      <c r="AO299" s="5" t="s">
        <v>59</v>
      </c>
      <c r="AP299" s="5" t="s">
        <v>59</v>
      </c>
      <c r="AQ299" s="5" t="s">
        <v>59</v>
      </c>
      <c r="AR299" s="5" t="s">
        <v>59</v>
      </c>
      <c r="AS299" s="5" t="s">
        <v>59</v>
      </c>
      <c r="AT299" s="5" t="s">
        <v>59</v>
      </c>
      <c r="AU299" s="5" t="s">
        <v>59</v>
      </c>
      <c r="AV299" s="5" t="s">
        <v>59</v>
      </c>
      <c r="AW299" s="5" t="s">
        <v>59</v>
      </c>
      <c r="AX299" s="5" t="s">
        <v>59</v>
      </c>
      <c r="AY299" s="5" t="s">
        <v>59</v>
      </c>
      <c r="AZ299" s="5" t="s">
        <v>59</v>
      </c>
      <c r="BA299" s="5" t="s">
        <v>59</v>
      </c>
      <c r="BB299" s="5" t="s">
        <v>59</v>
      </c>
    </row>
    <row r="300" spans="1:54" x14ac:dyDescent="0.2">
      <c r="A300" s="3" t="s">
        <v>352</v>
      </c>
      <c r="B300" s="4">
        <v>4147556</v>
      </c>
      <c r="C300" s="6">
        <v>27.452220657669098</v>
      </c>
      <c r="D300" s="5" t="s">
        <v>59</v>
      </c>
      <c r="E300" s="6">
        <v>25.589060563306301</v>
      </c>
      <c r="F300" s="5" t="s">
        <v>59</v>
      </c>
      <c r="G300" s="6">
        <v>23.365832358026701</v>
      </c>
      <c r="H300" s="5" t="s">
        <v>59</v>
      </c>
      <c r="I300" s="6">
        <v>23.350313672578999</v>
      </c>
      <c r="J300" s="5" t="s">
        <v>59</v>
      </c>
      <c r="K300" s="6">
        <v>26.050415944294599</v>
      </c>
      <c r="L300" s="5" t="s">
        <v>59</v>
      </c>
      <c r="M300" s="6">
        <v>27.3468311554618</v>
      </c>
      <c r="N300" s="5" t="s">
        <v>59</v>
      </c>
      <c r="O300" s="6">
        <v>25.703499266678801</v>
      </c>
      <c r="P300" s="5" t="s">
        <v>59</v>
      </c>
      <c r="Q300" s="6">
        <v>23.440626102889301</v>
      </c>
      <c r="R300" s="5" t="s">
        <v>59</v>
      </c>
      <c r="S300" s="6">
        <v>23.891162657883498</v>
      </c>
      <c r="T300" s="5" t="s">
        <v>59</v>
      </c>
      <c r="U300" s="6">
        <v>20.413808228460798</v>
      </c>
      <c r="V300" s="5" t="s">
        <v>59</v>
      </c>
      <c r="W300" s="6">
        <v>23.253840488558399</v>
      </c>
      <c r="X300" s="5" t="s">
        <v>59</v>
      </c>
      <c r="Y300" s="6">
        <v>24.3433954959897</v>
      </c>
      <c r="Z300" s="5" t="s">
        <v>59</v>
      </c>
      <c r="AA300" s="6">
        <v>26.7254688751384</v>
      </c>
      <c r="AB300" s="5" t="s">
        <v>59</v>
      </c>
      <c r="AC300" s="6">
        <v>19.368409059047799</v>
      </c>
      <c r="AD300" s="5" t="s">
        <v>59</v>
      </c>
      <c r="AE300" s="6">
        <v>21.326525190946199</v>
      </c>
      <c r="AF300" s="5" t="s">
        <v>59</v>
      </c>
      <c r="AG300" s="6">
        <v>22.429155425806002</v>
      </c>
      <c r="AH300" s="5" t="s">
        <v>59</v>
      </c>
      <c r="AI300" s="6">
        <v>22.1064537870562</v>
      </c>
      <c r="AJ300" s="5" t="s">
        <v>59</v>
      </c>
      <c r="AK300" s="6">
        <v>22.359935850870301</v>
      </c>
      <c r="AL300" s="5" t="s">
        <v>59</v>
      </c>
      <c r="AM300" s="6">
        <v>25.1208043205054</v>
      </c>
      <c r="AN300" s="5" t="s">
        <v>59</v>
      </c>
      <c r="AO300" s="6">
        <v>23.702688411684601</v>
      </c>
      <c r="AP300" s="5" t="s">
        <v>59</v>
      </c>
      <c r="AQ300" s="6">
        <v>31.638801706579802</v>
      </c>
      <c r="AR300" s="6">
        <v>34.313300357912397</v>
      </c>
      <c r="AS300" s="6">
        <v>34.873697478915901</v>
      </c>
      <c r="AT300" s="6">
        <v>36.853161077817902</v>
      </c>
      <c r="AU300" s="6">
        <v>33.612940936145698</v>
      </c>
      <c r="AV300" s="6">
        <v>27.205960527053499</v>
      </c>
      <c r="AW300" s="6">
        <v>28.820502343120399</v>
      </c>
      <c r="AX300" s="6">
        <v>25.251102454759501</v>
      </c>
      <c r="AY300" s="5" t="s">
        <v>59</v>
      </c>
      <c r="AZ300" s="5" t="s">
        <v>59</v>
      </c>
      <c r="BA300" s="5" t="s">
        <v>59</v>
      </c>
      <c r="BB300" s="5" t="s">
        <v>59</v>
      </c>
    </row>
    <row r="301" spans="1:54" x14ac:dyDescent="0.2">
      <c r="A301" s="3" t="s">
        <v>353</v>
      </c>
      <c r="B301" s="4">
        <v>4306412</v>
      </c>
      <c r="C301" s="5" t="s">
        <v>59</v>
      </c>
      <c r="D301" s="5" t="s">
        <v>59</v>
      </c>
      <c r="E301" s="5" t="s">
        <v>59</v>
      </c>
      <c r="F301" s="5" t="s">
        <v>59</v>
      </c>
      <c r="G301" s="5" t="s">
        <v>59</v>
      </c>
      <c r="H301" s="5" t="s">
        <v>59</v>
      </c>
      <c r="I301" s="5" t="s">
        <v>59</v>
      </c>
      <c r="J301" s="5" t="s">
        <v>59</v>
      </c>
      <c r="K301" s="5" t="s">
        <v>59</v>
      </c>
      <c r="L301" s="5" t="s">
        <v>59</v>
      </c>
      <c r="M301" s="5" t="s">
        <v>59</v>
      </c>
      <c r="N301" s="5" t="s">
        <v>59</v>
      </c>
      <c r="O301" s="5" t="s">
        <v>59</v>
      </c>
      <c r="P301" s="5" t="s">
        <v>59</v>
      </c>
      <c r="Q301" s="5" t="s">
        <v>59</v>
      </c>
      <c r="R301" s="5" t="s">
        <v>59</v>
      </c>
      <c r="S301" s="5" t="s">
        <v>59</v>
      </c>
      <c r="T301" s="5" t="s">
        <v>59</v>
      </c>
      <c r="U301" s="6">
        <v>30.432907842559999</v>
      </c>
      <c r="V301" s="5" t="s">
        <v>59</v>
      </c>
      <c r="W301" s="6">
        <v>32.215089081152101</v>
      </c>
      <c r="X301" s="5" t="s">
        <v>59</v>
      </c>
      <c r="Y301" s="5" t="s">
        <v>59</v>
      </c>
      <c r="Z301" s="5" t="s">
        <v>59</v>
      </c>
      <c r="AA301" s="5" t="s">
        <v>59</v>
      </c>
      <c r="AB301" s="5" t="s">
        <v>59</v>
      </c>
      <c r="AC301" s="5" t="s">
        <v>59</v>
      </c>
      <c r="AD301" s="5" t="s">
        <v>59</v>
      </c>
      <c r="AE301" s="5" t="s">
        <v>59</v>
      </c>
      <c r="AF301" s="5" t="s">
        <v>59</v>
      </c>
      <c r="AG301" s="5" t="s">
        <v>59</v>
      </c>
      <c r="AH301" s="5" t="s">
        <v>59</v>
      </c>
      <c r="AI301" s="5" t="s">
        <v>59</v>
      </c>
      <c r="AJ301" s="5" t="s">
        <v>59</v>
      </c>
      <c r="AK301" s="5" t="s">
        <v>59</v>
      </c>
      <c r="AL301" s="5" t="s">
        <v>59</v>
      </c>
      <c r="AM301" s="5" t="s">
        <v>59</v>
      </c>
      <c r="AN301" s="5" t="s">
        <v>59</v>
      </c>
      <c r="AO301" s="5" t="s">
        <v>59</v>
      </c>
      <c r="AP301" s="5" t="s">
        <v>59</v>
      </c>
      <c r="AQ301" s="6">
        <v>29.3486460209668</v>
      </c>
      <c r="AR301" s="6">
        <v>26.7714370400784</v>
      </c>
      <c r="AS301" s="5" t="s">
        <v>59</v>
      </c>
      <c r="AT301" s="5" t="s">
        <v>59</v>
      </c>
      <c r="AU301" s="5" t="s">
        <v>59</v>
      </c>
      <c r="AV301" s="5" t="s">
        <v>59</v>
      </c>
      <c r="AW301" s="5" t="s">
        <v>59</v>
      </c>
      <c r="AX301" s="5" t="s">
        <v>59</v>
      </c>
      <c r="AY301" s="5" t="s">
        <v>59</v>
      </c>
      <c r="AZ301" s="5" t="s">
        <v>59</v>
      </c>
      <c r="BA301" s="5" t="s">
        <v>59</v>
      </c>
      <c r="BB301" s="5" t="s">
        <v>59</v>
      </c>
    </row>
    <row r="302" spans="1:54" x14ac:dyDescent="0.2">
      <c r="A302" s="3" t="s">
        <v>354</v>
      </c>
      <c r="B302" s="4">
        <v>10443649</v>
      </c>
      <c r="C302" s="6">
        <v>24.545095334668702</v>
      </c>
      <c r="D302" s="6">
        <v>23.2437332306001</v>
      </c>
      <c r="E302" s="6">
        <v>22.602738524395001</v>
      </c>
      <c r="F302" s="6">
        <v>18.783291158732499</v>
      </c>
      <c r="G302" s="5" t="s">
        <v>59</v>
      </c>
      <c r="H302" s="5" t="s">
        <v>59</v>
      </c>
      <c r="I302" s="5" t="s">
        <v>59</v>
      </c>
      <c r="J302" s="5" t="s">
        <v>59</v>
      </c>
      <c r="K302" s="6">
        <v>16.2130681012795</v>
      </c>
      <c r="L302" s="5" t="s">
        <v>59</v>
      </c>
      <c r="M302" s="5" t="s">
        <v>59</v>
      </c>
      <c r="N302" s="6">
        <v>11.6643402695852</v>
      </c>
      <c r="O302" s="6">
        <v>11.8745438108092</v>
      </c>
      <c r="P302" s="5" t="s">
        <v>59</v>
      </c>
      <c r="Q302" s="6">
        <v>15.1374157708263</v>
      </c>
      <c r="R302" s="6">
        <v>17.5499175082691</v>
      </c>
      <c r="S302" s="6">
        <v>16.146712739019499</v>
      </c>
      <c r="T302" s="5" t="s">
        <v>59</v>
      </c>
      <c r="U302" s="5" t="s">
        <v>59</v>
      </c>
      <c r="V302" s="5" t="s">
        <v>59</v>
      </c>
      <c r="W302" s="5" t="s">
        <v>59</v>
      </c>
      <c r="X302" s="5" t="s">
        <v>59</v>
      </c>
      <c r="Y302" s="5" t="s">
        <v>59</v>
      </c>
      <c r="Z302" s="5" t="s">
        <v>59</v>
      </c>
      <c r="AA302" s="5" t="s">
        <v>59</v>
      </c>
      <c r="AB302" s="5" t="s">
        <v>59</v>
      </c>
      <c r="AC302" s="5" t="s">
        <v>59</v>
      </c>
      <c r="AD302" s="5" t="s">
        <v>59</v>
      </c>
      <c r="AE302" s="5" t="s">
        <v>59</v>
      </c>
      <c r="AF302" s="5" t="s">
        <v>59</v>
      </c>
      <c r="AG302" s="5" t="s">
        <v>59</v>
      </c>
      <c r="AH302" s="5" t="s">
        <v>59</v>
      </c>
      <c r="AI302" s="5" t="s">
        <v>59</v>
      </c>
      <c r="AJ302" s="5" t="s">
        <v>59</v>
      </c>
      <c r="AK302" s="5" t="s">
        <v>59</v>
      </c>
      <c r="AL302" s="5" t="s">
        <v>59</v>
      </c>
      <c r="AM302" s="5" t="s">
        <v>59</v>
      </c>
      <c r="AN302" s="5" t="s">
        <v>59</v>
      </c>
      <c r="AO302" s="5" t="s">
        <v>59</v>
      </c>
      <c r="AP302" s="5" t="s">
        <v>59</v>
      </c>
      <c r="AQ302" s="5" t="s">
        <v>59</v>
      </c>
      <c r="AR302" s="5" t="s">
        <v>59</v>
      </c>
      <c r="AS302" s="5" t="s">
        <v>59</v>
      </c>
      <c r="AT302" s="5" t="s">
        <v>59</v>
      </c>
      <c r="AU302" s="5" t="s">
        <v>59</v>
      </c>
      <c r="AV302" s="5" t="s">
        <v>59</v>
      </c>
      <c r="AW302" s="5" t="s">
        <v>59</v>
      </c>
      <c r="AX302" s="5" t="s">
        <v>59</v>
      </c>
      <c r="AY302" s="5" t="s">
        <v>59</v>
      </c>
      <c r="AZ302" s="5" t="s">
        <v>59</v>
      </c>
      <c r="BA302" s="5" t="s">
        <v>59</v>
      </c>
      <c r="BB302" s="5" t="s">
        <v>59</v>
      </c>
    </row>
    <row r="303" spans="1:54" x14ac:dyDescent="0.2">
      <c r="A303" s="3" t="s">
        <v>355</v>
      </c>
      <c r="B303" s="4">
        <v>10443927</v>
      </c>
      <c r="C303" s="5" t="s">
        <v>59</v>
      </c>
      <c r="D303" s="5" t="s">
        <v>59</v>
      </c>
      <c r="E303" s="5" t="s">
        <v>59</v>
      </c>
      <c r="F303" s="5" t="s">
        <v>59</v>
      </c>
      <c r="G303" s="5" t="s">
        <v>59</v>
      </c>
      <c r="H303" s="5" t="s">
        <v>59</v>
      </c>
      <c r="I303" s="5" t="s">
        <v>59</v>
      </c>
      <c r="J303" s="5" t="s">
        <v>59</v>
      </c>
      <c r="K303" s="5" t="s">
        <v>59</v>
      </c>
      <c r="L303" s="6">
        <v>40.0534499132458</v>
      </c>
      <c r="M303" s="6">
        <v>35.293307173281903</v>
      </c>
      <c r="N303" s="5" t="s">
        <v>59</v>
      </c>
      <c r="O303" s="6">
        <v>25.141547451567099</v>
      </c>
      <c r="P303" s="6">
        <v>18.924405547185899</v>
      </c>
      <c r="Q303" s="5" t="s">
        <v>59</v>
      </c>
      <c r="R303" s="5" t="s">
        <v>59</v>
      </c>
      <c r="S303" s="5" t="s">
        <v>59</v>
      </c>
      <c r="T303" s="5" t="s">
        <v>59</v>
      </c>
      <c r="U303" s="5" t="s">
        <v>59</v>
      </c>
      <c r="V303" s="5" t="s">
        <v>59</v>
      </c>
      <c r="W303" s="5" t="s">
        <v>59</v>
      </c>
      <c r="X303" s="5" t="s">
        <v>59</v>
      </c>
      <c r="Y303" s="5" t="s">
        <v>59</v>
      </c>
      <c r="Z303" s="5" t="s">
        <v>59</v>
      </c>
      <c r="AA303" s="5" t="s">
        <v>59</v>
      </c>
      <c r="AB303" s="5" t="s">
        <v>59</v>
      </c>
      <c r="AC303" s="5" t="s">
        <v>59</v>
      </c>
      <c r="AD303" s="5" t="s">
        <v>59</v>
      </c>
      <c r="AE303" s="5" t="s">
        <v>59</v>
      </c>
      <c r="AF303" s="5" t="s">
        <v>59</v>
      </c>
      <c r="AG303" s="5" t="s">
        <v>59</v>
      </c>
      <c r="AH303" s="5" t="s">
        <v>59</v>
      </c>
      <c r="AI303" s="5" t="s">
        <v>59</v>
      </c>
      <c r="AJ303" s="5" t="s">
        <v>59</v>
      </c>
      <c r="AK303" s="5" t="s">
        <v>59</v>
      </c>
      <c r="AL303" s="5" t="s">
        <v>59</v>
      </c>
      <c r="AM303" s="5" t="s">
        <v>59</v>
      </c>
      <c r="AN303" s="5" t="s">
        <v>59</v>
      </c>
      <c r="AO303" s="5" t="s">
        <v>59</v>
      </c>
      <c r="AP303" s="5" t="s">
        <v>59</v>
      </c>
      <c r="AQ303" s="5" t="s">
        <v>59</v>
      </c>
      <c r="AR303" s="5" t="s">
        <v>59</v>
      </c>
      <c r="AS303" s="5" t="s">
        <v>59</v>
      </c>
      <c r="AT303" s="5" t="s">
        <v>59</v>
      </c>
      <c r="AU303" s="5" t="s">
        <v>59</v>
      </c>
      <c r="AV303" s="5" t="s">
        <v>59</v>
      </c>
      <c r="AW303" s="5" t="s">
        <v>59</v>
      </c>
      <c r="AX303" s="5" t="s">
        <v>59</v>
      </c>
      <c r="AY303" s="5" t="s">
        <v>59</v>
      </c>
      <c r="AZ303" s="5" t="s">
        <v>59</v>
      </c>
      <c r="BA303" s="5" t="s">
        <v>59</v>
      </c>
      <c r="BB303" s="5" t="s">
        <v>59</v>
      </c>
    </row>
    <row r="304" spans="1:54" x14ac:dyDescent="0.2">
      <c r="A304" s="3" t="s">
        <v>356</v>
      </c>
      <c r="B304" s="4">
        <v>4807260</v>
      </c>
      <c r="C304" s="5" t="s">
        <v>59</v>
      </c>
      <c r="D304" s="5" t="s">
        <v>59</v>
      </c>
      <c r="E304" s="5" t="s">
        <v>59</v>
      </c>
      <c r="F304" s="5" t="s">
        <v>59</v>
      </c>
      <c r="G304" s="5" t="s">
        <v>59</v>
      </c>
      <c r="H304" s="5" t="s">
        <v>59</v>
      </c>
      <c r="I304" s="5" t="s">
        <v>59</v>
      </c>
      <c r="J304" s="5" t="s">
        <v>59</v>
      </c>
      <c r="K304" s="5" t="s">
        <v>59</v>
      </c>
      <c r="L304" s="5" t="s">
        <v>59</v>
      </c>
      <c r="M304" s="5" t="s">
        <v>59</v>
      </c>
      <c r="N304" s="5" t="s">
        <v>59</v>
      </c>
      <c r="O304" s="5" t="s">
        <v>59</v>
      </c>
      <c r="P304" s="5" t="s">
        <v>59</v>
      </c>
      <c r="Q304" s="5" t="s">
        <v>59</v>
      </c>
      <c r="R304" s="5" t="s">
        <v>59</v>
      </c>
      <c r="S304" s="5" t="s">
        <v>59</v>
      </c>
      <c r="T304" s="5" t="s">
        <v>59</v>
      </c>
      <c r="U304" s="5" t="s">
        <v>59</v>
      </c>
      <c r="V304" s="5" t="s">
        <v>59</v>
      </c>
      <c r="W304" s="5" t="s">
        <v>59</v>
      </c>
      <c r="X304" s="5" t="s">
        <v>59</v>
      </c>
      <c r="Y304" s="5" t="s">
        <v>59</v>
      </c>
      <c r="Z304" s="5" t="s">
        <v>59</v>
      </c>
      <c r="AA304" s="5" t="s">
        <v>59</v>
      </c>
      <c r="AB304" s="5" t="s">
        <v>59</v>
      </c>
      <c r="AC304" s="5" t="s">
        <v>59</v>
      </c>
      <c r="AD304" s="5" t="s">
        <v>59</v>
      </c>
      <c r="AE304" s="5" t="s">
        <v>59</v>
      </c>
      <c r="AF304" s="5" t="s">
        <v>59</v>
      </c>
      <c r="AG304" s="5" t="s">
        <v>59</v>
      </c>
      <c r="AH304" s="5" t="s">
        <v>59</v>
      </c>
      <c r="AI304" s="5" t="s">
        <v>59</v>
      </c>
      <c r="AJ304" s="5" t="s">
        <v>59</v>
      </c>
      <c r="AK304" s="5" t="s">
        <v>59</v>
      </c>
      <c r="AL304" s="5" t="s">
        <v>59</v>
      </c>
      <c r="AM304" s="5" t="s">
        <v>59</v>
      </c>
      <c r="AN304" s="5" t="s">
        <v>59</v>
      </c>
      <c r="AO304" s="5" t="s">
        <v>59</v>
      </c>
      <c r="AP304" s="5" t="s">
        <v>59</v>
      </c>
      <c r="AQ304" s="5" t="s">
        <v>59</v>
      </c>
      <c r="AR304" s="5" t="s">
        <v>59</v>
      </c>
      <c r="AS304" s="5" t="s">
        <v>59</v>
      </c>
      <c r="AT304" s="5" t="s">
        <v>59</v>
      </c>
      <c r="AU304" s="5" t="s">
        <v>59</v>
      </c>
      <c r="AV304" s="5" t="s">
        <v>59</v>
      </c>
      <c r="AW304" s="5" t="s">
        <v>59</v>
      </c>
      <c r="AX304" s="5" t="s">
        <v>59</v>
      </c>
      <c r="AY304" s="5" t="s">
        <v>59</v>
      </c>
      <c r="AZ304" s="5" t="s">
        <v>59</v>
      </c>
      <c r="BA304" s="5" t="s">
        <v>59</v>
      </c>
      <c r="BB304" s="5" t="s">
        <v>59</v>
      </c>
    </row>
    <row r="305" spans="1:54" x14ac:dyDescent="0.2">
      <c r="A305" s="3" t="s">
        <v>357</v>
      </c>
      <c r="B305" s="4">
        <v>7768647</v>
      </c>
      <c r="C305" s="6">
        <v>30.308898510337301</v>
      </c>
      <c r="D305" s="6">
        <v>29.806405417863001</v>
      </c>
      <c r="E305" s="6">
        <v>29.618066736167101</v>
      </c>
      <c r="F305" s="6">
        <v>29.589852851257501</v>
      </c>
      <c r="G305" s="6">
        <v>29.985298157806401</v>
      </c>
      <c r="H305" s="5" t="s">
        <v>59</v>
      </c>
      <c r="I305" s="5" t="s">
        <v>59</v>
      </c>
      <c r="J305" s="5" t="s">
        <v>59</v>
      </c>
      <c r="K305" s="6">
        <v>32.460431766572903</v>
      </c>
      <c r="L305" s="5" t="s">
        <v>59</v>
      </c>
      <c r="M305" s="6">
        <v>26.743043576399501</v>
      </c>
      <c r="N305" s="5" t="s">
        <v>59</v>
      </c>
      <c r="O305" s="6">
        <v>24.7947140466541</v>
      </c>
      <c r="P305" s="6">
        <v>22.945835130784101</v>
      </c>
      <c r="Q305" s="5" t="s">
        <v>59</v>
      </c>
      <c r="R305" s="5" t="s">
        <v>59</v>
      </c>
      <c r="S305" s="5" t="s">
        <v>59</v>
      </c>
      <c r="T305" s="5" t="s">
        <v>59</v>
      </c>
      <c r="U305" s="5" t="s">
        <v>59</v>
      </c>
      <c r="V305" s="5" t="s">
        <v>59</v>
      </c>
      <c r="W305" s="5" t="s">
        <v>59</v>
      </c>
      <c r="X305" s="5" t="s">
        <v>59</v>
      </c>
      <c r="Y305" s="5" t="s">
        <v>59</v>
      </c>
      <c r="Z305" s="5" t="s">
        <v>59</v>
      </c>
      <c r="AA305" s="5" t="s">
        <v>59</v>
      </c>
      <c r="AB305" s="5" t="s">
        <v>59</v>
      </c>
      <c r="AC305" s="5" t="s">
        <v>59</v>
      </c>
      <c r="AD305" s="5" t="s">
        <v>59</v>
      </c>
      <c r="AE305" s="5" t="s">
        <v>59</v>
      </c>
      <c r="AF305" s="5" t="s">
        <v>59</v>
      </c>
      <c r="AG305" s="5" t="s">
        <v>59</v>
      </c>
      <c r="AH305" s="5" t="s">
        <v>59</v>
      </c>
      <c r="AI305" s="5" t="s">
        <v>59</v>
      </c>
      <c r="AJ305" s="5" t="s">
        <v>59</v>
      </c>
      <c r="AK305" s="5" t="s">
        <v>59</v>
      </c>
      <c r="AL305" s="5" t="s">
        <v>59</v>
      </c>
      <c r="AM305" s="5" t="s">
        <v>59</v>
      </c>
      <c r="AN305" s="5" t="s">
        <v>59</v>
      </c>
      <c r="AO305" s="5" t="s">
        <v>59</v>
      </c>
      <c r="AP305" s="5" t="s">
        <v>59</v>
      </c>
      <c r="AQ305" s="5" t="s">
        <v>59</v>
      </c>
      <c r="AR305" s="5" t="s">
        <v>59</v>
      </c>
      <c r="AS305" s="5" t="s">
        <v>59</v>
      </c>
      <c r="AT305" s="5" t="s">
        <v>59</v>
      </c>
      <c r="AU305" s="5" t="s">
        <v>59</v>
      </c>
      <c r="AV305" s="5" t="s">
        <v>59</v>
      </c>
      <c r="AW305" s="5" t="s">
        <v>59</v>
      </c>
      <c r="AX305" s="5" t="s">
        <v>59</v>
      </c>
      <c r="AY305" s="5" t="s">
        <v>59</v>
      </c>
      <c r="AZ305" s="5" t="s">
        <v>59</v>
      </c>
      <c r="BA305" s="5" t="s">
        <v>59</v>
      </c>
      <c r="BB305" s="5" t="s">
        <v>59</v>
      </c>
    </row>
    <row r="306" spans="1:54" x14ac:dyDescent="0.2">
      <c r="A306" s="3" t="s">
        <v>358</v>
      </c>
      <c r="B306" s="4">
        <v>4391156</v>
      </c>
      <c r="C306" s="6">
        <v>24.3683262708896</v>
      </c>
      <c r="D306" s="5" t="s">
        <v>59</v>
      </c>
      <c r="E306" s="6">
        <v>23.259427814343901</v>
      </c>
      <c r="F306" s="5" t="s">
        <v>59</v>
      </c>
      <c r="G306" s="6">
        <v>20.938267674842201</v>
      </c>
      <c r="H306" s="5" t="s">
        <v>59</v>
      </c>
      <c r="I306" s="6">
        <v>21.898296113881202</v>
      </c>
      <c r="J306" s="5" t="s">
        <v>59</v>
      </c>
      <c r="K306" s="6">
        <v>21.919094395283398</v>
      </c>
      <c r="L306" s="5" t="s">
        <v>59</v>
      </c>
      <c r="M306" s="6">
        <v>28.299081304757401</v>
      </c>
      <c r="N306" s="5" t="s">
        <v>59</v>
      </c>
      <c r="O306" s="6">
        <v>30.346324787881802</v>
      </c>
      <c r="P306" s="5" t="s">
        <v>59</v>
      </c>
      <c r="Q306" s="6">
        <v>30.846009036864501</v>
      </c>
      <c r="R306" s="5" t="s">
        <v>59</v>
      </c>
      <c r="S306" s="6">
        <v>34.573043194598299</v>
      </c>
      <c r="T306" s="5" t="s">
        <v>59</v>
      </c>
      <c r="U306" s="6">
        <v>26.775808136002102</v>
      </c>
      <c r="V306" s="5" t="s">
        <v>59</v>
      </c>
      <c r="W306" s="6">
        <v>25.001814082455599</v>
      </c>
      <c r="X306" s="5" t="s">
        <v>59</v>
      </c>
      <c r="Y306" s="6">
        <v>25.1858290033448</v>
      </c>
      <c r="Z306" s="5" t="s">
        <v>59</v>
      </c>
      <c r="AA306" s="6">
        <v>25.360237963787299</v>
      </c>
      <c r="AB306" s="5" t="s">
        <v>59</v>
      </c>
      <c r="AC306" s="6">
        <v>26.909101491302</v>
      </c>
      <c r="AD306" s="5" t="s">
        <v>59</v>
      </c>
      <c r="AE306" s="5" t="s">
        <v>59</v>
      </c>
      <c r="AF306" s="5" t="s">
        <v>59</v>
      </c>
      <c r="AG306" s="6">
        <v>29.1442589575739</v>
      </c>
      <c r="AH306" s="5" t="s">
        <v>59</v>
      </c>
      <c r="AI306" s="5" t="s">
        <v>59</v>
      </c>
      <c r="AJ306" s="5" t="s">
        <v>59</v>
      </c>
      <c r="AK306" s="5" t="s">
        <v>59</v>
      </c>
      <c r="AL306" s="5" t="s">
        <v>59</v>
      </c>
      <c r="AM306" s="5" t="s">
        <v>59</v>
      </c>
      <c r="AN306" s="5" t="s">
        <v>59</v>
      </c>
      <c r="AO306" s="5" t="s">
        <v>59</v>
      </c>
      <c r="AP306" s="5" t="s">
        <v>59</v>
      </c>
      <c r="AQ306" s="5" t="s">
        <v>59</v>
      </c>
      <c r="AR306" s="5" t="s">
        <v>59</v>
      </c>
      <c r="AS306" s="5" t="s">
        <v>59</v>
      </c>
      <c r="AT306" s="5" t="s">
        <v>59</v>
      </c>
      <c r="AU306" s="5" t="s">
        <v>59</v>
      </c>
      <c r="AV306" s="5" t="s">
        <v>59</v>
      </c>
      <c r="AW306" s="5" t="s">
        <v>59</v>
      </c>
      <c r="AX306" s="5" t="s">
        <v>59</v>
      </c>
      <c r="AY306" s="5" t="s">
        <v>59</v>
      </c>
      <c r="AZ306" s="5" t="s">
        <v>59</v>
      </c>
      <c r="BA306" s="5" t="s">
        <v>59</v>
      </c>
      <c r="BB306" s="5" t="s">
        <v>59</v>
      </c>
    </row>
    <row r="307" spans="1:54" x14ac:dyDescent="0.2">
      <c r="A307" s="3" t="s">
        <v>359</v>
      </c>
      <c r="B307" s="4">
        <v>4329394</v>
      </c>
      <c r="C307" s="5" t="s">
        <v>59</v>
      </c>
      <c r="D307" s="5" t="s">
        <v>59</v>
      </c>
      <c r="E307" s="5" t="s">
        <v>59</v>
      </c>
      <c r="F307" s="5" t="s">
        <v>59</v>
      </c>
      <c r="G307" s="5" t="s">
        <v>59</v>
      </c>
      <c r="H307" s="5" t="s">
        <v>59</v>
      </c>
      <c r="I307" s="5" t="s">
        <v>59</v>
      </c>
      <c r="J307" s="5" t="s">
        <v>59</v>
      </c>
      <c r="K307" s="5" t="s">
        <v>59</v>
      </c>
      <c r="L307" s="5" t="s">
        <v>59</v>
      </c>
      <c r="M307" s="5" t="s">
        <v>59</v>
      </c>
      <c r="N307" s="5" t="s">
        <v>59</v>
      </c>
      <c r="O307" s="5" t="s">
        <v>59</v>
      </c>
      <c r="P307" s="5" t="s">
        <v>59</v>
      </c>
      <c r="Q307" s="5" t="s">
        <v>59</v>
      </c>
      <c r="R307" s="5" t="s">
        <v>59</v>
      </c>
      <c r="S307" s="5" t="s">
        <v>59</v>
      </c>
      <c r="T307" s="5" t="s">
        <v>59</v>
      </c>
      <c r="U307" s="5" t="s">
        <v>59</v>
      </c>
      <c r="V307" s="5" t="s">
        <v>59</v>
      </c>
      <c r="W307" s="5" t="s">
        <v>59</v>
      </c>
      <c r="X307" s="5" t="s">
        <v>59</v>
      </c>
      <c r="Y307" s="5" t="s">
        <v>59</v>
      </c>
      <c r="Z307" s="5" t="s">
        <v>59</v>
      </c>
      <c r="AA307" s="5" t="s">
        <v>59</v>
      </c>
      <c r="AB307" s="5" t="s">
        <v>59</v>
      </c>
      <c r="AC307" s="5" t="s">
        <v>59</v>
      </c>
      <c r="AD307" s="5" t="s">
        <v>59</v>
      </c>
      <c r="AE307" s="5" t="s">
        <v>59</v>
      </c>
      <c r="AF307" s="5" t="s">
        <v>59</v>
      </c>
      <c r="AG307" s="5" t="s">
        <v>59</v>
      </c>
      <c r="AH307" s="5" t="s">
        <v>59</v>
      </c>
      <c r="AI307" s="5" t="s">
        <v>59</v>
      </c>
      <c r="AJ307" s="5" t="s">
        <v>59</v>
      </c>
      <c r="AK307" s="5" t="s">
        <v>59</v>
      </c>
      <c r="AL307" s="5" t="s">
        <v>59</v>
      </c>
      <c r="AM307" s="5" t="s">
        <v>59</v>
      </c>
      <c r="AN307" s="5" t="s">
        <v>59</v>
      </c>
      <c r="AO307" s="5" t="s">
        <v>59</v>
      </c>
      <c r="AP307" s="5" t="s">
        <v>59</v>
      </c>
      <c r="AQ307" s="5" t="s">
        <v>59</v>
      </c>
      <c r="AR307" s="5" t="s">
        <v>59</v>
      </c>
      <c r="AS307" s="5" t="s">
        <v>59</v>
      </c>
      <c r="AT307" s="5" t="s">
        <v>59</v>
      </c>
      <c r="AU307" s="5" t="s">
        <v>59</v>
      </c>
      <c r="AV307" s="5" t="s">
        <v>59</v>
      </c>
      <c r="AW307" s="5" t="s">
        <v>59</v>
      </c>
      <c r="AX307" s="5" t="s">
        <v>59</v>
      </c>
      <c r="AY307" s="5" t="s">
        <v>59</v>
      </c>
      <c r="AZ307" s="5" t="s">
        <v>59</v>
      </c>
      <c r="BA307" s="5" t="s">
        <v>59</v>
      </c>
      <c r="BB307" s="5" t="s">
        <v>59</v>
      </c>
    </row>
    <row r="308" spans="1:54" x14ac:dyDescent="0.2">
      <c r="A308" s="3" t="s">
        <v>360</v>
      </c>
      <c r="B308" s="4">
        <v>7341209</v>
      </c>
      <c r="C308" s="6">
        <v>19.204065718661202</v>
      </c>
      <c r="D308" s="6">
        <v>20.272975150988401</v>
      </c>
      <c r="E308" s="5" t="s">
        <v>59</v>
      </c>
      <c r="F308" s="5" t="s">
        <v>59</v>
      </c>
      <c r="G308" s="5" t="s">
        <v>59</v>
      </c>
      <c r="H308" s="5" t="s">
        <v>59</v>
      </c>
      <c r="I308" s="5" t="s">
        <v>59</v>
      </c>
      <c r="J308" s="5" t="s">
        <v>59</v>
      </c>
      <c r="K308" s="5" t="s">
        <v>59</v>
      </c>
      <c r="L308" s="5" t="s">
        <v>59</v>
      </c>
      <c r="M308" s="5" t="s">
        <v>59</v>
      </c>
      <c r="N308" s="5" t="s">
        <v>59</v>
      </c>
      <c r="O308" s="5" t="s">
        <v>59</v>
      </c>
      <c r="P308" s="5" t="s">
        <v>59</v>
      </c>
      <c r="Q308" s="5" t="s">
        <v>59</v>
      </c>
      <c r="R308" s="5" t="s">
        <v>59</v>
      </c>
      <c r="S308" s="5" t="s">
        <v>59</v>
      </c>
      <c r="T308" s="5" t="s">
        <v>59</v>
      </c>
      <c r="U308" s="5" t="s">
        <v>59</v>
      </c>
      <c r="V308" s="5" t="s">
        <v>59</v>
      </c>
      <c r="W308" s="5" t="s">
        <v>59</v>
      </c>
      <c r="X308" s="5" t="s">
        <v>59</v>
      </c>
      <c r="Y308" s="5" t="s">
        <v>59</v>
      </c>
      <c r="Z308" s="5" t="s">
        <v>59</v>
      </c>
      <c r="AA308" s="5" t="s">
        <v>59</v>
      </c>
      <c r="AB308" s="5" t="s">
        <v>59</v>
      </c>
      <c r="AC308" s="5" t="s">
        <v>59</v>
      </c>
      <c r="AD308" s="5" t="s">
        <v>59</v>
      </c>
      <c r="AE308" s="5" t="s">
        <v>59</v>
      </c>
      <c r="AF308" s="5" t="s">
        <v>59</v>
      </c>
      <c r="AG308" s="5" t="s">
        <v>59</v>
      </c>
      <c r="AH308" s="5" t="s">
        <v>59</v>
      </c>
      <c r="AI308" s="5" t="s">
        <v>59</v>
      </c>
      <c r="AJ308" s="5" t="s">
        <v>59</v>
      </c>
      <c r="AK308" s="5" t="s">
        <v>59</v>
      </c>
      <c r="AL308" s="5" t="s">
        <v>59</v>
      </c>
      <c r="AM308" s="5" t="s">
        <v>59</v>
      </c>
      <c r="AN308" s="5" t="s">
        <v>59</v>
      </c>
      <c r="AO308" s="5" t="s">
        <v>59</v>
      </c>
      <c r="AP308" s="5" t="s">
        <v>59</v>
      </c>
      <c r="AQ308" s="5" t="s">
        <v>59</v>
      </c>
      <c r="AR308" s="5" t="s">
        <v>59</v>
      </c>
      <c r="AS308" s="5" t="s">
        <v>59</v>
      </c>
      <c r="AT308" s="5" t="s">
        <v>59</v>
      </c>
      <c r="AU308" s="5" t="s">
        <v>59</v>
      </c>
      <c r="AV308" s="5" t="s">
        <v>59</v>
      </c>
      <c r="AW308" s="5" t="s">
        <v>59</v>
      </c>
      <c r="AX308" s="5" t="s">
        <v>59</v>
      </c>
      <c r="AY308" s="5" t="s">
        <v>59</v>
      </c>
      <c r="AZ308" s="5" t="s">
        <v>59</v>
      </c>
      <c r="BA308" s="5" t="s">
        <v>59</v>
      </c>
      <c r="BB308" s="5" t="s">
        <v>59</v>
      </c>
    </row>
    <row r="309" spans="1:54" x14ac:dyDescent="0.2">
      <c r="A309" s="3" t="s">
        <v>361</v>
      </c>
      <c r="B309" s="4">
        <v>4343832</v>
      </c>
      <c r="C309" s="5" t="s">
        <v>59</v>
      </c>
      <c r="D309" s="5" t="s">
        <v>59</v>
      </c>
      <c r="E309" s="5" t="s">
        <v>59</v>
      </c>
      <c r="F309" s="5" t="s">
        <v>59</v>
      </c>
      <c r="G309" s="5" t="s">
        <v>59</v>
      </c>
      <c r="H309" s="5" t="s">
        <v>59</v>
      </c>
      <c r="I309" s="5" t="s">
        <v>59</v>
      </c>
      <c r="J309" s="5" t="s">
        <v>59</v>
      </c>
      <c r="K309" s="5" t="s">
        <v>59</v>
      </c>
      <c r="L309" s="5" t="s">
        <v>59</v>
      </c>
      <c r="M309" s="5" t="s">
        <v>59</v>
      </c>
      <c r="N309" s="5" t="s">
        <v>59</v>
      </c>
      <c r="O309" s="5" t="s">
        <v>59</v>
      </c>
      <c r="P309" s="5" t="s">
        <v>59</v>
      </c>
      <c r="Q309" s="5" t="s">
        <v>59</v>
      </c>
      <c r="R309" s="5" t="s">
        <v>59</v>
      </c>
      <c r="S309" s="5" t="s">
        <v>59</v>
      </c>
      <c r="T309" s="5" t="s">
        <v>59</v>
      </c>
      <c r="U309" s="5" t="s">
        <v>59</v>
      </c>
      <c r="V309" s="5" t="s">
        <v>59</v>
      </c>
      <c r="W309" s="5" t="s">
        <v>59</v>
      </c>
      <c r="X309" s="5" t="s">
        <v>59</v>
      </c>
      <c r="Y309" s="5" t="s">
        <v>59</v>
      </c>
      <c r="Z309" s="5" t="s">
        <v>59</v>
      </c>
      <c r="AA309" s="5" t="s">
        <v>59</v>
      </c>
      <c r="AB309" s="5" t="s">
        <v>59</v>
      </c>
      <c r="AC309" s="5" t="s">
        <v>59</v>
      </c>
      <c r="AD309" s="5" t="s">
        <v>59</v>
      </c>
      <c r="AE309" s="5" t="s">
        <v>59</v>
      </c>
      <c r="AF309" s="5" t="s">
        <v>59</v>
      </c>
      <c r="AG309" s="5" t="s">
        <v>59</v>
      </c>
      <c r="AH309" s="5" t="s">
        <v>59</v>
      </c>
      <c r="AI309" s="5" t="s">
        <v>59</v>
      </c>
      <c r="AJ309" s="5" t="s">
        <v>59</v>
      </c>
      <c r="AK309" s="5" t="s">
        <v>59</v>
      </c>
      <c r="AL309" s="5" t="s">
        <v>59</v>
      </c>
      <c r="AM309" s="5" t="s">
        <v>59</v>
      </c>
      <c r="AN309" s="5" t="s">
        <v>59</v>
      </c>
      <c r="AO309" s="5" t="s">
        <v>59</v>
      </c>
      <c r="AP309" s="5" t="s">
        <v>59</v>
      </c>
      <c r="AQ309" s="5" t="s">
        <v>59</v>
      </c>
      <c r="AR309" s="5" t="s">
        <v>59</v>
      </c>
      <c r="AS309" s="5" t="s">
        <v>59</v>
      </c>
      <c r="AT309" s="5" t="s">
        <v>59</v>
      </c>
      <c r="AU309" s="5" t="s">
        <v>59</v>
      </c>
      <c r="AV309" s="5" t="s">
        <v>59</v>
      </c>
      <c r="AW309" s="5" t="s">
        <v>59</v>
      </c>
      <c r="AX309" s="5" t="s">
        <v>59</v>
      </c>
      <c r="AY309" s="5" t="s">
        <v>59</v>
      </c>
      <c r="AZ309" s="5" t="s">
        <v>59</v>
      </c>
      <c r="BA309" s="5" t="s">
        <v>59</v>
      </c>
      <c r="BB309" s="5" t="s">
        <v>59</v>
      </c>
    </row>
    <row r="310" spans="1:54" x14ac:dyDescent="0.2">
      <c r="A310" s="3" t="s">
        <v>362</v>
      </c>
      <c r="B310" s="4">
        <v>4149743</v>
      </c>
      <c r="C310" s="5" t="s">
        <v>59</v>
      </c>
      <c r="D310" s="5" t="s">
        <v>59</v>
      </c>
      <c r="E310" s="5" t="s">
        <v>59</v>
      </c>
      <c r="F310" s="5" t="s">
        <v>59</v>
      </c>
      <c r="G310" s="5" t="s">
        <v>59</v>
      </c>
      <c r="H310" s="5" t="s">
        <v>59</v>
      </c>
      <c r="I310" s="5" t="s">
        <v>59</v>
      </c>
      <c r="J310" s="5" t="s">
        <v>59</v>
      </c>
      <c r="K310" s="5" t="s">
        <v>59</v>
      </c>
      <c r="L310" s="5" t="s">
        <v>59</v>
      </c>
      <c r="M310" s="5" t="s">
        <v>59</v>
      </c>
      <c r="N310" s="5" t="s">
        <v>59</v>
      </c>
      <c r="O310" s="5" t="s">
        <v>59</v>
      </c>
      <c r="P310" s="5" t="s">
        <v>59</v>
      </c>
      <c r="Q310" s="5" t="s">
        <v>59</v>
      </c>
      <c r="R310" s="5" t="s">
        <v>59</v>
      </c>
      <c r="S310" s="5" t="s">
        <v>59</v>
      </c>
      <c r="T310" s="5" t="s">
        <v>59</v>
      </c>
      <c r="U310" s="5" t="s">
        <v>59</v>
      </c>
      <c r="V310" s="5" t="s">
        <v>59</v>
      </c>
      <c r="W310" s="5" t="s">
        <v>59</v>
      </c>
      <c r="X310" s="5" t="s">
        <v>59</v>
      </c>
      <c r="Y310" s="5" t="s">
        <v>59</v>
      </c>
      <c r="Z310" s="5" t="s">
        <v>59</v>
      </c>
      <c r="AA310" s="5" t="s">
        <v>59</v>
      </c>
      <c r="AB310" s="5" t="s">
        <v>59</v>
      </c>
      <c r="AC310" s="5" t="s">
        <v>59</v>
      </c>
      <c r="AD310" s="5" t="s">
        <v>59</v>
      </c>
      <c r="AE310" s="5" t="s">
        <v>59</v>
      </c>
      <c r="AF310" s="5" t="s">
        <v>59</v>
      </c>
      <c r="AG310" s="5" t="s">
        <v>59</v>
      </c>
      <c r="AH310" s="5" t="s">
        <v>59</v>
      </c>
      <c r="AI310" s="5" t="s">
        <v>59</v>
      </c>
      <c r="AJ310" s="5" t="s">
        <v>59</v>
      </c>
      <c r="AK310" s="5" t="s">
        <v>59</v>
      </c>
      <c r="AL310" s="5" t="s">
        <v>59</v>
      </c>
      <c r="AM310" s="5" t="s">
        <v>59</v>
      </c>
      <c r="AN310" s="5" t="s">
        <v>59</v>
      </c>
      <c r="AO310" s="5" t="s">
        <v>59</v>
      </c>
      <c r="AP310" s="5" t="s">
        <v>59</v>
      </c>
      <c r="AQ310" s="5" t="s">
        <v>59</v>
      </c>
      <c r="AR310" s="5" t="s">
        <v>59</v>
      </c>
      <c r="AS310" s="5" t="s">
        <v>59</v>
      </c>
      <c r="AT310" s="5" t="s">
        <v>59</v>
      </c>
      <c r="AU310" s="5" t="s">
        <v>59</v>
      </c>
      <c r="AV310" s="5" t="s">
        <v>59</v>
      </c>
      <c r="AW310" s="5" t="s">
        <v>59</v>
      </c>
      <c r="AX310" s="5" t="s">
        <v>59</v>
      </c>
      <c r="AY310" s="5" t="s">
        <v>59</v>
      </c>
      <c r="AZ310" s="5" t="s">
        <v>59</v>
      </c>
      <c r="BA310" s="5" t="s">
        <v>59</v>
      </c>
      <c r="BB310" s="5" t="s">
        <v>59</v>
      </c>
    </row>
    <row r="311" spans="1:54" x14ac:dyDescent="0.2">
      <c r="A311" s="3" t="s">
        <v>363</v>
      </c>
      <c r="B311" s="4">
        <v>4838211</v>
      </c>
      <c r="C311" s="5" t="s">
        <v>59</v>
      </c>
      <c r="D311" s="5" t="s">
        <v>59</v>
      </c>
      <c r="E311" s="5" t="s">
        <v>59</v>
      </c>
      <c r="F311" s="5" t="s">
        <v>59</v>
      </c>
      <c r="G311" s="5" t="s">
        <v>59</v>
      </c>
      <c r="H311" s="5" t="s">
        <v>59</v>
      </c>
      <c r="I311" s="5" t="s">
        <v>59</v>
      </c>
      <c r="J311" s="5" t="s">
        <v>59</v>
      </c>
      <c r="K311" s="5" t="s">
        <v>59</v>
      </c>
      <c r="L311" s="5" t="s">
        <v>59</v>
      </c>
      <c r="M311" s="5" t="s">
        <v>59</v>
      </c>
      <c r="N311" s="5" t="s">
        <v>59</v>
      </c>
      <c r="O311" s="5" t="s">
        <v>59</v>
      </c>
      <c r="P311" s="5" t="s">
        <v>59</v>
      </c>
      <c r="Q311" s="5" t="s">
        <v>59</v>
      </c>
      <c r="R311" s="5" t="s">
        <v>59</v>
      </c>
      <c r="S311" s="5" t="s">
        <v>59</v>
      </c>
      <c r="T311" s="5" t="s">
        <v>59</v>
      </c>
      <c r="U311" s="5" t="s">
        <v>59</v>
      </c>
      <c r="V311" s="5" t="s">
        <v>59</v>
      </c>
      <c r="W311" s="5" t="s">
        <v>59</v>
      </c>
      <c r="X311" s="5" t="s">
        <v>59</v>
      </c>
      <c r="Y311" s="5" t="s">
        <v>59</v>
      </c>
      <c r="Z311" s="5" t="s">
        <v>59</v>
      </c>
      <c r="AA311" s="5" t="s">
        <v>59</v>
      </c>
      <c r="AB311" s="5" t="s">
        <v>59</v>
      </c>
      <c r="AC311" s="5" t="s">
        <v>59</v>
      </c>
      <c r="AD311" s="5" t="s">
        <v>59</v>
      </c>
      <c r="AE311" s="5" t="s">
        <v>59</v>
      </c>
      <c r="AF311" s="5" t="s">
        <v>59</v>
      </c>
      <c r="AG311" s="5" t="s">
        <v>59</v>
      </c>
      <c r="AH311" s="5" t="s">
        <v>59</v>
      </c>
      <c r="AI311" s="5" t="s">
        <v>59</v>
      </c>
      <c r="AJ311" s="5" t="s">
        <v>59</v>
      </c>
      <c r="AK311" s="5" t="s">
        <v>59</v>
      </c>
      <c r="AL311" s="5" t="s">
        <v>59</v>
      </c>
      <c r="AM311" s="5" t="s">
        <v>59</v>
      </c>
      <c r="AN311" s="5" t="s">
        <v>59</v>
      </c>
      <c r="AO311" s="5" t="s">
        <v>59</v>
      </c>
      <c r="AP311" s="5" t="s">
        <v>59</v>
      </c>
      <c r="AQ311" s="5" t="s">
        <v>59</v>
      </c>
      <c r="AR311" s="5" t="s">
        <v>59</v>
      </c>
      <c r="AS311" s="5" t="s">
        <v>59</v>
      </c>
      <c r="AT311" s="5" t="s">
        <v>59</v>
      </c>
      <c r="AU311" s="5" t="s">
        <v>59</v>
      </c>
      <c r="AV311" s="5" t="s">
        <v>59</v>
      </c>
      <c r="AW311" s="5" t="s">
        <v>59</v>
      </c>
      <c r="AX311" s="5" t="s">
        <v>59</v>
      </c>
      <c r="AY311" s="5" t="s">
        <v>59</v>
      </c>
      <c r="AZ311" s="5" t="s">
        <v>59</v>
      </c>
      <c r="BA311" s="5" t="s">
        <v>59</v>
      </c>
      <c r="BB311" s="5" t="s">
        <v>59</v>
      </c>
    </row>
    <row r="312" spans="1:54" x14ac:dyDescent="0.2">
      <c r="A312" s="3" t="s">
        <v>364</v>
      </c>
      <c r="B312" s="4">
        <v>4309130</v>
      </c>
      <c r="C312" s="6">
        <v>14.580445029443901</v>
      </c>
      <c r="D312" s="6">
        <v>14.299387275545101</v>
      </c>
      <c r="E312" s="5" t="s">
        <v>59</v>
      </c>
      <c r="F312" s="5" t="s">
        <v>59</v>
      </c>
      <c r="G312" s="5" t="s">
        <v>59</v>
      </c>
      <c r="H312" s="5" t="s">
        <v>59</v>
      </c>
      <c r="I312" s="5" t="s">
        <v>59</v>
      </c>
      <c r="J312" s="5" t="s">
        <v>59</v>
      </c>
      <c r="K312" s="5" t="s">
        <v>59</v>
      </c>
      <c r="L312" s="5" t="s">
        <v>59</v>
      </c>
      <c r="M312" s="5" t="s">
        <v>59</v>
      </c>
      <c r="N312" s="5" t="s">
        <v>59</v>
      </c>
      <c r="O312" s="5" t="s">
        <v>59</v>
      </c>
      <c r="P312" s="5" t="s">
        <v>59</v>
      </c>
      <c r="Q312" s="5" t="s">
        <v>59</v>
      </c>
      <c r="R312" s="5" t="s">
        <v>59</v>
      </c>
      <c r="S312" s="5" t="s">
        <v>59</v>
      </c>
      <c r="T312" s="5" t="s">
        <v>59</v>
      </c>
      <c r="U312" s="5" t="s">
        <v>59</v>
      </c>
      <c r="V312" s="5" t="s">
        <v>59</v>
      </c>
      <c r="W312" s="5" t="s">
        <v>59</v>
      </c>
      <c r="X312" s="5" t="s">
        <v>59</v>
      </c>
      <c r="Y312" s="5" t="s">
        <v>59</v>
      </c>
      <c r="Z312" s="5" t="s">
        <v>59</v>
      </c>
      <c r="AA312" s="5" t="s">
        <v>59</v>
      </c>
      <c r="AB312" s="5" t="s">
        <v>59</v>
      </c>
      <c r="AC312" s="5" t="s">
        <v>59</v>
      </c>
      <c r="AD312" s="5" t="s">
        <v>59</v>
      </c>
      <c r="AE312" s="5" t="s">
        <v>59</v>
      </c>
      <c r="AF312" s="5" t="s">
        <v>59</v>
      </c>
      <c r="AG312" s="5" t="s">
        <v>59</v>
      </c>
      <c r="AH312" s="5" t="s">
        <v>59</v>
      </c>
      <c r="AI312" s="5" t="s">
        <v>59</v>
      </c>
      <c r="AJ312" s="5" t="s">
        <v>59</v>
      </c>
      <c r="AK312" s="5" t="s">
        <v>59</v>
      </c>
      <c r="AL312" s="5" t="s">
        <v>59</v>
      </c>
      <c r="AM312" s="5" t="s">
        <v>59</v>
      </c>
      <c r="AN312" s="5" t="s">
        <v>59</v>
      </c>
      <c r="AO312" s="5" t="s">
        <v>59</v>
      </c>
      <c r="AP312" s="5" t="s">
        <v>59</v>
      </c>
      <c r="AQ312" s="5" t="s">
        <v>59</v>
      </c>
      <c r="AR312" s="5" t="s">
        <v>59</v>
      </c>
      <c r="AS312" s="5" t="s">
        <v>59</v>
      </c>
      <c r="AT312" s="5" t="s">
        <v>59</v>
      </c>
      <c r="AU312" s="5" t="s">
        <v>59</v>
      </c>
      <c r="AV312" s="5" t="s">
        <v>59</v>
      </c>
      <c r="AW312" s="5" t="s">
        <v>59</v>
      </c>
      <c r="AX312" s="5" t="s">
        <v>59</v>
      </c>
      <c r="AY312" s="5" t="s">
        <v>59</v>
      </c>
      <c r="AZ312" s="5" t="s">
        <v>59</v>
      </c>
      <c r="BA312" s="5" t="s">
        <v>59</v>
      </c>
      <c r="BB312" s="5" t="s">
        <v>59</v>
      </c>
    </row>
    <row r="313" spans="1:54" x14ac:dyDescent="0.2">
      <c r="A313" s="3" t="s">
        <v>365</v>
      </c>
      <c r="B313" s="4">
        <v>4429501</v>
      </c>
      <c r="C313" s="5" t="s">
        <v>59</v>
      </c>
      <c r="D313" s="5" t="s">
        <v>59</v>
      </c>
      <c r="E313" s="5" t="s">
        <v>59</v>
      </c>
      <c r="F313" s="5" t="s">
        <v>59</v>
      </c>
      <c r="G313" s="5" t="s">
        <v>59</v>
      </c>
      <c r="H313" s="5" t="s">
        <v>59</v>
      </c>
      <c r="I313" s="5" t="s">
        <v>59</v>
      </c>
      <c r="J313" s="5" t="s">
        <v>59</v>
      </c>
      <c r="K313" s="5" t="s">
        <v>59</v>
      </c>
      <c r="L313" s="5" t="s">
        <v>59</v>
      </c>
      <c r="M313" s="5" t="s">
        <v>59</v>
      </c>
      <c r="N313" s="5" t="s">
        <v>59</v>
      </c>
      <c r="O313" s="5" t="s">
        <v>59</v>
      </c>
      <c r="P313" s="5" t="s">
        <v>59</v>
      </c>
      <c r="Q313" s="5" t="s">
        <v>59</v>
      </c>
      <c r="R313" s="5" t="s">
        <v>59</v>
      </c>
      <c r="S313" s="5" t="s">
        <v>59</v>
      </c>
      <c r="T313" s="5" t="s">
        <v>59</v>
      </c>
      <c r="U313" s="5" t="s">
        <v>59</v>
      </c>
      <c r="V313" s="5" t="s">
        <v>59</v>
      </c>
      <c r="W313" s="5" t="s">
        <v>59</v>
      </c>
      <c r="X313" s="5" t="s">
        <v>59</v>
      </c>
      <c r="Y313" s="5" t="s">
        <v>59</v>
      </c>
      <c r="Z313" s="5" t="s">
        <v>59</v>
      </c>
      <c r="AA313" s="5" t="s">
        <v>59</v>
      </c>
      <c r="AB313" s="5" t="s">
        <v>59</v>
      </c>
      <c r="AC313" s="5" t="s">
        <v>59</v>
      </c>
      <c r="AD313" s="5" t="s">
        <v>59</v>
      </c>
      <c r="AE313" s="5" t="s">
        <v>59</v>
      </c>
      <c r="AF313" s="5" t="s">
        <v>59</v>
      </c>
      <c r="AG313" s="5" t="s">
        <v>59</v>
      </c>
      <c r="AH313" s="5" t="s">
        <v>59</v>
      </c>
      <c r="AI313" s="5" t="s">
        <v>59</v>
      </c>
      <c r="AJ313" s="5" t="s">
        <v>59</v>
      </c>
      <c r="AK313" s="5" t="s">
        <v>59</v>
      </c>
      <c r="AL313" s="5" t="s">
        <v>59</v>
      </c>
      <c r="AM313" s="5" t="s">
        <v>59</v>
      </c>
      <c r="AN313" s="5" t="s">
        <v>59</v>
      </c>
      <c r="AO313" s="5" t="s">
        <v>59</v>
      </c>
      <c r="AP313" s="5" t="s">
        <v>59</v>
      </c>
      <c r="AQ313" s="5" t="s">
        <v>59</v>
      </c>
      <c r="AR313" s="5" t="s">
        <v>59</v>
      </c>
      <c r="AS313" s="5" t="s">
        <v>59</v>
      </c>
      <c r="AT313" s="5" t="s">
        <v>59</v>
      </c>
      <c r="AU313" s="5" t="s">
        <v>59</v>
      </c>
      <c r="AV313" s="5" t="s">
        <v>59</v>
      </c>
      <c r="AW313" s="5" t="s">
        <v>59</v>
      </c>
      <c r="AX313" s="5" t="s">
        <v>59</v>
      </c>
      <c r="AY313" s="5" t="s">
        <v>59</v>
      </c>
      <c r="AZ313" s="5" t="s">
        <v>59</v>
      </c>
      <c r="BA313" s="5" t="s">
        <v>59</v>
      </c>
      <c r="BB313" s="5" t="s">
        <v>59</v>
      </c>
    </row>
    <row r="314" spans="1:54" x14ac:dyDescent="0.2">
      <c r="A314" s="3" t="s">
        <v>366</v>
      </c>
      <c r="B314" s="4">
        <v>4180649</v>
      </c>
      <c r="C314" s="5" t="s">
        <v>59</v>
      </c>
      <c r="D314" s="5" t="s">
        <v>59</v>
      </c>
      <c r="E314" s="5" t="s">
        <v>59</v>
      </c>
      <c r="F314" s="5" t="s">
        <v>59</v>
      </c>
      <c r="G314" s="5" t="s">
        <v>59</v>
      </c>
      <c r="H314" s="5" t="s">
        <v>59</v>
      </c>
      <c r="I314" s="5" t="s">
        <v>59</v>
      </c>
      <c r="J314" s="5" t="s">
        <v>59</v>
      </c>
      <c r="K314" s="5" t="s">
        <v>59</v>
      </c>
      <c r="L314" s="5" t="s">
        <v>59</v>
      </c>
      <c r="M314" s="5" t="s">
        <v>59</v>
      </c>
      <c r="N314" s="5" t="s">
        <v>59</v>
      </c>
      <c r="O314" s="5" t="s">
        <v>59</v>
      </c>
      <c r="P314" s="5" t="s">
        <v>59</v>
      </c>
      <c r="Q314" s="5" t="s">
        <v>59</v>
      </c>
      <c r="R314" s="5" t="s">
        <v>59</v>
      </c>
      <c r="S314" s="5" t="s">
        <v>59</v>
      </c>
      <c r="T314" s="5" t="s">
        <v>59</v>
      </c>
      <c r="U314" s="5" t="s">
        <v>59</v>
      </c>
      <c r="V314" s="5" t="s">
        <v>59</v>
      </c>
      <c r="W314" s="5" t="s">
        <v>59</v>
      </c>
      <c r="X314" s="5" t="s">
        <v>59</v>
      </c>
      <c r="Y314" s="5" t="s">
        <v>59</v>
      </c>
      <c r="Z314" s="5" t="s">
        <v>59</v>
      </c>
      <c r="AA314" s="5" t="s">
        <v>59</v>
      </c>
      <c r="AB314" s="5" t="s">
        <v>59</v>
      </c>
      <c r="AC314" s="5" t="s">
        <v>59</v>
      </c>
      <c r="AD314" s="5" t="s">
        <v>59</v>
      </c>
      <c r="AE314" s="5" t="s">
        <v>59</v>
      </c>
      <c r="AF314" s="5" t="s">
        <v>59</v>
      </c>
      <c r="AG314" s="5" t="s">
        <v>59</v>
      </c>
      <c r="AH314" s="5" t="s">
        <v>59</v>
      </c>
      <c r="AI314" s="5" t="s">
        <v>59</v>
      </c>
      <c r="AJ314" s="5" t="s">
        <v>59</v>
      </c>
      <c r="AK314" s="5" t="s">
        <v>59</v>
      </c>
      <c r="AL314" s="5" t="s">
        <v>59</v>
      </c>
      <c r="AM314" s="5" t="s">
        <v>59</v>
      </c>
      <c r="AN314" s="5" t="s">
        <v>59</v>
      </c>
      <c r="AO314" s="5" t="s">
        <v>59</v>
      </c>
      <c r="AP314" s="5" t="s">
        <v>59</v>
      </c>
      <c r="AQ314" s="5" t="s">
        <v>59</v>
      </c>
      <c r="AR314" s="5" t="s">
        <v>59</v>
      </c>
      <c r="AS314" s="5" t="s">
        <v>59</v>
      </c>
      <c r="AT314" s="5" t="s">
        <v>59</v>
      </c>
      <c r="AU314" s="5" t="s">
        <v>59</v>
      </c>
      <c r="AV314" s="5" t="s">
        <v>59</v>
      </c>
      <c r="AW314" s="5" t="s">
        <v>59</v>
      </c>
      <c r="AX314" s="5" t="s">
        <v>59</v>
      </c>
      <c r="AY314" s="5" t="s">
        <v>59</v>
      </c>
      <c r="AZ314" s="5" t="s">
        <v>59</v>
      </c>
      <c r="BA314" s="5" t="s">
        <v>59</v>
      </c>
      <c r="BB314" s="5" t="s">
        <v>59</v>
      </c>
    </row>
    <row r="315" spans="1:54" x14ac:dyDescent="0.2">
      <c r="A315" s="3" t="s">
        <v>367</v>
      </c>
      <c r="B315" s="4">
        <v>4251141</v>
      </c>
      <c r="C315" s="5" t="s">
        <v>59</v>
      </c>
      <c r="D315" s="5" t="s">
        <v>59</v>
      </c>
      <c r="E315" s="5" t="s">
        <v>59</v>
      </c>
      <c r="F315" s="5" t="s">
        <v>59</v>
      </c>
      <c r="G315" s="5" t="s">
        <v>59</v>
      </c>
      <c r="H315" s="5" t="s">
        <v>59</v>
      </c>
      <c r="I315" s="5" t="s">
        <v>59</v>
      </c>
      <c r="J315" s="5" t="s">
        <v>59</v>
      </c>
      <c r="K315" s="5" t="s">
        <v>59</v>
      </c>
      <c r="L315" s="5" t="s">
        <v>59</v>
      </c>
      <c r="M315" s="5" t="s">
        <v>59</v>
      </c>
      <c r="N315" s="5" t="s">
        <v>59</v>
      </c>
      <c r="O315" s="5" t="s">
        <v>59</v>
      </c>
      <c r="P315" s="5" t="s">
        <v>59</v>
      </c>
      <c r="Q315" s="5" t="s">
        <v>59</v>
      </c>
      <c r="R315" s="5" t="s">
        <v>59</v>
      </c>
      <c r="S315" s="5" t="s">
        <v>59</v>
      </c>
      <c r="T315" s="5" t="s">
        <v>59</v>
      </c>
      <c r="U315" s="5" t="s">
        <v>59</v>
      </c>
      <c r="V315" s="5" t="s">
        <v>59</v>
      </c>
      <c r="W315" s="5" t="s">
        <v>59</v>
      </c>
      <c r="X315" s="5" t="s">
        <v>59</v>
      </c>
      <c r="Y315" s="5" t="s">
        <v>59</v>
      </c>
      <c r="Z315" s="5" t="s">
        <v>59</v>
      </c>
      <c r="AA315" s="5" t="s">
        <v>59</v>
      </c>
      <c r="AB315" s="5" t="s">
        <v>59</v>
      </c>
      <c r="AC315" s="5" t="s">
        <v>59</v>
      </c>
      <c r="AD315" s="5" t="s">
        <v>59</v>
      </c>
      <c r="AE315" s="5" t="s">
        <v>59</v>
      </c>
      <c r="AF315" s="5" t="s">
        <v>59</v>
      </c>
      <c r="AG315" s="5" t="s">
        <v>59</v>
      </c>
      <c r="AH315" s="5" t="s">
        <v>59</v>
      </c>
      <c r="AI315" s="5" t="s">
        <v>59</v>
      </c>
      <c r="AJ315" s="5" t="s">
        <v>59</v>
      </c>
      <c r="AK315" s="5" t="s">
        <v>59</v>
      </c>
      <c r="AL315" s="5" t="s">
        <v>59</v>
      </c>
      <c r="AM315" s="5" t="s">
        <v>59</v>
      </c>
      <c r="AN315" s="5" t="s">
        <v>59</v>
      </c>
      <c r="AO315" s="5" t="s">
        <v>59</v>
      </c>
      <c r="AP315" s="5" t="s">
        <v>59</v>
      </c>
      <c r="AQ315" s="5" t="s">
        <v>59</v>
      </c>
      <c r="AR315" s="5" t="s">
        <v>59</v>
      </c>
      <c r="AS315" s="5" t="s">
        <v>59</v>
      </c>
      <c r="AT315" s="5" t="s">
        <v>59</v>
      </c>
      <c r="AU315" s="5" t="s">
        <v>59</v>
      </c>
      <c r="AV315" s="5" t="s">
        <v>59</v>
      </c>
      <c r="AW315" s="5" t="s">
        <v>59</v>
      </c>
      <c r="AX315" s="5" t="s">
        <v>59</v>
      </c>
      <c r="AY315" s="5" t="s">
        <v>59</v>
      </c>
      <c r="AZ315" s="5" t="s">
        <v>59</v>
      </c>
      <c r="BA315" s="5" t="s">
        <v>59</v>
      </c>
      <c r="BB315" s="5" t="s">
        <v>59</v>
      </c>
    </row>
    <row r="316" spans="1:54" x14ac:dyDescent="0.2">
      <c r="A316" s="3" t="s">
        <v>368</v>
      </c>
      <c r="B316" s="4">
        <v>4261043</v>
      </c>
      <c r="C316" s="5" t="s">
        <v>59</v>
      </c>
      <c r="D316" s="5" t="s">
        <v>59</v>
      </c>
      <c r="E316" s="5" t="s">
        <v>59</v>
      </c>
      <c r="F316" s="5" t="s">
        <v>59</v>
      </c>
      <c r="G316" s="5" t="s">
        <v>59</v>
      </c>
      <c r="H316" s="5" t="s">
        <v>59</v>
      </c>
      <c r="I316" s="5" t="s">
        <v>59</v>
      </c>
      <c r="J316" s="5" t="s">
        <v>59</v>
      </c>
      <c r="K316" s="5" t="s">
        <v>59</v>
      </c>
      <c r="L316" s="5" t="s">
        <v>59</v>
      </c>
      <c r="M316" s="5" t="s">
        <v>59</v>
      </c>
      <c r="N316" s="5" t="s">
        <v>59</v>
      </c>
      <c r="O316" s="5" t="s">
        <v>59</v>
      </c>
      <c r="P316" s="5" t="s">
        <v>59</v>
      </c>
      <c r="Q316" s="5" t="s">
        <v>59</v>
      </c>
      <c r="R316" s="5" t="s">
        <v>59</v>
      </c>
      <c r="S316" s="5" t="s">
        <v>59</v>
      </c>
      <c r="T316" s="5" t="s">
        <v>59</v>
      </c>
      <c r="U316" s="5" t="s">
        <v>59</v>
      </c>
      <c r="V316" s="5" t="s">
        <v>59</v>
      </c>
      <c r="W316" s="5" t="s">
        <v>59</v>
      </c>
      <c r="X316" s="5" t="s">
        <v>59</v>
      </c>
      <c r="Y316" s="5" t="s">
        <v>59</v>
      </c>
      <c r="Z316" s="5" t="s">
        <v>59</v>
      </c>
      <c r="AA316" s="5" t="s">
        <v>59</v>
      </c>
      <c r="AB316" s="5" t="s">
        <v>59</v>
      </c>
      <c r="AC316" s="5" t="s">
        <v>59</v>
      </c>
      <c r="AD316" s="5" t="s">
        <v>59</v>
      </c>
      <c r="AE316" s="5" t="s">
        <v>59</v>
      </c>
      <c r="AF316" s="5" t="s">
        <v>59</v>
      </c>
      <c r="AG316" s="5" t="s">
        <v>59</v>
      </c>
      <c r="AH316" s="5" t="s">
        <v>59</v>
      </c>
      <c r="AI316" s="5" t="s">
        <v>59</v>
      </c>
      <c r="AJ316" s="5" t="s">
        <v>59</v>
      </c>
      <c r="AK316" s="5" t="s">
        <v>59</v>
      </c>
      <c r="AL316" s="5" t="s">
        <v>59</v>
      </c>
      <c r="AM316" s="5" t="s">
        <v>59</v>
      </c>
      <c r="AN316" s="5" t="s">
        <v>59</v>
      </c>
      <c r="AO316" s="5" t="s">
        <v>59</v>
      </c>
      <c r="AP316" s="5" t="s">
        <v>59</v>
      </c>
      <c r="AQ316" s="5" t="s">
        <v>59</v>
      </c>
      <c r="AR316" s="5" t="s">
        <v>59</v>
      </c>
      <c r="AS316" s="5" t="s">
        <v>59</v>
      </c>
      <c r="AT316" s="5" t="s">
        <v>59</v>
      </c>
      <c r="AU316" s="5" t="s">
        <v>59</v>
      </c>
      <c r="AV316" s="5" t="s">
        <v>59</v>
      </c>
      <c r="AW316" s="5" t="s">
        <v>59</v>
      </c>
      <c r="AX316" s="5" t="s">
        <v>59</v>
      </c>
      <c r="AY316" s="5" t="s">
        <v>59</v>
      </c>
      <c r="AZ316" s="5" t="s">
        <v>59</v>
      </c>
      <c r="BA316" s="5" t="s">
        <v>59</v>
      </c>
      <c r="BB316" s="5" t="s">
        <v>59</v>
      </c>
    </row>
    <row r="317" spans="1:54" x14ac:dyDescent="0.2">
      <c r="A317" s="3" t="s">
        <v>369</v>
      </c>
      <c r="B317" s="4">
        <v>4338543</v>
      </c>
      <c r="C317" s="6">
        <v>55.397549208479496</v>
      </c>
      <c r="D317" s="6">
        <v>74.371802120094898</v>
      </c>
      <c r="E317" s="6">
        <v>58.432672092371398</v>
      </c>
      <c r="F317" s="6">
        <v>77.604764346513505</v>
      </c>
      <c r="G317" s="6">
        <v>57.469963821722502</v>
      </c>
      <c r="H317" s="6">
        <v>69.370159733973395</v>
      </c>
      <c r="I317" s="6">
        <v>53.236543783938998</v>
      </c>
      <c r="J317" s="6">
        <v>69.678383176764896</v>
      </c>
      <c r="K317" s="6">
        <v>60.0349818984769</v>
      </c>
      <c r="L317" s="6">
        <v>70.971331524406693</v>
      </c>
      <c r="M317" s="6">
        <v>65.555058642053396</v>
      </c>
      <c r="N317" s="6">
        <v>80.037359539317805</v>
      </c>
      <c r="O317" s="6">
        <v>65.3918357572785</v>
      </c>
      <c r="P317" s="6">
        <v>80.324126583735705</v>
      </c>
      <c r="Q317" s="5" t="s">
        <v>59</v>
      </c>
      <c r="R317" s="6">
        <v>82.418699785084797</v>
      </c>
      <c r="S317" s="6">
        <v>71.069768748685306</v>
      </c>
      <c r="T317" s="6">
        <v>83.2248746178837</v>
      </c>
      <c r="U317" s="6">
        <v>80.711782478081801</v>
      </c>
      <c r="V317" s="6">
        <v>83.608682744798799</v>
      </c>
      <c r="W317" s="6">
        <v>80.406190283842903</v>
      </c>
      <c r="X317" s="6">
        <v>63.845409380099902</v>
      </c>
      <c r="Y317" s="6">
        <v>65.045019533966595</v>
      </c>
      <c r="Z317" s="6">
        <v>61.650634438117201</v>
      </c>
      <c r="AA317" s="6">
        <v>62.553891402926297</v>
      </c>
      <c r="AB317" s="6">
        <v>64.749757769091403</v>
      </c>
      <c r="AC317" s="5" t="s">
        <v>59</v>
      </c>
      <c r="AD317" s="5" t="s">
        <v>59</v>
      </c>
      <c r="AE317" s="5" t="s">
        <v>59</v>
      </c>
      <c r="AF317" s="5" t="s">
        <v>59</v>
      </c>
      <c r="AG317" s="5" t="s">
        <v>59</v>
      </c>
      <c r="AH317" s="5" t="s">
        <v>59</v>
      </c>
      <c r="AI317" s="5" t="s">
        <v>59</v>
      </c>
      <c r="AJ317" s="5" t="s">
        <v>59</v>
      </c>
      <c r="AK317" s="5" t="s">
        <v>59</v>
      </c>
      <c r="AL317" s="5" t="s">
        <v>59</v>
      </c>
      <c r="AM317" s="5" t="s">
        <v>59</v>
      </c>
      <c r="AN317" s="5" t="s">
        <v>59</v>
      </c>
      <c r="AO317" s="5" t="s">
        <v>59</v>
      </c>
      <c r="AP317" s="5" t="s">
        <v>59</v>
      </c>
      <c r="AQ317" s="5" t="s">
        <v>59</v>
      </c>
      <c r="AR317" s="5" t="s">
        <v>59</v>
      </c>
      <c r="AS317" s="5" t="s">
        <v>59</v>
      </c>
      <c r="AT317" s="5" t="s">
        <v>59</v>
      </c>
      <c r="AU317" s="5" t="s">
        <v>59</v>
      </c>
      <c r="AV317" s="5" t="s">
        <v>59</v>
      </c>
      <c r="AW317" s="5" t="s">
        <v>59</v>
      </c>
      <c r="AX317" s="5" t="s">
        <v>59</v>
      </c>
      <c r="AY317" s="5" t="s">
        <v>59</v>
      </c>
      <c r="AZ317" s="5" t="s">
        <v>59</v>
      </c>
      <c r="BA317" s="5" t="s">
        <v>59</v>
      </c>
      <c r="BB317" s="5" t="s">
        <v>59</v>
      </c>
    </row>
    <row r="318" spans="1:54" x14ac:dyDescent="0.2">
      <c r="A318" s="3" t="s">
        <v>370</v>
      </c>
      <c r="B318" s="4">
        <v>29248118</v>
      </c>
      <c r="C318" s="5" t="s">
        <v>59</v>
      </c>
      <c r="D318" s="5" t="s">
        <v>59</v>
      </c>
      <c r="E318" s="5" t="s">
        <v>59</v>
      </c>
      <c r="F318" s="5" t="s">
        <v>59</v>
      </c>
      <c r="G318" s="5" t="s">
        <v>59</v>
      </c>
      <c r="H318" s="5" t="s">
        <v>59</v>
      </c>
      <c r="I318" s="5" t="s">
        <v>59</v>
      </c>
      <c r="J318" s="5" t="s">
        <v>59</v>
      </c>
      <c r="K318" s="5" t="s">
        <v>59</v>
      </c>
      <c r="L318" s="5" t="s">
        <v>59</v>
      </c>
      <c r="M318" s="5" t="s">
        <v>59</v>
      </c>
      <c r="N318" s="5" t="s">
        <v>59</v>
      </c>
      <c r="O318" s="5" t="s">
        <v>59</v>
      </c>
      <c r="P318" s="5" t="s">
        <v>59</v>
      </c>
      <c r="Q318" s="5" t="s">
        <v>59</v>
      </c>
      <c r="R318" s="5" t="s">
        <v>59</v>
      </c>
      <c r="S318" s="5" t="s">
        <v>59</v>
      </c>
      <c r="T318" s="5" t="s">
        <v>59</v>
      </c>
      <c r="U318" s="5" t="s">
        <v>59</v>
      </c>
      <c r="V318" s="5" t="s">
        <v>59</v>
      </c>
      <c r="W318" s="5" t="s">
        <v>59</v>
      </c>
      <c r="X318" s="5" t="s">
        <v>59</v>
      </c>
      <c r="Y318" s="5" t="s">
        <v>59</v>
      </c>
      <c r="Z318" s="5" t="s">
        <v>59</v>
      </c>
      <c r="AA318" s="5" t="s">
        <v>59</v>
      </c>
      <c r="AB318" s="5" t="s">
        <v>59</v>
      </c>
      <c r="AC318" s="5" t="s">
        <v>59</v>
      </c>
      <c r="AD318" s="5" t="s">
        <v>59</v>
      </c>
      <c r="AE318" s="5" t="s">
        <v>59</v>
      </c>
      <c r="AF318" s="5" t="s">
        <v>59</v>
      </c>
      <c r="AG318" s="5" t="s">
        <v>59</v>
      </c>
      <c r="AH318" s="5" t="s">
        <v>59</v>
      </c>
      <c r="AI318" s="5" t="s">
        <v>59</v>
      </c>
      <c r="AJ318" s="5" t="s">
        <v>59</v>
      </c>
      <c r="AK318" s="5" t="s">
        <v>59</v>
      </c>
      <c r="AL318" s="5" t="s">
        <v>59</v>
      </c>
      <c r="AM318" s="5" t="s">
        <v>59</v>
      </c>
      <c r="AN318" s="5" t="s">
        <v>59</v>
      </c>
      <c r="AO318" s="5" t="s">
        <v>59</v>
      </c>
      <c r="AP318" s="5" t="s">
        <v>59</v>
      </c>
      <c r="AQ318" s="5" t="s">
        <v>59</v>
      </c>
      <c r="AR318" s="5" t="s">
        <v>59</v>
      </c>
      <c r="AS318" s="5" t="s">
        <v>59</v>
      </c>
      <c r="AT318" s="5" t="s">
        <v>59</v>
      </c>
      <c r="AU318" s="5" t="s">
        <v>59</v>
      </c>
      <c r="AV318" s="5" t="s">
        <v>59</v>
      </c>
      <c r="AW318" s="5" t="s">
        <v>59</v>
      </c>
      <c r="AX318" s="5" t="s">
        <v>59</v>
      </c>
      <c r="AY318" s="5" t="s">
        <v>59</v>
      </c>
      <c r="AZ318" s="5" t="s">
        <v>59</v>
      </c>
      <c r="BA318" s="5" t="s">
        <v>59</v>
      </c>
      <c r="BB318" s="5" t="s">
        <v>59</v>
      </c>
    </row>
    <row r="319" spans="1:54" x14ac:dyDescent="0.2">
      <c r="A319" s="3" t="s">
        <v>371</v>
      </c>
      <c r="B319" s="4">
        <v>4334703</v>
      </c>
      <c r="C319" s="6">
        <v>64.115264853547998</v>
      </c>
      <c r="D319" s="6">
        <v>64.805622957088602</v>
      </c>
      <c r="E319" s="6">
        <v>66.635534005941693</v>
      </c>
      <c r="F319" s="6">
        <v>64.872066208359598</v>
      </c>
      <c r="G319" s="6">
        <v>63.638587569452497</v>
      </c>
      <c r="H319" s="6">
        <v>63.906406003763102</v>
      </c>
      <c r="I319" s="6">
        <v>65.545471428864403</v>
      </c>
      <c r="J319" s="6">
        <v>67.809609233823096</v>
      </c>
      <c r="K319" s="6">
        <v>66.073223073130606</v>
      </c>
      <c r="L319" s="6">
        <v>64.864306315242601</v>
      </c>
      <c r="M319" s="6">
        <v>63.085054562258897</v>
      </c>
      <c r="N319" s="6">
        <v>62.3546681696306</v>
      </c>
      <c r="O319" s="6">
        <v>59.0458534453428</v>
      </c>
      <c r="P319" s="5" t="s">
        <v>59</v>
      </c>
      <c r="Q319" s="5" t="s">
        <v>59</v>
      </c>
      <c r="R319" s="6">
        <v>58.541465459169302</v>
      </c>
      <c r="S319" s="6">
        <v>34.996400671598302</v>
      </c>
      <c r="T319" s="6">
        <v>75.777272888327801</v>
      </c>
      <c r="U319" s="6">
        <v>75.3782329824556</v>
      </c>
      <c r="V319" s="6">
        <v>74.736755231231299</v>
      </c>
      <c r="W319" s="6">
        <v>74.039428084405799</v>
      </c>
      <c r="X319" s="6">
        <v>72.377681595571602</v>
      </c>
      <c r="Y319" s="6">
        <v>70.718005510161404</v>
      </c>
      <c r="Z319" s="6">
        <v>70.309901305447099</v>
      </c>
      <c r="AA319" s="6">
        <v>73.037177400713205</v>
      </c>
      <c r="AB319" s="6">
        <v>70.950509307889703</v>
      </c>
      <c r="AC319" s="5" t="s">
        <v>59</v>
      </c>
      <c r="AD319" s="5" t="s">
        <v>59</v>
      </c>
      <c r="AE319" s="5" t="s">
        <v>59</v>
      </c>
      <c r="AF319" s="5" t="s">
        <v>59</v>
      </c>
      <c r="AG319" s="5" t="s">
        <v>59</v>
      </c>
      <c r="AH319" s="5" t="s">
        <v>59</v>
      </c>
      <c r="AI319" s="5" t="s">
        <v>59</v>
      </c>
      <c r="AJ319" s="5" t="s">
        <v>59</v>
      </c>
      <c r="AK319" s="5" t="s">
        <v>59</v>
      </c>
      <c r="AL319" s="5" t="s">
        <v>59</v>
      </c>
      <c r="AM319" s="5" t="s">
        <v>59</v>
      </c>
      <c r="AN319" s="5" t="s">
        <v>59</v>
      </c>
      <c r="AO319" s="5" t="s">
        <v>59</v>
      </c>
      <c r="AP319" s="5" t="s">
        <v>59</v>
      </c>
      <c r="AQ319" s="5" t="s">
        <v>59</v>
      </c>
      <c r="AR319" s="5" t="s">
        <v>59</v>
      </c>
      <c r="AS319" s="5" t="s">
        <v>59</v>
      </c>
      <c r="AT319" s="5" t="s">
        <v>59</v>
      </c>
      <c r="AU319" s="5" t="s">
        <v>59</v>
      </c>
      <c r="AV319" s="5" t="s">
        <v>59</v>
      </c>
      <c r="AW319" s="5" t="s">
        <v>59</v>
      </c>
      <c r="AX319" s="5" t="s">
        <v>59</v>
      </c>
      <c r="AY319" s="5" t="s">
        <v>59</v>
      </c>
      <c r="AZ319" s="5" t="s">
        <v>59</v>
      </c>
      <c r="BA319" s="5" t="s">
        <v>59</v>
      </c>
      <c r="BB319" s="5" t="s">
        <v>59</v>
      </c>
    </row>
    <row r="320" spans="1:54" x14ac:dyDescent="0.2">
      <c r="A320" s="3" t="s">
        <v>372</v>
      </c>
      <c r="B320" s="4">
        <v>4383309</v>
      </c>
      <c r="C320" s="5" t="s">
        <v>59</v>
      </c>
      <c r="D320" s="5" t="s">
        <v>59</v>
      </c>
      <c r="E320" s="5" t="s">
        <v>59</v>
      </c>
      <c r="F320" s="5" t="s">
        <v>59</v>
      </c>
      <c r="G320" s="5" t="s">
        <v>59</v>
      </c>
      <c r="H320" s="5" t="s">
        <v>59</v>
      </c>
      <c r="I320" s="5" t="s">
        <v>59</v>
      </c>
      <c r="J320" s="5" t="s">
        <v>59</v>
      </c>
      <c r="K320" s="6">
        <v>57.609433853743802</v>
      </c>
      <c r="L320" s="5" t="s">
        <v>59</v>
      </c>
      <c r="M320" s="5" t="s">
        <v>59</v>
      </c>
      <c r="N320" s="5" t="s">
        <v>59</v>
      </c>
      <c r="O320" s="5" t="s">
        <v>59</v>
      </c>
      <c r="P320" s="5" t="s">
        <v>59</v>
      </c>
      <c r="Q320" s="5" t="s">
        <v>59</v>
      </c>
      <c r="R320" s="5" t="s">
        <v>59</v>
      </c>
      <c r="S320" s="5" t="s">
        <v>59</v>
      </c>
      <c r="T320" s="5" t="s">
        <v>59</v>
      </c>
      <c r="U320" s="5" t="s">
        <v>59</v>
      </c>
      <c r="V320" s="5" t="s">
        <v>59</v>
      </c>
      <c r="W320" s="5" t="s">
        <v>59</v>
      </c>
      <c r="X320" s="5" t="s">
        <v>59</v>
      </c>
      <c r="Y320" s="5" t="s">
        <v>59</v>
      </c>
      <c r="Z320" s="5" t="s">
        <v>59</v>
      </c>
      <c r="AA320" s="5" t="s">
        <v>59</v>
      </c>
      <c r="AB320" s="5" t="s">
        <v>59</v>
      </c>
      <c r="AC320" s="5" t="s">
        <v>59</v>
      </c>
      <c r="AD320" s="5" t="s">
        <v>59</v>
      </c>
      <c r="AE320" s="5" t="s">
        <v>59</v>
      </c>
      <c r="AF320" s="5" t="s">
        <v>59</v>
      </c>
      <c r="AG320" s="5" t="s">
        <v>59</v>
      </c>
      <c r="AH320" s="5" t="s">
        <v>59</v>
      </c>
      <c r="AI320" s="5" t="s">
        <v>59</v>
      </c>
      <c r="AJ320" s="5" t="s">
        <v>59</v>
      </c>
      <c r="AK320" s="5" t="s">
        <v>59</v>
      </c>
      <c r="AL320" s="5" t="s">
        <v>59</v>
      </c>
      <c r="AM320" s="5" t="s">
        <v>59</v>
      </c>
      <c r="AN320" s="5" t="s">
        <v>59</v>
      </c>
      <c r="AO320" s="5" t="s">
        <v>59</v>
      </c>
      <c r="AP320" s="5" t="s">
        <v>59</v>
      </c>
      <c r="AQ320" s="5" t="s">
        <v>59</v>
      </c>
      <c r="AR320" s="5" t="s">
        <v>59</v>
      </c>
      <c r="AS320" s="5" t="s">
        <v>59</v>
      </c>
      <c r="AT320" s="5" t="s">
        <v>59</v>
      </c>
      <c r="AU320" s="5" t="s">
        <v>59</v>
      </c>
      <c r="AV320" s="5" t="s">
        <v>59</v>
      </c>
      <c r="AW320" s="5" t="s">
        <v>59</v>
      </c>
      <c r="AX320" s="5" t="s">
        <v>59</v>
      </c>
      <c r="AY320" s="5" t="s">
        <v>59</v>
      </c>
      <c r="AZ320" s="5" t="s">
        <v>59</v>
      </c>
      <c r="BA320" s="5" t="s">
        <v>59</v>
      </c>
      <c r="BB320" s="5" t="s">
        <v>59</v>
      </c>
    </row>
    <row r="321" spans="1:54" x14ac:dyDescent="0.2">
      <c r="A321" s="3" t="s">
        <v>373</v>
      </c>
      <c r="B321" s="4">
        <v>4265649</v>
      </c>
      <c r="C321" s="5" t="s">
        <v>59</v>
      </c>
      <c r="D321" s="5" t="s">
        <v>59</v>
      </c>
      <c r="E321" s="5" t="s">
        <v>59</v>
      </c>
      <c r="F321" s="5" t="s">
        <v>59</v>
      </c>
      <c r="G321" s="5" t="s">
        <v>59</v>
      </c>
      <c r="H321" s="5" t="s">
        <v>59</v>
      </c>
      <c r="I321" s="5" t="s">
        <v>59</v>
      </c>
      <c r="J321" s="5" t="s">
        <v>59</v>
      </c>
      <c r="K321" s="5" t="s">
        <v>59</v>
      </c>
      <c r="L321" s="5" t="s">
        <v>59</v>
      </c>
      <c r="M321" s="5" t="s">
        <v>59</v>
      </c>
      <c r="N321" s="5" t="s">
        <v>59</v>
      </c>
      <c r="O321" s="5" t="s">
        <v>59</v>
      </c>
      <c r="P321" s="5" t="s">
        <v>59</v>
      </c>
      <c r="Q321" s="5" t="s">
        <v>59</v>
      </c>
      <c r="R321" s="5" t="s">
        <v>59</v>
      </c>
      <c r="S321" s="5" t="s">
        <v>59</v>
      </c>
      <c r="T321" s="5" t="s">
        <v>59</v>
      </c>
      <c r="U321" s="5" t="s">
        <v>59</v>
      </c>
      <c r="V321" s="5" t="s">
        <v>59</v>
      </c>
      <c r="W321" s="5" t="s">
        <v>59</v>
      </c>
      <c r="X321" s="5" t="s">
        <v>59</v>
      </c>
      <c r="Y321" s="5" t="s">
        <v>59</v>
      </c>
      <c r="Z321" s="5" t="s">
        <v>59</v>
      </c>
      <c r="AA321" s="5" t="s">
        <v>59</v>
      </c>
      <c r="AB321" s="5" t="s">
        <v>59</v>
      </c>
      <c r="AC321" s="5" t="s">
        <v>59</v>
      </c>
      <c r="AD321" s="5" t="s">
        <v>59</v>
      </c>
      <c r="AE321" s="5" t="s">
        <v>59</v>
      </c>
      <c r="AF321" s="5" t="s">
        <v>59</v>
      </c>
      <c r="AG321" s="5" t="s">
        <v>59</v>
      </c>
      <c r="AH321" s="5" t="s">
        <v>59</v>
      </c>
      <c r="AI321" s="5" t="s">
        <v>59</v>
      </c>
      <c r="AJ321" s="5" t="s">
        <v>59</v>
      </c>
      <c r="AK321" s="5" t="s">
        <v>59</v>
      </c>
      <c r="AL321" s="5" t="s">
        <v>59</v>
      </c>
      <c r="AM321" s="5" t="s">
        <v>59</v>
      </c>
      <c r="AN321" s="5" t="s">
        <v>59</v>
      </c>
      <c r="AO321" s="5" t="s">
        <v>59</v>
      </c>
      <c r="AP321" s="5" t="s">
        <v>59</v>
      </c>
      <c r="AQ321" s="5" t="s">
        <v>59</v>
      </c>
      <c r="AR321" s="5" t="s">
        <v>59</v>
      </c>
      <c r="AS321" s="5" t="s">
        <v>59</v>
      </c>
      <c r="AT321" s="5" t="s">
        <v>59</v>
      </c>
      <c r="AU321" s="5" t="s">
        <v>59</v>
      </c>
      <c r="AV321" s="5" t="s">
        <v>59</v>
      </c>
      <c r="AW321" s="5" t="s">
        <v>59</v>
      </c>
      <c r="AX321" s="5" t="s">
        <v>59</v>
      </c>
      <c r="AY321" s="5" t="s">
        <v>59</v>
      </c>
      <c r="AZ321" s="5" t="s">
        <v>59</v>
      </c>
      <c r="BA321" s="5" t="s">
        <v>59</v>
      </c>
      <c r="BB321" s="5" t="s">
        <v>59</v>
      </c>
    </row>
    <row r="322" spans="1:54" x14ac:dyDescent="0.2">
      <c r="A322" s="3" t="s">
        <v>374</v>
      </c>
      <c r="B322" s="4">
        <v>4307406</v>
      </c>
      <c r="C322" s="5" t="s">
        <v>59</v>
      </c>
      <c r="D322" s="5" t="s">
        <v>59</v>
      </c>
      <c r="E322" s="5" t="s">
        <v>59</v>
      </c>
      <c r="F322" s="5" t="s">
        <v>59</v>
      </c>
      <c r="G322" s="5" t="s">
        <v>59</v>
      </c>
      <c r="H322" s="5" t="s">
        <v>59</v>
      </c>
      <c r="I322" s="5" t="s">
        <v>59</v>
      </c>
      <c r="J322" s="5" t="s">
        <v>59</v>
      </c>
      <c r="K322" s="5" t="s">
        <v>59</v>
      </c>
      <c r="L322" s="5" t="s">
        <v>59</v>
      </c>
      <c r="M322" s="5" t="s">
        <v>59</v>
      </c>
      <c r="N322" s="5" t="s">
        <v>59</v>
      </c>
      <c r="O322" s="5" t="s">
        <v>59</v>
      </c>
      <c r="P322" s="5" t="s">
        <v>59</v>
      </c>
      <c r="Q322" s="5" t="s">
        <v>59</v>
      </c>
      <c r="R322" s="5" t="s">
        <v>59</v>
      </c>
      <c r="S322" s="5" t="s">
        <v>59</v>
      </c>
      <c r="T322" s="5" t="s">
        <v>59</v>
      </c>
      <c r="U322" s="5" t="s">
        <v>59</v>
      </c>
      <c r="V322" s="5" t="s">
        <v>59</v>
      </c>
      <c r="W322" s="5" t="s">
        <v>59</v>
      </c>
      <c r="X322" s="5" t="s">
        <v>59</v>
      </c>
      <c r="Y322" s="5" t="s">
        <v>59</v>
      </c>
      <c r="Z322" s="5" t="s">
        <v>59</v>
      </c>
      <c r="AA322" s="5" t="s">
        <v>59</v>
      </c>
      <c r="AB322" s="5" t="s">
        <v>59</v>
      </c>
      <c r="AC322" s="5" t="s">
        <v>59</v>
      </c>
      <c r="AD322" s="5" t="s">
        <v>59</v>
      </c>
      <c r="AE322" s="5" t="s">
        <v>59</v>
      </c>
      <c r="AF322" s="5" t="s">
        <v>59</v>
      </c>
      <c r="AG322" s="5" t="s">
        <v>59</v>
      </c>
      <c r="AH322" s="5" t="s">
        <v>59</v>
      </c>
      <c r="AI322" s="5" t="s">
        <v>59</v>
      </c>
      <c r="AJ322" s="5" t="s">
        <v>59</v>
      </c>
      <c r="AK322" s="5" t="s">
        <v>59</v>
      </c>
      <c r="AL322" s="5" t="s">
        <v>59</v>
      </c>
      <c r="AM322" s="5" t="s">
        <v>59</v>
      </c>
      <c r="AN322" s="5" t="s">
        <v>59</v>
      </c>
      <c r="AO322" s="5" t="s">
        <v>59</v>
      </c>
      <c r="AP322" s="5" t="s">
        <v>59</v>
      </c>
      <c r="AQ322" s="5" t="s">
        <v>59</v>
      </c>
      <c r="AR322" s="5" t="s">
        <v>59</v>
      </c>
      <c r="AS322" s="5" t="s">
        <v>59</v>
      </c>
      <c r="AT322" s="5" t="s">
        <v>59</v>
      </c>
      <c r="AU322" s="5" t="s">
        <v>59</v>
      </c>
      <c r="AV322" s="5" t="s">
        <v>59</v>
      </c>
      <c r="AW322" s="5" t="s">
        <v>59</v>
      </c>
      <c r="AX322" s="5" t="s">
        <v>59</v>
      </c>
      <c r="AY322" s="5" t="s">
        <v>59</v>
      </c>
      <c r="AZ322" s="5" t="s">
        <v>59</v>
      </c>
      <c r="BA322" s="5" t="s">
        <v>59</v>
      </c>
      <c r="BB322" s="5" t="s">
        <v>59</v>
      </c>
    </row>
    <row r="323" spans="1:54" x14ac:dyDescent="0.2">
      <c r="A323" s="3" t="s">
        <v>375</v>
      </c>
      <c r="B323" s="4">
        <v>4289238</v>
      </c>
      <c r="C323" s="5" t="s">
        <v>59</v>
      </c>
      <c r="D323" s="5" t="s">
        <v>59</v>
      </c>
      <c r="E323" s="5" t="s">
        <v>59</v>
      </c>
      <c r="F323" s="5" t="s">
        <v>59</v>
      </c>
      <c r="G323" s="5" t="s">
        <v>59</v>
      </c>
      <c r="H323" s="5" t="s">
        <v>59</v>
      </c>
      <c r="I323" s="5" t="s">
        <v>59</v>
      </c>
      <c r="J323" s="5" t="s">
        <v>59</v>
      </c>
      <c r="K323" s="5" t="s">
        <v>59</v>
      </c>
      <c r="L323" s="5" t="s">
        <v>59</v>
      </c>
      <c r="M323" s="5" t="s">
        <v>59</v>
      </c>
      <c r="N323" s="5" t="s">
        <v>59</v>
      </c>
      <c r="O323" s="5" t="s">
        <v>59</v>
      </c>
      <c r="P323" s="5" t="s">
        <v>59</v>
      </c>
      <c r="Q323" s="5" t="s">
        <v>59</v>
      </c>
      <c r="R323" s="5" t="s">
        <v>59</v>
      </c>
      <c r="S323" s="5" t="s">
        <v>59</v>
      </c>
      <c r="T323" s="5" t="s">
        <v>59</v>
      </c>
      <c r="U323" s="5" t="s">
        <v>59</v>
      </c>
      <c r="V323" s="5" t="s">
        <v>59</v>
      </c>
      <c r="W323" s="5" t="s">
        <v>59</v>
      </c>
      <c r="X323" s="5" t="s">
        <v>59</v>
      </c>
      <c r="Y323" s="5" t="s">
        <v>59</v>
      </c>
      <c r="Z323" s="5" t="s">
        <v>59</v>
      </c>
      <c r="AA323" s="5" t="s">
        <v>59</v>
      </c>
      <c r="AB323" s="5" t="s">
        <v>59</v>
      </c>
      <c r="AC323" s="5" t="s">
        <v>59</v>
      </c>
      <c r="AD323" s="5" t="s">
        <v>59</v>
      </c>
      <c r="AE323" s="5" t="s">
        <v>59</v>
      </c>
      <c r="AF323" s="5" t="s">
        <v>59</v>
      </c>
      <c r="AG323" s="5" t="s">
        <v>59</v>
      </c>
      <c r="AH323" s="5" t="s">
        <v>59</v>
      </c>
      <c r="AI323" s="5" t="s">
        <v>59</v>
      </c>
      <c r="AJ323" s="5" t="s">
        <v>59</v>
      </c>
      <c r="AK323" s="5" t="s">
        <v>59</v>
      </c>
      <c r="AL323" s="5" t="s">
        <v>59</v>
      </c>
      <c r="AM323" s="5" t="s">
        <v>59</v>
      </c>
      <c r="AN323" s="5" t="s">
        <v>59</v>
      </c>
      <c r="AO323" s="5" t="s">
        <v>59</v>
      </c>
      <c r="AP323" s="5" t="s">
        <v>59</v>
      </c>
      <c r="AQ323" s="5" t="s">
        <v>59</v>
      </c>
      <c r="AR323" s="5" t="s">
        <v>59</v>
      </c>
      <c r="AS323" s="5" t="s">
        <v>59</v>
      </c>
      <c r="AT323" s="5" t="s">
        <v>59</v>
      </c>
      <c r="AU323" s="5" t="s">
        <v>59</v>
      </c>
      <c r="AV323" s="5" t="s">
        <v>59</v>
      </c>
      <c r="AW323" s="5" t="s">
        <v>59</v>
      </c>
      <c r="AX323" s="5" t="s">
        <v>59</v>
      </c>
      <c r="AY323" s="5" t="s">
        <v>59</v>
      </c>
      <c r="AZ323" s="5" t="s">
        <v>59</v>
      </c>
      <c r="BA323" s="5" t="s">
        <v>59</v>
      </c>
      <c r="BB323" s="5" t="s">
        <v>59</v>
      </c>
    </row>
    <row r="324" spans="1:54" x14ac:dyDescent="0.2">
      <c r="A324" s="3" t="s">
        <v>376</v>
      </c>
      <c r="B324" s="4">
        <v>4434080</v>
      </c>
      <c r="C324" s="5" t="s">
        <v>59</v>
      </c>
      <c r="D324" s="5" t="s">
        <v>59</v>
      </c>
      <c r="E324" s="5" t="s">
        <v>59</v>
      </c>
      <c r="F324" s="5" t="s">
        <v>59</v>
      </c>
      <c r="G324" s="5" t="s">
        <v>59</v>
      </c>
      <c r="H324" s="5" t="s">
        <v>59</v>
      </c>
      <c r="I324" s="5" t="s">
        <v>59</v>
      </c>
      <c r="J324" s="5" t="s">
        <v>59</v>
      </c>
      <c r="K324" s="5" t="s">
        <v>59</v>
      </c>
      <c r="L324" s="5" t="s">
        <v>59</v>
      </c>
      <c r="M324" s="5" t="s">
        <v>59</v>
      </c>
      <c r="N324" s="5" t="s">
        <v>59</v>
      </c>
      <c r="O324" s="5" t="s">
        <v>59</v>
      </c>
      <c r="P324" s="5" t="s">
        <v>59</v>
      </c>
      <c r="Q324" s="5" t="s">
        <v>59</v>
      </c>
      <c r="R324" s="5" t="s">
        <v>59</v>
      </c>
      <c r="S324" s="5" t="s">
        <v>59</v>
      </c>
      <c r="T324" s="5" t="s">
        <v>59</v>
      </c>
      <c r="U324" s="5" t="s">
        <v>59</v>
      </c>
      <c r="V324" s="5" t="s">
        <v>59</v>
      </c>
      <c r="W324" s="5" t="s">
        <v>59</v>
      </c>
      <c r="X324" s="5" t="s">
        <v>59</v>
      </c>
      <c r="Y324" s="5" t="s">
        <v>59</v>
      </c>
      <c r="Z324" s="5" t="s">
        <v>59</v>
      </c>
      <c r="AA324" s="5" t="s">
        <v>59</v>
      </c>
      <c r="AB324" s="5" t="s">
        <v>59</v>
      </c>
      <c r="AC324" s="5" t="s">
        <v>59</v>
      </c>
      <c r="AD324" s="5" t="s">
        <v>59</v>
      </c>
      <c r="AE324" s="5" t="s">
        <v>59</v>
      </c>
      <c r="AF324" s="5" t="s">
        <v>59</v>
      </c>
      <c r="AG324" s="5" t="s">
        <v>59</v>
      </c>
      <c r="AH324" s="5" t="s">
        <v>59</v>
      </c>
      <c r="AI324" s="5" t="s">
        <v>59</v>
      </c>
      <c r="AJ324" s="5" t="s">
        <v>59</v>
      </c>
      <c r="AK324" s="5" t="s">
        <v>59</v>
      </c>
      <c r="AL324" s="5" t="s">
        <v>59</v>
      </c>
      <c r="AM324" s="5" t="s">
        <v>59</v>
      </c>
      <c r="AN324" s="5" t="s">
        <v>59</v>
      </c>
      <c r="AO324" s="5" t="s">
        <v>59</v>
      </c>
      <c r="AP324" s="5" t="s">
        <v>59</v>
      </c>
      <c r="AQ324" s="5" t="s">
        <v>59</v>
      </c>
      <c r="AR324" s="5" t="s">
        <v>59</v>
      </c>
      <c r="AS324" s="5" t="s">
        <v>59</v>
      </c>
      <c r="AT324" s="5" t="s">
        <v>59</v>
      </c>
      <c r="AU324" s="5" t="s">
        <v>59</v>
      </c>
      <c r="AV324" s="5" t="s">
        <v>59</v>
      </c>
      <c r="AW324" s="5" t="s">
        <v>59</v>
      </c>
      <c r="AX324" s="5" t="s">
        <v>59</v>
      </c>
      <c r="AY324" s="5" t="s">
        <v>59</v>
      </c>
      <c r="AZ324" s="5" t="s">
        <v>59</v>
      </c>
      <c r="BA324" s="5" t="s">
        <v>59</v>
      </c>
      <c r="BB324" s="5" t="s">
        <v>59</v>
      </c>
    </row>
    <row r="325" spans="1:54" x14ac:dyDescent="0.2">
      <c r="A325" s="3" t="s">
        <v>377</v>
      </c>
      <c r="B325" s="4">
        <v>4536969</v>
      </c>
      <c r="C325" s="5" t="s">
        <v>59</v>
      </c>
      <c r="D325" s="5" t="s">
        <v>59</v>
      </c>
      <c r="E325" s="5" t="s">
        <v>59</v>
      </c>
      <c r="F325" s="5" t="s">
        <v>59</v>
      </c>
      <c r="G325" s="5" t="s">
        <v>59</v>
      </c>
      <c r="H325" s="5" t="s">
        <v>59</v>
      </c>
      <c r="I325" s="5" t="s">
        <v>59</v>
      </c>
      <c r="J325" s="5" t="s">
        <v>59</v>
      </c>
      <c r="K325" s="5" t="s">
        <v>59</v>
      </c>
      <c r="L325" s="5" t="s">
        <v>59</v>
      </c>
      <c r="M325" s="5" t="s">
        <v>59</v>
      </c>
      <c r="N325" s="5" t="s">
        <v>59</v>
      </c>
      <c r="O325" s="5" t="s">
        <v>59</v>
      </c>
      <c r="P325" s="5" t="s">
        <v>59</v>
      </c>
      <c r="Q325" s="5" t="s">
        <v>59</v>
      </c>
      <c r="R325" s="5" t="s">
        <v>59</v>
      </c>
      <c r="S325" s="5" t="s">
        <v>59</v>
      </c>
      <c r="T325" s="5" t="s">
        <v>59</v>
      </c>
      <c r="U325" s="5" t="s">
        <v>59</v>
      </c>
      <c r="V325" s="5" t="s">
        <v>59</v>
      </c>
      <c r="W325" s="5" t="s">
        <v>59</v>
      </c>
      <c r="X325" s="5" t="s">
        <v>59</v>
      </c>
      <c r="Y325" s="5" t="s">
        <v>59</v>
      </c>
      <c r="Z325" s="5" t="s">
        <v>59</v>
      </c>
      <c r="AA325" s="5" t="s">
        <v>59</v>
      </c>
      <c r="AB325" s="5" t="s">
        <v>59</v>
      </c>
      <c r="AC325" s="5" t="s">
        <v>59</v>
      </c>
      <c r="AD325" s="5" t="s">
        <v>59</v>
      </c>
      <c r="AE325" s="5" t="s">
        <v>59</v>
      </c>
      <c r="AF325" s="5" t="s">
        <v>59</v>
      </c>
      <c r="AG325" s="5" t="s">
        <v>59</v>
      </c>
      <c r="AH325" s="5" t="s">
        <v>59</v>
      </c>
      <c r="AI325" s="5" t="s">
        <v>59</v>
      </c>
      <c r="AJ325" s="5" t="s">
        <v>59</v>
      </c>
      <c r="AK325" s="5" t="s">
        <v>59</v>
      </c>
      <c r="AL325" s="5" t="s">
        <v>59</v>
      </c>
      <c r="AM325" s="5" t="s">
        <v>59</v>
      </c>
      <c r="AN325" s="5" t="s">
        <v>59</v>
      </c>
      <c r="AO325" s="5" t="s">
        <v>59</v>
      </c>
      <c r="AP325" s="5" t="s">
        <v>59</v>
      </c>
      <c r="AQ325" s="5" t="s">
        <v>59</v>
      </c>
      <c r="AR325" s="5" t="s">
        <v>59</v>
      </c>
      <c r="AS325" s="5" t="s">
        <v>59</v>
      </c>
      <c r="AT325" s="5" t="s">
        <v>59</v>
      </c>
      <c r="AU325" s="5" t="s">
        <v>59</v>
      </c>
      <c r="AV325" s="5" t="s">
        <v>59</v>
      </c>
      <c r="AW325" s="5" t="s">
        <v>59</v>
      </c>
      <c r="AX325" s="5" t="s">
        <v>59</v>
      </c>
      <c r="AY325" s="5" t="s">
        <v>59</v>
      </c>
      <c r="AZ325" s="5" t="s">
        <v>59</v>
      </c>
      <c r="BA325" s="5" t="s">
        <v>59</v>
      </c>
      <c r="BB325" s="5" t="s">
        <v>59</v>
      </c>
    </row>
    <row r="326" spans="1:54" x14ac:dyDescent="0.2">
      <c r="A326" s="3" t="s">
        <v>378</v>
      </c>
      <c r="B326" s="4">
        <v>4185165</v>
      </c>
      <c r="C326" s="5" t="s">
        <v>59</v>
      </c>
      <c r="D326" s="5" t="s">
        <v>59</v>
      </c>
      <c r="E326" s="5" t="s">
        <v>59</v>
      </c>
      <c r="F326" s="5" t="s">
        <v>59</v>
      </c>
      <c r="G326" s="5" t="s">
        <v>59</v>
      </c>
      <c r="H326" s="5" t="s">
        <v>59</v>
      </c>
      <c r="I326" s="5" t="s">
        <v>59</v>
      </c>
      <c r="J326" s="5" t="s">
        <v>59</v>
      </c>
      <c r="K326" s="5" t="s">
        <v>59</v>
      </c>
      <c r="L326" s="5" t="s">
        <v>59</v>
      </c>
      <c r="M326" s="5" t="s">
        <v>59</v>
      </c>
      <c r="N326" s="5" t="s">
        <v>59</v>
      </c>
      <c r="O326" s="5" t="s">
        <v>59</v>
      </c>
      <c r="P326" s="5" t="s">
        <v>59</v>
      </c>
      <c r="Q326" s="5" t="s">
        <v>59</v>
      </c>
      <c r="R326" s="5" t="s">
        <v>59</v>
      </c>
      <c r="S326" s="5" t="s">
        <v>59</v>
      </c>
      <c r="T326" s="5" t="s">
        <v>59</v>
      </c>
      <c r="U326" s="5" t="s">
        <v>59</v>
      </c>
      <c r="V326" s="5" t="s">
        <v>59</v>
      </c>
      <c r="W326" s="5" t="s">
        <v>59</v>
      </c>
      <c r="X326" s="5" t="s">
        <v>59</v>
      </c>
      <c r="Y326" s="5" t="s">
        <v>59</v>
      </c>
      <c r="Z326" s="5" t="s">
        <v>59</v>
      </c>
      <c r="AA326" s="5" t="s">
        <v>59</v>
      </c>
      <c r="AB326" s="5" t="s">
        <v>59</v>
      </c>
      <c r="AC326" s="5" t="s">
        <v>59</v>
      </c>
      <c r="AD326" s="5" t="s">
        <v>59</v>
      </c>
      <c r="AE326" s="5" t="s">
        <v>59</v>
      </c>
      <c r="AF326" s="5" t="s">
        <v>59</v>
      </c>
      <c r="AG326" s="5" t="s">
        <v>59</v>
      </c>
      <c r="AH326" s="5" t="s">
        <v>59</v>
      </c>
      <c r="AI326" s="5" t="s">
        <v>59</v>
      </c>
      <c r="AJ326" s="5" t="s">
        <v>59</v>
      </c>
      <c r="AK326" s="5" t="s">
        <v>59</v>
      </c>
      <c r="AL326" s="5" t="s">
        <v>59</v>
      </c>
      <c r="AM326" s="5" t="s">
        <v>59</v>
      </c>
      <c r="AN326" s="5" t="s">
        <v>59</v>
      </c>
      <c r="AO326" s="5" t="s">
        <v>59</v>
      </c>
      <c r="AP326" s="5" t="s">
        <v>59</v>
      </c>
      <c r="AQ326" s="5" t="s">
        <v>59</v>
      </c>
      <c r="AR326" s="5" t="s">
        <v>59</v>
      </c>
      <c r="AS326" s="5" t="s">
        <v>59</v>
      </c>
      <c r="AT326" s="5" t="s">
        <v>59</v>
      </c>
      <c r="AU326" s="5" t="s">
        <v>59</v>
      </c>
      <c r="AV326" s="5" t="s">
        <v>59</v>
      </c>
      <c r="AW326" s="5" t="s">
        <v>59</v>
      </c>
      <c r="AX326" s="5" t="s">
        <v>59</v>
      </c>
      <c r="AY326" s="5" t="s">
        <v>59</v>
      </c>
      <c r="AZ326" s="5" t="s">
        <v>59</v>
      </c>
      <c r="BA326" s="5" t="s">
        <v>59</v>
      </c>
      <c r="BB326" s="5" t="s">
        <v>59</v>
      </c>
    </row>
    <row r="327" spans="1:54" x14ac:dyDescent="0.2">
      <c r="A327" s="3" t="s">
        <v>379</v>
      </c>
      <c r="B327" s="4">
        <v>4798472</v>
      </c>
      <c r="C327" s="5" t="s">
        <v>59</v>
      </c>
      <c r="D327" s="5" t="s">
        <v>59</v>
      </c>
      <c r="E327" s="5" t="s">
        <v>59</v>
      </c>
      <c r="F327" s="5" t="s">
        <v>59</v>
      </c>
      <c r="G327" s="5" t="s">
        <v>59</v>
      </c>
      <c r="H327" s="5" t="s">
        <v>59</v>
      </c>
      <c r="I327" s="5" t="s">
        <v>59</v>
      </c>
      <c r="J327" s="5" t="s">
        <v>59</v>
      </c>
      <c r="K327" s="5" t="s">
        <v>59</v>
      </c>
      <c r="L327" s="5" t="s">
        <v>59</v>
      </c>
      <c r="M327" s="5" t="s">
        <v>59</v>
      </c>
      <c r="N327" s="5" t="s">
        <v>59</v>
      </c>
      <c r="O327" s="5" t="s">
        <v>59</v>
      </c>
      <c r="P327" s="5" t="s">
        <v>59</v>
      </c>
      <c r="Q327" s="5" t="s">
        <v>59</v>
      </c>
      <c r="R327" s="5" t="s">
        <v>59</v>
      </c>
      <c r="S327" s="5" t="s">
        <v>59</v>
      </c>
      <c r="T327" s="5" t="s">
        <v>59</v>
      </c>
      <c r="U327" s="5" t="s">
        <v>59</v>
      </c>
      <c r="V327" s="5" t="s">
        <v>59</v>
      </c>
      <c r="W327" s="5" t="s">
        <v>59</v>
      </c>
      <c r="X327" s="5" t="s">
        <v>59</v>
      </c>
      <c r="Y327" s="5" t="s">
        <v>59</v>
      </c>
      <c r="Z327" s="5" t="s">
        <v>59</v>
      </c>
      <c r="AA327" s="5" t="s">
        <v>59</v>
      </c>
      <c r="AB327" s="5" t="s">
        <v>59</v>
      </c>
      <c r="AC327" s="5" t="s">
        <v>59</v>
      </c>
      <c r="AD327" s="5" t="s">
        <v>59</v>
      </c>
      <c r="AE327" s="5" t="s">
        <v>59</v>
      </c>
      <c r="AF327" s="5" t="s">
        <v>59</v>
      </c>
      <c r="AG327" s="5" t="s">
        <v>59</v>
      </c>
      <c r="AH327" s="5" t="s">
        <v>59</v>
      </c>
      <c r="AI327" s="5" t="s">
        <v>59</v>
      </c>
      <c r="AJ327" s="5" t="s">
        <v>59</v>
      </c>
      <c r="AK327" s="5" t="s">
        <v>59</v>
      </c>
      <c r="AL327" s="5" t="s">
        <v>59</v>
      </c>
      <c r="AM327" s="5" t="s">
        <v>59</v>
      </c>
      <c r="AN327" s="5" t="s">
        <v>59</v>
      </c>
      <c r="AO327" s="5" t="s">
        <v>59</v>
      </c>
      <c r="AP327" s="5" t="s">
        <v>59</v>
      </c>
      <c r="AQ327" s="5" t="s">
        <v>59</v>
      </c>
      <c r="AR327" s="5" t="s">
        <v>59</v>
      </c>
      <c r="AS327" s="5" t="s">
        <v>59</v>
      </c>
      <c r="AT327" s="5" t="s">
        <v>59</v>
      </c>
      <c r="AU327" s="5" t="s">
        <v>59</v>
      </c>
      <c r="AV327" s="5" t="s">
        <v>59</v>
      </c>
      <c r="AW327" s="5" t="s">
        <v>59</v>
      </c>
      <c r="AX327" s="5" t="s">
        <v>59</v>
      </c>
      <c r="AY327" s="5" t="s">
        <v>59</v>
      </c>
      <c r="AZ327" s="5" t="s">
        <v>59</v>
      </c>
      <c r="BA327" s="5" t="s">
        <v>59</v>
      </c>
      <c r="BB327" s="5" t="s">
        <v>59</v>
      </c>
    </row>
    <row r="328" spans="1:54" x14ac:dyDescent="0.2">
      <c r="A328" s="3" t="s">
        <v>380</v>
      </c>
      <c r="B328" s="4">
        <v>4291051</v>
      </c>
      <c r="C328" s="5" t="s">
        <v>59</v>
      </c>
      <c r="D328" s="5" t="s">
        <v>59</v>
      </c>
      <c r="E328" s="5" t="s">
        <v>59</v>
      </c>
      <c r="F328" s="5" t="s">
        <v>59</v>
      </c>
      <c r="G328" s="5" t="s">
        <v>59</v>
      </c>
      <c r="H328" s="5" t="s">
        <v>59</v>
      </c>
      <c r="I328" s="5" t="s">
        <v>59</v>
      </c>
      <c r="J328" s="5" t="s">
        <v>59</v>
      </c>
      <c r="K328" s="5" t="s">
        <v>59</v>
      </c>
      <c r="L328" s="5" t="s">
        <v>59</v>
      </c>
      <c r="M328" s="5" t="s">
        <v>59</v>
      </c>
      <c r="N328" s="5" t="s">
        <v>59</v>
      </c>
      <c r="O328" s="5" t="s">
        <v>59</v>
      </c>
      <c r="P328" s="5" t="s">
        <v>59</v>
      </c>
      <c r="Q328" s="5" t="s">
        <v>59</v>
      </c>
      <c r="R328" s="5" t="s">
        <v>59</v>
      </c>
      <c r="S328" s="5" t="s">
        <v>59</v>
      </c>
      <c r="T328" s="5" t="s">
        <v>59</v>
      </c>
      <c r="U328" s="5" t="s">
        <v>59</v>
      </c>
      <c r="V328" s="5" t="s">
        <v>59</v>
      </c>
      <c r="W328" s="5" t="s">
        <v>59</v>
      </c>
      <c r="X328" s="5" t="s">
        <v>59</v>
      </c>
      <c r="Y328" s="5" t="s">
        <v>59</v>
      </c>
      <c r="Z328" s="5" t="s">
        <v>59</v>
      </c>
      <c r="AA328" s="5" t="s">
        <v>59</v>
      </c>
      <c r="AB328" s="5" t="s">
        <v>59</v>
      </c>
      <c r="AC328" s="5" t="s">
        <v>59</v>
      </c>
      <c r="AD328" s="5" t="s">
        <v>59</v>
      </c>
      <c r="AE328" s="5" t="s">
        <v>59</v>
      </c>
      <c r="AF328" s="5" t="s">
        <v>59</v>
      </c>
      <c r="AG328" s="5" t="s">
        <v>59</v>
      </c>
      <c r="AH328" s="5" t="s">
        <v>59</v>
      </c>
      <c r="AI328" s="5" t="s">
        <v>59</v>
      </c>
      <c r="AJ328" s="5" t="s">
        <v>59</v>
      </c>
      <c r="AK328" s="5" t="s">
        <v>59</v>
      </c>
      <c r="AL328" s="5" t="s">
        <v>59</v>
      </c>
      <c r="AM328" s="5" t="s">
        <v>59</v>
      </c>
      <c r="AN328" s="5" t="s">
        <v>59</v>
      </c>
      <c r="AO328" s="5" t="s">
        <v>59</v>
      </c>
      <c r="AP328" s="5" t="s">
        <v>59</v>
      </c>
      <c r="AQ328" s="5" t="s">
        <v>59</v>
      </c>
      <c r="AR328" s="5" t="s">
        <v>59</v>
      </c>
      <c r="AS328" s="5" t="s">
        <v>59</v>
      </c>
      <c r="AT328" s="5" t="s">
        <v>59</v>
      </c>
      <c r="AU328" s="5" t="s">
        <v>59</v>
      </c>
      <c r="AV328" s="5" t="s">
        <v>59</v>
      </c>
      <c r="AW328" s="5" t="s">
        <v>59</v>
      </c>
      <c r="AX328" s="5" t="s">
        <v>59</v>
      </c>
      <c r="AY328" s="5" t="s">
        <v>59</v>
      </c>
      <c r="AZ328" s="5" t="s">
        <v>59</v>
      </c>
      <c r="BA328" s="5" t="s">
        <v>59</v>
      </c>
      <c r="BB328" s="5" t="s">
        <v>59</v>
      </c>
    </row>
    <row r="329" spans="1:54" x14ac:dyDescent="0.2">
      <c r="A329" s="3" t="s">
        <v>381</v>
      </c>
      <c r="B329" s="4">
        <v>4221778</v>
      </c>
      <c r="C329" s="5" t="s">
        <v>59</v>
      </c>
      <c r="D329" s="5" t="s">
        <v>59</v>
      </c>
      <c r="E329" s="5" t="s">
        <v>59</v>
      </c>
      <c r="F329" s="5" t="s">
        <v>59</v>
      </c>
      <c r="G329" s="5" t="s">
        <v>59</v>
      </c>
      <c r="H329" s="5" t="s">
        <v>59</v>
      </c>
      <c r="I329" s="5" t="s">
        <v>59</v>
      </c>
      <c r="J329" s="5" t="s">
        <v>59</v>
      </c>
      <c r="K329" s="5" t="s">
        <v>59</v>
      </c>
      <c r="L329" s="5" t="s">
        <v>59</v>
      </c>
      <c r="M329" s="5" t="s">
        <v>59</v>
      </c>
      <c r="N329" s="5" t="s">
        <v>59</v>
      </c>
      <c r="O329" s="5" t="s">
        <v>59</v>
      </c>
      <c r="P329" s="5" t="s">
        <v>59</v>
      </c>
      <c r="Q329" s="5" t="s">
        <v>59</v>
      </c>
      <c r="R329" s="5" t="s">
        <v>59</v>
      </c>
      <c r="S329" s="5" t="s">
        <v>59</v>
      </c>
      <c r="T329" s="5" t="s">
        <v>59</v>
      </c>
      <c r="U329" s="5" t="s">
        <v>59</v>
      </c>
      <c r="V329" s="5" t="s">
        <v>59</v>
      </c>
      <c r="W329" s="5" t="s">
        <v>59</v>
      </c>
      <c r="X329" s="5" t="s">
        <v>59</v>
      </c>
      <c r="Y329" s="5" t="s">
        <v>59</v>
      </c>
      <c r="Z329" s="5" t="s">
        <v>59</v>
      </c>
      <c r="AA329" s="5" t="s">
        <v>59</v>
      </c>
      <c r="AB329" s="5" t="s">
        <v>59</v>
      </c>
      <c r="AC329" s="5" t="s">
        <v>59</v>
      </c>
      <c r="AD329" s="5" t="s">
        <v>59</v>
      </c>
      <c r="AE329" s="5" t="s">
        <v>59</v>
      </c>
      <c r="AF329" s="5" t="s">
        <v>59</v>
      </c>
      <c r="AG329" s="5" t="s">
        <v>59</v>
      </c>
      <c r="AH329" s="5" t="s">
        <v>59</v>
      </c>
      <c r="AI329" s="5" t="s">
        <v>59</v>
      </c>
      <c r="AJ329" s="5" t="s">
        <v>59</v>
      </c>
      <c r="AK329" s="5" t="s">
        <v>59</v>
      </c>
      <c r="AL329" s="5" t="s">
        <v>59</v>
      </c>
      <c r="AM329" s="5" t="s">
        <v>59</v>
      </c>
      <c r="AN329" s="5" t="s">
        <v>59</v>
      </c>
      <c r="AO329" s="5" t="s">
        <v>59</v>
      </c>
      <c r="AP329" s="5" t="s">
        <v>59</v>
      </c>
      <c r="AQ329" s="5" t="s">
        <v>59</v>
      </c>
      <c r="AR329" s="5" t="s">
        <v>59</v>
      </c>
      <c r="AS329" s="5" t="s">
        <v>59</v>
      </c>
      <c r="AT329" s="5" t="s">
        <v>59</v>
      </c>
      <c r="AU329" s="5" t="s">
        <v>59</v>
      </c>
      <c r="AV329" s="5" t="s">
        <v>59</v>
      </c>
      <c r="AW329" s="5" t="s">
        <v>59</v>
      </c>
      <c r="AX329" s="5" t="s">
        <v>59</v>
      </c>
      <c r="AY329" s="5" t="s">
        <v>59</v>
      </c>
      <c r="AZ329" s="5" t="s">
        <v>59</v>
      </c>
      <c r="BA329" s="5" t="s">
        <v>59</v>
      </c>
      <c r="BB329" s="5" t="s">
        <v>59</v>
      </c>
    </row>
    <row r="330" spans="1:54" x14ac:dyDescent="0.2">
      <c r="A330" s="3" t="s">
        <v>382</v>
      </c>
      <c r="B330" s="4">
        <v>4382494</v>
      </c>
      <c r="C330" s="5" t="s">
        <v>59</v>
      </c>
      <c r="D330" s="5" t="s">
        <v>59</v>
      </c>
      <c r="E330" s="5" t="s">
        <v>59</v>
      </c>
      <c r="F330" s="5" t="s">
        <v>59</v>
      </c>
      <c r="G330" s="5" t="s">
        <v>59</v>
      </c>
      <c r="H330" s="5" t="s">
        <v>59</v>
      </c>
      <c r="I330" s="5" t="s">
        <v>59</v>
      </c>
      <c r="J330" s="5" t="s">
        <v>59</v>
      </c>
      <c r="K330" s="5" t="s">
        <v>59</v>
      </c>
      <c r="L330" s="5" t="s">
        <v>59</v>
      </c>
      <c r="M330" s="5" t="s">
        <v>59</v>
      </c>
      <c r="N330" s="5" t="s">
        <v>59</v>
      </c>
      <c r="O330" s="5" t="s">
        <v>59</v>
      </c>
      <c r="P330" s="5" t="s">
        <v>59</v>
      </c>
      <c r="Q330" s="5" t="s">
        <v>59</v>
      </c>
      <c r="R330" s="5" t="s">
        <v>59</v>
      </c>
      <c r="S330" s="5" t="s">
        <v>59</v>
      </c>
      <c r="T330" s="5" t="s">
        <v>59</v>
      </c>
      <c r="U330" s="5" t="s">
        <v>59</v>
      </c>
      <c r="V330" s="5" t="s">
        <v>59</v>
      </c>
      <c r="W330" s="5" t="s">
        <v>59</v>
      </c>
      <c r="X330" s="5" t="s">
        <v>59</v>
      </c>
      <c r="Y330" s="5" t="s">
        <v>59</v>
      </c>
      <c r="Z330" s="5" t="s">
        <v>59</v>
      </c>
      <c r="AA330" s="5" t="s">
        <v>59</v>
      </c>
      <c r="AB330" s="5" t="s">
        <v>59</v>
      </c>
      <c r="AC330" s="5" t="s">
        <v>59</v>
      </c>
      <c r="AD330" s="5" t="s">
        <v>59</v>
      </c>
      <c r="AE330" s="5" t="s">
        <v>59</v>
      </c>
      <c r="AF330" s="5" t="s">
        <v>59</v>
      </c>
      <c r="AG330" s="5" t="s">
        <v>59</v>
      </c>
      <c r="AH330" s="5" t="s">
        <v>59</v>
      </c>
      <c r="AI330" s="5" t="s">
        <v>59</v>
      </c>
      <c r="AJ330" s="5" t="s">
        <v>59</v>
      </c>
      <c r="AK330" s="5" t="s">
        <v>59</v>
      </c>
      <c r="AL330" s="5" t="s">
        <v>59</v>
      </c>
      <c r="AM330" s="5" t="s">
        <v>59</v>
      </c>
      <c r="AN330" s="5" t="s">
        <v>59</v>
      </c>
      <c r="AO330" s="5" t="s">
        <v>59</v>
      </c>
      <c r="AP330" s="5" t="s">
        <v>59</v>
      </c>
      <c r="AQ330" s="5" t="s">
        <v>59</v>
      </c>
      <c r="AR330" s="5" t="s">
        <v>59</v>
      </c>
      <c r="AS330" s="5" t="s">
        <v>59</v>
      </c>
      <c r="AT330" s="5" t="s">
        <v>59</v>
      </c>
      <c r="AU330" s="5" t="s">
        <v>59</v>
      </c>
      <c r="AV330" s="5" t="s">
        <v>59</v>
      </c>
      <c r="AW330" s="5" t="s">
        <v>59</v>
      </c>
      <c r="AX330" s="5" t="s">
        <v>59</v>
      </c>
      <c r="AY330" s="5" t="s">
        <v>59</v>
      </c>
      <c r="AZ330" s="5" t="s">
        <v>59</v>
      </c>
      <c r="BA330" s="5" t="s">
        <v>59</v>
      </c>
      <c r="BB330" s="5" t="s">
        <v>59</v>
      </c>
    </row>
    <row r="331" spans="1:54" x14ac:dyDescent="0.2">
      <c r="A331" s="3" t="s">
        <v>383</v>
      </c>
      <c r="B331" s="4">
        <v>4306246</v>
      </c>
      <c r="C331" s="6">
        <v>42.328801489595698</v>
      </c>
      <c r="D331" s="5" t="s">
        <v>59</v>
      </c>
      <c r="E331" s="5" t="s">
        <v>59</v>
      </c>
      <c r="F331" s="5" t="s">
        <v>59</v>
      </c>
      <c r="G331" s="5" t="s">
        <v>59</v>
      </c>
      <c r="H331" s="5" t="s">
        <v>59</v>
      </c>
      <c r="I331" s="5" t="s">
        <v>59</v>
      </c>
      <c r="J331" s="5" t="s">
        <v>59</v>
      </c>
      <c r="K331" s="6">
        <v>45.4386715500249</v>
      </c>
      <c r="L331" s="5" t="s">
        <v>59</v>
      </c>
      <c r="M331" s="5" t="s">
        <v>59</v>
      </c>
      <c r="N331" s="5" t="s">
        <v>59</v>
      </c>
      <c r="O331" s="6">
        <v>40.618265287858399</v>
      </c>
      <c r="P331" s="5" t="s">
        <v>59</v>
      </c>
      <c r="Q331" s="5" t="s">
        <v>59</v>
      </c>
      <c r="R331" s="5" t="s">
        <v>59</v>
      </c>
      <c r="S331" s="5" t="s">
        <v>59</v>
      </c>
      <c r="T331" s="5" t="s">
        <v>59</v>
      </c>
      <c r="U331" s="5" t="s">
        <v>59</v>
      </c>
      <c r="V331" s="5" t="s">
        <v>59</v>
      </c>
      <c r="W331" s="5" t="s">
        <v>59</v>
      </c>
      <c r="X331" s="5" t="s">
        <v>59</v>
      </c>
      <c r="Y331" s="5" t="s">
        <v>59</v>
      </c>
      <c r="Z331" s="5" t="s">
        <v>59</v>
      </c>
      <c r="AA331" s="5" t="s">
        <v>59</v>
      </c>
      <c r="AB331" s="5" t="s">
        <v>59</v>
      </c>
      <c r="AC331" s="5" t="s">
        <v>59</v>
      </c>
      <c r="AD331" s="5" t="s">
        <v>59</v>
      </c>
      <c r="AE331" s="5" t="s">
        <v>59</v>
      </c>
      <c r="AF331" s="5" t="s">
        <v>59</v>
      </c>
      <c r="AG331" s="5" t="s">
        <v>59</v>
      </c>
      <c r="AH331" s="5" t="s">
        <v>59</v>
      </c>
      <c r="AI331" s="5" t="s">
        <v>59</v>
      </c>
      <c r="AJ331" s="5" t="s">
        <v>59</v>
      </c>
      <c r="AK331" s="5" t="s">
        <v>59</v>
      </c>
      <c r="AL331" s="5" t="s">
        <v>59</v>
      </c>
      <c r="AM331" s="5" t="s">
        <v>59</v>
      </c>
      <c r="AN331" s="5" t="s">
        <v>59</v>
      </c>
      <c r="AO331" s="5" t="s">
        <v>59</v>
      </c>
      <c r="AP331" s="5" t="s">
        <v>59</v>
      </c>
      <c r="AQ331" s="5" t="s">
        <v>59</v>
      </c>
      <c r="AR331" s="5" t="s">
        <v>59</v>
      </c>
      <c r="AS331" s="5" t="s">
        <v>59</v>
      </c>
      <c r="AT331" s="5" t="s">
        <v>59</v>
      </c>
      <c r="AU331" s="5" t="s">
        <v>59</v>
      </c>
      <c r="AV331" s="5" t="s">
        <v>59</v>
      </c>
      <c r="AW331" s="5" t="s">
        <v>59</v>
      </c>
      <c r="AX331" s="5" t="s">
        <v>59</v>
      </c>
      <c r="AY331" s="5" t="s">
        <v>59</v>
      </c>
      <c r="AZ331" s="5" t="s">
        <v>59</v>
      </c>
      <c r="BA331" s="5" t="s">
        <v>59</v>
      </c>
      <c r="BB331" s="5" t="s">
        <v>59</v>
      </c>
    </row>
    <row r="332" spans="1:54" x14ac:dyDescent="0.2">
      <c r="A332" s="3" t="s">
        <v>384</v>
      </c>
      <c r="B332" s="4">
        <v>4179562</v>
      </c>
      <c r="C332" s="5" t="s">
        <v>59</v>
      </c>
      <c r="D332" s="5" t="s">
        <v>59</v>
      </c>
      <c r="E332" s="5" t="s">
        <v>59</v>
      </c>
      <c r="F332" s="5" t="s">
        <v>59</v>
      </c>
      <c r="G332" s="5" t="s">
        <v>59</v>
      </c>
      <c r="H332" s="5" t="s">
        <v>59</v>
      </c>
      <c r="I332" s="5" t="s">
        <v>59</v>
      </c>
      <c r="J332" s="5" t="s">
        <v>59</v>
      </c>
      <c r="K332" s="5" t="s">
        <v>59</v>
      </c>
      <c r="L332" s="5" t="s">
        <v>59</v>
      </c>
      <c r="M332" s="5" t="s">
        <v>59</v>
      </c>
      <c r="N332" s="5" t="s">
        <v>59</v>
      </c>
      <c r="O332" s="5" t="s">
        <v>59</v>
      </c>
      <c r="P332" s="5" t="s">
        <v>59</v>
      </c>
      <c r="Q332" s="5" t="s">
        <v>59</v>
      </c>
      <c r="R332" s="5" t="s">
        <v>59</v>
      </c>
      <c r="S332" s="5" t="s">
        <v>59</v>
      </c>
      <c r="T332" s="5" t="s">
        <v>59</v>
      </c>
      <c r="U332" s="5" t="s">
        <v>59</v>
      </c>
      <c r="V332" s="5" t="s">
        <v>59</v>
      </c>
      <c r="W332" s="5" t="s">
        <v>59</v>
      </c>
      <c r="X332" s="5" t="s">
        <v>59</v>
      </c>
      <c r="Y332" s="5" t="s">
        <v>59</v>
      </c>
      <c r="Z332" s="5" t="s">
        <v>59</v>
      </c>
      <c r="AA332" s="5" t="s">
        <v>59</v>
      </c>
      <c r="AB332" s="5" t="s">
        <v>59</v>
      </c>
      <c r="AC332" s="5" t="s">
        <v>59</v>
      </c>
      <c r="AD332" s="5" t="s">
        <v>59</v>
      </c>
      <c r="AE332" s="5" t="s">
        <v>59</v>
      </c>
      <c r="AF332" s="5" t="s">
        <v>59</v>
      </c>
      <c r="AG332" s="5" t="s">
        <v>59</v>
      </c>
      <c r="AH332" s="5" t="s">
        <v>59</v>
      </c>
      <c r="AI332" s="5" t="s">
        <v>59</v>
      </c>
      <c r="AJ332" s="5" t="s">
        <v>59</v>
      </c>
      <c r="AK332" s="5" t="s">
        <v>59</v>
      </c>
      <c r="AL332" s="5" t="s">
        <v>59</v>
      </c>
      <c r="AM332" s="5" t="s">
        <v>59</v>
      </c>
      <c r="AN332" s="5" t="s">
        <v>59</v>
      </c>
      <c r="AO332" s="5" t="s">
        <v>59</v>
      </c>
      <c r="AP332" s="5" t="s">
        <v>59</v>
      </c>
      <c r="AQ332" s="5" t="s">
        <v>59</v>
      </c>
      <c r="AR332" s="5" t="s">
        <v>59</v>
      </c>
      <c r="AS332" s="5" t="s">
        <v>59</v>
      </c>
      <c r="AT332" s="5" t="s">
        <v>59</v>
      </c>
      <c r="AU332" s="5" t="s">
        <v>59</v>
      </c>
      <c r="AV332" s="5" t="s">
        <v>59</v>
      </c>
      <c r="AW332" s="5" t="s">
        <v>59</v>
      </c>
      <c r="AX332" s="5" t="s">
        <v>59</v>
      </c>
      <c r="AY332" s="5" t="s">
        <v>59</v>
      </c>
      <c r="AZ332" s="5" t="s">
        <v>59</v>
      </c>
      <c r="BA332" s="5" t="s">
        <v>59</v>
      </c>
      <c r="BB332" s="5" t="s">
        <v>59</v>
      </c>
    </row>
    <row r="333" spans="1:54" x14ac:dyDescent="0.2">
      <c r="A333" s="3" t="s">
        <v>385</v>
      </c>
      <c r="B333" s="4">
        <v>19689543</v>
      </c>
      <c r="C333" s="5" t="s">
        <v>59</v>
      </c>
      <c r="D333" s="5" t="s">
        <v>59</v>
      </c>
      <c r="E333" s="5" t="s">
        <v>59</v>
      </c>
      <c r="F333" s="5" t="s">
        <v>59</v>
      </c>
      <c r="G333" s="5" t="s">
        <v>59</v>
      </c>
      <c r="H333" s="5" t="s">
        <v>59</v>
      </c>
      <c r="I333" s="5" t="s">
        <v>59</v>
      </c>
      <c r="J333" s="5" t="s">
        <v>59</v>
      </c>
      <c r="K333" s="5" t="s">
        <v>59</v>
      </c>
      <c r="L333" s="5" t="s">
        <v>59</v>
      </c>
      <c r="M333" s="5" t="s">
        <v>59</v>
      </c>
      <c r="N333" s="5" t="s">
        <v>59</v>
      </c>
      <c r="O333" s="5" t="s">
        <v>59</v>
      </c>
      <c r="P333" s="5" t="s">
        <v>59</v>
      </c>
      <c r="Q333" s="5" t="s">
        <v>59</v>
      </c>
      <c r="R333" s="5" t="s">
        <v>59</v>
      </c>
      <c r="S333" s="5" t="s">
        <v>59</v>
      </c>
      <c r="T333" s="5" t="s">
        <v>59</v>
      </c>
      <c r="U333" s="5" t="s">
        <v>59</v>
      </c>
      <c r="V333" s="5" t="s">
        <v>59</v>
      </c>
      <c r="W333" s="5" t="s">
        <v>59</v>
      </c>
      <c r="X333" s="5" t="s">
        <v>59</v>
      </c>
      <c r="Y333" s="5" t="s">
        <v>59</v>
      </c>
      <c r="Z333" s="5" t="s">
        <v>59</v>
      </c>
      <c r="AA333" s="5" t="s">
        <v>59</v>
      </c>
      <c r="AB333" s="5" t="s">
        <v>59</v>
      </c>
      <c r="AC333" s="5" t="s">
        <v>59</v>
      </c>
      <c r="AD333" s="5" t="s">
        <v>59</v>
      </c>
      <c r="AE333" s="5" t="s">
        <v>59</v>
      </c>
      <c r="AF333" s="5" t="s">
        <v>59</v>
      </c>
      <c r="AG333" s="5" t="s">
        <v>59</v>
      </c>
      <c r="AH333" s="5" t="s">
        <v>59</v>
      </c>
      <c r="AI333" s="5" t="s">
        <v>59</v>
      </c>
      <c r="AJ333" s="5" t="s">
        <v>59</v>
      </c>
      <c r="AK333" s="5" t="s">
        <v>59</v>
      </c>
      <c r="AL333" s="5" t="s">
        <v>59</v>
      </c>
      <c r="AM333" s="5" t="s">
        <v>59</v>
      </c>
      <c r="AN333" s="5" t="s">
        <v>59</v>
      </c>
      <c r="AO333" s="5" t="s">
        <v>59</v>
      </c>
      <c r="AP333" s="5" t="s">
        <v>59</v>
      </c>
      <c r="AQ333" s="5" t="s">
        <v>59</v>
      </c>
      <c r="AR333" s="5" t="s">
        <v>59</v>
      </c>
      <c r="AS333" s="5" t="s">
        <v>59</v>
      </c>
      <c r="AT333" s="5" t="s">
        <v>59</v>
      </c>
      <c r="AU333" s="5" t="s">
        <v>59</v>
      </c>
      <c r="AV333" s="5" t="s">
        <v>59</v>
      </c>
      <c r="AW333" s="5" t="s">
        <v>59</v>
      </c>
      <c r="AX333" s="5" t="s">
        <v>59</v>
      </c>
      <c r="AY333" s="5" t="s">
        <v>59</v>
      </c>
      <c r="AZ333" s="5" t="s">
        <v>59</v>
      </c>
      <c r="BA333" s="5" t="s">
        <v>59</v>
      </c>
      <c r="BB333" s="5" t="s">
        <v>59</v>
      </c>
    </row>
    <row r="334" spans="1:54" x14ac:dyDescent="0.2">
      <c r="A334" s="3" t="s">
        <v>386</v>
      </c>
      <c r="B334" s="4">
        <v>6571128</v>
      </c>
      <c r="C334" s="5" t="s">
        <v>59</v>
      </c>
      <c r="D334" s="5" t="s">
        <v>59</v>
      </c>
      <c r="E334" s="5" t="s">
        <v>59</v>
      </c>
      <c r="F334" s="5" t="s">
        <v>59</v>
      </c>
      <c r="G334" s="5" t="s">
        <v>59</v>
      </c>
      <c r="H334" s="5" t="s">
        <v>59</v>
      </c>
      <c r="I334" s="5" t="s">
        <v>59</v>
      </c>
      <c r="J334" s="5" t="s">
        <v>59</v>
      </c>
      <c r="K334" s="5" t="s">
        <v>59</v>
      </c>
      <c r="L334" s="5" t="s">
        <v>59</v>
      </c>
      <c r="M334" s="5" t="s">
        <v>59</v>
      </c>
      <c r="N334" s="5" t="s">
        <v>59</v>
      </c>
      <c r="O334" s="5" t="s">
        <v>59</v>
      </c>
      <c r="P334" s="5" t="s">
        <v>59</v>
      </c>
      <c r="Q334" s="5" t="s">
        <v>59</v>
      </c>
      <c r="R334" s="5" t="s">
        <v>59</v>
      </c>
      <c r="S334" s="5" t="s">
        <v>59</v>
      </c>
      <c r="T334" s="5" t="s">
        <v>59</v>
      </c>
      <c r="U334" s="5" t="s">
        <v>59</v>
      </c>
      <c r="V334" s="5" t="s">
        <v>59</v>
      </c>
      <c r="W334" s="5" t="s">
        <v>59</v>
      </c>
      <c r="X334" s="5" t="s">
        <v>59</v>
      </c>
      <c r="Y334" s="5" t="s">
        <v>59</v>
      </c>
      <c r="Z334" s="5" t="s">
        <v>59</v>
      </c>
      <c r="AA334" s="5" t="s">
        <v>59</v>
      </c>
      <c r="AB334" s="5" t="s">
        <v>59</v>
      </c>
      <c r="AC334" s="5" t="s">
        <v>59</v>
      </c>
      <c r="AD334" s="5" t="s">
        <v>59</v>
      </c>
      <c r="AE334" s="5" t="s">
        <v>59</v>
      </c>
      <c r="AF334" s="5" t="s">
        <v>59</v>
      </c>
      <c r="AG334" s="5" t="s">
        <v>59</v>
      </c>
      <c r="AH334" s="5" t="s">
        <v>59</v>
      </c>
      <c r="AI334" s="5" t="s">
        <v>59</v>
      </c>
      <c r="AJ334" s="5" t="s">
        <v>59</v>
      </c>
      <c r="AK334" s="5" t="s">
        <v>59</v>
      </c>
      <c r="AL334" s="5" t="s">
        <v>59</v>
      </c>
      <c r="AM334" s="5" t="s">
        <v>59</v>
      </c>
      <c r="AN334" s="5" t="s">
        <v>59</v>
      </c>
      <c r="AO334" s="5" t="s">
        <v>59</v>
      </c>
      <c r="AP334" s="5" t="s">
        <v>59</v>
      </c>
      <c r="AQ334" s="5" t="s">
        <v>59</v>
      </c>
      <c r="AR334" s="5" t="s">
        <v>59</v>
      </c>
      <c r="AS334" s="5" t="s">
        <v>59</v>
      </c>
      <c r="AT334" s="5" t="s">
        <v>59</v>
      </c>
      <c r="AU334" s="5" t="s">
        <v>59</v>
      </c>
      <c r="AV334" s="5" t="s">
        <v>59</v>
      </c>
      <c r="AW334" s="5" t="s">
        <v>59</v>
      </c>
      <c r="AX334" s="5" t="s">
        <v>59</v>
      </c>
      <c r="AY334" s="5" t="s">
        <v>59</v>
      </c>
      <c r="AZ334" s="5" t="s">
        <v>59</v>
      </c>
      <c r="BA334" s="5" t="s">
        <v>59</v>
      </c>
      <c r="BB334" s="5" t="s">
        <v>59</v>
      </c>
    </row>
    <row r="335" spans="1:54" x14ac:dyDescent="0.2">
      <c r="A335" s="3" t="s">
        <v>387</v>
      </c>
      <c r="B335" s="4">
        <v>4181217</v>
      </c>
      <c r="C335" s="5" t="s">
        <v>59</v>
      </c>
      <c r="D335" s="5" t="s">
        <v>59</v>
      </c>
      <c r="E335" s="5" t="s">
        <v>59</v>
      </c>
      <c r="F335" s="5" t="s">
        <v>59</v>
      </c>
      <c r="G335" s="5" t="s">
        <v>59</v>
      </c>
      <c r="H335" s="5" t="s">
        <v>59</v>
      </c>
      <c r="I335" s="5" t="s">
        <v>59</v>
      </c>
      <c r="J335" s="5" t="s">
        <v>59</v>
      </c>
      <c r="K335" s="5" t="s">
        <v>59</v>
      </c>
      <c r="L335" s="5" t="s">
        <v>59</v>
      </c>
      <c r="M335" s="5" t="s">
        <v>59</v>
      </c>
      <c r="N335" s="5" t="s">
        <v>59</v>
      </c>
      <c r="O335" s="5" t="s">
        <v>59</v>
      </c>
      <c r="P335" s="5" t="s">
        <v>59</v>
      </c>
      <c r="Q335" s="5" t="s">
        <v>59</v>
      </c>
      <c r="R335" s="5" t="s">
        <v>59</v>
      </c>
      <c r="S335" s="5" t="s">
        <v>59</v>
      </c>
      <c r="T335" s="5" t="s">
        <v>59</v>
      </c>
      <c r="U335" s="5" t="s">
        <v>59</v>
      </c>
      <c r="V335" s="5" t="s">
        <v>59</v>
      </c>
      <c r="W335" s="5" t="s">
        <v>59</v>
      </c>
      <c r="X335" s="5" t="s">
        <v>59</v>
      </c>
      <c r="Y335" s="5" t="s">
        <v>59</v>
      </c>
      <c r="Z335" s="5" t="s">
        <v>59</v>
      </c>
      <c r="AA335" s="5" t="s">
        <v>59</v>
      </c>
      <c r="AB335" s="5" t="s">
        <v>59</v>
      </c>
      <c r="AC335" s="5" t="s">
        <v>59</v>
      </c>
      <c r="AD335" s="5" t="s">
        <v>59</v>
      </c>
      <c r="AE335" s="5" t="s">
        <v>59</v>
      </c>
      <c r="AF335" s="5" t="s">
        <v>59</v>
      </c>
      <c r="AG335" s="5" t="s">
        <v>59</v>
      </c>
      <c r="AH335" s="5" t="s">
        <v>59</v>
      </c>
      <c r="AI335" s="5" t="s">
        <v>59</v>
      </c>
      <c r="AJ335" s="5" t="s">
        <v>59</v>
      </c>
      <c r="AK335" s="5" t="s">
        <v>59</v>
      </c>
      <c r="AL335" s="5" t="s">
        <v>59</v>
      </c>
      <c r="AM335" s="5" t="s">
        <v>59</v>
      </c>
      <c r="AN335" s="5" t="s">
        <v>59</v>
      </c>
      <c r="AO335" s="5" t="s">
        <v>59</v>
      </c>
      <c r="AP335" s="5" t="s">
        <v>59</v>
      </c>
      <c r="AQ335" s="5" t="s">
        <v>59</v>
      </c>
      <c r="AR335" s="5" t="s">
        <v>59</v>
      </c>
      <c r="AS335" s="5" t="s">
        <v>59</v>
      </c>
      <c r="AT335" s="5" t="s">
        <v>59</v>
      </c>
      <c r="AU335" s="5" t="s">
        <v>59</v>
      </c>
      <c r="AV335" s="5" t="s">
        <v>59</v>
      </c>
      <c r="AW335" s="5" t="s">
        <v>59</v>
      </c>
      <c r="AX335" s="5" t="s">
        <v>59</v>
      </c>
      <c r="AY335" s="5" t="s">
        <v>59</v>
      </c>
      <c r="AZ335" s="5" t="s">
        <v>59</v>
      </c>
      <c r="BA335" s="5" t="s">
        <v>59</v>
      </c>
      <c r="BB335" s="5" t="s">
        <v>59</v>
      </c>
    </row>
    <row r="336" spans="1:54" x14ac:dyDescent="0.2">
      <c r="A336" s="3" t="s">
        <v>388</v>
      </c>
      <c r="B336" s="4">
        <v>4809619</v>
      </c>
      <c r="C336" s="6">
        <v>19.457913512122602</v>
      </c>
      <c r="D336" s="5" t="s">
        <v>59</v>
      </c>
      <c r="E336" s="5" t="s">
        <v>59</v>
      </c>
      <c r="F336" s="5" t="s">
        <v>59</v>
      </c>
      <c r="G336" s="6">
        <v>24.917021655616601</v>
      </c>
      <c r="H336" s="5" t="s">
        <v>59</v>
      </c>
      <c r="I336" s="6">
        <v>21.623496355622901</v>
      </c>
      <c r="J336" s="6">
        <v>24.970298542224501</v>
      </c>
      <c r="K336" s="6">
        <v>17.4331142780816</v>
      </c>
      <c r="L336" s="6">
        <v>14.859153007436101</v>
      </c>
      <c r="M336" s="6">
        <v>14.3282221475858</v>
      </c>
      <c r="N336" s="5" t="s">
        <v>59</v>
      </c>
      <c r="O336" s="6">
        <v>15.9912920446965</v>
      </c>
      <c r="P336" s="6">
        <v>14.6035225850947</v>
      </c>
      <c r="Q336" s="6">
        <v>13.639053843429499</v>
      </c>
      <c r="R336" s="6">
        <v>14.216428087561001</v>
      </c>
      <c r="S336" s="6">
        <v>15.290283608555701</v>
      </c>
      <c r="T336" s="6">
        <v>17.270504405428898</v>
      </c>
      <c r="U336" s="6">
        <v>18.429708727716299</v>
      </c>
      <c r="V336" s="5" t="s">
        <v>59</v>
      </c>
      <c r="W336" s="6">
        <v>18.867367538797399</v>
      </c>
      <c r="X336" s="6">
        <v>18.092638794879999</v>
      </c>
      <c r="Y336" s="6">
        <v>18.6267136282591</v>
      </c>
      <c r="Z336" s="6">
        <v>18.809080878162</v>
      </c>
      <c r="AA336" s="6">
        <v>18.658195745938901</v>
      </c>
      <c r="AB336" s="5" t="s">
        <v>59</v>
      </c>
      <c r="AC336" s="5" t="s">
        <v>59</v>
      </c>
      <c r="AD336" s="5" t="s">
        <v>59</v>
      </c>
      <c r="AE336" s="5" t="s">
        <v>59</v>
      </c>
      <c r="AF336" s="5" t="s">
        <v>59</v>
      </c>
      <c r="AG336" s="5" t="s">
        <v>59</v>
      </c>
      <c r="AH336" s="5" t="s">
        <v>59</v>
      </c>
      <c r="AI336" s="5" t="s">
        <v>59</v>
      </c>
      <c r="AJ336" s="5" t="s">
        <v>59</v>
      </c>
      <c r="AK336" s="5" t="s">
        <v>59</v>
      </c>
      <c r="AL336" s="5" t="s">
        <v>59</v>
      </c>
      <c r="AM336" s="5" t="s">
        <v>59</v>
      </c>
      <c r="AN336" s="5" t="s">
        <v>59</v>
      </c>
      <c r="AO336" s="5" t="s">
        <v>59</v>
      </c>
      <c r="AP336" s="5" t="s">
        <v>59</v>
      </c>
      <c r="AQ336" s="5" t="s">
        <v>59</v>
      </c>
      <c r="AR336" s="5" t="s">
        <v>59</v>
      </c>
      <c r="AS336" s="5" t="s">
        <v>59</v>
      </c>
      <c r="AT336" s="5" t="s">
        <v>59</v>
      </c>
      <c r="AU336" s="5" t="s">
        <v>59</v>
      </c>
      <c r="AV336" s="5" t="s">
        <v>59</v>
      </c>
      <c r="AW336" s="5" t="s">
        <v>59</v>
      </c>
      <c r="AX336" s="5" t="s">
        <v>59</v>
      </c>
      <c r="AY336" s="5" t="s">
        <v>59</v>
      </c>
      <c r="AZ336" s="5" t="s">
        <v>59</v>
      </c>
      <c r="BA336" s="5" t="s">
        <v>59</v>
      </c>
      <c r="BB336" s="5" t="s">
        <v>59</v>
      </c>
    </row>
    <row r="337" spans="1:54" x14ac:dyDescent="0.2">
      <c r="A337" s="3" t="s">
        <v>389</v>
      </c>
      <c r="B337" s="4">
        <v>4683468</v>
      </c>
      <c r="C337" s="6">
        <v>30.068887438173899</v>
      </c>
      <c r="D337" s="6">
        <v>29.0017891379593</v>
      </c>
      <c r="E337" s="6">
        <v>29.5303356791913</v>
      </c>
      <c r="F337" s="6">
        <v>31.009611812971801</v>
      </c>
      <c r="G337" s="6">
        <v>35.039280525002603</v>
      </c>
      <c r="H337" s="6">
        <v>30.799061775643001</v>
      </c>
      <c r="I337" s="6">
        <v>29.907097880127399</v>
      </c>
      <c r="J337" s="6">
        <v>30.5709802859935</v>
      </c>
      <c r="K337" s="6">
        <v>31.594095071341599</v>
      </c>
      <c r="L337" s="6">
        <v>31.659144020234201</v>
      </c>
      <c r="M337" s="6">
        <v>32.697012357585201</v>
      </c>
      <c r="N337" s="6">
        <v>31.406046829341001</v>
      </c>
      <c r="O337" s="6">
        <v>32.257189606010698</v>
      </c>
      <c r="P337" s="6">
        <v>31.2240744133201</v>
      </c>
      <c r="Q337" s="6">
        <v>32.200190387048899</v>
      </c>
      <c r="R337" s="6">
        <v>35.672229200168402</v>
      </c>
      <c r="S337" s="6">
        <v>36.527591433775498</v>
      </c>
      <c r="T337" s="6">
        <v>32.717543795807998</v>
      </c>
      <c r="U337" s="6">
        <v>34.519086542994899</v>
      </c>
      <c r="V337" s="6">
        <v>32.622570622081703</v>
      </c>
      <c r="W337" s="6">
        <v>34.187037162546702</v>
      </c>
      <c r="X337" s="6">
        <v>23.283641929692902</v>
      </c>
      <c r="Y337" s="6">
        <v>19.866630302103299</v>
      </c>
      <c r="Z337" s="6">
        <v>19.732258393052302</v>
      </c>
      <c r="AA337" s="6">
        <v>35.662271250796799</v>
      </c>
      <c r="AB337" s="5" t="s">
        <v>59</v>
      </c>
      <c r="AC337" s="5" t="s">
        <v>59</v>
      </c>
      <c r="AD337" s="5" t="s">
        <v>59</v>
      </c>
      <c r="AE337" s="5" t="s">
        <v>59</v>
      </c>
      <c r="AF337" s="5" t="s">
        <v>59</v>
      </c>
      <c r="AG337" s="5" t="s">
        <v>59</v>
      </c>
      <c r="AH337" s="5" t="s">
        <v>59</v>
      </c>
      <c r="AI337" s="5" t="s">
        <v>59</v>
      </c>
      <c r="AJ337" s="5" t="s">
        <v>59</v>
      </c>
      <c r="AK337" s="5" t="s">
        <v>59</v>
      </c>
      <c r="AL337" s="5" t="s">
        <v>59</v>
      </c>
      <c r="AM337" s="5" t="s">
        <v>59</v>
      </c>
      <c r="AN337" s="5" t="s">
        <v>59</v>
      </c>
      <c r="AO337" s="5" t="s">
        <v>59</v>
      </c>
      <c r="AP337" s="5" t="s">
        <v>59</v>
      </c>
      <c r="AQ337" s="5" t="s">
        <v>59</v>
      </c>
      <c r="AR337" s="5" t="s">
        <v>59</v>
      </c>
      <c r="AS337" s="5" t="s">
        <v>59</v>
      </c>
      <c r="AT337" s="5" t="s">
        <v>59</v>
      </c>
      <c r="AU337" s="5" t="s">
        <v>59</v>
      </c>
      <c r="AV337" s="5" t="s">
        <v>59</v>
      </c>
      <c r="AW337" s="5" t="s">
        <v>59</v>
      </c>
      <c r="AX337" s="5" t="s">
        <v>59</v>
      </c>
      <c r="AY337" s="5" t="s">
        <v>59</v>
      </c>
      <c r="AZ337" s="5" t="s">
        <v>59</v>
      </c>
      <c r="BA337" s="5" t="s">
        <v>59</v>
      </c>
      <c r="BB337" s="5" t="s">
        <v>59</v>
      </c>
    </row>
    <row r="338" spans="1:54" x14ac:dyDescent="0.2">
      <c r="A338" s="3" t="s">
        <v>390</v>
      </c>
      <c r="B338" s="4">
        <v>4415976</v>
      </c>
      <c r="C338" s="5" t="s">
        <v>59</v>
      </c>
      <c r="D338" s="5" t="s">
        <v>59</v>
      </c>
      <c r="E338" s="5" t="s">
        <v>59</v>
      </c>
      <c r="F338" s="5" t="s">
        <v>59</v>
      </c>
      <c r="G338" s="5" t="s">
        <v>59</v>
      </c>
      <c r="H338" s="5" t="s">
        <v>59</v>
      </c>
      <c r="I338" s="5" t="s">
        <v>59</v>
      </c>
      <c r="J338" s="5" t="s">
        <v>59</v>
      </c>
      <c r="K338" s="5" t="s">
        <v>59</v>
      </c>
      <c r="L338" s="5" t="s">
        <v>59</v>
      </c>
      <c r="M338" s="5" t="s">
        <v>59</v>
      </c>
      <c r="N338" s="5" t="s">
        <v>59</v>
      </c>
      <c r="O338" s="5" t="s">
        <v>59</v>
      </c>
      <c r="P338" s="5" t="s">
        <v>59</v>
      </c>
      <c r="Q338" s="5" t="s">
        <v>59</v>
      </c>
      <c r="R338" s="5" t="s">
        <v>59</v>
      </c>
      <c r="S338" s="5" t="s">
        <v>59</v>
      </c>
      <c r="T338" s="5" t="s">
        <v>59</v>
      </c>
      <c r="U338" s="5" t="s">
        <v>59</v>
      </c>
      <c r="V338" s="5" t="s">
        <v>59</v>
      </c>
      <c r="W338" s="5" t="s">
        <v>59</v>
      </c>
      <c r="X338" s="5" t="s">
        <v>59</v>
      </c>
      <c r="Y338" s="5" t="s">
        <v>59</v>
      </c>
      <c r="Z338" s="5" t="s">
        <v>59</v>
      </c>
      <c r="AA338" s="5" t="s">
        <v>59</v>
      </c>
      <c r="AB338" s="5" t="s">
        <v>59</v>
      </c>
      <c r="AC338" s="5" t="s">
        <v>59</v>
      </c>
      <c r="AD338" s="5" t="s">
        <v>59</v>
      </c>
      <c r="AE338" s="5" t="s">
        <v>59</v>
      </c>
      <c r="AF338" s="5" t="s">
        <v>59</v>
      </c>
      <c r="AG338" s="5" t="s">
        <v>59</v>
      </c>
      <c r="AH338" s="5" t="s">
        <v>59</v>
      </c>
      <c r="AI338" s="5" t="s">
        <v>59</v>
      </c>
      <c r="AJ338" s="5" t="s">
        <v>59</v>
      </c>
      <c r="AK338" s="5" t="s">
        <v>59</v>
      </c>
      <c r="AL338" s="5" t="s">
        <v>59</v>
      </c>
      <c r="AM338" s="5" t="s">
        <v>59</v>
      </c>
      <c r="AN338" s="5" t="s">
        <v>59</v>
      </c>
      <c r="AO338" s="5" t="s">
        <v>59</v>
      </c>
      <c r="AP338" s="5" t="s">
        <v>59</v>
      </c>
      <c r="AQ338" s="5" t="s">
        <v>59</v>
      </c>
      <c r="AR338" s="5" t="s">
        <v>59</v>
      </c>
      <c r="AS338" s="5" t="s">
        <v>59</v>
      </c>
      <c r="AT338" s="5" t="s">
        <v>59</v>
      </c>
      <c r="AU338" s="5" t="s">
        <v>59</v>
      </c>
      <c r="AV338" s="5" t="s">
        <v>59</v>
      </c>
      <c r="AW338" s="5" t="s">
        <v>59</v>
      </c>
      <c r="AX338" s="5" t="s">
        <v>59</v>
      </c>
      <c r="AY338" s="5" t="s">
        <v>59</v>
      </c>
      <c r="AZ338" s="5" t="s">
        <v>59</v>
      </c>
      <c r="BA338" s="5" t="s">
        <v>59</v>
      </c>
      <c r="BB338" s="5" t="s">
        <v>59</v>
      </c>
    </row>
    <row r="339" spans="1:54" x14ac:dyDescent="0.2">
      <c r="A339" s="3" t="s">
        <v>391</v>
      </c>
      <c r="B339" s="4">
        <v>4326942</v>
      </c>
      <c r="C339" s="5" t="s">
        <v>59</v>
      </c>
      <c r="D339" s="5" t="s">
        <v>59</v>
      </c>
      <c r="E339" s="5" t="s">
        <v>59</v>
      </c>
      <c r="F339" s="5" t="s">
        <v>59</v>
      </c>
      <c r="G339" s="5" t="s">
        <v>59</v>
      </c>
      <c r="H339" s="5" t="s">
        <v>59</v>
      </c>
      <c r="I339" s="5" t="s">
        <v>59</v>
      </c>
      <c r="J339" s="5" t="s">
        <v>59</v>
      </c>
      <c r="K339" s="5" t="s">
        <v>59</v>
      </c>
      <c r="L339" s="5" t="s">
        <v>59</v>
      </c>
      <c r="M339" s="5" t="s">
        <v>59</v>
      </c>
      <c r="N339" s="5" t="s">
        <v>59</v>
      </c>
      <c r="O339" s="5" t="s">
        <v>59</v>
      </c>
      <c r="P339" s="5" t="s">
        <v>59</v>
      </c>
      <c r="Q339" s="5" t="s">
        <v>59</v>
      </c>
      <c r="R339" s="5" t="s">
        <v>59</v>
      </c>
      <c r="S339" s="5" t="s">
        <v>59</v>
      </c>
      <c r="T339" s="5" t="s">
        <v>59</v>
      </c>
      <c r="U339" s="5" t="s">
        <v>59</v>
      </c>
      <c r="V339" s="5" t="s">
        <v>59</v>
      </c>
      <c r="W339" s="5" t="s">
        <v>59</v>
      </c>
      <c r="X339" s="5" t="s">
        <v>59</v>
      </c>
      <c r="Y339" s="5" t="s">
        <v>59</v>
      </c>
      <c r="Z339" s="5" t="s">
        <v>59</v>
      </c>
      <c r="AA339" s="5" t="s">
        <v>59</v>
      </c>
      <c r="AB339" s="5" t="s">
        <v>59</v>
      </c>
      <c r="AC339" s="5" t="s">
        <v>59</v>
      </c>
      <c r="AD339" s="5" t="s">
        <v>59</v>
      </c>
      <c r="AE339" s="5" t="s">
        <v>59</v>
      </c>
      <c r="AF339" s="5" t="s">
        <v>59</v>
      </c>
      <c r="AG339" s="5" t="s">
        <v>59</v>
      </c>
      <c r="AH339" s="5" t="s">
        <v>59</v>
      </c>
      <c r="AI339" s="5" t="s">
        <v>59</v>
      </c>
      <c r="AJ339" s="5" t="s">
        <v>59</v>
      </c>
      <c r="AK339" s="5" t="s">
        <v>59</v>
      </c>
      <c r="AL339" s="5" t="s">
        <v>59</v>
      </c>
      <c r="AM339" s="5" t="s">
        <v>59</v>
      </c>
      <c r="AN339" s="5" t="s">
        <v>59</v>
      </c>
      <c r="AO339" s="5" t="s">
        <v>59</v>
      </c>
      <c r="AP339" s="5" t="s">
        <v>59</v>
      </c>
      <c r="AQ339" s="5" t="s">
        <v>59</v>
      </c>
      <c r="AR339" s="5" t="s">
        <v>59</v>
      </c>
      <c r="AS339" s="5" t="s">
        <v>59</v>
      </c>
      <c r="AT339" s="5" t="s">
        <v>59</v>
      </c>
      <c r="AU339" s="5" t="s">
        <v>59</v>
      </c>
      <c r="AV339" s="5" t="s">
        <v>59</v>
      </c>
      <c r="AW339" s="5" t="s">
        <v>59</v>
      </c>
      <c r="AX339" s="5" t="s">
        <v>59</v>
      </c>
      <c r="AY339" s="5" t="s">
        <v>59</v>
      </c>
      <c r="AZ339" s="5" t="s">
        <v>59</v>
      </c>
      <c r="BA339" s="5" t="s">
        <v>59</v>
      </c>
      <c r="BB339" s="5" t="s">
        <v>59</v>
      </c>
    </row>
    <row r="340" spans="1:54" x14ac:dyDescent="0.2">
      <c r="A340" s="3" t="s">
        <v>392</v>
      </c>
      <c r="B340" s="4">
        <v>4408380</v>
      </c>
      <c r="C340" s="5" t="s">
        <v>59</v>
      </c>
      <c r="D340" s="5" t="s">
        <v>59</v>
      </c>
      <c r="E340" s="5" t="s">
        <v>59</v>
      </c>
      <c r="F340" s="5" t="s">
        <v>59</v>
      </c>
      <c r="G340" s="5" t="s">
        <v>59</v>
      </c>
      <c r="H340" s="5" t="s">
        <v>59</v>
      </c>
      <c r="I340" s="5" t="s">
        <v>59</v>
      </c>
      <c r="J340" s="5" t="s">
        <v>59</v>
      </c>
      <c r="K340" s="5" t="s">
        <v>59</v>
      </c>
      <c r="L340" s="5" t="s">
        <v>59</v>
      </c>
      <c r="M340" s="5" t="s">
        <v>59</v>
      </c>
      <c r="N340" s="5" t="s">
        <v>59</v>
      </c>
      <c r="O340" s="5" t="s">
        <v>59</v>
      </c>
      <c r="P340" s="5" t="s">
        <v>59</v>
      </c>
      <c r="Q340" s="5" t="s">
        <v>59</v>
      </c>
      <c r="R340" s="5" t="s">
        <v>59</v>
      </c>
      <c r="S340" s="5" t="s">
        <v>59</v>
      </c>
      <c r="T340" s="5" t="s">
        <v>59</v>
      </c>
      <c r="U340" s="5" t="s">
        <v>59</v>
      </c>
      <c r="V340" s="5" t="s">
        <v>59</v>
      </c>
      <c r="W340" s="5" t="s">
        <v>59</v>
      </c>
      <c r="X340" s="5" t="s">
        <v>59</v>
      </c>
      <c r="Y340" s="5" t="s">
        <v>59</v>
      </c>
      <c r="Z340" s="5" t="s">
        <v>59</v>
      </c>
      <c r="AA340" s="5" t="s">
        <v>59</v>
      </c>
      <c r="AB340" s="5" t="s">
        <v>59</v>
      </c>
      <c r="AC340" s="5" t="s">
        <v>59</v>
      </c>
      <c r="AD340" s="5" t="s">
        <v>59</v>
      </c>
      <c r="AE340" s="5" t="s">
        <v>59</v>
      </c>
      <c r="AF340" s="5" t="s">
        <v>59</v>
      </c>
      <c r="AG340" s="5" t="s">
        <v>59</v>
      </c>
      <c r="AH340" s="5" t="s">
        <v>59</v>
      </c>
      <c r="AI340" s="5" t="s">
        <v>59</v>
      </c>
      <c r="AJ340" s="5" t="s">
        <v>59</v>
      </c>
      <c r="AK340" s="5" t="s">
        <v>59</v>
      </c>
      <c r="AL340" s="5" t="s">
        <v>59</v>
      </c>
      <c r="AM340" s="5" t="s">
        <v>59</v>
      </c>
      <c r="AN340" s="5" t="s">
        <v>59</v>
      </c>
      <c r="AO340" s="5" t="s">
        <v>59</v>
      </c>
      <c r="AP340" s="5" t="s">
        <v>59</v>
      </c>
      <c r="AQ340" s="5" t="s">
        <v>59</v>
      </c>
      <c r="AR340" s="5" t="s">
        <v>59</v>
      </c>
      <c r="AS340" s="5" t="s">
        <v>59</v>
      </c>
      <c r="AT340" s="5" t="s">
        <v>59</v>
      </c>
      <c r="AU340" s="5" t="s">
        <v>59</v>
      </c>
      <c r="AV340" s="5" t="s">
        <v>59</v>
      </c>
      <c r="AW340" s="5" t="s">
        <v>59</v>
      </c>
      <c r="AX340" s="5" t="s">
        <v>59</v>
      </c>
      <c r="AY340" s="5" t="s">
        <v>59</v>
      </c>
      <c r="AZ340" s="5" t="s">
        <v>59</v>
      </c>
      <c r="BA340" s="5" t="s">
        <v>59</v>
      </c>
      <c r="BB340" s="5" t="s">
        <v>59</v>
      </c>
    </row>
    <row r="341" spans="1:54" x14ac:dyDescent="0.2">
      <c r="A341" s="3" t="s">
        <v>393</v>
      </c>
      <c r="B341" s="4">
        <v>4310717</v>
      </c>
      <c r="C341" s="6">
        <v>30.428232037325301</v>
      </c>
      <c r="D341" s="5" t="s">
        <v>59</v>
      </c>
      <c r="E341" s="5" t="s">
        <v>59</v>
      </c>
      <c r="F341" s="5" t="s">
        <v>59</v>
      </c>
      <c r="G341" s="6">
        <v>39.621260356302997</v>
      </c>
      <c r="H341" s="5" t="s">
        <v>59</v>
      </c>
      <c r="I341" s="5" t="s">
        <v>59</v>
      </c>
      <c r="J341" s="5" t="s">
        <v>59</v>
      </c>
      <c r="K341" s="6">
        <v>33.266546600882101</v>
      </c>
      <c r="L341" s="5" t="s">
        <v>59</v>
      </c>
      <c r="M341" s="5" t="s">
        <v>59</v>
      </c>
      <c r="N341" s="5" t="s">
        <v>59</v>
      </c>
      <c r="O341" s="6">
        <v>37.181448894215102</v>
      </c>
      <c r="P341" s="5" t="s">
        <v>59</v>
      </c>
      <c r="Q341" s="5" t="s">
        <v>59</v>
      </c>
      <c r="R341" s="5" t="s">
        <v>59</v>
      </c>
      <c r="S341" s="6">
        <v>40.967734428117097</v>
      </c>
      <c r="T341" s="5" t="s">
        <v>59</v>
      </c>
      <c r="U341" s="5" t="s">
        <v>59</v>
      </c>
      <c r="V341" s="5" t="s">
        <v>59</v>
      </c>
      <c r="W341" s="6">
        <v>45.000172915956398</v>
      </c>
      <c r="X341" s="5" t="s">
        <v>59</v>
      </c>
      <c r="Y341" s="5" t="s">
        <v>59</v>
      </c>
      <c r="Z341" s="5" t="s">
        <v>59</v>
      </c>
      <c r="AA341" s="6">
        <v>47.6897387055254</v>
      </c>
      <c r="AB341" s="5" t="s">
        <v>59</v>
      </c>
      <c r="AC341" s="5" t="s">
        <v>59</v>
      </c>
      <c r="AD341" s="5" t="s">
        <v>59</v>
      </c>
      <c r="AE341" s="6">
        <v>41.706457509913697</v>
      </c>
      <c r="AF341" s="5" t="s">
        <v>59</v>
      </c>
      <c r="AG341" s="5" t="s">
        <v>59</v>
      </c>
      <c r="AH341" s="5" t="s">
        <v>59</v>
      </c>
      <c r="AI341" s="6">
        <v>41.830229067016397</v>
      </c>
      <c r="AJ341" s="5" t="s">
        <v>59</v>
      </c>
      <c r="AK341" s="5" t="s">
        <v>59</v>
      </c>
      <c r="AL341" s="5" t="s">
        <v>59</v>
      </c>
      <c r="AM341" s="5" t="s">
        <v>59</v>
      </c>
      <c r="AN341" s="5" t="s">
        <v>59</v>
      </c>
      <c r="AO341" s="5" t="s">
        <v>59</v>
      </c>
      <c r="AP341" s="5" t="s">
        <v>59</v>
      </c>
      <c r="AQ341" s="5" t="s">
        <v>59</v>
      </c>
      <c r="AR341" s="5" t="s">
        <v>59</v>
      </c>
      <c r="AS341" s="5" t="s">
        <v>59</v>
      </c>
      <c r="AT341" s="5" t="s">
        <v>59</v>
      </c>
      <c r="AU341" s="5" t="s">
        <v>59</v>
      </c>
      <c r="AV341" s="5" t="s">
        <v>59</v>
      </c>
      <c r="AW341" s="5" t="s">
        <v>59</v>
      </c>
      <c r="AX341" s="5" t="s">
        <v>59</v>
      </c>
      <c r="AY341" s="5" t="s">
        <v>59</v>
      </c>
      <c r="AZ341" s="5" t="s">
        <v>59</v>
      </c>
      <c r="BA341" s="5" t="s">
        <v>59</v>
      </c>
      <c r="BB341" s="5" t="s">
        <v>59</v>
      </c>
    </row>
    <row r="342" spans="1:54" x14ac:dyDescent="0.2">
      <c r="A342" s="3" t="s">
        <v>394</v>
      </c>
      <c r="B342" s="4">
        <v>13380637</v>
      </c>
      <c r="C342" s="6">
        <v>11.711109823667</v>
      </c>
      <c r="D342" s="5" t="s">
        <v>59</v>
      </c>
      <c r="E342" s="5" t="s">
        <v>59</v>
      </c>
      <c r="F342" s="5" t="s">
        <v>59</v>
      </c>
      <c r="G342" s="6">
        <v>8.3941231142472503</v>
      </c>
      <c r="H342" s="5" t="s">
        <v>59</v>
      </c>
      <c r="I342" s="5" t="s">
        <v>59</v>
      </c>
      <c r="J342" s="5" t="s">
        <v>59</v>
      </c>
      <c r="K342" s="6">
        <v>3.83794861783218</v>
      </c>
      <c r="L342" s="5" t="s">
        <v>59</v>
      </c>
      <c r="M342" s="5" t="s">
        <v>59</v>
      </c>
      <c r="N342" s="5" t="s">
        <v>59</v>
      </c>
      <c r="O342" s="6">
        <v>9.6743134007366596</v>
      </c>
      <c r="P342" s="5" t="s">
        <v>59</v>
      </c>
      <c r="Q342" s="5" t="s">
        <v>59</v>
      </c>
      <c r="R342" s="5" t="s">
        <v>59</v>
      </c>
      <c r="S342" s="6">
        <v>36.257431758017603</v>
      </c>
      <c r="T342" s="6">
        <v>57.419146409611599</v>
      </c>
      <c r="U342" s="5" t="s">
        <v>59</v>
      </c>
      <c r="V342" s="5" t="s">
        <v>59</v>
      </c>
      <c r="W342" s="6">
        <v>47.430841017664697</v>
      </c>
      <c r="X342" s="5" t="s">
        <v>59</v>
      </c>
      <c r="Y342" s="5" t="s">
        <v>59</v>
      </c>
      <c r="Z342" s="5" t="s">
        <v>59</v>
      </c>
      <c r="AA342" s="5" t="s">
        <v>59</v>
      </c>
      <c r="AB342" s="5" t="s">
        <v>59</v>
      </c>
      <c r="AC342" s="5" t="s">
        <v>59</v>
      </c>
      <c r="AD342" s="5" t="s">
        <v>59</v>
      </c>
      <c r="AE342" s="5" t="s">
        <v>59</v>
      </c>
      <c r="AF342" s="5" t="s">
        <v>59</v>
      </c>
      <c r="AG342" s="5" t="s">
        <v>59</v>
      </c>
      <c r="AH342" s="5" t="s">
        <v>59</v>
      </c>
      <c r="AI342" s="5" t="s">
        <v>59</v>
      </c>
      <c r="AJ342" s="5" t="s">
        <v>59</v>
      </c>
      <c r="AK342" s="5" t="s">
        <v>59</v>
      </c>
      <c r="AL342" s="5" t="s">
        <v>59</v>
      </c>
      <c r="AM342" s="5" t="s">
        <v>59</v>
      </c>
      <c r="AN342" s="5" t="s">
        <v>59</v>
      </c>
      <c r="AO342" s="5" t="s">
        <v>59</v>
      </c>
      <c r="AP342" s="5" t="s">
        <v>59</v>
      </c>
      <c r="AQ342" s="5" t="s">
        <v>59</v>
      </c>
      <c r="AR342" s="5" t="s">
        <v>59</v>
      </c>
      <c r="AS342" s="5" t="s">
        <v>59</v>
      </c>
      <c r="AT342" s="5" t="s">
        <v>59</v>
      </c>
      <c r="AU342" s="5" t="s">
        <v>59</v>
      </c>
      <c r="AV342" s="5" t="s">
        <v>59</v>
      </c>
      <c r="AW342" s="5" t="s">
        <v>59</v>
      </c>
      <c r="AX342" s="5" t="s">
        <v>59</v>
      </c>
      <c r="AY342" s="5" t="s">
        <v>59</v>
      </c>
      <c r="AZ342" s="5" t="s">
        <v>59</v>
      </c>
      <c r="BA342" s="5" t="s">
        <v>59</v>
      </c>
      <c r="BB342" s="5" t="s">
        <v>59</v>
      </c>
    </row>
    <row r="343" spans="1:54" x14ac:dyDescent="0.2">
      <c r="A343" s="3" t="s">
        <v>395</v>
      </c>
      <c r="B343" s="4">
        <v>6738219</v>
      </c>
      <c r="C343" s="5" t="s">
        <v>59</v>
      </c>
      <c r="D343" s="5" t="s">
        <v>59</v>
      </c>
      <c r="E343" s="5" t="s">
        <v>59</v>
      </c>
      <c r="F343" s="5" t="s">
        <v>59</v>
      </c>
      <c r="G343" s="5" t="s">
        <v>59</v>
      </c>
      <c r="H343" s="5" t="s">
        <v>59</v>
      </c>
      <c r="I343" s="6">
        <v>31.412779102977598</v>
      </c>
      <c r="J343" s="5" t="s">
        <v>59</v>
      </c>
      <c r="K343" s="6">
        <v>30.030755305731201</v>
      </c>
      <c r="L343" s="5" t="s">
        <v>59</v>
      </c>
      <c r="M343" s="6">
        <v>27.5462777449927</v>
      </c>
      <c r="N343" s="5" t="s">
        <v>59</v>
      </c>
      <c r="O343" s="6">
        <v>26.532756491287799</v>
      </c>
      <c r="P343" s="5" t="s">
        <v>59</v>
      </c>
      <c r="Q343" s="6">
        <v>27.982109108944801</v>
      </c>
      <c r="R343" s="5" t="s">
        <v>59</v>
      </c>
      <c r="S343" s="6">
        <v>29.0984928093905</v>
      </c>
      <c r="T343" s="5" t="s">
        <v>59</v>
      </c>
      <c r="U343" s="5" t="s">
        <v>59</v>
      </c>
      <c r="V343" s="5" t="s">
        <v>59</v>
      </c>
      <c r="W343" s="5" t="s">
        <v>59</v>
      </c>
      <c r="X343" s="5" t="s">
        <v>59</v>
      </c>
      <c r="Y343" s="5" t="s">
        <v>59</v>
      </c>
      <c r="Z343" s="5" t="s">
        <v>59</v>
      </c>
      <c r="AA343" s="5" t="s">
        <v>59</v>
      </c>
      <c r="AB343" s="5" t="s">
        <v>59</v>
      </c>
      <c r="AC343" s="5" t="s">
        <v>59</v>
      </c>
      <c r="AD343" s="5" t="s">
        <v>59</v>
      </c>
      <c r="AE343" s="5" t="s">
        <v>59</v>
      </c>
      <c r="AF343" s="5" t="s">
        <v>59</v>
      </c>
      <c r="AG343" s="5" t="s">
        <v>59</v>
      </c>
      <c r="AH343" s="5" t="s">
        <v>59</v>
      </c>
      <c r="AI343" s="5" t="s">
        <v>59</v>
      </c>
      <c r="AJ343" s="5" t="s">
        <v>59</v>
      </c>
      <c r="AK343" s="5" t="s">
        <v>59</v>
      </c>
      <c r="AL343" s="5" t="s">
        <v>59</v>
      </c>
      <c r="AM343" s="5" t="s">
        <v>59</v>
      </c>
      <c r="AN343" s="5" t="s">
        <v>59</v>
      </c>
      <c r="AO343" s="5" t="s">
        <v>59</v>
      </c>
      <c r="AP343" s="5" t="s">
        <v>59</v>
      </c>
      <c r="AQ343" s="5" t="s">
        <v>59</v>
      </c>
      <c r="AR343" s="5" t="s">
        <v>59</v>
      </c>
      <c r="AS343" s="5" t="s">
        <v>59</v>
      </c>
      <c r="AT343" s="5" t="s">
        <v>59</v>
      </c>
      <c r="AU343" s="5" t="s">
        <v>59</v>
      </c>
      <c r="AV343" s="5" t="s">
        <v>59</v>
      </c>
      <c r="AW343" s="5" t="s">
        <v>59</v>
      </c>
      <c r="AX343" s="5" t="s">
        <v>59</v>
      </c>
      <c r="AY343" s="5" t="s">
        <v>59</v>
      </c>
      <c r="AZ343" s="5" t="s">
        <v>59</v>
      </c>
      <c r="BA343" s="5" t="s">
        <v>59</v>
      </c>
      <c r="BB343" s="5" t="s">
        <v>59</v>
      </c>
    </row>
    <row r="344" spans="1:54" x14ac:dyDescent="0.2">
      <c r="A344" s="3" t="s">
        <v>396</v>
      </c>
      <c r="B344" s="4">
        <v>4808216</v>
      </c>
      <c r="C344" s="5" t="s">
        <v>59</v>
      </c>
      <c r="D344" s="5" t="s">
        <v>59</v>
      </c>
      <c r="E344" s="5" t="s">
        <v>59</v>
      </c>
      <c r="F344" s="5" t="s">
        <v>59</v>
      </c>
      <c r="G344" s="5" t="s">
        <v>59</v>
      </c>
      <c r="H344" s="5" t="s">
        <v>59</v>
      </c>
      <c r="I344" s="5" t="s">
        <v>59</v>
      </c>
      <c r="J344" s="5" t="s">
        <v>59</v>
      </c>
      <c r="K344" s="5" t="s">
        <v>59</v>
      </c>
      <c r="L344" s="5" t="s">
        <v>59</v>
      </c>
      <c r="M344" s="5" t="s">
        <v>59</v>
      </c>
      <c r="N344" s="5" t="s">
        <v>59</v>
      </c>
      <c r="O344" s="5" t="s">
        <v>59</v>
      </c>
      <c r="P344" s="5" t="s">
        <v>59</v>
      </c>
      <c r="Q344" s="5" t="s">
        <v>59</v>
      </c>
      <c r="R344" s="5" t="s">
        <v>59</v>
      </c>
      <c r="S344" s="6">
        <v>9.9558592257743204</v>
      </c>
      <c r="T344" s="5" t="s">
        <v>59</v>
      </c>
      <c r="U344" s="5" t="s">
        <v>59</v>
      </c>
      <c r="V344" s="5" t="s">
        <v>59</v>
      </c>
      <c r="W344" s="6">
        <v>5.4433552447398501</v>
      </c>
      <c r="X344" s="5" t="s">
        <v>59</v>
      </c>
      <c r="Y344" s="6">
        <v>6.0197612126207796</v>
      </c>
      <c r="Z344" s="5" t="s">
        <v>59</v>
      </c>
      <c r="AA344" s="6">
        <v>5.4034000755697704</v>
      </c>
      <c r="AB344" s="5" t="s">
        <v>59</v>
      </c>
      <c r="AC344" s="6">
        <v>3.7873730972846098</v>
      </c>
      <c r="AD344" s="5" t="s">
        <v>59</v>
      </c>
      <c r="AE344" s="5" t="s">
        <v>59</v>
      </c>
      <c r="AF344" s="5" t="s">
        <v>59</v>
      </c>
      <c r="AG344" s="5" t="s">
        <v>59</v>
      </c>
      <c r="AH344" s="5" t="s">
        <v>59</v>
      </c>
      <c r="AI344" s="5" t="s">
        <v>59</v>
      </c>
      <c r="AJ344" s="5" t="s">
        <v>59</v>
      </c>
      <c r="AK344" s="5" t="s">
        <v>59</v>
      </c>
      <c r="AL344" s="5" t="s">
        <v>59</v>
      </c>
      <c r="AM344" s="5" t="s">
        <v>59</v>
      </c>
      <c r="AN344" s="5" t="s">
        <v>59</v>
      </c>
      <c r="AO344" s="5" t="s">
        <v>59</v>
      </c>
      <c r="AP344" s="5" t="s">
        <v>59</v>
      </c>
      <c r="AQ344" s="5" t="s">
        <v>59</v>
      </c>
      <c r="AR344" s="5" t="s">
        <v>59</v>
      </c>
      <c r="AS344" s="5" t="s">
        <v>59</v>
      </c>
      <c r="AT344" s="5" t="s">
        <v>59</v>
      </c>
      <c r="AU344" s="5" t="s">
        <v>59</v>
      </c>
      <c r="AV344" s="5" t="s">
        <v>59</v>
      </c>
      <c r="AW344" s="5" t="s">
        <v>59</v>
      </c>
      <c r="AX344" s="5" t="s">
        <v>59</v>
      </c>
      <c r="AY344" s="5" t="s">
        <v>59</v>
      </c>
      <c r="AZ344" s="5" t="s">
        <v>59</v>
      </c>
      <c r="BA344" s="5" t="s">
        <v>59</v>
      </c>
      <c r="BB344" s="5" t="s">
        <v>59</v>
      </c>
    </row>
    <row r="345" spans="1:54" x14ac:dyDescent="0.2">
      <c r="A345" s="3" t="s">
        <v>397</v>
      </c>
      <c r="B345" s="4">
        <v>27428024</v>
      </c>
      <c r="C345" s="6">
        <v>35.3167214405807</v>
      </c>
      <c r="D345" s="6">
        <v>10.3692264874831</v>
      </c>
      <c r="E345" s="6">
        <v>16.062000635754099</v>
      </c>
      <c r="F345" s="6">
        <v>6.47264449666923</v>
      </c>
      <c r="G345" s="6">
        <v>15.5738231009452</v>
      </c>
      <c r="H345" s="6">
        <v>13.152909156651599</v>
      </c>
      <c r="I345" s="6">
        <v>14.812603432847199</v>
      </c>
      <c r="J345" s="6">
        <v>25.331056560571</v>
      </c>
      <c r="K345" s="6">
        <v>22.5706607042851</v>
      </c>
      <c r="L345" s="6">
        <v>29.6540818802827</v>
      </c>
      <c r="M345" s="5" t="s">
        <v>59</v>
      </c>
      <c r="N345" s="5" t="s">
        <v>59</v>
      </c>
      <c r="O345" s="6">
        <v>37.7351905743012</v>
      </c>
      <c r="P345" s="5" t="s">
        <v>59</v>
      </c>
      <c r="Q345" s="5" t="s">
        <v>59</v>
      </c>
      <c r="R345" s="5" t="s">
        <v>59</v>
      </c>
      <c r="S345" s="5" t="s">
        <v>59</v>
      </c>
      <c r="T345" s="5" t="s">
        <v>59</v>
      </c>
      <c r="U345" s="5" t="s">
        <v>59</v>
      </c>
      <c r="V345" s="5" t="s">
        <v>59</v>
      </c>
      <c r="W345" s="5" t="s">
        <v>59</v>
      </c>
      <c r="X345" s="5" t="s">
        <v>59</v>
      </c>
      <c r="Y345" s="5" t="s">
        <v>59</v>
      </c>
      <c r="Z345" s="5" t="s">
        <v>59</v>
      </c>
      <c r="AA345" s="5" t="s">
        <v>59</v>
      </c>
      <c r="AB345" s="5" t="s">
        <v>59</v>
      </c>
      <c r="AC345" s="5" t="s">
        <v>59</v>
      </c>
      <c r="AD345" s="5" t="s">
        <v>59</v>
      </c>
      <c r="AE345" s="5" t="s">
        <v>59</v>
      </c>
      <c r="AF345" s="5" t="s">
        <v>59</v>
      </c>
      <c r="AG345" s="5" t="s">
        <v>59</v>
      </c>
      <c r="AH345" s="5" t="s">
        <v>59</v>
      </c>
      <c r="AI345" s="5" t="s">
        <v>59</v>
      </c>
      <c r="AJ345" s="5" t="s">
        <v>59</v>
      </c>
      <c r="AK345" s="5" t="s">
        <v>59</v>
      </c>
      <c r="AL345" s="5" t="s">
        <v>59</v>
      </c>
      <c r="AM345" s="5" t="s">
        <v>59</v>
      </c>
      <c r="AN345" s="5" t="s">
        <v>59</v>
      </c>
      <c r="AO345" s="5" t="s">
        <v>59</v>
      </c>
      <c r="AP345" s="5" t="s">
        <v>59</v>
      </c>
      <c r="AQ345" s="5" t="s">
        <v>59</v>
      </c>
      <c r="AR345" s="5" t="s">
        <v>59</v>
      </c>
      <c r="AS345" s="5" t="s">
        <v>59</v>
      </c>
      <c r="AT345" s="5" t="s">
        <v>59</v>
      </c>
      <c r="AU345" s="5" t="s">
        <v>59</v>
      </c>
      <c r="AV345" s="5" t="s">
        <v>59</v>
      </c>
      <c r="AW345" s="5" t="s">
        <v>59</v>
      </c>
      <c r="AX345" s="5" t="s">
        <v>59</v>
      </c>
      <c r="AY345" s="5" t="s">
        <v>59</v>
      </c>
      <c r="AZ345" s="5" t="s">
        <v>59</v>
      </c>
      <c r="BA345" s="5" t="s">
        <v>59</v>
      </c>
      <c r="BB345" s="5" t="s">
        <v>59</v>
      </c>
    </row>
    <row r="346" spans="1:54" x14ac:dyDescent="0.2">
      <c r="A346" s="3" t="s">
        <v>398</v>
      </c>
      <c r="B346" s="4">
        <v>4306714</v>
      </c>
      <c r="C346" s="5" t="s">
        <v>59</v>
      </c>
      <c r="D346" s="5" t="s">
        <v>59</v>
      </c>
      <c r="E346" s="5" t="s">
        <v>59</v>
      </c>
      <c r="F346" s="5" t="s">
        <v>59</v>
      </c>
      <c r="G346" s="5" t="s">
        <v>59</v>
      </c>
      <c r="H346" s="5" t="s">
        <v>59</v>
      </c>
      <c r="I346" s="5" t="s">
        <v>59</v>
      </c>
      <c r="J346" s="5" t="s">
        <v>59</v>
      </c>
      <c r="K346" s="5" t="s">
        <v>59</v>
      </c>
      <c r="L346" s="5" t="s">
        <v>59</v>
      </c>
      <c r="M346" s="5" t="s">
        <v>59</v>
      </c>
      <c r="N346" s="5" t="s">
        <v>59</v>
      </c>
      <c r="O346" s="5" t="s">
        <v>59</v>
      </c>
      <c r="P346" s="5" t="s">
        <v>59</v>
      </c>
      <c r="Q346" s="5" t="s">
        <v>59</v>
      </c>
      <c r="R346" s="5" t="s">
        <v>59</v>
      </c>
      <c r="S346" s="5" t="s">
        <v>59</v>
      </c>
      <c r="T346" s="5" t="s">
        <v>59</v>
      </c>
      <c r="U346" s="5" t="s">
        <v>59</v>
      </c>
      <c r="V346" s="5" t="s">
        <v>59</v>
      </c>
      <c r="W346" s="5" t="s">
        <v>59</v>
      </c>
      <c r="X346" s="5" t="s">
        <v>59</v>
      </c>
      <c r="Y346" s="5" t="s">
        <v>59</v>
      </c>
      <c r="Z346" s="5" t="s">
        <v>59</v>
      </c>
      <c r="AA346" s="5" t="s">
        <v>59</v>
      </c>
      <c r="AB346" s="5" t="s">
        <v>59</v>
      </c>
      <c r="AC346" s="5" t="s">
        <v>59</v>
      </c>
      <c r="AD346" s="5" t="s">
        <v>59</v>
      </c>
      <c r="AE346" s="5" t="s">
        <v>59</v>
      </c>
      <c r="AF346" s="5" t="s">
        <v>59</v>
      </c>
      <c r="AG346" s="5" t="s">
        <v>59</v>
      </c>
      <c r="AH346" s="5" t="s">
        <v>59</v>
      </c>
      <c r="AI346" s="5" t="s">
        <v>59</v>
      </c>
      <c r="AJ346" s="5" t="s">
        <v>59</v>
      </c>
      <c r="AK346" s="5" t="s">
        <v>59</v>
      </c>
      <c r="AL346" s="5" t="s">
        <v>59</v>
      </c>
      <c r="AM346" s="5" t="s">
        <v>59</v>
      </c>
      <c r="AN346" s="5" t="s">
        <v>59</v>
      </c>
      <c r="AO346" s="5" t="s">
        <v>59</v>
      </c>
      <c r="AP346" s="5" t="s">
        <v>59</v>
      </c>
      <c r="AQ346" s="5" t="s">
        <v>59</v>
      </c>
      <c r="AR346" s="5" t="s">
        <v>59</v>
      </c>
      <c r="AS346" s="5" t="s">
        <v>59</v>
      </c>
      <c r="AT346" s="5" t="s">
        <v>59</v>
      </c>
      <c r="AU346" s="5" t="s">
        <v>59</v>
      </c>
      <c r="AV346" s="5" t="s">
        <v>59</v>
      </c>
      <c r="AW346" s="5" t="s">
        <v>59</v>
      </c>
      <c r="AX346" s="5" t="s">
        <v>59</v>
      </c>
      <c r="AY346" s="5" t="s">
        <v>59</v>
      </c>
      <c r="AZ346" s="5" t="s">
        <v>59</v>
      </c>
      <c r="BA346" s="5" t="s">
        <v>59</v>
      </c>
      <c r="BB346" s="5" t="s">
        <v>59</v>
      </c>
    </row>
    <row r="347" spans="1:54" x14ac:dyDescent="0.2">
      <c r="A347" s="3" t="s">
        <v>399</v>
      </c>
      <c r="B347" s="4">
        <v>4772625</v>
      </c>
      <c r="C347" s="6">
        <v>85.086457894997395</v>
      </c>
      <c r="D347" s="6">
        <v>85.126463481961096</v>
      </c>
      <c r="E347" s="6">
        <v>84.855177633022805</v>
      </c>
      <c r="F347" s="6">
        <v>82.662242249808003</v>
      </c>
      <c r="G347" s="6">
        <v>82.416539365853794</v>
      </c>
      <c r="H347" s="6">
        <v>78.810922503729699</v>
      </c>
      <c r="I347" s="6">
        <v>77.377862277876602</v>
      </c>
      <c r="J347" s="5" t="s">
        <v>59</v>
      </c>
      <c r="K347" s="6">
        <v>79.652683709053903</v>
      </c>
      <c r="L347" s="6">
        <v>76.711466158512394</v>
      </c>
      <c r="M347" s="6">
        <v>77.759761250973099</v>
      </c>
      <c r="N347" s="6">
        <v>77.454436220805405</v>
      </c>
      <c r="O347" s="6">
        <v>77.710651104677098</v>
      </c>
      <c r="P347" s="6">
        <v>81.614601864442307</v>
      </c>
      <c r="Q347" s="6">
        <v>81.537261257755802</v>
      </c>
      <c r="R347" s="6">
        <v>82.213170821123697</v>
      </c>
      <c r="S347" s="6">
        <v>48.179928865881998</v>
      </c>
      <c r="T347" s="6">
        <v>84.021334931259801</v>
      </c>
      <c r="U347" s="6">
        <v>78.896400621171694</v>
      </c>
      <c r="V347" s="6">
        <v>80.736383939346396</v>
      </c>
      <c r="W347" s="6">
        <v>77.895449534645905</v>
      </c>
      <c r="X347" s="6">
        <v>69.732894674480704</v>
      </c>
      <c r="Y347" s="6">
        <v>72.048785643150595</v>
      </c>
      <c r="Z347" s="6">
        <v>68.570593573287795</v>
      </c>
      <c r="AA347" s="6">
        <v>68.498057236881905</v>
      </c>
      <c r="AB347" s="6">
        <v>70.517766817917106</v>
      </c>
      <c r="AC347" s="5" t="s">
        <v>59</v>
      </c>
      <c r="AD347" s="5" t="s">
        <v>59</v>
      </c>
      <c r="AE347" s="5" t="s">
        <v>59</v>
      </c>
      <c r="AF347" s="5" t="s">
        <v>59</v>
      </c>
      <c r="AG347" s="5" t="s">
        <v>59</v>
      </c>
      <c r="AH347" s="5" t="s">
        <v>59</v>
      </c>
      <c r="AI347" s="5" t="s">
        <v>59</v>
      </c>
      <c r="AJ347" s="5" t="s">
        <v>59</v>
      </c>
      <c r="AK347" s="5" t="s">
        <v>59</v>
      </c>
      <c r="AL347" s="5" t="s">
        <v>59</v>
      </c>
      <c r="AM347" s="5" t="s">
        <v>59</v>
      </c>
      <c r="AN347" s="5" t="s">
        <v>59</v>
      </c>
      <c r="AO347" s="5" t="s">
        <v>59</v>
      </c>
      <c r="AP347" s="5" t="s">
        <v>59</v>
      </c>
      <c r="AQ347" s="5" t="s">
        <v>59</v>
      </c>
      <c r="AR347" s="5" t="s">
        <v>59</v>
      </c>
      <c r="AS347" s="5" t="s">
        <v>59</v>
      </c>
      <c r="AT347" s="5" t="s">
        <v>59</v>
      </c>
      <c r="AU347" s="5" t="s">
        <v>59</v>
      </c>
      <c r="AV347" s="5" t="s">
        <v>59</v>
      </c>
      <c r="AW347" s="5" t="s">
        <v>59</v>
      </c>
      <c r="AX347" s="5" t="s">
        <v>59</v>
      </c>
      <c r="AY347" s="5" t="s">
        <v>59</v>
      </c>
      <c r="AZ347" s="5" t="s">
        <v>59</v>
      </c>
      <c r="BA347" s="5" t="s">
        <v>59</v>
      </c>
      <c r="BB347" s="5" t="s">
        <v>59</v>
      </c>
    </row>
    <row r="348" spans="1:54" x14ac:dyDescent="0.2">
      <c r="A348" s="3" t="s">
        <v>400</v>
      </c>
      <c r="B348" s="4">
        <v>4336913</v>
      </c>
      <c r="C348" s="5" t="s">
        <v>59</v>
      </c>
      <c r="D348" s="5" t="s">
        <v>59</v>
      </c>
      <c r="E348" s="5" t="s">
        <v>59</v>
      </c>
      <c r="F348" s="5" t="s">
        <v>59</v>
      </c>
      <c r="G348" s="5" t="s">
        <v>59</v>
      </c>
      <c r="H348" s="5" t="s">
        <v>59</v>
      </c>
      <c r="I348" s="5" t="s">
        <v>59</v>
      </c>
      <c r="J348" s="5" t="s">
        <v>59</v>
      </c>
      <c r="K348" s="5" t="s">
        <v>59</v>
      </c>
      <c r="L348" s="5" t="s">
        <v>59</v>
      </c>
      <c r="M348" s="5" t="s">
        <v>59</v>
      </c>
      <c r="N348" s="5" t="s">
        <v>59</v>
      </c>
      <c r="O348" s="5" t="s">
        <v>59</v>
      </c>
      <c r="P348" s="5" t="s">
        <v>59</v>
      </c>
      <c r="Q348" s="5" t="s">
        <v>59</v>
      </c>
      <c r="R348" s="5" t="s">
        <v>59</v>
      </c>
      <c r="S348" s="5" t="s">
        <v>59</v>
      </c>
      <c r="T348" s="5" t="s">
        <v>59</v>
      </c>
      <c r="U348" s="5" t="s">
        <v>59</v>
      </c>
      <c r="V348" s="5" t="s">
        <v>59</v>
      </c>
      <c r="W348" s="5" t="s">
        <v>59</v>
      </c>
      <c r="X348" s="5" t="s">
        <v>59</v>
      </c>
      <c r="Y348" s="5" t="s">
        <v>59</v>
      </c>
      <c r="Z348" s="5" t="s">
        <v>59</v>
      </c>
      <c r="AA348" s="5" t="s">
        <v>59</v>
      </c>
      <c r="AB348" s="5" t="s">
        <v>59</v>
      </c>
      <c r="AC348" s="5" t="s">
        <v>59</v>
      </c>
      <c r="AD348" s="5" t="s">
        <v>59</v>
      </c>
      <c r="AE348" s="5" t="s">
        <v>59</v>
      </c>
      <c r="AF348" s="5" t="s">
        <v>59</v>
      </c>
      <c r="AG348" s="5" t="s">
        <v>59</v>
      </c>
      <c r="AH348" s="5" t="s">
        <v>59</v>
      </c>
      <c r="AI348" s="5" t="s">
        <v>59</v>
      </c>
      <c r="AJ348" s="5" t="s">
        <v>59</v>
      </c>
      <c r="AK348" s="5" t="s">
        <v>59</v>
      </c>
      <c r="AL348" s="5" t="s">
        <v>59</v>
      </c>
      <c r="AM348" s="5" t="s">
        <v>59</v>
      </c>
      <c r="AN348" s="5" t="s">
        <v>59</v>
      </c>
      <c r="AO348" s="5" t="s">
        <v>59</v>
      </c>
      <c r="AP348" s="5" t="s">
        <v>59</v>
      </c>
      <c r="AQ348" s="5" t="s">
        <v>59</v>
      </c>
      <c r="AR348" s="5" t="s">
        <v>59</v>
      </c>
      <c r="AS348" s="5" t="s">
        <v>59</v>
      </c>
      <c r="AT348" s="5" t="s">
        <v>59</v>
      </c>
      <c r="AU348" s="5" t="s">
        <v>59</v>
      </c>
      <c r="AV348" s="5" t="s">
        <v>59</v>
      </c>
      <c r="AW348" s="5" t="s">
        <v>59</v>
      </c>
      <c r="AX348" s="5" t="s">
        <v>59</v>
      </c>
      <c r="AY348" s="5" t="s">
        <v>59</v>
      </c>
      <c r="AZ348" s="5" t="s">
        <v>59</v>
      </c>
      <c r="BA348" s="5" t="s">
        <v>59</v>
      </c>
      <c r="BB348" s="5" t="s">
        <v>59</v>
      </c>
    </row>
    <row r="349" spans="1:54" x14ac:dyDescent="0.2">
      <c r="A349" s="3" t="s">
        <v>401</v>
      </c>
      <c r="B349" s="4">
        <v>4431453</v>
      </c>
      <c r="C349" s="5" t="s">
        <v>59</v>
      </c>
      <c r="D349" s="5" t="s">
        <v>59</v>
      </c>
      <c r="E349" s="5" t="s">
        <v>59</v>
      </c>
      <c r="F349" s="5" t="s">
        <v>59</v>
      </c>
      <c r="G349" s="5" t="s">
        <v>59</v>
      </c>
      <c r="H349" s="5" t="s">
        <v>59</v>
      </c>
      <c r="I349" s="5" t="s">
        <v>59</v>
      </c>
      <c r="J349" s="5" t="s">
        <v>59</v>
      </c>
      <c r="K349" s="5" t="s">
        <v>59</v>
      </c>
      <c r="L349" s="5" t="s">
        <v>59</v>
      </c>
      <c r="M349" s="5" t="s">
        <v>59</v>
      </c>
      <c r="N349" s="5" t="s">
        <v>59</v>
      </c>
      <c r="O349" s="5" t="s">
        <v>59</v>
      </c>
      <c r="P349" s="5" t="s">
        <v>59</v>
      </c>
      <c r="Q349" s="5" t="s">
        <v>59</v>
      </c>
      <c r="R349" s="5" t="s">
        <v>59</v>
      </c>
      <c r="S349" s="5" t="s">
        <v>59</v>
      </c>
      <c r="T349" s="5" t="s">
        <v>59</v>
      </c>
      <c r="U349" s="5" t="s">
        <v>59</v>
      </c>
      <c r="V349" s="5" t="s">
        <v>59</v>
      </c>
      <c r="W349" s="5" t="s">
        <v>59</v>
      </c>
      <c r="X349" s="5" t="s">
        <v>59</v>
      </c>
      <c r="Y349" s="5" t="s">
        <v>59</v>
      </c>
      <c r="Z349" s="5" t="s">
        <v>59</v>
      </c>
      <c r="AA349" s="5" t="s">
        <v>59</v>
      </c>
      <c r="AB349" s="5" t="s">
        <v>59</v>
      </c>
      <c r="AC349" s="5" t="s">
        <v>59</v>
      </c>
      <c r="AD349" s="5" t="s">
        <v>59</v>
      </c>
      <c r="AE349" s="5" t="s">
        <v>59</v>
      </c>
      <c r="AF349" s="5" t="s">
        <v>59</v>
      </c>
      <c r="AG349" s="5" t="s">
        <v>59</v>
      </c>
      <c r="AH349" s="5" t="s">
        <v>59</v>
      </c>
      <c r="AI349" s="5" t="s">
        <v>59</v>
      </c>
      <c r="AJ349" s="5" t="s">
        <v>59</v>
      </c>
      <c r="AK349" s="5" t="s">
        <v>59</v>
      </c>
      <c r="AL349" s="5" t="s">
        <v>59</v>
      </c>
      <c r="AM349" s="5" t="s">
        <v>59</v>
      </c>
      <c r="AN349" s="5" t="s">
        <v>59</v>
      </c>
      <c r="AO349" s="5" t="s">
        <v>59</v>
      </c>
      <c r="AP349" s="5" t="s">
        <v>59</v>
      </c>
      <c r="AQ349" s="5" t="s">
        <v>59</v>
      </c>
      <c r="AR349" s="5" t="s">
        <v>59</v>
      </c>
      <c r="AS349" s="5" t="s">
        <v>59</v>
      </c>
      <c r="AT349" s="5" t="s">
        <v>59</v>
      </c>
      <c r="AU349" s="5" t="s">
        <v>59</v>
      </c>
      <c r="AV349" s="5" t="s">
        <v>59</v>
      </c>
      <c r="AW349" s="5" t="s">
        <v>59</v>
      </c>
      <c r="AX349" s="5" t="s">
        <v>59</v>
      </c>
      <c r="AY349" s="5" t="s">
        <v>59</v>
      </c>
      <c r="AZ349" s="5" t="s">
        <v>59</v>
      </c>
      <c r="BA349" s="5" t="s">
        <v>59</v>
      </c>
      <c r="BB349" s="5" t="s">
        <v>59</v>
      </c>
    </row>
    <row r="350" spans="1:54" x14ac:dyDescent="0.2">
      <c r="A350" s="3" t="s">
        <v>402</v>
      </c>
      <c r="B350" s="4">
        <v>4805555</v>
      </c>
      <c r="C350" s="6">
        <v>28.6643766876367</v>
      </c>
      <c r="D350" s="5" t="s">
        <v>59</v>
      </c>
      <c r="E350" s="5" t="s">
        <v>59</v>
      </c>
      <c r="F350" s="5" t="s">
        <v>59</v>
      </c>
      <c r="G350" s="5" t="s">
        <v>59</v>
      </c>
      <c r="H350" s="5" t="s">
        <v>59</v>
      </c>
      <c r="I350" s="5" t="s">
        <v>59</v>
      </c>
      <c r="J350" s="5" t="s">
        <v>59</v>
      </c>
      <c r="K350" s="5" t="s">
        <v>59</v>
      </c>
      <c r="L350" s="6">
        <v>12.7643614315925</v>
      </c>
      <c r="M350" s="5" t="s">
        <v>59</v>
      </c>
      <c r="N350" s="6">
        <v>12.0922731228516</v>
      </c>
      <c r="O350" s="6">
        <v>11.885331251165301</v>
      </c>
      <c r="P350" s="6">
        <v>12.2183230257404</v>
      </c>
      <c r="Q350" s="5" t="s">
        <v>59</v>
      </c>
      <c r="R350" s="5" t="s">
        <v>59</v>
      </c>
      <c r="S350" s="6">
        <v>16.570793487025501</v>
      </c>
      <c r="T350" s="6">
        <v>17.417612331669201</v>
      </c>
      <c r="U350" s="6">
        <v>18.661224529686098</v>
      </c>
      <c r="V350" s="6">
        <v>18.325547224827702</v>
      </c>
      <c r="W350" s="6">
        <v>20.6926216257548</v>
      </c>
      <c r="X350" s="6">
        <v>18.296196641291299</v>
      </c>
      <c r="Y350" s="6">
        <v>18.234951990610298</v>
      </c>
      <c r="Z350" s="6">
        <v>17.577053863616602</v>
      </c>
      <c r="AA350" s="6">
        <v>23.2965197796346</v>
      </c>
      <c r="AB350" s="6">
        <v>20.431687051366598</v>
      </c>
      <c r="AC350" s="5" t="s">
        <v>59</v>
      </c>
      <c r="AD350" s="5" t="s">
        <v>59</v>
      </c>
      <c r="AE350" s="5" t="s">
        <v>59</v>
      </c>
      <c r="AF350" s="5" t="s">
        <v>59</v>
      </c>
      <c r="AG350" s="5" t="s">
        <v>59</v>
      </c>
      <c r="AH350" s="5" t="s">
        <v>59</v>
      </c>
      <c r="AI350" s="5" t="s">
        <v>59</v>
      </c>
      <c r="AJ350" s="5" t="s">
        <v>59</v>
      </c>
      <c r="AK350" s="5" t="s">
        <v>59</v>
      </c>
      <c r="AL350" s="5" t="s">
        <v>59</v>
      </c>
      <c r="AM350" s="5" t="s">
        <v>59</v>
      </c>
      <c r="AN350" s="5" t="s">
        <v>59</v>
      </c>
      <c r="AO350" s="5" t="s">
        <v>59</v>
      </c>
      <c r="AP350" s="5" t="s">
        <v>59</v>
      </c>
      <c r="AQ350" s="5" t="s">
        <v>59</v>
      </c>
      <c r="AR350" s="5" t="s">
        <v>59</v>
      </c>
      <c r="AS350" s="5" t="s">
        <v>59</v>
      </c>
      <c r="AT350" s="5" t="s">
        <v>59</v>
      </c>
      <c r="AU350" s="5" t="s">
        <v>59</v>
      </c>
      <c r="AV350" s="5" t="s">
        <v>59</v>
      </c>
      <c r="AW350" s="5" t="s">
        <v>59</v>
      </c>
      <c r="AX350" s="5" t="s">
        <v>59</v>
      </c>
      <c r="AY350" s="5" t="s">
        <v>59</v>
      </c>
      <c r="AZ350" s="5" t="s">
        <v>59</v>
      </c>
      <c r="BA350" s="5" t="s">
        <v>59</v>
      </c>
      <c r="BB350" s="5" t="s">
        <v>59</v>
      </c>
    </row>
    <row r="351" spans="1:54" x14ac:dyDescent="0.2">
      <c r="A351" s="3" t="s">
        <v>403</v>
      </c>
      <c r="B351" s="4">
        <v>4549609</v>
      </c>
      <c r="C351" s="6">
        <v>18.5596775923275</v>
      </c>
      <c r="D351" s="6">
        <v>19.937578329384301</v>
      </c>
      <c r="E351" s="6">
        <v>19.360008767575099</v>
      </c>
      <c r="F351" s="6">
        <v>20.599988539227699</v>
      </c>
      <c r="G351" s="6">
        <v>22.496032521962899</v>
      </c>
      <c r="H351" s="6">
        <v>23.544787519420801</v>
      </c>
      <c r="I351" s="6">
        <v>22.437204296464699</v>
      </c>
      <c r="J351" s="6">
        <v>23.0647033832504</v>
      </c>
      <c r="K351" s="6">
        <v>25.408803597630001</v>
      </c>
      <c r="L351" s="5" t="s">
        <v>59</v>
      </c>
      <c r="M351" s="6">
        <v>28.135293183972198</v>
      </c>
      <c r="N351" s="5" t="s">
        <v>59</v>
      </c>
      <c r="O351" s="6">
        <v>26.983220231240999</v>
      </c>
      <c r="P351" s="5" t="s">
        <v>59</v>
      </c>
      <c r="Q351" s="6">
        <v>25.077554648049201</v>
      </c>
      <c r="R351" s="5" t="s">
        <v>59</v>
      </c>
      <c r="S351" s="6">
        <v>26.162529591476599</v>
      </c>
      <c r="T351" s="6">
        <v>24.417521149478301</v>
      </c>
      <c r="U351" s="6">
        <v>28.0171384987053</v>
      </c>
      <c r="V351" s="6">
        <v>31.134399135104101</v>
      </c>
      <c r="W351" s="6">
        <v>30.9741344588667</v>
      </c>
      <c r="X351" s="6">
        <v>30.8410522305279</v>
      </c>
      <c r="Y351" s="6">
        <v>32.110707722499903</v>
      </c>
      <c r="Z351" s="6">
        <v>33.7749679671454</v>
      </c>
      <c r="AA351" s="6">
        <v>34.040558034761098</v>
      </c>
      <c r="AB351" s="5" t="s">
        <v>59</v>
      </c>
      <c r="AC351" s="5" t="s">
        <v>59</v>
      </c>
      <c r="AD351" s="5" t="s">
        <v>59</v>
      </c>
      <c r="AE351" s="5" t="s">
        <v>59</v>
      </c>
      <c r="AF351" s="5" t="s">
        <v>59</v>
      </c>
      <c r="AG351" s="5" t="s">
        <v>59</v>
      </c>
      <c r="AH351" s="5" t="s">
        <v>59</v>
      </c>
      <c r="AI351" s="5" t="s">
        <v>59</v>
      </c>
      <c r="AJ351" s="5" t="s">
        <v>59</v>
      </c>
      <c r="AK351" s="5" t="s">
        <v>59</v>
      </c>
      <c r="AL351" s="5" t="s">
        <v>59</v>
      </c>
      <c r="AM351" s="5" t="s">
        <v>59</v>
      </c>
      <c r="AN351" s="5" t="s">
        <v>59</v>
      </c>
      <c r="AO351" s="5" t="s">
        <v>59</v>
      </c>
      <c r="AP351" s="5" t="s">
        <v>59</v>
      </c>
      <c r="AQ351" s="5" t="s">
        <v>59</v>
      </c>
      <c r="AR351" s="5" t="s">
        <v>59</v>
      </c>
      <c r="AS351" s="5" t="s">
        <v>59</v>
      </c>
      <c r="AT351" s="5" t="s">
        <v>59</v>
      </c>
      <c r="AU351" s="5" t="s">
        <v>59</v>
      </c>
      <c r="AV351" s="5" t="s">
        <v>59</v>
      </c>
      <c r="AW351" s="5" t="s">
        <v>59</v>
      </c>
      <c r="AX351" s="5" t="s">
        <v>59</v>
      </c>
      <c r="AY351" s="5" t="s">
        <v>59</v>
      </c>
      <c r="AZ351" s="5" t="s">
        <v>59</v>
      </c>
      <c r="BA351" s="5" t="s">
        <v>59</v>
      </c>
      <c r="BB351" s="5" t="s">
        <v>59</v>
      </c>
    </row>
    <row r="352" spans="1:54" x14ac:dyDescent="0.2">
      <c r="A352" s="3" t="s">
        <v>404</v>
      </c>
      <c r="B352" s="4">
        <v>4328368</v>
      </c>
      <c r="C352" s="6">
        <v>29.9427375786297</v>
      </c>
      <c r="D352" s="5" t="s">
        <v>59</v>
      </c>
      <c r="E352" s="6">
        <v>31.922167828869899</v>
      </c>
      <c r="F352" s="5" t="s">
        <v>59</v>
      </c>
      <c r="G352" s="6">
        <v>34.873231933706997</v>
      </c>
      <c r="H352" s="5" t="s">
        <v>59</v>
      </c>
      <c r="I352" s="6">
        <v>35.771031429353002</v>
      </c>
      <c r="J352" s="5" t="s">
        <v>59</v>
      </c>
      <c r="K352" s="6">
        <v>32.075853826971503</v>
      </c>
      <c r="L352" s="5" t="s">
        <v>59</v>
      </c>
      <c r="M352" s="6">
        <v>36.329490755864597</v>
      </c>
      <c r="N352" s="5" t="s">
        <v>59</v>
      </c>
      <c r="O352" s="6">
        <v>40.308918114780496</v>
      </c>
      <c r="P352" s="5" t="s">
        <v>59</v>
      </c>
      <c r="Q352" s="6">
        <v>43.627949528391802</v>
      </c>
      <c r="R352" s="5" t="s">
        <v>59</v>
      </c>
      <c r="S352" s="6">
        <v>44.392786433881497</v>
      </c>
      <c r="T352" s="5" t="s">
        <v>59</v>
      </c>
      <c r="U352" s="5" t="s">
        <v>59</v>
      </c>
      <c r="V352" s="5" t="s">
        <v>59</v>
      </c>
      <c r="W352" s="6">
        <v>39.736396421997597</v>
      </c>
      <c r="X352" s="5" t="s">
        <v>59</v>
      </c>
      <c r="Y352" s="5" t="s">
        <v>59</v>
      </c>
      <c r="Z352" s="5" t="s">
        <v>59</v>
      </c>
      <c r="AA352" s="6">
        <v>42.688006711678199</v>
      </c>
      <c r="AB352" s="6">
        <v>41.585233189011298</v>
      </c>
      <c r="AC352" s="6">
        <v>34.769302688880302</v>
      </c>
      <c r="AD352" s="6">
        <v>23.680171310902001</v>
      </c>
      <c r="AE352" s="5" t="s">
        <v>59</v>
      </c>
      <c r="AF352" s="5" t="s">
        <v>59</v>
      </c>
      <c r="AG352" s="6">
        <v>25.399849889368099</v>
      </c>
      <c r="AH352" s="5" t="s">
        <v>59</v>
      </c>
      <c r="AI352" s="5" t="s">
        <v>59</v>
      </c>
      <c r="AJ352" s="5" t="s">
        <v>59</v>
      </c>
      <c r="AK352" s="5" t="s">
        <v>59</v>
      </c>
      <c r="AL352" s="5" t="s">
        <v>59</v>
      </c>
      <c r="AM352" s="5" t="s">
        <v>59</v>
      </c>
      <c r="AN352" s="5" t="s">
        <v>59</v>
      </c>
      <c r="AO352" s="6">
        <v>58.252858073835597</v>
      </c>
      <c r="AP352" s="5" t="s">
        <v>59</v>
      </c>
      <c r="AQ352" s="5" t="s">
        <v>59</v>
      </c>
      <c r="AR352" s="5" t="s">
        <v>59</v>
      </c>
      <c r="AS352" s="5" t="s">
        <v>59</v>
      </c>
      <c r="AT352" s="5" t="s">
        <v>59</v>
      </c>
      <c r="AU352" s="5" t="s">
        <v>59</v>
      </c>
      <c r="AV352" s="5" t="s">
        <v>59</v>
      </c>
      <c r="AW352" s="5" t="s">
        <v>59</v>
      </c>
      <c r="AX352" s="5" t="s">
        <v>59</v>
      </c>
      <c r="AY352" s="5" t="s">
        <v>59</v>
      </c>
      <c r="AZ352" s="5" t="s">
        <v>59</v>
      </c>
      <c r="BA352" s="5" t="s">
        <v>59</v>
      </c>
      <c r="BB352" s="5" t="s">
        <v>59</v>
      </c>
    </row>
    <row r="353" spans="1:54" x14ac:dyDescent="0.2">
      <c r="A353" s="3" t="s">
        <v>405</v>
      </c>
      <c r="B353" s="4">
        <v>4306580</v>
      </c>
      <c r="C353" s="6">
        <v>31.798271265598999</v>
      </c>
      <c r="D353" s="6">
        <v>30.881681176213501</v>
      </c>
      <c r="E353" s="6">
        <v>34.034526036609897</v>
      </c>
      <c r="F353" s="6">
        <v>34.830796734917897</v>
      </c>
      <c r="G353" s="6">
        <v>33.3110150313654</v>
      </c>
      <c r="H353" s="5" t="s">
        <v>59</v>
      </c>
      <c r="I353" s="5" t="s">
        <v>59</v>
      </c>
      <c r="J353" s="5" t="s">
        <v>59</v>
      </c>
      <c r="K353" s="6">
        <v>35.204720285567198</v>
      </c>
      <c r="L353" s="5" t="s">
        <v>59</v>
      </c>
      <c r="M353" s="5" t="s">
        <v>59</v>
      </c>
      <c r="N353" s="6">
        <v>35.081699849073203</v>
      </c>
      <c r="O353" s="6">
        <v>39.089221123070701</v>
      </c>
      <c r="P353" s="6">
        <v>36.202010488426403</v>
      </c>
      <c r="Q353" s="5" t="s">
        <v>59</v>
      </c>
      <c r="R353" s="5" t="s">
        <v>59</v>
      </c>
      <c r="S353" s="6">
        <v>42.820511667770703</v>
      </c>
      <c r="T353" s="6">
        <v>36.290862337262297</v>
      </c>
      <c r="U353" s="6">
        <v>33.837610623268503</v>
      </c>
      <c r="V353" s="6">
        <v>31.916332273930699</v>
      </c>
      <c r="W353" s="6">
        <v>42.480654137826697</v>
      </c>
      <c r="X353" s="6">
        <v>30.133931198871998</v>
      </c>
      <c r="Y353" s="6">
        <v>28.4719729873018</v>
      </c>
      <c r="Z353" s="6">
        <v>26.844658961185502</v>
      </c>
      <c r="AA353" s="6">
        <v>24.088799276157602</v>
      </c>
      <c r="AB353" s="6">
        <v>20.892621877895401</v>
      </c>
      <c r="AC353" s="5" t="s">
        <v>59</v>
      </c>
      <c r="AD353" s="5" t="s">
        <v>59</v>
      </c>
      <c r="AE353" s="5" t="s">
        <v>59</v>
      </c>
      <c r="AF353" s="5" t="s">
        <v>59</v>
      </c>
      <c r="AG353" s="5" t="s">
        <v>59</v>
      </c>
      <c r="AH353" s="5" t="s">
        <v>59</v>
      </c>
      <c r="AI353" s="5" t="s">
        <v>59</v>
      </c>
      <c r="AJ353" s="5" t="s">
        <v>59</v>
      </c>
      <c r="AK353" s="5" t="s">
        <v>59</v>
      </c>
      <c r="AL353" s="5" t="s">
        <v>59</v>
      </c>
      <c r="AM353" s="5" t="s">
        <v>59</v>
      </c>
      <c r="AN353" s="5" t="s">
        <v>59</v>
      </c>
      <c r="AO353" s="5" t="s">
        <v>59</v>
      </c>
      <c r="AP353" s="5" t="s">
        <v>59</v>
      </c>
      <c r="AQ353" s="5" t="s">
        <v>59</v>
      </c>
      <c r="AR353" s="5" t="s">
        <v>59</v>
      </c>
      <c r="AS353" s="5" t="s">
        <v>59</v>
      </c>
      <c r="AT353" s="5" t="s">
        <v>59</v>
      </c>
      <c r="AU353" s="5" t="s">
        <v>59</v>
      </c>
      <c r="AV353" s="5" t="s">
        <v>59</v>
      </c>
      <c r="AW353" s="5" t="s">
        <v>59</v>
      </c>
      <c r="AX353" s="5" t="s">
        <v>59</v>
      </c>
      <c r="AY353" s="5" t="s">
        <v>59</v>
      </c>
      <c r="AZ353" s="5" t="s">
        <v>59</v>
      </c>
      <c r="BA353" s="5" t="s">
        <v>59</v>
      </c>
      <c r="BB353" s="5" t="s">
        <v>59</v>
      </c>
    </row>
    <row r="354" spans="1:54" x14ac:dyDescent="0.2">
      <c r="A354" s="3" t="s">
        <v>406</v>
      </c>
      <c r="B354" s="4">
        <v>6976409</v>
      </c>
      <c r="C354" s="6">
        <v>37.317825631762098</v>
      </c>
      <c r="D354" s="6">
        <v>39.494820976634102</v>
      </c>
      <c r="E354" s="6">
        <v>39.1868906109246</v>
      </c>
      <c r="F354" s="6">
        <v>39.468176754664498</v>
      </c>
      <c r="G354" s="6">
        <v>40.860569706158799</v>
      </c>
      <c r="H354" s="6">
        <v>38.949440902998099</v>
      </c>
      <c r="I354" s="5" t="s">
        <v>59</v>
      </c>
      <c r="J354" s="6">
        <v>37.950115525769199</v>
      </c>
      <c r="K354" s="6">
        <v>39.125612439640598</v>
      </c>
      <c r="L354" s="6">
        <v>35.6122636514447</v>
      </c>
      <c r="M354" s="6">
        <v>37.170915822688897</v>
      </c>
      <c r="N354" s="6">
        <v>37.174447893555801</v>
      </c>
      <c r="O354" s="6">
        <v>38.2869495810302</v>
      </c>
      <c r="P354" s="6">
        <v>14.6186159172962</v>
      </c>
      <c r="Q354" s="6">
        <v>13.6744196954408</v>
      </c>
      <c r="R354" s="6">
        <v>46.9245839072506</v>
      </c>
      <c r="S354" s="5" t="s">
        <v>59</v>
      </c>
      <c r="T354" s="5" t="s">
        <v>59</v>
      </c>
      <c r="U354" s="5" t="s">
        <v>59</v>
      </c>
      <c r="V354" s="5" t="s">
        <v>59</v>
      </c>
      <c r="W354" s="5" t="s">
        <v>59</v>
      </c>
      <c r="X354" s="5" t="s">
        <v>59</v>
      </c>
      <c r="Y354" s="5" t="s">
        <v>59</v>
      </c>
      <c r="Z354" s="5" t="s">
        <v>59</v>
      </c>
      <c r="AA354" s="5" t="s">
        <v>59</v>
      </c>
      <c r="AB354" s="5" t="s">
        <v>59</v>
      </c>
      <c r="AC354" s="5" t="s">
        <v>59</v>
      </c>
      <c r="AD354" s="5" t="s">
        <v>59</v>
      </c>
      <c r="AE354" s="5" t="s">
        <v>59</v>
      </c>
      <c r="AF354" s="5" t="s">
        <v>59</v>
      </c>
      <c r="AG354" s="5" t="s">
        <v>59</v>
      </c>
      <c r="AH354" s="5" t="s">
        <v>59</v>
      </c>
      <c r="AI354" s="5" t="s">
        <v>59</v>
      </c>
      <c r="AJ354" s="5" t="s">
        <v>59</v>
      </c>
      <c r="AK354" s="5" t="s">
        <v>59</v>
      </c>
      <c r="AL354" s="5" t="s">
        <v>59</v>
      </c>
      <c r="AM354" s="5" t="s">
        <v>59</v>
      </c>
      <c r="AN354" s="5" t="s">
        <v>59</v>
      </c>
      <c r="AO354" s="5" t="s">
        <v>59</v>
      </c>
      <c r="AP354" s="5" t="s">
        <v>59</v>
      </c>
      <c r="AQ354" s="5" t="s">
        <v>59</v>
      </c>
      <c r="AR354" s="5" t="s">
        <v>59</v>
      </c>
      <c r="AS354" s="5" t="s">
        <v>59</v>
      </c>
      <c r="AT354" s="5" t="s">
        <v>59</v>
      </c>
      <c r="AU354" s="5" t="s">
        <v>59</v>
      </c>
      <c r="AV354" s="5" t="s">
        <v>59</v>
      </c>
      <c r="AW354" s="5" t="s">
        <v>59</v>
      </c>
      <c r="AX354" s="5" t="s">
        <v>59</v>
      </c>
      <c r="AY354" s="5" t="s">
        <v>59</v>
      </c>
      <c r="AZ354" s="5" t="s">
        <v>59</v>
      </c>
      <c r="BA354" s="5" t="s">
        <v>59</v>
      </c>
      <c r="BB354" s="5" t="s">
        <v>59</v>
      </c>
    </row>
    <row r="355" spans="1:54" x14ac:dyDescent="0.2">
      <c r="A355" s="3" t="s">
        <v>407</v>
      </c>
      <c r="B355" s="4">
        <v>7364590</v>
      </c>
      <c r="C355" s="5" t="s">
        <v>59</v>
      </c>
      <c r="D355" s="5" t="s">
        <v>59</v>
      </c>
      <c r="E355" s="5" t="s">
        <v>59</v>
      </c>
      <c r="F355" s="5" t="s">
        <v>59</v>
      </c>
      <c r="G355" s="5" t="s">
        <v>59</v>
      </c>
      <c r="H355" s="5" t="s">
        <v>59</v>
      </c>
      <c r="I355" s="5" t="s">
        <v>59</v>
      </c>
      <c r="J355" s="5" t="s">
        <v>59</v>
      </c>
      <c r="K355" s="5" t="s">
        <v>59</v>
      </c>
      <c r="L355" s="5" t="s">
        <v>59</v>
      </c>
      <c r="M355" s="5" t="s">
        <v>59</v>
      </c>
      <c r="N355" s="5" t="s">
        <v>59</v>
      </c>
      <c r="O355" s="5" t="s">
        <v>59</v>
      </c>
      <c r="P355" s="5" t="s">
        <v>59</v>
      </c>
      <c r="Q355" s="5" t="s">
        <v>59</v>
      </c>
      <c r="R355" s="5" t="s">
        <v>59</v>
      </c>
      <c r="S355" s="5" t="s">
        <v>59</v>
      </c>
      <c r="T355" s="5" t="s">
        <v>59</v>
      </c>
      <c r="U355" s="5" t="s">
        <v>59</v>
      </c>
      <c r="V355" s="5" t="s">
        <v>59</v>
      </c>
      <c r="W355" s="5" t="s">
        <v>59</v>
      </c>
      <c r="X355" s="5" t="s">
        <v>59</v>
      </c>
      <c r="Y355" s="5" t="s">
        <v>59</v>
      </c>
      <c r="Z355" s="5" t="s">
        <v>59</v>
      </c>
      <c r="AA355" s="5" t="s">
        <v>59</v>
      </c>
      <c r="AB355" s="5" t="s">
        <v>59</v>
      </c>
      <c r="AC355" s="5" t="s">
        <v>59</v>
      </c>
      <c r="AD355" s="5" t="s">
        <v>59</v>
      </c>
      <c r="AE355" s="5" t="s">
        <v>59</v>
      </c>
      <c r="AF355" s="5" t="s">
        <v>59</v>
      </c>
      <c r="AG355" s="5" t="s">
        <v>59</v>
      </c>
      <c r="AH355" s="5" t="s">
        <v>59</v>
      </c>
      <c r="AI355" s="5" t="s">
        <v>59</v>
      </c>
      <c r="AJ355" s="5" t="s">
        <v>59</v>
      </c>
      <c r="AK355" s="5" t="s">
        <v>59</v>
      </c>
      <c r="AL355" s="5" t="s">
        <v>59</v>
      </c>
      <c r="AM355" s="5" t="s">
        <v>59</v>
      </c>
      <c r="AN355" s="5" t="s">
        <v>59</v>
      </c>
      <c r="AO355" s="5" t="s">
        <v>59</v>
      </c>
      <c r="AP355" s="5" t="s">
        <v>59</v>
      </c>
      <c r="AQ355" s="5" t="s">
        <v>59</v>
      </c>
      <c r="AR355" s="5" t="s">
        <v>59</v>
      </c>
      <c r="AS355" s="5" t="s">
        <v>59</v>
      </c>
      <c r="AT355" s="5" t="s">
        <v>59</v>
      </c>
      <c r="AU355" s="5" t="s">
        <v>59</v>
      </c>
      <c r="AV355" s="5" t="s">
        <v>59</v>
      </c>
      <c r="AW355" s="5" t="s">
        <v>59</v>
      </c>
      <c r="AX355" s="5" t="s">
        <v>59</v>
      </c>
      <c r="AY355" s="5" t="s">
        <v>59</v>
      </c>
      <c r="AZ355" s="5" t="s">
        <v>59</v>
      </c>
      <c r="BA355" s="5" t="s">
        <v>59</v>
      </c>
      <c r="BB355" s="5" t="s">
        <v>59</v>
      </c>
    </row>
    <row r="356" spans="1:54" x14ac:dyDescent="0.2">
      <c r="A356" s="3" t="s">
        <v>408</v>
      </c>
      <c r="B356" s="4">
        <v>7341056</v>
      </c>
      <c r="C356" s="6">
        <v>16.401205336292001</v>
      </c>
      <c r="D356" s="5" t="s">
        <v>59</v>
      </c>
      <c r="E356" s="5" t="s">
        <v>59</v>
      </c>
      <c r="F356" s="6">
        <v>18.001611918843</v>
      </c>
      <c r="G356" s="6">
        <v>17.720772353345399</v>
      </c>
      <c r="H356" s="5" t="s">
        <v>59</v>
      </c>
      <c r="I356" s="5" t="s">
        <v>59</v>
      </c>
      <c r="J356" s="5" t="s">
        <v>59</v>
      </c>
      <c r="K356" s="6">
        <v>22.911236805258099</v>
      </c>
      <c r="L356" s="6">
        <v>26.669525762532899</v>
      </c>
      <c r="M356" s="6">
        <v>26.2152004966192</v>
      </c>
      <c r="N356" s="6">
        <v>23.319703149818601</v>
      </c>
      <c r="O356" s="6">
        <v>24.529904617616499</v>
      </c>
      <c r="P356" s="6">
        <v>24.486359264621399</v>
      </c>
      <c r="Q356" s="5" t="s">
        <v>59</v>
      </c>
      <c r="R356" s="5" t="s">
        <v>59</v>
      </c>
      <c r="S356" s="5" t="s">
        <v>59</v>
      </c>
      <c r="T356" s="5" t="s">
        <v>59</v>
      </c>
      <c r="U356" s="5" t="s">
        <v>59</v>
      </c>
      <c r="V356" s="5" t="s">
        <v>59</v>
      </c>
      <c r="W356" s="5" t="s">
        <v>59</v>
      </c>
      <c r="X356" s="5" t="s">
        <v>59</v>
      </c>
      <c r="Y356" s="5" t="s">
        <v>59</v>
      </c>
      <c r="Z356" s="5" t="s">
        <v>59</v>
      </c>
      <c r="AA356" s="5" t="s">
        <v>59</v>
      </c>
      <c r="AB356" s="5" t="s">
        <v>59</v>
      </c>
      <c r="AC356" s="5" t="s">
        <v>59</v>
      </c>
      <c r="AD356" s="5" t="s">
        <v>59</v>
      </c>
      <c r="AE356" s="5" t="s">
        <v>59</v>
      </c>
      <c r="AF356" s="5" t="s">
        <v>59</v>
      </c>
      <c r="AG356" s="5" t="s">
        <v>59</v>
      </c>
      <c r="AH356" s="5" t="s">
        <v>59</v>
      </c>
      <c r="AI356" s="5" t="s">
        <v>59</v>
      </c>
      <c r="AJ356" s="5" t="s">
        <v>59</v>
      </c>
      <c r="AK356" s="5" t="s">
        <v>59</v>
      </c>
      <c r="AL356" s="5" t="s">
        <v>59</v>
      </c>
      <c r="AM356" s="5" t="s">
        <v>59</v>
      </c>
      <c r="AN356" s="5" t="s">
        <v>59</v>
      </c>
      <c r="AO356" s="5" t="s">
        <v>59</v>
      </c>
      <c r="AP356" s="5" t="s">
        <v>59</v>
      </c>
      <c r="AQ356" s="5" t="s">
        <v>59</v>
      </c>
      <c r="AR356" s="5" t="s">
        <v>59</v>
      </c>
      <c r="AS356" s="5" t="s">
        <v>59</v>
      </c>
      <c r="AT356" s="5" t="s">
        <v>59</v>
      </c>
      <c r="AU356" s="5" t="s">
        <v>59</v>
      </c>
      <c r="AV356" s="5" t="s">
        <v>59</v>
      </c>
      <c r="AW356" s="5" t="s">
        <v>59</v>
      </c>
      <c r="AX356" s="5" t="s">
        <v>59</v>
      </c>
      <c r="AY356" s="5" t="s">
        <v>59</v>
      </c>
      <c r="AZ356" s="5" t="s">
        <v>59</v>
      </c>
      <c r="BA356" s="5" t="s">
        <v>59</v>
      </c>
      <c r="BB356" s="5" t="s">
        <v>59</v>
      </c>
    </row>
    <row r="357" spans="1:54" x14ac:dyDescent="0.2">
      <c r="A357" s="3" t="s">
        <v>409</v>
      </c>
      <c r="B357" s="4">
        <v>4309122</v>
      </c>
      <c r="C357" s="6">
        <v>34.428912932828901</v>
      </c>
      <c r="D357" s="6">
        <v>28.794063610309099</v>
      </c>
      <c r="E357" s="5" t="s">
        <v>59</v>
      </c>
      <c r="F357" s="5" t="s">
        <v>59</v>
      </c>
      <c r="G357" s="5" t="s">
        <v>59</v>
      </c>
      <c r="H357" s="5" t="s">
        <v>59</v>
      </c>
      <c r="I357" s="5" t="s">
        <v>59</v>
      </c>
      <c r="J357" s="5" t="s">
        <v>59</v>
      </c>
      <c r="K357" s="5" t="s">
        <v>59</v>
      </c>
      <c r="L357" s="5" t="s">
        <v>59</v>
      </c>
      <c r="M357" s="5" t="s">
        <v>59</v>
      </c>
      <c r="N357" s="5" t="s">
        <v>59</v>
      </c>
      <c r="O357" s="5" t="s">
        <v>59</v>
      </c>
      <c r="P357" s="5" t="s">
        <v>59</v>
      </c>
      <c r="Q357" s="5" t="s">
        <v>59</v>
      </c>
      <c r="R357" s="5" t="s">
        <v>59</v>
      </c>
      <c r="S357" s="5" t="s">
        <v>59</v>
      </c>
      <c r="T357" s="5" t="s">
        <v>59</v>
      </c>
      <c r="U357" s="5" t="s">
        <v>59</v>
      </c>
      <c r="V357" s="5" t="s">
        <v>59</v>
      </c>
      <c r="W357" s="5" t="s">
        <v>59</v>
      </c>
      <c r="X357" s="5" t="s">
        <v>59</v>
      </c>
      <c r="Y357" s="5" t="s">
        <v>59</v>
      </c>
      <c r="Z357" s="5" t="s">
        <v>59</v>
      </c>
      <c r="AA357" s="5" t="s">
        <v>59</v>
      </c>
      <c r="AB357" s="5" t="s">
        <v>59</v>
      </c>
      <c r="AC357" s="5" t="s">
        <v>59</v>
      </c>
      <c r="AD357" s="5" t="s">
        <v>59</v>
      </c>
      <c r="AE357" s="5" t="s">
        <v>59</v>
      </c>
      <c r="AF357" s="5" t="s">
        <v>59</v>
      </c>
      <c r="AG357" s="5" t="s">
        <v>59</v>
      </c>
      <c r="AH357" s="5" t="s">
        <v>59</v>
      </c>
      <c r="AI357" s="5" t="s">
        <v>59</v>
      </c>
      <c r="AJ357" s="5" t="s">
        <v>59</v>
      </c>
      <c r="AK357" s="5" t="s">
        <v>59</v>
      </c>
      <c r="AL357" s="5" t="s">
        <v>59</v>
      </c>
      <c r="AM357" s="5" t="s">
        <v>59</v>
      </c>
      <c r="AN357" s="5" t="s">
        <v>59</v>
      </c>
      <c r="AO357" s="5" t="s">
        <v>59</v>
      </c>
      <c r="AP357" s="5" t="s">
        <v>59</v>
      </c>
      <c r="AQ357" s="5" t="s">
        <v>59</v>
      </c>
      <c r="AR357" s="5" t="s">
        <v>59</v>
      </c>
      <c r="AS357" s="5" t="s">
        <v>59</v>
      </c>
      <c r="AT357" s="5" t="s">
        <v>59</v>
      </c>
      <c r="AU357" s="5" t="s">
        <v>59</v>
      </c>
      <c r="AV357" s="5" t="s">
        <v>59</v>
      </c>
      <c r="AW357" s="5" t="s">
        <v>59</v>
      </c>
      <c r="AX357" s="5" t="s">
        <v>59</v>
      </c>
      <c r="AY357" s="5" t="s">
        <v>59</v>
      </c>
      <c r="AZ357" s="5" t="s">
        <v>59</v>
      </c>
      <c r="BA357" s="5" t="s">
        <v>59</v>
      </c>
      <c r="BB357" s="5" t="s">
        <v>59</v>
      </c>
    </row>
    <row r="358" spans="1:54" x14ac:dyDescent="0.2">
      <c r="A358" s="3" t="s">
        <v>410</v>
      </c>
      <c r="B358" s="4">
        <v>4675174</v>
      </c>
      <c r="C358" s="5" t="s">
        <v>59</v>
      </c>
      <c r="D358" s="5" t="s">
        <v>59</v>
      </c>
      <c r="E358" s="5" t="s">
        <v>59</v>
      </c>
      <c r="F358" s="5" t="s">
        <v>59</v>
      </c>
      <c r="G358" s="5" t="s">
        <v>59</v>
      </c>
      <c r="H358" s="5" t="s">
        <v>59</v>
      </c>
      <c r="I358" s="5" t="s">
        <v>59</v>
      </c>
      <c r="J358" s="5" t="s">
        <v>59</v>
      </c>
      <c r="K358" s="6">
        <v>37.557231480130902</v>
      </c>
      <c r="L358" s="5" t="s">
        <v>59</v>
      </c>
      <c r="M358" s="5" t="s">
        <v>59</v>
      </c>
      <c r="N358" s="5" t="s">
        <v>59</v>
      </c>
      <c r="O358" s="6">
        <v>26.289076145571698</v>
      </c>
      <c r="P358" s="5" t="s">
        <v>59</v>
      </c>
      <c r="Q358" s="5" t="s">
        <v>59</v>
      </c>
      <c r="R358" s="5" t="s">
        <v>59</v>
      </c>
      <c r="S358" s="6">
        <v>29.857556123880101</v>
      </c>
      <c r="T358" s="5" t="s">
        <v>59</v>
      </c>
      <c r="U358" s="5" t="s">
        <v>59</v>
      </c>
      <c r="V358" s="5" t="s">
        <v>59</v>
      </c>
      <c r="W358" s="6">
        <v>28.645762946109301</v>
      </c>
      <c r="X358" s="5" t="s">
        <v>59</v>
      </c>
      <c r="Y358" s="5" t="s">
        <v>59</v>
      </c>
      <c r="Z358" s="5" t="s">
        <v>59</v>
      </c>
      <c r="AA358" s="6">
        <v>35.537273702009799</v>
      </c>
      <c r="AB358" s="5" t="s">
        <v>59</v>
      </c>
      <c r="AC358" s="5" t="s">
        <v>59</v>
      </c>
      <c r="AD358" s="5" t="s">
        <v>59</v>
      </c>
      <c r="AE358" s="5" t="s">
        <v>59</v>
      </c>
      <c r="AF358" s="5" t="s">
        <v>59</v>
      </c>
      <c r="AG358" s="5" t="s">
        <v>59</v>
      </c>
      <c r="AH358" s="5" t="s">
        <v>59</v>
      </c>
      <c r="AI358" s="5" t="s">
        <v>59</v>
      </c>
      <c r="AJ358" s="5" t="s">
        <v>59</v>
      </c>
      <c r="AK358" s="5" t="s">
        <v>59</v>
      </c>
      <c r="AL358" s="5" t="s">
        <v>59</v>
      </c>
      <c r="AM358" s="5" t="s">
        <v>59</v>
      </c>
      <c r="AN358" s="5" t="s">
        <v>59</v>
      </c>
      <c r="AO358" s="5" t="s">
        <v>59</v>
      </c>
      <c r="AP358" s="5" t="s">
        <v>59</v>
      </c>
      <c r="AQ358" s="5" t="s">
        <v>59</v>
      </c>
      <c r="AR358" s="5" t="s">
        <v>59</v>
      </c>
      <c r="AS358" s="5" t="s">
        <v>59</v>
      </c>
      <c r="AT358" s="5" t="s">
        <v>59</v>
      </c>
      <c r="AU358" s="5" t="s">
        <v>59</v>
      </c>
      <c r="AV358" s="5" t="s">
        <v>59</v>
      </c>
      <c r="AW358" s="5" t="s">
        <v>59</v>
      </c>
      <c r="AX358" s="5" t="s">
        <v>59</v>
      </c>
      <c r="AY358" s="5" t="s">
        <v>59</v>
      </c>
      <c r="AZ358" s="5" t="s">
        <v>59</v>
      </c>
      <c r="BA358" s="5" t="s">
        <v>59</v>
      </c>
      <c r="BB358" s="5" t="s">
        <v>59</v>
      </c>
    </row>
    <row r="359" spans="1:54" x14ac:dyDescent="0.2">
      <c r="A359" s="3" t="s">
        <v>411</v>
      </c>
      <c r="B359" s="4">
        <v>4544870</v>
      </c>
      <c r="C359" s="5" t="s">
        <v>59</v>
      </c>
      <c r="D359" s="5" t="s">
        <v>59</v>
      </c>
      <c r="E359" s="5" t="s">
        <v>59</v>
      </c>
      <c r="F359" s="5" t="s">
        <v>59</v>
      </c>
      <c r="G359" s="5" t="s">
        <v>59</v>
      </c>
      <c r="H359" s="5" t="s">
        <v>59</v>
      </c>
      <c r="I359" s="5" t="s">
        <v>59</v>
      </c>
      <c r="J359" s="5" t="s">
        <v>59</v>
      </c>
      <c r="K359" s="5" t="s">
        <v>59</v>
      </c>
      <c r="L359" s="5" t="s">
        <v>59</v>
      </c>
      <c r="M359" s="5" t="s">
        <v>59</v>
      </c>
      <c r="N359" s="5" t="s">
        <v>59</v>
      </c>
      <c r="O359" s="5" t="s">
        <v>59</v>
      </c>
      <c r="P359" s="5" t="s">
        <v>59</v>
      </c>
      <c r="Q359" s="5" t="s">
        <v>59</v>
      </c>
      <c r="R359" s="5" t="s">
        <v>59</v>
      </c>
      <c r="S359" s="5" t="s">
        <v>59</v>
      </c>
      <c r="T359" s="5" t="s">
        <v>59</v>
      </c>
      <c r="U359" s="5" t="s">
        <v>59</v>
      </c>
      <c r="V359" s="5" t="s">
        <v>59</v>
      </c>
      <c r="W359" s="5" t="s">
        <v>59</v>
      </c>
      <c r="X359" s="5" t="s">
        <v>59</v>
      </c>
      <c r="Y359" s="5" t="s">
        <v>59</v>
      </c>
      <c r="Z359" s="5" t="s">
        <v>59</v>
      </c>
      <c r="AA359" s="5" t="s">
        <v>59</v>
      </c>
      <c r="AB359" s="5" t="s">
        <v>59</v>
      </c>
      <c r="AC359" s="5" t="s">
        <v>59</v>
      </c>
      <c r="AD359" s="5" t="s">
        <v>59</v>
      </c>
      <c r="AE359" s="5" t="s">
        <v>59</v>
      </c>
      <c r="AF359" s="5" t="s">
        <v>59</v>
      </c>
      <c r="AG359" s="5" t="s">
        <v>59</v>
      </c>
      <c r="AH359" s="5" t="s">
        <v>59</v>
      </c>
      <c r="AI359" s="5" t="s">
        <v>59</v>
      </c>
      <c r="AJ359" s="5" t="s">
        <v>59</v>
      </c>
      <c r="AK359" s="5" t="s">
        <v>59</v>
      </c>
      <c r="AL359" s="5" t="s">
        <v>59</v>
      </c>
      <c r="AM359" s="5" t="s">
        <v>59</v>
      </c>
      <c r="AN359" s="5" t="s">
        <v>59</v>
      </c>
      <c r="AO359" s="5" t="s">
        <v>59</v>
      </c>
      <c r="AP359" s="5" t="s">
        <v>59</v>
      </c>
      <c r="AQ359" s="5" t="s">
        <v>59</v>
      </c>
      <c r="AR359" s="5" t="s">
        <v>59</v>
      </c>
      <c r="AS359" s="5" t="s">
        <v>59</v>
      </c>
      <c r="AT359" s="5" t="s">
        <v>59</v>
      </c>
      <c r="AU359" s="5" t="s">
        <v>59</v>
      </c>
      <c r="AV359" s="5" t="s">
        <v>59</v>
      </c>
      <c r="AW359" s="5" t="s">
        <v>59</v>
      </c>
      <c r="AX359" s="5" t="s">
        <v>59</v>
      </c>
      <c r="AY359" s="5" t="s">
        <v>59</v>
      </c>
      <c r="AZ359" s="5" t="s">
        <v>59</v>
      </c>
      <c r="BA359" s="5" t="s">
        <v>59</v>
      </c>
      <c r="BB359" s="5" t="s">
        <v>59</v>
      </c>
    </row>
    <row r="360" spans="1:54" x14ac:dyDescent="0.2">
      <c r="A360" s="3" t="s">
        <v>412</v>
      </c>
      <c r="B360" s="4">
        <v>4286618</v>
      </c>
      <c r="C360" s="5" t="s">
        <v>59</v>
      </c>
      <c r="D360" s="5" t="s">
        <v>59</v>
      </c>
      <c r="E360" s="5" t="s">
        <v>59</v>
      </c>
      <c r="F360" s="5" t="s">
        <v>59</v>
      </c>
      <c r="G360" s="5" t="s">
        <v>59</v>
      </c>
      <c r="H360" s="5" t="s">
        <v>59</v>
      </c>
      <c r="I360" s="5" t="s">
        <v>59</v>
      </c>
      <c r="J360" s="5" t="s">
        <v>59</v>
      </c>
      <c r="K360" s="5" t="s">
        <v>59</v>
      </c>
      <c r="L360" s="5" t="s">
        <v>59</v>
      </c>
      <c r="M360" s="5" t="s">
        <v>59</v>
      </c>
      <c r="N360" s="5" t="s">
        <v>59</v>
      </c>
      <c r="O360" s="5" t="s">
        <v>59</v>
      </c>
      <c r="P360" s="5" t="s">
        <v>59</v>
      </c>
      <c r="Q360" s="5" t="s">
        <v>59</v>
      </c>
      <c r="R360" s="5" t="s">
        <v>59</v>
      </c>
      <c r="S360" s="5" t="s">
        <v>59</v>
      </c>
      <c r="T360" s="5" t="s">
        <v>59</v>
      </c>
      <c r="U360" s="5" t="s">
        <v>59</v>
      </c>
      <c r="V360" s="5" t="s">
        <v>59</v>
      </c>
      <c r="W360" s="5" t="s">
        <v>59</v>
      </c>
      <c r="X360" s="5" t="s">
        <v>59</v>
      </c>
      <c r="Y360" s="5" t="s">
        <v>59</v>
      </c>
      <c r="Z360" s="5" t="s">
        <v>59</v>
      </c>
      <c r="AA360" s="5" t="s">
        <v>59</v>
      </c>
      <c r="AB360" s="5" t="s">
        <v>59</v>
      </c>
      <c r="AC360" s="5" t="s">
        <v>59</v>
      </c>
      <c r="AD360" s="5" t="s">
        <v>59</v>
      </c>
      <c r="AE360" s="5" t="s">
        <v>59</v>
      </c>
      <c r="AF360" s="5" t="s">
        <v>59</v>
      </c>
      <c r="AG360" s="5" t="s">
        <v>59</v>
      </c>
      <c r="AH360" s="5" t="s">
        <v>59</v>
      </c>
      <c r="AI360" s="5" t="s">
        <v>59</v>
      </c>
      <c r="AJ360" s="5" t="s">
        <v>59</v>
      </c>
      <c r="AK360" s="5" t="s">
        <v>59</v>
      </c>
      <c r="AL360" s="5" t="s">
        <v>59</v>
      </c>
      <c r="AM360" s="5" t="s">
        <v>59</v>
      </c>
      <c r="AN360" s="5" t="s">
        <v>59</v>
      </c>
      <c r="AO360" s="5" t="s">
        <v>59</v>
      </c>
      <c r="AP360" s="5" t="s">
        <v>59</v>
      </c>
      <c r="AQ360" s="5" t="s">
        <v>59</v>
      </c>
      <c r="AR360" s="5" t="s">
        <v>59</v>
      </c>
      <c r="AS360" s="5" t="s">
        <v>59</v>
      </c>
      <c r="AT360" s="5" t="s">
        <v>59</v>
      </c>
      <c r="AU360" s="5" t="s">
        <v>59</v>
      </c>
      <c r="AV360" s="5" t="s">
        <v>59</v>
      </c>
      <c r="AW360" s="5" t="s">
        <v>59</v>
      </c>
      <c r="AX360" s="5" t="s">
        <v>59</v>
      </c>
      <c r="AY360" s="5" t="s">
        <v>59</v>
      </c>
      <c r="AZ360" s="5" t="s">
        <v>59</v>
      </c>
      <c r="BA360" s="5" t="s">
        <v>59</v>
      </c>
      <c r="BB360" s="5" t="s">
        <v>59</v>
      </c>
    </row>
    <row r="361" spans="1:54" x14ac:dyDescent="0.2">
      <c r="A361" s="3" t="s">
        <v>413</v>
      </c>
      <c r="B361" s="4">
        <v>6570465</v>
      </c>
      <c r="C361" s="6">
        <v>38.854755321696402</v>
      </c>
      <c r="D361" s="6">
        <v>42.246534446682602</v>
      </c>
      <c r="E361" s="5" t="s">
        <v>59</v>
      </c>
      <c r="F361" s="5" t="s">
        <v>59</v>
      </c>
      <c r="G361" s="6">
        <v>38.817905380057503</v>
      </c>
      <c r="H361" s="5" t="s">
        <v>59</v>
      </c>
      <c r="I361" s="6">
        <v>43.716313382248899</v>
      </c>
      <c r="J361" s="6">
        <v>46.518807331917301</v>
      </c>
      <c r="K361" s="6">
        <v>45.201580098319297</v>
      </c>
      <c r="L361" s="6">
        <v>48.310909643391703</v>
      </c>
      <c r="M361" s="6">
        <v>42.407165510085299</v>
      </c>
      <c r="N361" s="5" t="s">
        <v>59</v>
      </c>
      <c r="O361" s="6">
        <v>52.100020424302599</v>
      </c>
      <c r="P361" s="5" t="s">
        <v>59</v>
      </c>
      <c r="Q361" s="6">
        <v>48.879759326049601</v>
      </c>
      <c r="R361" s="6">
        <v>39.0810593310717</v>
      </c>
      <c r="S361" s="6">
        <v>53.969044120876603</v>
      </c>
      <c r="T361" s="6">
        <v>69.973184750823705</v>
      </c>
      <c r="U361" s="6">
        <v>65.119452454863094</v>
      </c>
      <c r="V361" s="5" t="s">
        <v>59</v>
      </c>
      <c r="W361" s="6">
        <v>66.648977221722703</v>
      </c>
      <c r="X361" s="5" t="s">
        <v>59</v>
      </c>
      <c r="Y361" s="5" t="s">
        <v>59</v>
      </c>
      <c r="Z361" s="5" t="s">
        <v>59</v>
      </c>
      <c r="AA361" s="5" t="s">
        <v>59</v>
      </c>
      <c r="AB361" s="5" t="s">
        <v>59</v>
      </c>
      <c r="AC361" s="5" t="s">
        <v>59</v>
      </c>
      <c r="AD361" s="5" t="s">
        <v>59</v>
      </c>
      <c r="AE361" s="5" t="s">
        <v>59</v>
      </c>
      <c r="AF361" s="5" t="s">
        <v>59</v>
      </c>
      <c r="AG361" s="5" t="s">
        <v>59</v>
      </c>
      <c r="AH361" s="5" t="s">
        <v>59</v>
      </c>
      <c r="AI361" s="5" t="s">
        <v>59</v>
      </c>
      <c r="AJ361" s="5" t="s">
        <v>59</v>
      </c>
      <c r="AK361" s="5" t="s">
        <v>59</v>
      </c>
      <c r="AL361" s="5" t="s">
        <v>59</v>
      </c>
      <c r="AM361" s="5" t="s">
        <v>59</v>
      </c>
      <c r="AN361" s="5" t="s">
        <v>59</v>
      </c>
      <c r="AO361" s="5" t="s">
        <v>59</v>
      </c>
      <c r="AP361" s="5" t="s">
        <v>59</v>
      </c>
      <c r="AQ361" s="5" t="s">
        <v>59</v>
      </c>
      <c r="AR361" s="5" t="s">
        <v>59</v>
      </c>
      <c r="AS361" s="5" t="s">
        <v>59</v>
      </c>
      <c r="AT361" s="5" t="s">
        <v>59</v>
      </c>
      <c r="AU361" s="5" t="s">
        <v>59</v>
      </c>
      <c r="AV361" s="5" t="s">
        <v>59</v>
      </c>
      <c r="AW361" s="5" t="s">
        <v>59</v>
      </c>
      <c r="AX361" s="5" t="s">
        <v>59</v>
      </c>
      <c r="AY361" s="5" t="s">
        <v>59</v>
      </c>
      <c r="AZ361" s="5" t="s">
        <v>59</v>
      </c>
      <c r="BA361" s="5" t="s">
        <v>59</v>
      </c>
      <c r="BB361" s="5" t="s">
        <v>59</v>
      </c>
    </row>
    <row r="362" spans="1:54" x14ac:dyDescent="0.2">
      <c r="A362" s="3" t="s">
        <v>414</v>
      </c>
      <c r="B362" s="4">
        <v>4309099</v>
      </c>
      <c r="C362" s="5" t="s">
        <v>59</v>
      </c>
      <c r="D362" s="5" t="s">
        <v>59</v>
      </c>
      <c r="E362" s="5" t="s">
        <v>59</v>
      </c>
      <c r="F362" s="5" t="s">
        <v>59</v>
      </c>
      <c r="G362" s="5" t="s">
        <v>59</v>
      </c>
      <c r="H362" s="5" t="s">
        <v>59</v>
      </c>
      <c r="I362" s="5" t="s">
        <v>59</v>
      </c>
      <c r="J362" s="5" t="s">
        <v>59</v>
      </c>
      <c r="K362" s="5" t="s">
        <v>59</v>
      </c>
      <c r="L362" s="5" t="s">
        <v>59</v>
      </c>
      <c r="M362" s="6">
        <v>16.255134030143498</v>
      </c>
      <c r="N362" s="5" t="s">
        <v>59</v>
      </c>
      <c r="O362" s="5" t="s">
        <v>59</v>
      </c>
      <c r="P362" s="5" t="s">
        <v>59</v>
      </c>
      <c r="Q362" s="5" t="s">
        <v>59</v>
      </c>
      <c r="R362" s="5" t="s">
        <v>59</v>
      </c>
      <c r="S362" s="5" t="s">
        <v>59</v>
      </c>
      <c r="T362" s="5" t="s">
        <v>59</v>
      </c>
      <c r="U362" s="5" t="s">
        <v>59</v>
      </c>
      <c r="V362" s="5" t="s">
        <v>59</v>
      </c>
      <c r="W362" s="5" t="s">
        <v>59</v>
      </c>
      <c r="X362" s="5" t="s">
        <v>59</v>
      </c>
      <c r="Y362" s="6">
        <v>21.606126383542801</v>
      </c>
      <c r="Z362" s="5" t="s">
        <v>59</v>
      </c>
      <c r="AA362" s="5" t="s">
        <v>59</v>
      </c>
      <c r="AB362" s="5" t="s">
        <v>59</v>
      </c>
      <c r="AC362" s="5" t="s">
        <v>59</v>
      </c>
      <c r="AD362" s="5" t="s">
        <v>59</v>
      </c>
      <c r="AE362" s="5" t="s">
        <v>59</v>
      </c>
      <c r="AF362" s="5" t="s">
        <v>59</v>
      </c>
      <c r="AG362" s="5" t="s">
        <v>59</v>
      </c>
      <c r="AH362" s="5" t="s">
        <v>59</v>
      </c>
      <c r="AI362" s="5" t="s">
        <v>59</v>
      </c>
      <c r="AJ362" s="5" t="s">
        <v>59</v>
      </c>
      <c r="AK362" s="5" t="s">
        <v>59</v>
      </c>
      <c r="AL362" s="5" t="s">
        <v>59</v>
      </c>
      <c r="AM362" s="5" t="s">
        <v>59</v>
      </c>
      <c r="AN362" s="5" t="s">
        <v>59</v>
      </c>
      <c r="AO362" s="5" t="s">
        <v>59</v>
      </c>
      <c r="AP362" s="5" t="s">
        <v>59</v>
      </c>
      <c r="AQ362" s="5" t="s">
        <v>59</v>
      </c>
      <c r="AR362" s="5" t="s">
        <v>59</v>
      </c>
      <c r="AS362" s="5" t="s">
        <v>59</v>
      </c>
      <c r="AT362" s="5" t="s">
        <v>59</v>
      </c>
      <c r="AU362" s="5" t="s">
        <v>59</v>
      </c>
      <c r="AV362" s="5" t="s">
        <v>59</v>
      </c>
      <c r="AW362" s="5" t="s">
        <v>59</v>
      </c>
      <c r="AX362" s="5" t="s">
        <v>59</v>
      </c>
      <c r="AY362" s="5" t="s">
        <v>59</v>
      </c>
      <c r="AZ362" s="5" t="s">
        <v>59</v>
      </c>
      <c r="BA362" s="5" t="s">
        <v>59</v>
      </c>
      <c r="BB362" s="5" t="s">
        <v>59</v>
      </c>
    </row>
    <row r="363" spans="1:54" x14ac:dyDescent="0.2">
      <c r="A363" s="3" t="s">
        <v>415</v>
      </c>
      <c r="B363" s="4">
        <v>10485958</v>
      </c>
      <c r="C363" s="5" t="s">
        <v>59</v>
      </c>
      <c r="D363" s="5" t="s">
        <v>59</v>
      </c>
      <c r="E363" s="5" t="s">
        <v>59</v>
      </c>
      <c r="F363" s="5" t="s">
        <v>59</v>
      </c>
      <c r="G363" s="5" t="s">
        <v>59</v>
      </c>
      <c r="H363" s="5" t="s">
        <v>59</v>
      </c>
      <c r="I363" s="5" t="s">
        <v>59</v>
      </c>
      <c r="J363" s="5" t="s">
        <v>59</v>
      </c>
      <c r="K363" s="5" t="s">
        <v>59</v>
      </c>
      <c r="L363" s="5" t="s">
        <v>59</v>
      </c>
      <c r="M363" s="5" t="s">
        <v>59</v>
      </c>
      <c r="N363" s="5" t="s">
        <v>59</v>
      </c>
      <c r="O363" s="5" t="s">
        <v>59</v>
      </c>
      <c r="P363" s="5" t="s">
        <v>59</v>
      </c>
      <c r="Q363" s="5" t="s">
        <v>59</v>
      </c>
      <c r="R363" s="5" t="s">
        <v>59</v>
      </c>
      <c r="S363" s="5" t="s">
        <v>59</v>
      </c>
      <c r="T363" s="5" t="s">
        <v>59</v>
      </c>
      <c r="U363" s="5" t="s">
        <v>59</v>
      </c>
      <c r="V363" s="5" t="s">
        <v>59</v>
      </c>
      <c r="W363" s="5" t="s">
        <v>59</v>
      </c>
      <c r="X363" s="5" t="s">
        <v>59</v>
      </c>
      <c r="Y363" s="5" t="s">
        <v>59</v>
      </c>
      <c r="Z363" s="5" t="s">
        <v>59</v>
      </c>
      <c r="AA363" s="5" t="s">
        <v>59</v>
      </c>
      <c r="AB363" s="5" t="s">
        <v>59</v>
      </c>
      <c r="AC363" s="5" t="s">
        <v>59</v>
      </c>
      <c r="AD363" s="5" t="s">
        <v>59</v>
      </c>
      <c r="AE363" s="5" t="s">
        <v>59</v>
      </c>
      <c r="AF363" s="5" t="s">
        <v>59</v>
      </c>
      <c r="AG363" s="5" t="s">
        <v>59</v>
      </c>
      <c r="AH363" s="5" t="s">
        <v>59</v>
      </c>
      <c r="AI363" s="5" t="s">
        <v>59</v>
      </c>
      <c r="AJ363" s="5" t="s">
        <v>59</v>
      </c>
      <c r="AK363" s="5" t="s">
        <v>59</v>
      </c>
      <c r="AL363" s="5" t="s">
        <v>59</v>
      </c>
      <c r="AM363" s="5" t="s">
        <v>59</v>
      </c>
      <c r="AN363" s="5" t="s">
        <v>59</v>
      </c>
      <c r="AO363" s="5" t="s">
        <v>59</v>
      </c>
      <c r="AP363" s="5" t="s">
        <v>59</v>
      </c>
      <c r="AQ363" s="5" t="s">
        <v>59</v>
      </c>
      <c r="AR363" s="5" t="s">
        <v>59</v>
      </c>
      <c r="AS363" s="5" t="s">
        <v>59</v>
      </c>
      <c r="AT363" s="5" t="s">
        <v>59</v>
      </c>
      <c r="AU363" s="5" t="s">
        <v>59</v>
      </c>
      <c r="AV363" s="5" t="s">
        <v>59</v>
      </c>
      <c r="AW363" s="5" t="s">
        <v>59</v>
      </c>
      <c r="AX363" s="5" t="s">
        <v>59</v>
      </c>
      <c r="AY363" s="5" t="s">
        <v>59</v>
      </c>
      <c r="AZ363" s="5" t="s">
        <v>59</v>
      </c>
      <c r="BA363" s="5" t="s">
        <v>59</v>
      </c>
      <c r="BB363" s="5" t="s">
        <v>59</v>
      </c>
    </row>
    <row r="364" spans="1:54" x14ac:dyDescent="0.2">
      <c r="A364" s="3" t="s">
        <v>416</v>
      </c>
      <c r="B364" s="4">
        <v>7364377</v>
      </c>
      <c r="C364" s="5" t="s">
        <v>59</v>
      </c>
      <c r="D364" s="5" t="s">
        <v>59</v>
      </c>
      <c r="E364" s="5" t="s">
        <v>59</v>
      </c>
      <c r="F364" s="5" t="s">
        <v>59</v>
      </c>
      <c r="G364" s="5" t="s">
        <v>59</v>
      </c>
      <c r="H364" s="5" t="s">
        <v>59</v>
      </c>
      <c r="I364" s="5" t="s">
        <v>59</v>
      </c>
      <c r="J364" s="5" t="s">
        <v>59</v>
      </c>
      <c r="K364" s="6">
        <v>22.695790990374601</v>
      </c>
      <c r="L364" s="6">
        <v>27.4479905504991</v>
      </c>
      <c r="M364" s="6">
        <v>25.148272794283098</v>
      </c>
      <c r="N364" s="6">
        <v>26.363495082238501</v>
      </c>
      <c r="O364" s="6">
        <v>34.078735145663202</v>
      </c>
      <c r="P364" s="6">
        <v>31.666448139113601</v>
      </c>
      <c r="Q364" s="5" t="s">
        <v>59</v>
      </c>
      <c r="R364" s="5" t="s">
        <v>59</v>
      </c>
      <c r="S364" s="5" t="s">
        <v>59</v>
      </c>
      <c r="T364" s="5" t="s">
        <v>59</v>
      </c>
      <c r="U364" s="5" t="s">
        <v>59</v>
      </c>
      <c r="V364" s="5" t="s">
        <v>59</v>
      </c>
      <c r="W364" s="5" t="s">
        <v>59</v>
      </c>
      <c r="X364" s="5" t="s">
        <v>59</v>
      </c>
      <c r="Y364" s="5" t="s">
        <v>59</v>
      </c>
      <c r="Z364" s="5" t="s">
        <v>59</v>
      </c>
      <c r="AA364" s="5" t="s">
        <v>59</v>
      </c>
      <c r="AB364" s="5" t="s">
        <v>59</v>
      </c>
      <c r="AC364" s="5" t="s">
        <v>59</v>
      </c>
      <c r="AD364" s="5" t="s">
        <v>59</v>
      </c>
      <c r="AE364" s="5" t="s">
        <v>59</v>
      </c>
      <c r="AF364" s="5" t="s">
        <v>59</v>
      </c>
      <c r="AG364" s="5" t="s">
        <v>59</v>
      </c>
      <c r="AH364" s="5" t="s">
        <v>59</v>
      </c>
      <c r="AI364" s="5" t="s">
        <v>59</v>
      </c>
      <c r="AJ364" s="5" t="s">
        <v>59</v>
      </c>
      <c r="AK364" s="5" t="s">
        <v>59</v>
      </c>
      <c r="AL364" s="5" t="s">
        <v>59</v>
      </c>
      <c r="AM364" s="5" t="s">
        <v>59</v>
      </c>
      <c r="AN364" s="5" t="s">
        <v>59</v>
      </c>
      <c r="AO364" s="5" t="s">
        <v>59</v>
      </c>
      <c r="AP364" s="5" t="s">
        <v>59</v>
      </c>
      <c r="AQ364" s="5" t="s">
        <v>59</v>
      </c>
      <c r="AR364" s="5" t="s">
        <v>59</v>
      </c>
      <c r="AS364" s="5" t="s">
        <v>59</v>
      </c>
      <c r="AT364" s="5" t="s">
        <v>59</v>
      </c>
      <c r="AU364" s="5" t="s">
        <v>59</v>
      </c>
      <c r="AV364" s="5" t="s">
        <v>59</v>
      </c>
      <c r="AW364" s="5" t="s">
        <v>59</v>
      </c>
      <c r="AX364" s="5" t="s">
        <v>59</v>
      </c>
      <c r="AY364" s="5" t="s">
        <v>59</v>
      </c>
      <c r="AZ364" s="5" t="s">
        <v>59</v>
      </c>
      <c r="BA364" s="5" t="s">
        <v>59</v>
      </c>
      <c r="BB364" s="5" t="s">
        <v>59</v>
      </c>
    </row>
    <row r="365" spans="1:54" x14ac:dyDescent="0.2">
      <c r="A365" s="3" t="s">
        <v>417</v>
      </c>
      <c r="B365" s="4">
        <v>4392503</v>
      </c>
      <c r="C365" s="6">
        <v>16.7031386047388</v>
      </c>
      <c r="D365" s="6">
        <v>17.1119606630729</v>
      </c>
      <c r="E365" s="6">
        <v>16.171423368674201</v>
      </c>
      <c r="F365" s="6">
        <v>16.215131686532199</v>
      </c>
      <c r="G365" s="6">
        <v>16.224639755551699</v>
      </c>
      <c r="H365" s="5" t="s">
        <v>59</v>
      </c>
      <c r="I365" s="5" t="s">
        <v>59</v>
      </c>
      <c r="J365" s="6">
        <v>18.151674359248599</v>
      </c>
      <c r="K365" s="6">
        <v>20.4397455001567</v>
      </c>
      <c r="L365" s="6">
        <v>15.8055971825173</v>
      </c>
      <c r="M365" s="5" t="s">
        <v>59</v>
      </c>
      <c r="N365" s="6">
        <v>13.413180836331801</v>
      </c>
      <c r="O365" s="6">
        <v>15.433922173370799</v>
      </c>
      <c r="P365" s="6">
        <v>13.090428258544399</v>
      </c>
      <c r="Q365" s="6">
        <v>13.992182426326901</v>
      </c>
      <c r="R365" s="6">
        <v>14.4939986112727</v>
      </c>
      <c r="S365" s="6">
        <v>16.8226327658044</v>
      </c>
      <c r="T365" s="6">
        <v>17.3847901788921</v>
      </c>
      <c r="U365" s="6">
        <v>17.839763072310401</v>
      </c>
      <c r="V365" s="5" t="s">
        <v>59</v>
      </c>
      <c r="W365" s="6">
        <v>19.782416560747802</v>
      </c>
      <c r="X365" s="6">
        <v>21.412445066308301</v>
      </c>
      <c r="Y365" s="6">
        <v>22.199114942603501</v>
      </c>
      <c r="Z365" s="5" t="s">
        <v>59</v>
      </c>
      <c r="AA365" s="5" t="s">
        <v>59</v>
      </c>
      <c r="AB365" s="5" t="s">
        <v>59</v>
      </c>
      <c r="AC365" s="6">
        <v>19.889868898185998</v>
      </c>
      <c r="AD365" s="5" t="s">
        <v>59</v>
      </c>
      <c r="AE365" s="5" t="s">
        <v>59</v>
      </c>
      <c r="AF365" s="5" t="s">
        <v>59</v>
      </c>
      <c r="AG365" s="5" t="s">
        <v>59</v>
      </c>
      <c r="AH365" s="5" t="s">
        <v>59</v>
      </c>
      <c r="AI365" s="5" t="s">
        <v>59</v>
      </c>
      <c r="AJ365" s="5" t="s">
        <v>59</v>
      </c>
      <c r="AK365" s="6">
        <v>24.641178467638898</v>
      </c>
      <c r="AL365" s="5" t="s">
        <v>59</v>
      </c>
      <c r="AM365" s="5" t="s">
        <v>59</v>
      </c>
      <c r="AN365" s="5" t="s">
        <v>59</v>
      </c>
      <c r="AO365" s="5" t="s">
        <v>59</v>
      </c>
      <c r="AP365" s="5" t="s">
        <v>59</v>
      </c>
      <c r="AQ365" s="5" t="s">
        <v>59</v>
      </c>
      <c r="AR365" s="5" t="s">
        <v>59</v>
      </c>
      <c r="AS365" s="5" t="s">
        <v>59</v>
      </c>
      <c r="AT365" s="5" t="s">
        <v>59</v>
      </c>
      <c r="AU365" s="5" t="s">
        <v>59</v>
      </c>
      <c r="AV365" s="5" t="s">
        <v>59</v>
      </c>
      <c r="AW365" s="5" t="s">
        <v>59</v>
      </c>
      <c r="AX365" s="5" t="s">
        <v>59</v>
      </c>
      <c r="AY365" s="5" t="s">
        <v>59</v>
      </c>
      <c r="AZ365" s="5" t="s">
        <v>59</v>
      </c>
      <c r="BA365" s="5" t="s">
        <v>59</v>
      </c>
      <c r="BB365" s="5" t="s">
        <v>59</v>
      </c>
    </row>
    <row r="366" spans="1:54" x14ac:dyDescent="0.2">
      <c r="A366" s="3" t="s">
        <v>418</v>
      </c>
      <c r="B366" s="4">
        <v>4659521</v>
      </c>
      <c r="C366" s="6">
        <v>16.205360683940299</v>
      </c>
      <c r="D366" s="6">
        <v>16.469048957574199</v>
      </c>
      <c r="E366" s="5" t="s">
        <v>59</v>
      </c>
      <c r="F366" s="6">
        <v>16.801145144087801</v>
      </c>
      <c r="G366" s="6">
        <v>16.7983233345965</v>
      </c>
      <c r="H366" s="5" t="s">
        <v>59</v>
      </c>
      <c r="I366" s="5" t="s">
        <v>59</v>
      </c>
      <c r="J366" s="5" t="s">
        <v>59</v>
      </c>
      <c r="K366" s="6">
        <v>30.200805415376902</v>
      </c>
      <c r="L366" s="5" t="s">
        <v>59</v>
      </c>
      <c r="M366" s="5" t="s">
        <v>59</v>
      </c>
      <c r="N366" s="5" t="s">
        <v>59</v>
      </c>
      <c r="O366" s="6">
        <v>28.717276588431702</v>
      </c>
      <c r="P366" s="5" t="s">
        <v>59</v>
      </c>
      <c r="Q366" s="5" t="s">
        <v>59</v>
      </c>
      <c r="R366" s="5" t="s">
        <v>59</v>
      </c>
      <c r="S366" s="6">
        <v>22.007416518885201</v>
      </c>
      <c r="T366" s="5" t="s">
        <v>59</v>
      </c>
      <c r="U366" s="5" t="s">
        <v>59</v>
      </c>
      <c r="V366" s="5" t="s">
        <v>59</v>
      </c>
      <c r="W366" s="5" t="s">
        <v>59</v>
      </c>
      <c r="X366" s="5" t="s">
        <v>59</v>
      </c>
      <c r="Y366" s="5" t="s">
        <v>59</v>
      </c>
      <c r="Z366" s="5" t="s">
        <v>59</v>
      </c>
      <c r="AA366" s="6">
        <v>29.5599575741374</v>
      </c>
      <c r="AB366" s="5" t="s">
        <v>59</v>
      </c>
      <c r="AC366" s="5" t="s">
        <v>59</v>
      </c>
      <c r="AD366" s="5" t="s">
        <v>59</v>
      </c>
      <c r="AE366" s="5" t="s">
        <v>59</v>
      </c>
      <c r="AF366" s="5" t="s">
        <v>59</v>
      </c>
      <c r="AG366" s="5" t="s">
        <v>59</v>
      </c>
      <c r="AH366" s="5" t="s">
        <v>59</v>
      </c>
      <c r="AI366" s="5" t="s">
        <v>59</v>
      </c>
      <c r="AJ366" s="5" t="s">
        <v>59</v>
      </c>
      <c r="AK366" s="5" t="s">
        <v>59</v>
      </c>
      <c r="AL366" s="5" t="s">
        <v>59</v>
      </c>
      <c r="AM366" s="5" t="s">
        <v>59</v>
      </c>
      <c r="AN366" s="5" t="s">
        <v>59</v>
      </c>
      <c r="AO366" s="5" t="s">
        <v>59</v>
      </c>
      <c r="AP366" s="5" t="s">
        <v>59</v>
      </c>
      <c r="AQ366" s="5" t="s">
        <v>59</v>
      </c>
      <c r="AR366" s="5" t="s">
        <v>59</v>
      </c>
      <c r="AS366" s="5" t="s">
        <v>59</v>
      </c>
      <c r="AT366" s="5" t="s">
        <v>59</v>
      </c>
      <c r="AU366" s="5" t="s">
        <v>59</v>
      </c>
      <c r="AV366" s="5" t="s">
        <v>59</v>
      </c>
      <c r="AW366" s="5" t="s">
        <v>59</v>
      </c>
      <c r="AX366" s="5" t="s">
        <v>59</v>
      </c>
      <c r="AY366" s="5" t="s">
        <v>59</v>
      </c>
      <c r="AZ366" s="5" t="s">
        <v>59</v>
      </c>
      <c r="BA366" s="5" t="s">
        <v>59</v>
      </c>
      <c r="BB366" s="5" t="s">
        <v>59</v>
      </c>
    </row>
    <row r="367" spans="1:54" x14ac:dyDescent="0.2">
      <c r="A367" s="3" t="s">
        <v>419</v>
      </c>
      <c r="B367" s="4">
        <v>6506246</v>
      </c>
      <c r="C367" s="6">
        <v>25.714465835408401</v>
      </c>
      <c r="D367" s="6">
        <v>27.756478695449001</v>
      </c>
      <c r="E367" s="6">
        <v>28.1000934225724</v>
      </c>
      <c r="F367" s="6">
        <v>29.4498718979386</v>
      </c>
      <c r="G367" s="6">
        <v>28.639781845679099</v>
      </c>
      <c r="H367" s="5" t="s">
        <v>59</v>
      </c>
      <c r="I367" s="6">
        <v>35.664431992388003</v>
      </c>
      <c r="J367" s="5" t="s">
        <v>59</v>
      </c>
      <c r="K367" s="5" t="s">
        <v>59</v>
      </c>
      <c r="L367" s="5" t="s">
        <v>59</v>
      </c>
      <c r="M367" s="5" t="s">
        <v>59</v>
      </c>
      <c r="N367" s="5" t="s">
        <v>59</v>
      </c>
      <c r="O367" s="5" t="s">
        <v>59</v>
      </c>
      <c r="P367" s="5" t="s">
        <v>59</v>
      </c>
      <c r="Q367" s="5" t="s">
        <v>59</v>
      </c>
      <c r="R367" s="5" t="s">
        <v>59</v>
      </c>
      <c r="S367" s="5" t="s">
        <v>59</v>
      </c>
      <c r="T367" s="5" t="s">
        <v>59</v>
      </c>
      <c r="U367" s="5" t="s">
        <v>59</v>
      </c>
      <c r="V367" s="5" t="s">
        <v>59</v>
      </c>
      <c r="W367" s="5" t="s">
        <v>59</v>
      </c>
      <c r="X367" s="5" t="s">
        <v>59</v>
      </c>
      <c r="Y367" s="5" t="s">
        <v>59</v>
      </c>
      <c r="Z367" s="5" t="s">
        <v>59</v>
      </c>
      <c r="AA367" s="5" t="s">
        <v>59</v>
      </c>
      <c r="AB367" s="5" t="s">
        <v>59</v>
      </c>
      <c r="AC367" s="5" t="s">
        <v>59</v>
      </c>
      <c r="AD367" s="5" t="s">
        <v>59</v>
      </c>
      <c r="AE367" s="5" t="s">
        <v>59</v>
      </c>
      <c r="AF367" s="5" t="s">
        <v>59</v>
      </c>
      <c r="AG367" s="5" t="s">
        <v>59</v>
      </c>
      <c r="AH367" s="5" t="s">
        <v>59</v>
      </c>
      <c r="AI367" s="5" t="s">
        <v>59</v>
      </c>
      <c r="AJ367" s="5" t="s">
        <v>59</v>
      </c>
      <c r="AK367" s="5" t="s">
        <v>59</v>
      </c>
      <c r="AL367" s="5" t="s">
        <v>59</v>
      </c>
      <c r="AM367" s="5" t="s">
        <v>59</v>
      </c>
      <c r="AN367" s="5" t="s">
        <v>59</v>
      </c>
      <c r="AO367" s="5" t="s">
        <v>59</v>
      </c>
      <c r="AP367" s="5" t="s">
        <v>59</v>
      </c>
      <c r="AQ367" s="5" t="s">
        <v>59</v>
      </c>
      <c r="AR367" s="5" t="s">
        <v>59</v>
      </c>
      <c r="AS367" s="5" t="s">
        <v>59</v>
      </c>
      <c r="AT367" s="5" t="s">
        <v>59</v>
      </c>
      <c r="AU367" s="5" t="s">
        <v>59</v>
      </c>
      <c r="AV367" s="5" t="s">
        <v>59</v>
      </c>
      <c r="AW367" s="5" t="s">
        <v>59</v>
      </c>
      <c r="AX367" s="5" t="s">
        <v>59</v>
      </c>
      <c r="AY367" s="5" t="s">
        <v>59</v>
      </c>
      <c r="AZ367" s="5" t="s">
        <v>59</v>
      </c>
      <c r="BA367" s="5" t="s">
        <v>59</v>
      </c>
      <c r="BB367" s="5" t="s">
        <v>59</v>
      </c>
    </row>
    <row r="368" spans="1:54" x14ac:dyDescent="0.2">
      <c r="A368" s="3" t="s">
        <v>420</v>
      </c>
      <c r="B368" s="4">
        <v>4390989</v>
      </c>
      <c r="C368" s="6">
        <v>20.1239624802066</v>
      </c>
      <c r="D368" s="6">
        <v>23.691600354406098</v>
      </c>
      <c r="E368" s="6">
        <v>25.192019855222799</v>
      </c>
      <c r="F368" s="5" t="s">
        <v>59</v>
      </c>
      <c r="G368" s="5" t="s">
        <v>59</v>
      </c>
      <c r="H368" s="5" t="s">
        <v>59</v>
      </c>
      <c r="I368" s="5" t="s">
        <v>59</v>
      </c>
      <c r="J368" s="5" t="s">
        <v>59</v>
      </c>
      <c r="K368" s="5" t="s">
        <v>59</v>
      </c>
      <c r="L368" s="5" t="s">
        <v>59</v>
      </c>
      <c r="M368" s="5" t="s">
        <v>59</v>
      </c>
      <c r="N368" s="5" t="s">
        <v>59</v>
      </c>
      <c r="O368" s="5" t="s">
        <v>59</v>
      </c>
      <c r="P368" s="5" t="s">
        <v>59</v>
      </c>
      <c r="Q368" s="5" t="s">
        <v>59</v>
      </c>
      <c r="R368" s="5" t="s">
        <v>59</v>
      </c>
      <c r="S368" s="5" t="s">
        <v>59</v>
      </c>
      <c r="T368" s="5" t="s">
        <v>59</v>
      </c>
      <c r="U368" s="5" t="s">
        <v>59</v>
      </c>
      <c r="V368" s="5" t="s">
        <v>59</v>
      </c>
      <c r="W368" s="5" t="s">
        <v>59</v>
      </c>
      <c r="X368" s="5" t="s">
        <v>59</v>
      </c>
      <c r="Y368" s="5" t="s">
        <v>59</v>
      </c>
      <c r="Z368" s="5" t="s">
        <v>59</v>
      </c>
      <c r="AA368" s="5" t="s">
        <v>59</v>
      </c>
      <c r="AB368" s="5" t="s">
        <v>59</v>
      </c>
      <c r="AC368" s="5" t="s">
        <v>59</v>
      </c>
      <c r="AD368" s="5" t="s">
        <v>59</v>
      </c>
      <c r="AE368" s="5" t="s">
        <v>59</v>
      </c>
      <c r="AF368" s="5" t="s">
        <v>59</v>
      </c>
      <c r="AG368" s="5" t="s">
        <v>59</v>
      </c>
      <c r="AH368" s="5" t="s">
        <v>59</v>
      </c>
      <c r="AI368" s="5" t="s">
        <v>59</v>
      </c>
      <c r="AJ368" s="5" t="s">
        <v>59</v>
      </c>
      <c r="AK368" s="5" t="s">
        <v>59</v>
      </c>
      <c r="AL368" s="5" t="s">
        <v>59</v>
      </c>
      <c r="AM368" s="5" t="s">
        <v>59</v>
      </c>
      <c r="AN368" s="5" t="s">
        <v>59</v>
      </c>
      <c r="AO368" s="5" t="s">
        <v>59</v>
      </c>
      <c r="AP368" s="5" t="s">
        <v>59</v>
      </c>
      <c r="AQ368" s="5" t="s">
        <v>59</v>
      </c>
      <c r="AR368" s="5" t="s">
        <v>59</v>
      </c>
      <c r="AS368" s="5" t="s">
        <v>59</v>
      </c>
      <c r="AT368" s="5" t="s">
        <v>59</v>
      </c>
      <c r="AU368" s="5" t="s">
        <v>59</v>
      </c>
      <c r="AV368" s="5" t="s">
        <v>59</v>
      </c>
      <c r="AW368" s="5" t="s">
        <v>59</v>
      </c>
      <c r="AX368" s="5" t="s">
        <v>59</v>
      </c>
      <c r="AY368" s="5" t="s">
        <v>59</v>
      </c>
      <c r="AZ368" s="5" t="s">
        <v>59</v>
      </c>
      <c r="BA368" s="5" t="s">
        <v>59</v>
      </c>
      <c r="BB368" s="5" t="s">
        <v>59</v>
      </c>
    </row>
    <row r="369" spans="1:54" x14ac:dyDescent="0.2">
      <c r="A369" s="3" t="s">
        <v>421</v>
      </c>
      <c r="B369" s="4">
        <v>4730699</v>
      </c>
      <c r="C369" s="6">
        <v>25.878247917369698</v>
      </c>
      <c r="D369" s="5" t="s">
        <v>59</v>
      </c>
      <c r="E369" s="6">
        <v>25.2815687600426</v>
      </c>
      <c r="F369" s="5" t="s">
        <v>59</v>
      </c>
      <c r="G369" s="6">
        <v>26.260275951470401</v>
      </c>
      <c r="H369" s="5" t="s">
        <v>59</v>
      </c>
      <c r="I369" s="5" t="s">
        <v>59</v>
      </c>
      <c r="J369" s="5" t="s">
        <v>59</v>
      </c>
      <c r="K369" s="6">
        <v>24.3123233692972</v>
      </c>
      <c r="L369" s="5" t="s">
        <v>59</v>
      </c>
      <c r="M369" s="5" t="s">
        <v>59</v>
      </c>
      <c r="N369" s="5" t="s">
        <v>59</v>
      </c>
      <c r="O369" s="6">
        <v>27.4106652293218</v>
      </c>
      <c r="P369" s="5" t="s">
        <v>59</v>
      </c>
      <c r="Q369" s="5" t="s">
        <v>59</v>
      </c>
      <c r="R369" s="5" t="s">
        <v>59</v>
      </c>
      <c r="S369" s="6">
        <v>28.061555323480398</v>
      </c>
      <c r="T369" s="5" t="s">
        <v>59</v>
      </c>
      <c r="U369" s="5" t="s">
        <v>59</v>
      </c>
      <c r="V369" s="5" t="s">
        <v>59</v>
      </c>
      <c r="W369" s="6">
        <v>24.393894206734402</v>
      </c>
      <c r="X369" s="5" t="s">
        <v>59</v>
      </c>
      <c r="Y369" s="5" t="s">
        <v>59</v>
      </c>
      <c r="Z369" s="5" t="s">
        <v>59</v>
      </c>
      <c r="AA369" s="5" t="s">
        <v>59</v>
      </c>
      <c r="AB369" s="5" t="s">
        <v>59</v>
      </c>
      <c r="AC369" s="5" t="s">
        <v>59</v>
      </c>
      <c r="AD369" s="5" t="s">
        <v>59</v>
      </c>
      <c r="AE369" s="5" t="s">
        <v>59</v>
      </c>
      <c r="AF369" s="5" t="s">
        <v>59</v>
      </c>
      <c r="AG369" s="5" t="s">
        <v>59</v>
      </c>
      <c r="AH369" s="5" t="s">
        <v>59</v>
      </c>
      <c r="AI369" s="5" t="s">
        <v>59</v>
      </c>
      <c r="AJ369" s="5" t="s">
        <v>59</v>
      </c>
      <c r="AK369" s="5" t="s">
        <v>59</v>
      </c>
      <c r="AL369" s="5" t="s">
        <v>59</v>
      </c>
      <c r="AM369" s="5" t="s">
        <v>59</v>
      </c>
      <c r="AN369" s="5" t="s">
        <v>59</v>
      </c>
      <c r="AO369" s="5" t="s">
        <v>59</v>
      </c>
      <c r="AP369" s="5" t="s">
        <v>59</v>
      </c>
      <c r="AQ369" s="5" t="s">
        <v>59</v>
      </c>
      <c r="AR369" s="5" t="s">
        <v>59</v>
      </c>
      <c r="AS369" s="5" t="s">
        <v>59</v>
      </c>
      <c r="AT369" s="5" t="s">
        <v>59</v>
      </c>
      <c r="AU369" s="5" t="s">
        <v>59</v>
      </c>
      <c r="AV369" s="5" t="s">
        <v>59</v>
      </c>
      <c r="AW369" s="5" t="s">
        <v>59</v>
      </c>
      <c r="AX369" s="5" t="s">
        <v>59</v>
      </c>
      <c r="AY369" s="5" t="s">
        <v>59</v>
      </c>
      <c r="AZ369" s="5" t="s">
        <v>59</v>
      </c>
      <c r="BA369" s="5" t="s">
        <v>59</v>
      </c>
      <c r="BB369" s="5" t="s">
        <v>59</v>
      </c>
    </row>
    <row r="370" spans="1:54" x14ac:dyDescent="0.2">
      <c r="A370" s="3" t="s">
        <v>422</v>
      </c>
      <c r="B370" s="4">
        <v>4332961</v>
      </c>
      <c r="C370" s="6">
        <v>35.322452338063499</v>
      </c>
      <c r="D370" s="6">
        <v>36.327770640248197</v>
      </c>
      <c r="E370" s="6">
        <v>35.362336546713202</v>
      </c>
      <c r="F370" s="6">
        <v>35.712295452160099</v>
      </c>
      <c r="G370" s="5" t="s">
        <v>59</v>
      </c>
      <c r="H370" s="5" t="s">
        <v>59</v>
      </c>
      <c r="I370" s="5" t="s">
        <v>59</v>
      </c>
      <c r="J370" s="5" t="s">
        <v>59</v>
      </c>
      <c r="K370" s="5" t="s">
        <v>59</v>
      </c>
      <c r="L370" s="5" t="s">
        <v>59</v>
      </c>
      <c r="M370" s="5" t="s">
        <v>59</v>
      </c>
      <c r="N370" s="5" t="s">
        <v>59</v>
      </c>
      <c r="O370" s="5" t="s">
        <v>59</v>
      </c>
      <c r="P370" s="5" t="s">
        <v>59</v>
      </c>
      <c r="Q370" s="5" t="s">
        <v>59</v>
      </c>
      <c r="R370" s="5" t="s">
        <v>59</v>
      </c>
      <c r="S370" s="5" t="s">
        <v>59</v>
      </c>
      <c r="T370" s="5" t="s">
        <v>59</v>
      </c>
      <c r="U370" s="5" t="s">
        <v>59</v>
      </c>
      <c r="V370" s="5" t="s">
        <v>59</v>
      </c>
      <c r="W370" s="5" t="s">
        <v>59</v>
      </c>
      <c r="X370" s="5" t="s">
        <v>59</v>
      </c>
      <c r="Y370" s="5" t="s">
        <v>59</v>
      </c>
      <c r="Z370" s="5" t="s">
        <v>59</v>
      </c>
      <c r="AA370" s="5" t="s">
        <v>59</v>
      </c>
      <c r="AB370" s="5" t="s">
        <v>59</v>
      </c>
      <c r="AC370" s="5" t="s">
        <v>59</v>
      </c>
      <c r="AD370" s="5" t="s">
        <v>59</v>
      </c>
      <c r="AE370" s="5" t="s">
        <v>59</v>
      </c>
      <c r="AF370" s="5" t="s">
        <v>59</v>
      </c>
      <c r="AG370" s="5" t="s">
        <v>59</v>
      </c>
      <c r="AH370" s="5" t="s">
        <v>59</v>
      </c>
      <c r="AI370" s="5" t="s">
        <v>59</v>
      </c>
      <c r="AJ370" s="5" t="s">
        <v>59</v>
      </c>
      <c r="AK370" s="5" t="s">
        <v>59</v>
      </c>
      <c r="AL370" s="5" t="s">
        <v>59</v>
      </c>
      <c r="AM370" s="5" t="s">
        <v>59</v>
      </c>
      <c r="AN370" s="5" t="s">
        <v>59</v>
      </c>
      <c r="AO370" s="5" t="s">
        <v>59</v>
      </c>
      <c r="AP370" s="5" t="s">
        <v>59</v>
      </c>
      <c r="AQ370" s="5" t="s">
        <v>59</v>
      </c>
      <c r="AR370" s="5" t="s">
        <v>59</v>
      </c>
      <c r="AS370" s="5" t="s">
        <v>59</v>
      </c>
      <c r="AT370" s="5" t="s">
        <v>59</v>
      </c>
      <c r="AU370" s="5" t="s">
        <v>59</v>
      </c>
      <c r="AV370" s="5" t="s">
        <v>59</v>
      </c>
      <c r="AW370" s="5" t="s">
        <v>59</v>
      </c>
      <c r="AX370" s="5" t="s">
        <v>59</v>
      </c>
      <c r="AY370" s="5" t="s">
        <v>59</v>
      </c>
      <c r="AZ370" s="5" t="s">
        <v>59</v>
      </c>
      <c r="BA370" s="5" t="s">
        <v>59</v>
      </c>
      <c r="BB370" s="5" t="s">
        <v>59</v>
      </c>
    </row>
    <row r="371" spans="1:54" x14ac:dyDescent="0.2">
      <c r="A371" s="3" t="s">
        <v>423</v>
      </c>
      <c r="B371" s="4">
        <v>4549610</v>
      </c>
      <c r="C371" s="5" t="s">
        <v>59</v>
      </c>
      <c r="D371" s="5" t="s">
        <v>59</v>
      </c>
      <c r="E371" s="5" t="s">
        <v>59</v>
      </c>
      <c r="F371" s="5" t="s">
        <v>59</v>
      </c>
      <c r="G371" s="5" t="s">
        <v>59</v>
      </c>
      <c r="H371" s="5" t="s">
        <v>59</v>
      </c>
      <c r="I371" s="5" t="s">
        <v>59</v>
      </c>
      <c r="J371" s="5" t="s">
        <v>59</v>
      </c>
      <c r="K371" s="6">
        <v>31.3701124155216</v>
      </c>
      <c r="L371" s="5" t="s">
        <v>59</v>
      </c>
      <c r="M371" s="5" t="s">
        <v>59</v>
      </c>
      <c r="N371" s="5" t="s">
        <v>59</v>
      </c>
      <c r="O371" s="6">
        <v>31.0668011927302</v>
      </c>
      <c r="P371" s="5" t="s">
        <v>59</v>
      </c>
      <c r="Q371" s="5" t="s">
        <v>59</v>
      </c>
      <c r="R371" s="5" t="s">
        <v>59</v>
      </c>
      <c r="S371" s="6">
        <v>28.535876380149201</v>
      </c>
      <c r="T371" s="5" t="s">
        <v>59</v>
      </c>
      <c r="U371" s="5" t="s">
        <v>59</v>
      </c>
      <c r="V371" s="6">
        <v>21.033322289509002</v>
      </c>
      <c r="W371" s="6">
        <v>23.5243367551045</v>
      </c>
      <c r="X371" s="5" t="s">
        <v>59</v>
      </c>
      <c r="Y371" s="5" t="s">
        <v>59</v>
      </c>
      <c r="Z371" s="5" t="s">
        <v>59</v>
      </c>
      <c r="AA371" s="6">
        <v>23.197858107324599</v>
      </c>
      <c r="AB371" s="5" t="s">
        <v>59</v>
      </c>
      <c r="AC371" s="5" t="s">
        <v>59</v>
      </c>
      <c r="AD371" s="5" t="s">
        <v>59</v>
      </c>
      <c r="AE371" s="6">
        <v>22.300170363633299</v>
      </c>
      <c r="AF371" s="5" t="s">
        <v>59</v>
      </c>
      <c r="AG371" s="5" t="s">
        <v>59</v>
      </c>
      <c r="AH371" s="6">
        <v>22.101424927776002</v>
      </c>
      <c r="AI371" s="5" t="s">
        <v>59</v>
      </c>
      <c r="AJ371" s="5" t="s">
        <v>59</v>
      </c>
      <c r="AK371" s="5" t="s">
        <v>59</v>
      </c>
      <c r="AL371" s="5" t="s">
        <v>59</v>
      </c>
      <c r="AM371" s="5" t="s">
        <v>59</v>
      </c>
      <c r="AN371" s="5" t="s">
        <v>59</v>
      </c>
      <c r="AO371" s="5" t="s">
        <v>59</v>
      </c>
      <c r="AP371" s="5" t="s">
        <v>59</v>
      </c>
      <c r="AQ371" s="5" t="s">
        <v>59</v>
      </c>
      <c r="AR371" s="5" t="s">
        <v>59</v>
      </c>
      <c r="AS371" s="5" t="s">
        <v>59</v>
      </c>
      <c r="AT371" s="5" t="s">
        <v>59</v>
      </c>
      <c r="AU371" s="5" t="s">
        <v>59</v>
      </c>
      <c r="AV371" s="5" t="s">
        <v>59</v>
      </c>
      <c r="AW371" s="5" t="s">
        <v>59</v>
      </c>
      <c r="AX371" s="5" t="s">
        <v>59</v>
      </c>
      <c r="AY371" s="5" t="s">
        <v>59</v>
      </c>
      <c r="AZ371" s="5" t="s">
        <v>59</v>
      </c>
      <c r="BA371" s="5" t="s">
        <v>59</v>
      </c>
      <c r="BB371" s="5" t="s">
        <v>59</v>
      </c>
    </row>
    <row r="372" spans="1:54" x14ac:dyDescent="0.2">
      <c r="A372" s="3" t="s">
        <v>424</v>
      </c>
      <c r="B372" s="4">
        <v>4813727</v>
      </c>
      <c r="C372" s="6">
        <v>82.864160520374398</v>
      </c>
      <c r="D372" s="5" t="s">
        <v>59</v>
      </c>
      <c r="E372" s="5" t="s">
        <v>59</v>
      </c>
      <c r="F372" s="5" t="s">
        <v>59</v>
      </c>
      <c r="G372" s="6">
        <v>80.825099341676093</v>
      </c>
      <c r="H372" s="5" t="s">
        <v>59</v>
      </c>
      <c r="I372" s="5" t="s">
        <v>59</v>
      </c>
      <c r="J372" s="5" t="s">
        <v>59</v>
      </c>
      <c r="K372" s="6">
        <v>22.690620124805001</v>
      </c>
      <c r="L372" s="5" t="s">
        <v>59</v>
      </c>
      <c r="M372" s="5" t="s">
        <v>59</v>
      </c>
      <c r="N372" s="5" t="s">
        <v>59</v>
      </c>
      <c r="O372" s="5" t="s">
        <v>59</v>
      </c>
      <c r="P372" s="5" t="s">
        <v>59</v>
      </c>
      <c r="Q372" s="5" t="s">
        <v>59</v>
      </c>
      <c r="R372" s="5" t="s">
        <v>59</v>
      </c>
      <c r="S372" s="5" t="s">
        <v>59</v>
      </c>
      <c r="T372" s="5" t="s">
        <v>59</v>
      </c>
      <c r="U372" s="5" t="s">
        <v>59</v>
      </c>
      <c r="V372" s="5" t="s">
        <v>59</v>
      </c>
      <c r="W372" s="5" t="s">
        <v>59</v>
      </c>
      <c r="X372" s="5" t="s">
        <v>59</v>
      </c>
      <c r="Y372" s="5" t="s">
        <v>59</v>
      </c>
      <c r="Z372" s="5" t="s">
        <v>59</v>
      </c>
      <c r="AA372" s="5" t="s">
        <v>59</v>
      </c>
      <c r="AB372" s="5" t="s">
        <v>59</v>
      </c>
      <c r="AC372" s="5" t="s">
        <v>59</v>
      </c>
      <c r="AD372" s="5" t="s">
        <v>59</v>
      </c>
      <c r="AE372" s="5" t="s">
        <v>59</v>
      </c>
      <c r="AF372" s="5" t="s">
        <v>59</v>
      </c>
      <c r="AG372" s="5" t="s">
        <v>59</v>
      </c>
      <c r="AH372" s="5" t="s">
        <v>59</v>
      </c>
      <c r="AI372" s="5" t="s">
        <v>59</v>
      </c>
      <c r="AJ372" s="5" t="s">
        <v>59</v>
      </c>
      <c r="AK372" s="5" t="s">
        <v>59</v>
      </c>
      <c r="AL372" s="5" t="s">
        <v>59</v>
      </c>
      <c r="AM372" s="5" t="s">
        <v>59</v>
      </c>
      <c r="AN372" s="5" t="s">
        <v>59</v>
      </c>
      <c r="AO372" s="5" t="s">
        <v>59</v>
      </c>
      <c r="AP372" s="5" t="s">
        <v>59</v>
      </c>
      <c r="AQ372" s="5" t="s">
        <v>59</v>
      </c>
      <c r="AR372" s="5" t="s">
        <v>59</v>
      </c>
      <c r="AS372" s="5" t="s">
        <v>59</v>
      </c>
      <c r="AT372" s="5" t="s">
        <v>59</v>
      </c>
      <c r="AU372" s="5" t="s">
        <v>59</v>
      </c>
      <c r="AV372" s="5" t="s">
        <v>59</v>
      </c>
      <c r="AW372" s="5" t="s">
        <v>59</v>
      </c>
      <c r="AX372" s="5" t="s">
        <v>59</v>
      </c>
      <c r="AY372" s="5" t="s">
        <v>59</v>
      </c>
      <c r="AZ372" s="5" t="s">
        <v>59</v>
      </c>
      <c r="BA372" s="5" t="s">
        <v>59</v>
      </c>
      <c r="BB372" s="5" t="s">
        <v>59</v>
      </c>
    </row>
    <row r="373" spans="1:54" x14ac:dyDescent="0.2">
      <c r="A373" s="3" t="s">
        <v>425</v>
      </c>
      <c r="B373" s="4">
        <v>8439371</v>
      </c>
      <c r="C373" s="5" t="s">
        <v>59</v>
      </c>
      <c r="D373" s="5" t="s">
        <v>59</v>
      </c>
      <c r="E373" s="5" t="s">
        <v>59</v>
      </c>
      <c r="F373" s="5" t="s">
        <v>59</v>
      </c>
      <c r="G373" s="5" t="s">
        <v>59</v>
      </c>
      <c r="H373" s="5" t="s">
        <v>59</v>
      </c>
      <c r="I373" s="5" t="s">
        <v>59</v>
      </c>
      <c r="J373" s="5" t="s">
        <v>59</v>
      </c>
      <c r="K373" s="5" t="s">
        <v>59</v>
      </c>
      <c r="L373" s="5" t="s">
        <v>59</v>
      </c>
      <c r="M373" s="5" t="s">
        <v>59</v>
      </c>
      <c r="N373" s="5" t="s">
        <v>59</v>
      </c>
      <c r="O373" s="5" t="s">
        <v>59</v>
      </c>
      <c r="P373" s="5" t="s">
        <v>59</v>
      </c>
      <c r="Q373" s="5" t="s">
        <v>59</v>
      </c>
      <c r="R373" s="5" t="s">
        <v>59</v>
      </c>
      <c r="S373" s="5" t="s">
        <v>59</v>
      </c>
      <c r="T373" s="5" t="s">
        <v>59</v>
      </c>
      <c r="U373" s="5" t="s">
        <v>59</v>
      </c>
      <c r="V373" s="5" t="s">
        <v>59</v>
      </c>
      <c r="W373" s="5" t="s">
        <v>59</v>
      </c>
      <c r="X373" s="5" t="s">
        <v>59</v>
      </c>
      <c r="Y373" s="5" t="s">
        <v>59</v>
      </c>
      <c r="Z373" s="5" t="s">
        <v>59</v>
      </c>
      <c r="AA373" s="5" t="s">
        <v>59</v>
      </c>
      <c r="AB373" s="5" t="s">
        <v>59</v>
      </c>
      <c r="AC373" s="5" t="s">
        <v>59</v>
      </c>
      <c r="AD373" s="5" t="s">
        <v>59</v>
      </c>
      <c r="AE373" s="5" t="s">
        <v>59</v>
      </c>
      <c r="AF373" s="5" t="s">
        <v>59</v>
      </c>
      <c r="AG373" s="5" t="s">
        <v>59</v>
      </c>
      <c r="AH373" s="5" t="s">
        <v>59</v>
      </c>
      <c r="AI373" s="5" t="s">
        <v>59</v>
      </c>
      <c r="AJ373" s="5" t="s">
        <v>59</v>
      </c>
      <c r="AK373" s="5" t="s">
        <v>59</v>
      </c>
      <c r="AL373" s="5" t="s">
        <v>59</v>
      </c>
      <c r="AM373" s="5" t="s">
        <v>59</v>
      </c>
      <c r="AN373" s="5" t="s">
        <v>59</v>
      </c>
      <c r="AO373" s="5" t="s">
        <v>59</v>
      </c>
      <c r="AP373" s="5" t="s">
        <v>59</v>
      </c>
      <c r="AQ373" s="5" t="s">
        <v>59</v>
      </c>
      <c r="AR373" s="5" t="s">
        <v>59</v>
      </c>
      <c r="AS373" s="5" t="s">
        <v>59</v>
      </c>
      <c r="AT373" s="5" t="s">
        <v>59</v>
      </c>
      <c r="AU373" s="5" t="s">
        <v>59</v>
      </c>
      <c r="AV373" s="5" t="s">
        <v>59</v>
      </c>
      <c r="AW373" s="5" t="s">
        <v>59</v>
      </c>
      <c r="AX373" s="5" t="s">
        <v>59</v>
      </c>
      <c r="AY373" s="5" t="s">
        <v>59</v>
      </c>
      <c r="AZ373" s="5" t="s">
        <v>59</v>
      </c>
      <c r="BA373" s="5" t="s">
        <v>59</v>
      </c>
      <c r="BB373" s="5" t="s">
        <v>59</v>
      </c>
    </row>
    <row r="374" spans="1:54" x14ac:dyDescent="0.2">
      <c r="A374" s="3" t="s">
        <v>426</v>
      </c>
      <c r="B374" s="4">
        <v>6211718</v>
      </c>
      <c r="C374" s="6">
        <v>40.591063807743403</v>
      </c>
      <c r="D374" s="6">
        <v>41.604522906662098</v>
      </c>
      <c r="E374" s="6">
        <v>43.408429219295499</v>
      </c>
      <c r="F374" s="6">
        <v>40.573332106686003</v>
      </c>
      <c r="G374" s="6">
        <v>43.947840310615497</v>
      </c>
      <c r="H374" s="6">
        <v>42.644530375820601</v>
      </c>
      <c r="I374" s="6">
        <v>41.8130626846906</v>
      </c>
      <c r="J374" s="6">
        <v>40.4123511870078</v>
      </c>
      <c r="K374" s="5" t="s">
        <v>59</v>
      </c>
      <c r="L374" s="5" t="s">
        <v>59</v>
      </c>
      <c r="M374" s="5" t="s">
        <v>59</v>
      </c>
      <c r="N374" s="5" t="s">
        <v>59</v>
      </c>
      <c r="O374" s="5" t="s">
        <v>59</v>
      </c>
      <c r="P374" s="5" t="s">
        <v>59</v>
      </c>
      <c r="Q374" s="5" t="s">
        <v>59</v>
      </c>
      <c r="R374" s="5" t="s">
        <v>59</v>
      </c>
      <c r="S374" s="5" t="s">
        <v>59</v>
      </c>
      <c r="T374" s="5" t="s">
        <v>59</v>
      </c>
      <c r="U374" s="5" t="s">
        <v>59</v>
      </c>
      <c r="V374" s="5" t="s">
        <v>59</v>
      </c>
      <c r="W374" s="5" t="s">
        <v>59</v>
      </c>
      <c r="X374" s="5" t="s">
        <v>59</v>
      </c>
      <c r="Y374" s="5" t="s">
        <v>59</v>
      </c>
      <c r="Z374" s="5" t="s">
        <v>59</v>
      </c>
      <c r="AA374" s="5" t="s">
        <v>59</v>
      </c>
      <c r="AB374" s="5" t="s">
        <v>59</v>
      </c>
      <c r="AC374" s="5" t="s">
        <v>59</v>
      </c>
      <c r="AD374" s="5" t="s">
        <v>59</v>
      </c>
      <c r="AE374" s="5" t="s">
        <v>59</v>
      </c>
      <c r="AF374" s="5" t="s">
        <v>59</v>
      </c>
      <c r="AG374" s="5" t="s">
        <v>59</v>
      </c>
      <c r="AH374" s="5" t="s">
        <v>59</v>
      </c>
      <c r="AI374" s="5" t="s">
        <v>59</v>
      </c>
      <c r="AJ374" s="5" t="s">
        <v>59</v>
      </c>
      <c r="AK374" s="5" t="s">
        <v>59</v>
      </c>
      <c r="AL374" s="5" t="s">
        <v>59</v>
      </c>
      <c r="AM374" s="5" t="s">
        <v>59</v>
      </c>
      <c r="AN374" s="5" t="s">
        <v>59</v>
      </c>
      <c r="AO374" s="5" t="s">
        <v>59</v>
      </c>
      <c r="AP374" s="5" t="s">
        <v>59</v>
      </c>
      <c r="AQ374" s="5" t="s">
        <v>59</v>
      </c>
      <c r="AR374" s="5" t="s">
        <v>59</v>
      </c>
      <c r="AS374" s="5" t="s">
        <v>59</v>
      </c>
      <c r="AT374" s="5" t="s">
        <v>59</v>
      </c>
      <c r="AU374" s="5" t="s">
        <v>59</v>
      </c>
      <c r="AV374" s="5" t="s">
        <v>59</v>
      </c>
      <c r="AW374" s="5" t="s">
        <v>59</v>
      </c>
      <c r="AX374" s="5" t="s">
        <v>59</v>
      </c>
      <c r="AY374" s="5" t="s">
        <v>59</v>
      </c>
      <c r="AZ374" s="5" t="s">
        <v>59</v>
      </c>
      <c r="BA374" s="5" t="s">
        <v>59</v>
      </c>
      <c r="BB374" s="5" t="s">
        <v>59</v>
      </c>
    </row>
    <row r="375" spans="1:54" x14ac:dyDescent="0.2">
      <c r="A375" s="3" t="s">
        <v>427</v>
      </c>
      <c r="B375" s="4">
        <v>29249034</v>
      </c>
      <c r="C375" s="5" t="s">
        <v>59</v>
      </c>
      <c r="D375" s="5" t="s">
        <v>59</v>
      </c>
      <c r="E375" s="5" t="s">
        <v>59</v>
      </c>
      <c r="F375" s="5" t="s">
        <v>59</v>
      </c>
      <c r="G375" s="5" t="s">
        <v>59</v>
      </c>
      <c r="H375" s="5" t="s">
        <v>59</v>
      </c>
      <c r="I375" s="5" t="s">
        <v>59</v>
      </c>
      <c r="J375" s="5" t="s">
        <v>59</v>
      </c>
      <c r="K375" s="5" t="s">
        <v>59</v>
      </c>
      <c r="L375" s="5" t="s">
        <v>59</v>
      </c>
      <c r="M375" s="5" t="s">
        <v>59</v>
      </c>
      <c r="N375" s="5" t="s">
        <v>59</v>
      </c>
      <c r="O375" s="5" t="s">
        <v>59</v>
      </c>
      <c r="P375" s="5" t="s">
        <v>59</v>
      </c>
      <c r="Q375" s="5" t="s">
        <v>59</v>
      </c>
      <c r="R375" s="5" t="s">
        <v>59</v>
      </c>
      <c r="S375" s="5" t="s">
        <v>59</v>
      </c>
      <c r="T375" s="5" t="s">
        <v>59</v>
      </c>
      <c r="U375" s="5" t="s">
        <v>59</v>
      </c>
      <c r="V375" s="5" t="s">
        <v>59</v>
      </c>
      <c r="W375" s="5" t="s">
        <v>59</v>
      </c>
      <c r="X375" s="5" t="s">
        <v>59</v>
      </c>
      <c r="Y375" s="5" t="s">
        <v>59</v>
      </c>
      <c r="Z375" s="5" t="s">
        <v>59</v>
      </c>
      <c r="AA375" s="5" t="s">
        <v>59</v>
      </c>
      <c r="AB375" s="5" t="s">
        <v>59</v>
      </c>
      <c r="AC375" s="5" t="s">
        <v>59</v>
      </c>
      <c r="AD375" s="5" t="s">
        <v>59</v>
      </c>
      <c r="AE375" s="5" t="s">
        <v>59</v>
      </c>
      <c r="AF375" s="5" t="s">
        <v>59</v>
      </c>
      <c r="AG375" s="5" t="s">
        <v>59</v>
      </c>
      <c r="AH375" s="5" t="s">
        <v>59</v>
      </c>
      <c r="AI375" s="5" t="s">
        <v>59</v>
      </c>
      <c r="AJ375" s="5" t="s">
        <v>59</v>
      </c>
      <c r="AK375" s="5" t="s">
        <v>59</v>
      </c>
      <c r="AL375" s="5" t="s">
        <v>59</v>
      </c>
      <c r="AM375" s="5" t="s">
        <v>59</v>
      </c>
      <c r="AN375" s="5" t="s">
        <v>59</v>
      </c>
      <c r="AO375" s="5" t="s">
        <v>59</v>
      </c>
      <c r="AP375" s="5" t="s">
        <v>59</v>
      </c>
      <c r="AQ375" s="5" t="s">
        <v>59</v>
      </c>
      <c r="AR375" s="5" t="s">
        <v>59</v>
      </c>
      <c r="AS375" s="5" t="s">
        <v>59</v>
      </c>
      <c r="AT375" s="5" t="s">
        <v>59</v>
      </c>
      <c r="AU375" s="5" t="s">
        <v>59</v>
      </c>
      <c r="AV375" s="5" t="s">
        <v>59</v>
      </c>
      <c r="AW375" s="5" t="s">
        <v>59</v>
      </c>
      <c r="AX375" s="5" t="s">
        <v>59</v>
      </c>
      <c r="AY375" s="5" t="s">
        <v>59</v>
      </c>
      <c r="AZ375" s="5" t="s">
        <v>59</v>
      </c>
      <c r="BA375" s="5" t="s">
        <v>59</v>
      </c>
      <c r="BB375" s="5" t="s">
        <v>59</v>
      </c>
    </row>
    <row r="376" spans="1:54" x14ac:dyDescent="0.2">
      <c r="A376" s="3" t="s">
        <v>428</v>
      </c>
      <c r="B376" s="4">
        <v>5293456</v>
      </c>
      <c r="C376" s="5" t="s">
        <v>59</v>
      </c>
      <c r="D376" s="5" t="s">
        <v>59</v>
      </c>
      <c r="E376" s="5" t="s">
        <v>59</v>
      </c>
      <c r="F376" s="5" t="s">
        <v>59</v>
      </c>
      <c r="G376" s="5" t="s">
        <v>59</v>
      </c>
      <c r="H376" s="5" t="s">
        <v>59</v>
      </c>
      <c r="I376" s="5" t="s">
        <v>59</v>
      </c>
      <c r="J376" s="5" t="s">
        <v>59</v>
      </c>
      <c r="K376" s="5" t="s">
        <v>59</v>
      </c>
      <c r="L376" s="5" t="s">
        <v>59</v>
      </c>
      <c r="M376" s="5" t="s">
        <v>59</v>
      </c>
      <c r="N376" s="5" t="s">
        <v>59</v>
      </c>
      <c r="O376" s="5" t="s">
        <v>59</v>
      </c>
      <c r="P376" s="5" t="s">
        <v>59</v>
      </c>
      <c r="Q376" s="5" t="s">
        <v>59</v>
      </c>
      <c r="R376" s="5" t="s">
        <v>59</v>
      </c>
      <c r="S376" s="5" t="s">
        <v>59</v>
      </c>
      <c r="T376" s="5" t="s">
        <v>59</v>
      </c>
      <c r="U376" s="5" t="s">
        <v>59</v>
      </c>
      <c r="V376" s="5" t="s">
        <v>59</v>
      </c>
      <c r="W376" s="5" t="s">
        <v>59</v>
      </c>
      <c r="X376" s="5" t="s">
        <v>59</v>
      </c>
      <c r="Y376" s="5" t="s">
        <v>59</v>
      </c>
      <c r="Z376" s="5" t="s">
        <v>59</v>
      </c>
      <c r="AA376" s="5" t="s">
        <v>59</v>
      </c>
      <c r="AB376" s="5" t="s">
        <v>59</v>
      </c>
      <c r="AC376" s="5" t="s">
        <v>59</v>
      </c>
      <c r="AD376" s="5" t="s">
        <v>59</v>
      </c>
      <c r="AE376" s="5" t="s">
        <v>59</v>
      </c>
      <c r="AF376" s="5" t="s">
        <v>59</v>
      </c>
      <c r="AG376" s="5" t="s">
        <v>59</v>
      </c>
      <c r="AH376" s="5" t="s">
        <v>59</v>
      </c>
      <c r="AI376" s="5" t="s">
        <v>59</v>
      </c>
      <c r="AJ376" s="5" t="s">
        <v>59</v>
      </c>
      <c r="AK376" s="5" t="s">
        <v>59</v>
      </c>
      <c r="AL376" s="5" t="s">
        <v>59</v>
      </c>
      <c r="AM376" s="5" t="s">
        <v>59</v>
      </c>
      <c r="AN376" s="5" t="s">
        <v>59</v>
      </c>
      <c r="AO376" s="5" t="s">
        <v>59</v>
      </c>
      <c r="AP376" s="5" t="s">
        <v>59</v>
      </c>
      <c r="AQ376" s="5" t="s">
        <v>59</v>
      </c>
      <c r="AR376" s="5" t="s">
        <v>59</v>
      </c>
      <c r="AS376" s="5" t="s">
        <v>59</v>
      </c>
      <c r="AT376" s="5" t="s">
        <v>59</v>
      </c>
      <c r="AU376" s="5" t="s">
        <v>59</v>
      </c>
      <c r="AV376" s="5" t="s">
        <v>59</v>
      </c>
      <c r="AW376" s="5" t="s">
        <v>59</v>
      </c>
      <c r="AX376" s="5" t="s">
        <v>59</v>
      </c>
      <c r="AY376" s="5" t="s">
        <v>59</v>
      </c>
      <c r="AZ376" s="5" t="s">
        <v>59</v>
      </c>
      <c r="BA376" s="5" t="s">
        <v>59</v>
      </c>
      <c r="BB376" s="5" t="s">
        <v>59</v>
      </c>
    </row>
    <row r="377" spans="1:54" x14ac:dyDescent="0.2">
      <c r="A377" s="3" t="s">
        <v>429</v>
      </c>
      <c r="B377" s="4">
        <v>4440073</v>
      </c>
      <c r="C377" s="5" t="s">
        <v>59</v>
      </c>
      <c r="D377" s="5" t="s">
        <v>59</v>
      </c>
      <c r="E377" s="5" t="s">
        <v>59</v>
      </c>
      <c r="F377" s="5" t="s">
        <v>59</v>
      </c>
      <c r="G377" s="5" t="s">
        <v>59</v>
      </c>
      <c r="H377" s="5" t="s">
        <v>59</v>
      </c>
      <c r="I377" s="5" t="s">
        <v>59</v>
      </c>
      <c r="J377" s="5" t="s">
        <v>59</v>
      </c>
      <c r="K377" s="5" t="s">
        <v>59</v>
      </c>
      <c r="L377" s="5" t="s">
        <v>59</v>
      </c>
      <c r="M377" s="5" t="s">
        <v>59</v>
      </c>
      <c r="N377" s="5" t="s">
        <v>59</v>
      </c>
      <c r="O377" s="5" t="s">
        <v>59</v>
      </c>
      <c r="P377" s="5" t="s">
        <v>59</v>
      </c>
      <c r="Q377" s="5" t="s">
        <v>59</v>
      </c>
      <c r="R377" s="5" t="s">
        <v>59</v>
      </c>
      <c r="S377" s="5" t="s">
        <v>59</v>
      </c>
      <c r="T377" s="5" t="s">
        <v>59</v>
      </c>
      <c r="U377" s="5" t="s">
        <v>59</v>
      </c>
      <c r="V377" s="5" t="s">
        <v>59</v>
      </c>
      <c r="W377" s="5" t="s">
        <v>59</v>
      </c>
      <c r="X377" s="5" t="s">
        <v>59</v>
      </c>
      <c r="Y377" s="5" t="s">
        <v>59</v>
      </c>
      <c r="Z377" s="5" t="s">
        <v>59</v>
      </c>
      <c r="AA377" s="5" t="s">
        <v>59</v>
      </c>
      <c r="AB377" s="5" t="s">
        <v>59</v>
      </c>
      <c r="AC377" s="5" t="s">
        <v>59</v>
      </c>
      <c r="AD377" s="5" t="s">
        <v>59</v>
      </c>
      <c r="AE377" s="5" t="s">
        <v>59</v>
      </c>
      <c r="AF377" s="5" t="s">
        <v>59</v>
      </c>
      <c r="AG377" s="5" t="s">
        <v>59</v>
      </c>
      <c r="AH377" s="5" t="s">
        <v>59</v>
      </c>
      <c r="AI377" s="5" t="s">
        <v>59</v>
      </c>
      <c r="AJ377" s="5" t="s">
        <v>59</v>
      </c>
      <c r="AK377" s="5" t="s">
        <v>59</v>
      </c>
      <c r="AL377" s="5" t="s">
        <v>59</v>
      </c>
      <c r="AM377" s="5" t="s">
        <v>59</v>
      </c>
      <c r="AN377" s="5" t="s">
        <v>59</v>
      </c>
      <c r="AO377" s="5" t="s">
        <v>59</v>
      </c>
      <c r="AP377" s="5" t="s">
        <v>59</v>
      </c>
      <c r="AQ377" s="5" t="s">
        <v>59</v>
      </c>
      <c r="AR377" s="5" t="s">
        <v>59</v>
      </c>
      <c r="AS377" s="5" t="s">
        <v>59</v>
      </c>
      <c r="AT377" s="5" t="s">
        <v>59</v>
      </c>
      <c r="AU377" s="5" t="s">
        <v>59</v>
      </c>
      <c r="AV377" s="5" t="s">
        <v>59</v>
      </c>
      <c r="AW377" s="5" t="s">
        <v>59</v>
      </c>
      <c r="AX377" s="5" t="s">
        <v>59</v>
      </c>
      <c r="AY377" s="5" t="s">
        <v>59</v>
      </c>
      <c r="AZ377" s="5" t="s">
        <v>59</v>
      </c>
      <c r="BA377" s="5" t="s">
        <v>59</v>
      </c>
      <c r="BB377" s="5" t="s">
        <v>59</v>
      </c>
    </row>
    <row r="378" spans="1:54" x14ac:dyDescent="0.2">
      <c r="A378" s="3" t="s">
        <v>430</v>
      </c>
      <c r="B378" s="4">
        <v>4408835</v>
      </c>
      <c r="C378" s="5" t="s">
        <v>59</v>
      </c>
      <c r="D378" s="5" t="s">
        <v>59</v>
      </c>
      <c r="E378" s="5" t="s">
        <v>59</v>
      </c>
      <c r="F378" s="5" t="s">
        <v>59</v>
      </c>
      <c r="G378" s="5" t="s">
        <v>59</v>
      </c>
      <c r="H378" s="5" t="s">
        <v>59</v>
      </c>
      <c r="I378" s="5" t="s">
        <v>59</v>
      </c>
      <c r="J378" s="5" t="s">
        <v>59</v>
      </c>
      <c r="K378" s="5" t="s">
        <v>59</v>
      </c>
      <c r="L378" s="5" t="s">
        <v>59</v>
      </c>
      <c r="M378" s="5" t="s">
        <v>59</v>
      </c>
      <c r="N378" s="5" t="s">
        <v>59</v>
      </c>
      <c r="O378" s="5" t="s">
        <v>59</v>
      </c>
      <c r="P378" s="5" t="s">
        <v>59</v>
      </c>
      <c r="Q378" s="5" t="s">
        <v>59</v>
      </c>
      <c r="R378" s="5" t="s">
        <v>59</v>
      </c>
      <c r="S378" s="5" t="s">
        <v>59</v>
      </c>
      <c r="T378" s="5" t="s">
        <v>59</v>
      </c>
      <c r="U378" s="5" t="s">
        <v>59</v>
      </c>
      <c r="V378" s="5" t="s">
        <v>59</v>
      </c>
      <c r="W378" s="5" t="s">
        <v>59</v>
      </c>
      <c r="X378" s="5" t="s">
        <v>59</v>
      </c>
      <c r="Y378" s="5" t="s">
        <v>59</v>
      </c>
      <c r="Z378" s="5" t="s">
        <v>59</v>
      </c>
      <c r="AA378" s="5" t="s">
        <v>59</v>
      </c>
      <c r="AB378" s="5" t="s">
        <v>59</v>
      </c>
      <c r="AC378" s="5" t="s">
        <v>59</v>
      </c>
      <c r="AD378" s="5" t="s">
        <v>59</v>
      </c>
      <c r="AE378" s="5" t="s">
        <v>59</v>
      </c>
      <c r="AF378" s="5" t="s">
        <v>59</v>
      </c>
      <c r="AG378" s="5" t="s">
        <v>59</v>
      </c>
      <c r="AH378" s="5" t="s">
        <v>59</v>
      </c>
      <c r="AI378" s="5" t="s">
        <v>59</v>
      </c>
      <c r="AJ378" s="5" t="s">
        <v>59</v>
      </c>
      <c r="AK378" s="5" t="s">
        <v>59</v>
      </c>
      <c r="AL378" s="5" t="s">
        <v>59</v>
      </c>
      <c r="AM378" s="5" t="s">
        <v>59</v>
      </c>
      <c r="AN378" s="5" t="s">
        <v>59</v>
      </c>
      <c r="AO378" s="5" t="s">
        <v>59</v>
      </c>
      <c r="AP378" s="5" t="s">
        <v>59</v>
      </c>
      <c r="AQ378" s="5" t="s">
        <v>59</v>
      </c>
      <c r="AR378" s="5" t="s">
        <v>59</v>
      </c>
      <c r="AS378" s="5" t="s">
        <v>59</v>
      </c>
      <c r="AT378" s="5" t="s">
        <v>59</v>
      </c>
      <c r="AU378" s="5" t="s">
        <v>59</v>
      </c>
      <c r="AV378" s="5" t="s">
        <v>59</v>
      </c>
      <c r="AW378" s="5" t="s">
        <v>59</v>
      </c>
      <c r="AX378" s="5" t="s">
        <v>59</v>
      </c>
      <c r="AY378" s="5" t="s">
        <v>59</v>
      </c>
      <c r="AZ378" s="5" t="s">
        <v>59</v>
      </c>
      <c r="BA378" s="5" t="s">
        <v>59</v>
      </c>
      <c r="BB378" s="5" t="s">
        <v>59</v>
      </c>
    </row>
    <row r="379" spans="1:54" x14ac:dyDescent="0.2">
      <c r="A379" s="3" t="s">
        <v>431</v>
      </c>
      <c r="B379" s="4">
        <v>4813310</v>
      </c>
      <c r="C379" s="6">
        <v>19.5831483889202</v>
      </c>
      <c r="D379" s="5" t="s">
        <v>59</v>
      </c>
      <c r="E379" s="5" t="s">
        <v>59</v>
      </c>
      <c r="F379" s="5" t="s">
        <v>59</v>
      </c>
      <c r="G379" s="5" t="s">
        <v>59</v>
      </c>
      <c r="H379" s="5" t="s">
        <v>59</v>
      </c>
      <c r="I379" s="5" t="s">
        <v>59</v>
      </c>
      <c r="J379" s="5" t="s">
        <v>59</v>
      </c>
      <c r="K379" s="6">
        <v>22.828675301677499</v>
      </c>
      <c r="L379" s="5" t="s">
        <v>59</v>
      </c>
      <c r="M379" s="6">
        <v>23.138778485529102</v>
      </c>
      <c r="N379" s="5" t="s">
        <v>59</v>
      </c>
      <c r="O379" s="6">
        <v>27.991468319865099</v>
      </c>
      <c r="P379" s="5" t="s">
        <v>59</v>
      </c>
      <c r="Q379" s="6">
        <v>27.2826505378649</v>
      </c>
      <c r="R379" s="5" t="s">
        <v>59</v>
      </c>
      <c r="S379" s="6">
        <v>28.696479908979502</v>
      </c>
      <c r="T379" s="5" t="s">
        <v>59</v>
      </c>
      <c r="U379" s="5" t="s">
        <v>59</v>
      </c>
      <c r="V379" s="5" t="s">
        <v>59</v>
      </c>
      <c r="W379" s="5" t="s">
        <v>59</v>
      </c>
      <c r="X379" s="5" t="s">
        <v>59</v>
      </c>
      <c r="Y379" s="5" t="s">
        <v>59</v>
      </c>
      <c r="Z379" s="5" t="s">
        <v>59</v>
      </c>
      <c r="AA379" s="5" t="s">
        <v>59</v>
      </c>
      <c r="AB379" s="5" t="s">
        <v>59</v>
      </c>
      <c r="AC379" s="5" t="s">
        <v>59</v>
      </c>
      <c r="AD379" s="5" t="s">
        <v>59</v>
      </c>
      <c r="AE379" s="5" t="s">
        <v>59</v>
      </c>
      <c r="AF379" s="5" t="s">
        <v>59</v>
      </c>
      <c r="AG379" s="5" t="s">
        <v>59</v>
      </c>
      <c r="AH379" s="5" t="s">
        <v>59</v>
      </c>
      <c r="AI379" s="5" t="s">
        <v>59</v>
      </c>
      <c r="AJ379" s="5" t="s">
        <v>59</v>
      </c>
      <c r="AK379" s="5" t="s">
        <v>59</v>
      </c>
      <c r="AL379" s="5" t="s">
        <v>59</v>
      </c>
      <c r="AM379" s="5" t="s">
        <v>59</v>
      </c>
      <c r="AN379" s="5" t="s">
        <v>59</v>
      </c>
      <c r="AO379" s="5" t="s">
        <v>59</v>
      </c>
      <c r="AP379" s="5" t="s">
        <v>59</v>
      </c>
      <c r="AQ379" s="5" t="s">
        <v>59</v>
      </c>
      <c r="AR379" s="5" t="s">
        <v>59</v>
      </c>
      <c r="AS379" s="5" t="s">
        <v>59</v>
      </c>
      <c r="AT379" s="5" t="s">
        <v>59</v>
      </c>
      <c r="AU379" s="5" t="s">
        <v>59</v>
      </c>
      <c r="AV379" s="5" t="s">
        <v>59</v>
      </c>
      <c r="AW379" s="5" t="s">
        <v>59</v>
      </c>
      <c r="AX379" s="5" t="s">
        <v>59</v>
      </c>
      <c r="AY379" s="5" t="s">
        <v>59</v>
      </c>
      <c r="AZ379" s="5" t="s">
        <v>59</v>
      </c>
      <c r="BA379" s="5" t="s">
        <v>59</v>
      </c>
      <c r="BB379" s="5" t="s">
        <v>59</v>
      </c>
    </row>
    <row r="380" spans="1:54" x14ac:dyDescent="0.2">
      <c r="A380" s="3" t="s">
        <v>432</v>
      </c>
      <c r="B380" s="4">
        <v>4380527</v>
      </c>
      <c r="C380" s="5" t="s">
        <v>59</v>
      </c>
      <c r="D380" s="5" t="s">
        <v>59</v>
      </c>
      <c r="E380" s="5" t="s">
        <v>59</v>
      </c>
      <c r="F380" s="5" t="s">
        <v>59</v>
      </c>
      <c r="G380" s="5" t="s">
        <v>59</v>
      </c>
      <c r="H380" s="5" t="s">
        <v>59</v>
      </c>
      <c r="I380" s="5" t="s">
        <v>59</v>
      </c>
      <c r="J380" s="5" t="s">
        <v>59</v>
      </c>
      <c r="K380" s="5" t="s">
        <v>59</v>
      </c>
      <c r="L380" s="5" t="s">
        <v>59</v>
      </c>
      <c r="M380" s="5" t="s">
        <v>59</v>
      </c>
      <c r="N380" s="5" t="s">
        <v>59</v>
      </c>
      <c r="O380" s="5" t="s">
        <v>59</v>
      </c>
      <c r="P380" s="5" t="s">
        <v>59</v>
      </c>
      <c r="Q380" s="5" t="s">
        <v>59</v>
      </c>
      <c r="R380" s="5" t="s">
        <v>59</v>
      </c>
      <c r="S380" s="5" t="s">
        <v>59</v>
      </c>
      <c r="T380" s="5" t="s">
        <v>59</v>
      </c>
      <c r="U380" s="5" t="s">
        <v>59</v>
      </c>
      <c r="V380" s="5" t="s">
        <v>59</v>
      </c>
      <c r="W380" s="5" t="s">
        <v>59</v>
      </c>
      <c r="X380" s="5" t="s">
        <v>59</v>
      </c>
      <c r="Y380" s="5" t="s">
        <v>59</v>
      </c>
      <c r="Z380" s="5" t="s">
        <v>59</v>
      </c>
      <c r="AA380" s="5" t="s">
        <v>59</v>
      </c>
      <c r="AB380" s="5" t="s">
        <v>59</v>
      </c>
      <c r="AC380" s="5" t="s">
        <v>59</v>
      </c>
      <c r="AD380" s="5" t="s">
        <v>59</v>
      </c>
      <c r="AE380" s="5" t="s">
        <v>59</v>
      </c>
      <c r="AF380" s="5" t="s">
        <v>59</v>
      </c>
      <c r="AG380" s="5" t="s">
        <v>59</v>
      </c>
      <c r="AH380" s="5" t="s">
        <v>59</v>
      </c>
      <c r="AI380" s="5" t="s">
        <v>59</v>
      </c>
      <c r="AJ380" s="5" t="s">
        <v>59</v>
      </c>
      <c r="AK380" s="5" t="s">
        <v>59</v>
      </c>
      <c r="AL380" s="5" t="s">
        <v>59</v>
      </c>
      <c r="AM380" s="5" t="s">
        <v>59</v>
      </c>
      <c r="AN380" s="5" t="s">
        <v>59</v>
      </c>
      <c r="AO380" s="5" t="s">
        <v>59</v>
      </c>
      <c r="AP380" s="5" t="s">
        <v>59</v>
      </c>
      <c r="AQ380" s="5" t="s">
        <v>59</v>
      </c>
      <c r="AR380" s="5" t="s">
        <v>59</v>
      </c>
      <c r="AS380" s="5" t="s">
        <v>59</v>
      </c>
      <c r="AT380" s="5" t="s">
        <v>59</v>
      </c>
      <c r="AU380" s="5" t="s">
        <v>59</v>
      </c>
      <c r="AV380" s="5" t="s">
        <v>59</v>
      </c>
      <c r="AW380" s="5" t="s">
        <v>59</v>
      </c>
      <c r="AX380" s="5" t="s">
        <v>59</v>
      </c>
      <c r="AY380" s="5" t="s">
        <v>59</v>
      </c>
      <c r="AZ380" s="5" t="s">
        <v>59</v>
      </c>
      <c r="BA380" s="5" t="s">
        <v>59</v>
      </c>
      <c r="BB380" s="5" t="s">
        <v>59</v>
      </c>
    </row>
    <row r="381" spans="1:54" x14ac:dyDescent="0.2">
      <c r="A381" s="3" t="s">
        <v>433</v>
      </c>
      <c r="B381" s="4">
        <v>4729900</v>
      </c>
      <c r="C381" s="6">
        <v>22.6456097669687</v>
      </c>
      <c r="D381" s="5" t="s">
        <v>59</v>
      </c>
      <c r="E381" s="6">
        <v>17.956493210048802</v>
      </c>
      <c r="F381" s="5" t="s">
        <v>59</v>
      </c>
      <c r="G381" s="6">
        <v>16.0855211047196</v>
      </c>
      <c r="H381" s="5" t="s">
        <v>59</v>
      </c>
      <c r="I381" s="5" t="s">
        <v>59</v>
      </c>
      <c r="J381" s="5" t="s">
        <v>59</v>
      </c>
      <c r="K381" s="6">
        <v>19.396311203924501</v>
      </c>
      <c r="L381" s="6">
        <v>17.973718982320499</v>
      </c>
      <c r="M381" s="5" t="s">
        <v>59</v>
      </c>
      <c r="N381" s="6">
        <v>26.1407542502395</v>
      </c>
      <c r="O381" s="6">
        <v>25.360403152246299</v>
      </c>
      <c r="P381" s="6">
        <v>29.078218537370699</v>
      </c>
      <c r="Q381" s="5" t="s">
        <v>59</v>
      </c>
      <c r="R381" s="5" t="s">
        <v>59</v>
      </c>
      <c r="S381" s="6">
        <v>27.0924975697442</v>
      </c>
      <c r="T381" s="6">
        <v>22.396358408225701</v>
      </c>
      <c r="U381" s="6">
        <v>17.094175757229699</v>
      </c>
      <c r="V381" s="6">
        <v>17.105875998550999</v>
      </c>
      <c r="W381" s="6">
        <v>34.167154879173097</v>
      </c>
      <c r="X381" s="6">
        <v>18.948788062876101</v>
      </c>
      <c r="Y381" s="5" t="s">
        <v>59</v>
      </c>
      <c r="Z381" s="6">
        <v>20.2757513199561</v>
      </c>
      <c r="AA381" s="6">
        <v>49.158617574540202</v>
      </c>
      <c r="AB381" s="6">
        <v>22.816269367866301</v>
      </c>
      <c r="AC381" s="5" t="s">
        <v>59</v>
      </c>
      <c r="AD381" s="5" t="s">
        <v>59</v>
      </c>
      <c r="AE381" s="5" t="s">
        <v>59</v>
      </c>
      <c r="AF381" s="5" t="s">
        <v>59</v>
      </c>
      <c r="AG381" s="5" t="s">
        <v>59</v>
      </c>
      <c r="AH381" s="5" t="s">
        <v>59</v>
      </c>
      <c r="AI381" s="5" t="s">
        <v>59</v>
      </c>
      <c r="AJ381" s="5" t="s">
        <v>59</v>
      </c>
      <c r="AK381" s="5" t="s">
        <v>59</v>
      </c>
      <c r="AL381" s="5" t="s">
        <v>59</v>
      </c>
      <c r="AM381" s="5" t="s">
        <v>59</v>
      </c>
      <c r="AN381" s="5" t="s">
        <v>59</v>
      </c>
      <c r="AO381" s="5" t="s">
        <v>59</v>
      </c>
      <c r="AP381" s="5" t="s">
        <v>59</v>
      </c>
      <c r="AQ381" s="5" t="s">
        <v>59</v>
      </c>
      <c r="AR381" s="5" t="s">
        <v>59</v>
      </c>
      <c r="AS381" s="5" t="s">
        <v>59</v>
      </c>
      <c r="AT381" s="5" t="s">
        <v>59</v>
      </c>
      <c r="AU381" s="5" t="s">
        <v>59</v>
      </c>
      <c r="AV381" s="5" t="s">
        <v>59</v>
      </c>
      <c r="AW381" s="5" t="s">
        <v>59</v>
      </c>
      <c r="AX381" s="5" t="s">
        <v>59</v>
      </c>
      <c r="AY381" s="5" t="s">
        <v>59</v>
      </c>
      <c r="AZ381" s="5" t="s">
        <v>59</v>
      </c>
      <c r="BA381" s="5" t="s">
        <v>59</v>
      </c>
      <c r="BB381" s="5" t="s">
        <v>59</v>
      </c>
    </row>
    <row r="382" spans="1:54" x14ac:dyDescent="0.2">
      <c r="A382" s="3" t="s">
        <v>434</v>
      </c>
      <c r="B382" s="4">
        <v>4649944</v>
      </c>
      <c r="C382" s="6">
        <v>0.59530685117651605</v>
      </c>
      <c r="D382" s="6">
        <v>1.0925325750922299</v>
      </c>
      <c r="E382" s="6">
        <v>2.9269551199013901</v>
      </c>
      <c r="F382" s="6">
        <v>1.4006836235587701</v>
      </c>
      <c r="G382" s="6">
        <v>1.61013151720798</v>
      </c>
      <c r="H382" s="6">
        <v>0.288499645695667</v>
      </c>
      <c r="I382" s="6">
        <v>0.4355041450364</v>
      </c>
      <c r="J382" s="6">
        <v>2.6669298696219501</v>
      </c>
      <c r="K382" s="6">
        <v>3.0425295243127102</v>
      </c>
      <c r="L382" s="6">
        <v>0.82275355936487604</v>
      </c>
      <c r="M382" s="6">
        <v>0.98891960983683302</v>
      </c>
      <c r="N382" s="6">
        <v>0.76092820414153195</v>
      </c>
      <c r="O382" s="6">
        <v>2.1884037155779401</v>
      </c>
      <c r="P382" s="5" t="s">
        <v>59</v>
      </c>
      <c r="Q382" s="6">
        <v>0.346428638206846</v>
      </c>
      <c r="R382" s="5" t="s">
        <v>59</v>
      </c>
      <c r="S382" s="5" t="s">
        <v>59</v>
      </c>
      <c r="T382" s="5" t="s">
        <v>59</v>
      </c>
      <c r="U382" s="5" t="s">
        <v>59</v>
      </c>
      <c r="V382" s="5" t="s">
        <v>59</v>
      </c>
      <c r="W382" s="5" t="s">
        <v>59</v>
      </c>
      <c r="X382" s="5" t="s">
        <v>59</v>
      </c>
      <c r="Y382" s="5" t="s">
        <v>59</v>
      </c>
      <c r="Z382" s="5" t="s">
        <v>59</v>
      </c>
      <c r="AA382" s="5" t="s">
        <v>59</v>
      </c>
      <c r="AB382" s="5" t="s">
        <v>59</v>
      </c>
      <c r="AC382" s="5" t="s">
        <v>59</v>
      </c>
      <c r="AD382" s="5" t="s">
        <v>59</v>
      </c>
      <c r="AE382" s="5" t="s">
        <v>59</v>
      </c>
      <c r="AF382" s="5" t="s">
        <v>59</v>
      </c>
      <c r="AG382" s="5" t="s">
        <v>59</v>
      </c>
      <c r="AH382" s="5" t="s">
        <v>59</v>
      </c>
      <c r="AI382" s="5" t="s">
        <v>59</v>
      </c>
      <c r="AJ382" s="5" t="s">
        <v>59</v>
      </c>
      <c r="AK382" s="5" t="s">
        <v>59</v>
      </c>
      <c r="AL382" s="5" t="s">
        <v>59</v>
      </c>
      <c r="AM382" s="5" t="s">
        <v>59</v>
      </c>
      <c r="AN382" s="5" t="s">
        <v>59</v>
      </c>
      <c r="AO382" s="5" t="s">
        <v>59</v>
      </c>
      <c r="AP382" s="5" t="s">
        <v>59</v>
      </c>
      <c r="AQ382" s="5" t="s">
        <v>59</v>
      </c>
      <c r="AR382" s="5" t="s">
        <v>59</v>
      </c>
      <c r="AS382" s="5" t="s">
        <v>59</v>
      </c>
      <c r="AT382" s="5" t="s">
        <v>59</v>
      </c>
      <c r="AU382" s="5" t="s">
        <v>59</v>
      </c>
      <c r="AV382" s="5" t="s">
        <v>59</v>
      </c>
      <c r="AW382" s="5" t="s">
        <v>59</v>
      </c>
      <c r="AX382" s="5" t="s">
        <v>59</v>
      </c>
      <c r="AY382" s="5" t="s">
        <v>59</v>
      </c>
      <c r="AZ382" s="5" t="s">
        <v>59</v>
      </c>
      <c r="BA382" s="5" t="s">
        <v>59</v>
      </c>
      <c r="BB382" s="5" t="s">
        <v>59</v>
      </c>
    </row>
  </sheetData>
  <pageMargins left="0.75" right="0.75" top="1" bottom="1" header="0.5" footer="0.5"/>
  <pageSetup paperSize="0" scale="255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F375"/>
  <sheetViews>
    <sheetView tabSelected="1" zoomScale="110" zoomScaleNormal="110" workbookViewId="0">
      <pane xSplit="1" ySplit="1" topLeftCell="F11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5" x14ac:dyDescent="0.2"/>
  <cols>
    <col min="1" max="1" width="48.5703125" style="7" customWidth="1"/>
    <col min="2" max="2" width="16.28515625" style="7" customWidth="1"/>
    <col min="3" max="3" width="17.5703125" style="19" customWidth="1"/>
    <col min="4" max="4" width="16.42578125" style="19" bestFit="1" customWidth="1"/>
    <col min="5" max="5" width="25.28515625" style="19" bestFit="1" customWidth="1"/>
    <col min="6" max="6" width="12.42578125" style="19" bestFit="1" customWidth="1"/>
    <col min="7" max="7" width="12" style="7" bestFit="1" customWidth="1"/>
    <col min="8" max="9" width="12" style="7" hidden="1" customWidth="1"/>
    <col min="10" max="11" width="12" style="7" bestFit="1" customWidth="1"/>
    <col min="12" max="13" width="12" style="7" hidden="1" customWidth="1"/>
    <col min="14" max="14" width="12" style="7" bestFit="1" customWidth="1"/>
    <col min="15" max="15" width="21" style="7" customWidth="1"/>
    <col min="16" max="17" width="21" style="7" hidden="1" customWidth="1"/>
    <col min="18" max="18" width="12" style="7" bestFit="1" customWidth="1"/>
    <col min="19" max="19" width="21" style="7" customWidth="1"/>
    <col min="20" max="21" width="21" style="7" hidden="1" customWidth="1"/>
    <col min="22" max="22" width="12" style="7" bestFit="1" customWidth="1"/>
    <col min="23" max="23" width="21" style="7" customWidth="1"/>
    <col min="24" max="25" width="21" style="7" hidden="1" customWidth="1"/>
    <col min="26" max="26" width="12" style="7" bestFit="1" customWidth="1"/>
    <col min="27" max="27" width="21" style="7" customWidth="1"/>
    <col min="28" max="29" width="21" style="7" hidden="1" customWidth="1"/>
    <col min="30" max="30" width="12" style="7" bestFit="1" customWidth="1"/>
    <col min="31" max="31" width="21" style="7" customWidth="1"/>
    <col min="32" max="33" width="21" style="7" hidden="1" customWidth="1"/>
    <col min="34" max="34" width="12" style="7" bestFit="1" customWidth="1"/>
    <col min="35" max="35" width="21" style="7" customWidth="1"/>
    <col min="36" max="37" width="21" style="7" hidden="1" customWidth="1"/>
    <col min="38" max="38" width="12" style="7" bestFit="1" customWidth="1"/>
    <col min="39" max="39" width="21" style="7" customWidth="1"/>
    <col min="40" max="41" width="21" style="7" hidden="1" customWidth="1"/>
    <col min="42" max="42" width="12" style="7" bestFit="1" customWidth="1"/>
    <col min="43" max="43" width="21" style="7" customWidth="1"/>
    <col min="44" max="45" width="21" style="7" hidden="1" customWidth="1"/>
    <col min="46" max="46" width="12" style="7" bestFit="1" customWidth="1"/>
    <col min="47" max="47" width="21" style="7" customWidth="1"/>
    <col min="48" max="49" width="21" style="7" hidden="1" customWidth="1"/>
    <col min="50" max="50" width="12" style="7" bestFit="1" customWidth="1"/>
    <col min="51" max="51" width="21" style="7" customWidth="1"/>
    <col min="52" max="53" width="21" style="7" hidden="1" customWidth="1"/>
    <col min="54" max="54" width="12" style="7" bestFit="1" customWidth="1"/>
    <col min="55" max="55" width="17.5703125" style="7" customWidth="1"/>
    <col min="56" max="57" width="17.5703125" style="7" hidden="1" customWidth="1"/>
    <col min="58" max="58" width="12" style="7" bestFit="1" customWidth="1"/>
    <col min="59" max="16384" width="9.140625" style="7"/>
  </cols>
  <sheetData>
    <row r="1" spans="1:58" s="29" customFormat="1" x14ac:dyDescent="0.2">
      <c r="A1" s="28" t="s">
        <v>3</v>
      </c>
      <c r="B1" s="28" t="s">
        <v>4</v>
      </c>
      <c r="C1" s="12" t="s">
        <v>435</v>
      </c>
      <c r="D1" s="12" t="s">
        <v>436</v>
      </c>
      <c r="E1" s="12" t="s">
        <v>437</v>
      </c>
      <c r="F1" s="12" t="s">
        <v>438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  <c r="AL1" s="28" t="s">
        <v>37</v>
      </c>
      <c r="AM1" s="28" t="s">
        <v>38</v>
      </c>
      <c r="AN1" s="28" t="s">
        <v>39</v>
      </c>
      <c r="AO1" s="28" t="s">
        <v>40</v>
      </c>
      <c r="AP1" s="28" t="s">
        <v>41</v>
      </c>
      <c r="AQ1" s="28" t="s">
        <v>42</v>
      </c>
      <c r="AR1" s="28" t="s">
        <v>43</v>
      </c>
      <c r="AS1" s="28" t="s">
        <v>44</v>
      </c>
      <c r="AT1" s="28" t="s">
        <v>45</v>
      </c>
      <c r="AU1" s="28" t="s">
        <v>46</v>
      </c>
      <c r="AV1" s="28" t="s">
        <v>47</v>
      </c>
      <c r="AW1" s="28" t="s">
        <v>48</v>
      </c>
      <c r="AX1" s="28" t="s">
        <v>49</v>
      </c>
      <c r="AY1" s="28" t="s">
        <v>50</v>
      </c>
      <c r="AZ1" s="28" t="s">
        <v>51</v>
      </c>
      <c r="BA1" s="28" t="s">
        <v>52</v>
      </c>
      <c r="BB1" s="28" t="s">
        <v>53</v>
      </c>
      <c r="BC1" s="28" t="s">
        <v>54</v>
      </c>
      <c r="BD1" s="28" t="s">
        <v>55</v>
      </c>
      <c r="BE1" s="28" t="s">
        <v>56</v>
      </c>
      <c r="BF1" s="28" t="s">
        <v>57</v>
      </c>
    </row>
    <row r="2" spans="1:58" ht="12.75" hidden="1" x14ac:dyDescent="0.2">
      <c r="A2" s="8" t="s">
        <v>58</v>
      </c>
      <c r="B2" s="9">
        <v>4149711</v>
      </c>
      <c r="C2" s="8" t="s">
        <v>439</v>
      </c>
      <c r="D2" s="8" t="s">
        <v>440</v>
      </c>
      <c r="E2" s="13" t="s">
        <v>441</v>
      </c>
      <c r="F2" s="13" t="s">
        <v>442</v>
      </c>
      <c r="G2" s="10" t="s">
        <v>59</v>
      </c>
      <c r="H2" s="10" t="s">
        <v>59</v>
      </c>
      <c r="I2" s="10" t="s">
        <v>59</v>
      </c>
      <c r="J2" s="10" t="s">
        <v>59</v>
      </c>
      <c r="K2" s="10" t="s">
        <v>59</v>
      </c>
      <c r="L2" s="10" t="s">
        <v>59</v>
      </c>
      <c r="M2" s="10" t="s">
        <v>59</v>
      </c>
      <c r="N2" s="10" t="s">
        <v>59</v>
      </c>
      <c r="O2" s="10" t="s">
        <v>59</v>
      </c>
      <c r="P2" s="10" t="s">
        <v>59</v>
      </c>
      <c r="Q2" s="10" t="s">
        <v>59</v>
      </c>
      <c r="R2" s="10" t="s">
        <v>59</v>
      </c>
      <c r="S2" s="10" t="s">
        <v>59</v>
      </c>
      <c r="T2" s="10" t="s">
        <v>59</v>
      </c>
      <c r="U2" s="10" t="s">
        <v>59</v>
      </c>
      <c r="V2" s="10" t="s">
        <v>59</v>
      </c>
      <c r="W2" s="10" t="s">
        <v>59</v>
      </c>
      <c r="X2" s="10" t="s">
        <v>59</v>
      </c>
      <c r="Y2" s="10" t="s">
        <v>59</v>
      </c>
      <c r="Z2" s="10" t="s">
        <v>59</v>
      </c>
      <c r="AA2" s="10" t="s">
        <v>59</v>
      </c>
      <c r="AB2" s="10" t="s">
        <v>59</v>
      </c>
      <c r="AC2" s="10" t="s">
        <v>59</v>
      </c>
      <c r="AD2" s="10" t="s">
        <v>59</v>
      </c>
      <c r="AE2" s="10" t="s">
        <v>59</v>
      </c>
      <c r="AF2" s="10" t="s">
        <v>59</v>
      </c>
      <c r="AG2" s="10" t="s">
        <v>59</v>
      </c>
      <c r="AH2" s="10" t="s">
        <v>59</v>
      </c>
      <c r="AI2" s="10" t="s">
        <v>59</v>
      </c>
      <c r="AJ2" s="10" t="s">
        <v>59</v>
      </c>
      <c r="AK2" s="10" t="s">
        <v>59</v>
      </c>
      <c r="AL2" s="10" t="s">
        <v>59</v>
      </c>
      <c r="AM2" s="10" t="s">
        <v>59</v>
      </c>
      <c r="AN2" s="10" t="s">
        <v>59</v>
      </c>
      <c r="AO2" s="10" t="s">
        <v>59</v>
      </c>
      <c r="AP2" s="10" t="s">
        <v>59</v>
      </c>
      <c r="AQ2" s="10" t="s">
        <v>59</v>
      </c>
      <c r="AR2" s="10" t="s">
        <v>59</v>
      </c>
      <c r="AS2" s="10" t="s">
        <v>59</v>
      </c>
      <c r="AT2" s="10" t="s">
        <v>59</v>
      </c>
      <c r="AU2" s="10" t="s">
        <v>59</v>
      </c>
      <c r="AV2" s="10" t="s">
        <v>59</v>
      </c>
      <c r="AW2" s="10" t="s">
        <v>59</v>
      </c>
      <c r="AX2" s="10" t="s">
        <v>59</v>
      </c>
      <c r="AY2" s="10" t="s">
        <v>59</v>
      </c>
      <c r="AZ2" s="10" t="s">
        <v>59</v>
      </c>
      <c r="BA2" s="10" t="s">
        <v>59</v>
      </c>
      <c r="BB2" s="10" t="s">
        <v>59</v>
      </c>
      <c r="BC2" s="10" t="s">
        <v>59</v>
      </c>
      <c r="BD2" s="10" t="s">
        <v>59</v>
      </c>
      <c r="BE2" s="10" t="s">
        <v>59</v>
      </c>
      <c r="BF2" s="5" t="s">
        <v>59</v>
      </c>
    </row>
    <row r="3" spans="1:58" hidden="1" x14ac:dyDescent="0.2">
      <c r="A3" s="8" t="s">
        <v>60</v>
      </c>
      <c r="B3" s="9">
        <v>4149089</v>
      </c>
      <c r="C3" s="14" t="s">
        <v>443</v>
      </c>
      <c r="D3" s="14" t="s">
        <v>444</v>
      </c>
      <c r="E3" s="15" t="s">
        <v>445</v>
      </c>
      <c r="F3" s="15" t="s">
        <v>446</v>
      </c>
      <c r="G3" s="11">
        <v>17.489535711305599</v>
      </c>
      <c r="H3" s="10" t="s">
        <v>59</v>
      </c>
      <c r="I3" s="11">
        <v>17.434601167813199</v>
      </c>
      <c r="J3" s="11">
        <v>16.740479728426902</v>
      </c>
      <c r="K3" s="11">
        <v>16.740479728426902</v>
      </c>
      <c r="L3" s="10" t="s">
        <v>59</v>
      </c>
      <c r="M3" s="11">
        <v>18.254651457543002</v>
      </c>
      <c r="N3" s="11">
        <v>20.653395673236702</v>
      </c>
      <c r="O3" s="11">
        <v>20.653395673236702</v>
      </c>
      <c r="P3" s="10" t="s">
        <v>59</v>
      </c>
      <c r="Q3" s="11">
        <v>22.832728930319799</v>
      </c>
      <c r="R3" s="11">
        <v>23.957114485540401</v>
      </c>
      <c r="S3" s="11">
        <v>23.957114485540401</v>
      </c>
      <c r="T3" s="10" t="s">
        <v>59</v>
      </c>
      <c r="U3" s="11">
        <v>24.1195916455674</v>
      </c>
      <c r="V3" s="11">
        <v>26.029662525054199</v>
      </c>
      <c r="W3" s="11">
        <v>26.029662525054199</v>
      </c>
      <c r="X3" s="10" t="s">
        <v>59</v>
      </c>
      <c r="Y3" s="11">
        <v>26.120377352138402</v>
      </c>
      <c r="Z3" s="10" t="s">
        <v>59</v>
      </c>
      <c r="AA3" s="10" t="s">
        <v>59</v>
      </c>
      <c r="AB3" s="10" t="s">
        <v>59</v>
      </c>
      <c r="AC3" s="10" t="s">
        <v>59</v>
      </c>
      <c r="AD3" s="10" t="s">
        <v>59</v>
      </c>
      <c r="AE3" s="10" t="s">
        <v>59</v>
      </c>
      <c r="AF3" s="10" t="s">
        <v>59</v>
      </c>
      <c r="AG3" s="10" t="s">
        <v>59</v>
      </c>
      <c r="AH3" s="10" t="s">
        <v>59</v>
      </c>
      <c r="AI3" s="10" t="s">
        <v>59</v>
      </c>
      <c r="AJ3" s="10" t="s">
        <v>59</v>
      </c>
      <c r="AK3" s="10" t="s">
        <v>59</v>
      </c>
      <c r="AL3" s="10" t="s">
        <v>59</v>
      </c>
      <c r="AM3" s="10" t="s">
        <v>59</v>
      </c>
      <c r="AN3" s="10" t="s">
        <v>59</v>
      </c>
      <c r="AO3" s="11">
        <v>30.0411105110813</v>
      </c>
      <c r="AP3" s="10" t="s">
        <v>59</v>
      </c>
      <c r="AQ3" s="10" t="s">
        <v>59</v>
      </c>
      <c r="AR3" s="10" t="s">
        <v>59</v>
      </c>
      <c r="AS3" s="10" t="s">
        <v>59</v>
      </c>
      <c r="AT3" s="10" t="s">
        <v>59</v>
      </c>
      <c r="AU3" s="10" t="s">
        <v>59</v>
      </c>
      <c r="AV3" s="10" t="s">
        <v>59</v>
      </c>
      <c r="AW3" s="10" t="s">
        <v>59</v>
      </c>
      <c r="AX3" s="10" t="s">
        <v>59</v>
      </c>
      <c r="AY3" s="10" t="s">
        <v>59</v>
      </c>
      <c r="AZ3" s="10" t="s">
        <v>59</v>
      </c>
      <c r="BA3" s="10" t="s">
        <v>59</v>
      </c>
      <c r="BB3" s="10" t="s">
        <v>59</v>
      </c>
      <c r="BC3" s="10" t="s">
        <v>59</v>
      </c>
      <c r="BD3" s="10" t="s">
        <v>59</v>
      </c>
      <c r="BE3" s="10" t="s">
        <v>59</v>
      </c>
      <c r="BF3" s="5" t="s">
        <v>59</v>
      </c>
    </row>
    <row r="4" spans="1:58" ht="12.75" hidden="1" x14ac:dyDescent="0.2">
      <c r="A4" s="8" t="s">
        <v>61</v>
      </c>
      <c r="B4" s="9">
        <v>4193245</v>
      </c>
      <c r="C4" s="8" t="s">
        <v>447</v>
      </c>
      <c r="D4" s="8"/>
      <c r="E4" s="13" t="s">
        <v>445</v>
      </c>
      <c r="F4" s="13" t="s">
        <v>448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  <c r="P4" s="10" t="s">
        <v>59</v>
      </c>
      <c r="Q4" s="10" t="s">
        <v>59</v>
      </c>
      <c r="R4" s="10" t="s">
        <v>59</v>
      </c>
      <c r="S4" s="10" t="s">
        <v>59</v>
      </c>
      <c r="T4" s="10" t="s">
        <v>59</v>
      </c>
      <c r="U4" s="10" t="s">
        <v>59</v>
      </c>
      <c r="V4" s="10" t="s">
        <v>59</v>
      </c>
      <c r="W4" s="10" t="s">
        <v>59</v>
      </c>
      <c r="X4" s="10" t="s">
        <v>59</v>
      </c>
      <c r="Y4" s="10" t="s">
        <v>59</v>
      </c>
      <c r="Z4" s="10" t="s">
        <v>59</v>
      </c>
      <c r="AA4" s="10" t="s">
        <v>59</v>
      </c>
      <c r="AB4" s="10" t="s">
        <v>59</v>
      </c>
      <c r="AC4" s="10" t="s">
        <v>59</v>
      </c>
      <c r="AD4" s="10" t="s">
        <v>59</v>
      </c>
      <c r="AE4" s="10" t="s">
        <v>59</v>
      </c>
      <c r="AF4" s="10" t="s">
        <v>59</v>
      </c>
      <c r="AG4" s="10" t="s">
        <v>59</v>
      </c>
      <c r="AH4" s="10" t="s">
        <v>59</v>
      </c>
      <c r="AI4" s="10" t="s">
        <v>59</v>
      </c>
      <c r="AJ4" s="10" t="s">
        <v>59</v>
      </c>
      <c r="AK4" s="10" t="s">
        <v>59</v>
      </c>
      <c r="AL4" s="10" t="s">
        <v>59</v>
      </c>
      <c r="AM4" s="10" t="s">
        <v>59</v>
      </c>
      <c r="AN4" s="10" t="s">
        <v>59</v>
      </c>
      <c r="AO4" s="10" t="s">
        <v>59</v>
      </c>
      <c r="AP4" s="10" t="s">
        <v>59</v>
      </c>
      <c r="AQ4" s="10" t="s">
        <v>59</v>
      </c>
      <c r="AR4" s="10" t="s">
        <v>59</v>
      </c>
      <c r="AS4" s="10" t="s">
        <v>59</v>
      </c>
      <c r="AT4" s="10" t="s">
        <v>59</v>
      </c>
      <c r="AU4" s="10" t="s">
        <v>59</v>
      </c>
      <c r="AV4" s="10" t="s">
        <v>59</v>
      </c>
      <c r="AW4" s="10" t="s">
        <v>59</v>
      </c>
      <c r="AX4" s="10" t="s">
        <v>59</v>
      </c>
      <c r="AY4" s="10" t="s">
        <v>59</v>
      </c>
      <c r="AZ4" s="10" t="s">
        <v>59</v>
      </c>
      <c r="BA4" s="10" t="s">
        <v>59</v>
      </c>
      <c r="BB4" s="10" t="s">
        <v>59</v>
      </c>
      <c r="BC4" s="10" t="s">
        <v>59</v>
      </c>
      <c r="BD4" s="10" t="s">
        <v>59</v>
      </c>
      <c r="BE4" s="10" t="s">
        <v>59</v>
      </c>
      <c r="BF4" s="5" t="s">
        <v>59</v>
      </c>
    </row>
    <row r="5" spans="1:58" ht="12.75" hidden="1" x14ac:dyDescent="0.2">
      <c r="A5" s="8" t="s">
        <v>62</v>
      </c>
      <c r="B5" s="9">
        <v>4556809</v>
      </c>
      <c r="C5" s="8" t="s">
        <v>449</v>
      </c>
      <c r="D5" s="8"/>
      <c r="E5" s="13" t="s">
        <v>450</v>
      </c>
      <c r="F5" s="13" t="s">
        <v>451</v>
      </c>
      <c r="G5" s="11">
        <v>12.2694941765681</v>
      </c>
      <c r="H5" s="10" t="s">
        <v>59</v>
      </c>
      <c r="I5" s="10" t="s">
        <v>59</v>
      </c>
      <c r="J5" s="11">
        <v>15.9776275336603</v>
      </c>
      <c r="K5" s="11">
        <v>15.9776275336603</v>
      </c>
      <c r="L5" s="10" t="s">
        <v>59</v>
      </c>
      <c r="M5" s="10" t="s">
        <v>59</v>
      </c>
      <c r="N5" s="11">
        <v>13.3230977736466</v>
      </c>
      <c r="O5" s="11">
        <v>13.3230977736466</v>
      </c>
      <c r="P5" s="10" t="s">
        <v>59</v>
      </c>
      <c r="Q5" s="10" t="s">
        <v>59</v>
      </c>
      <c r="R5" s="11">
        <v>11.1889270974059</v>
      </c>
      <c r="S5" s="11">
        <v>11.1889270974059</v>
      </c>
      <c r="T5" s="10" t="s">
        <v>59</v>
      </c>
      <c r="U5" s="10" t="s">
        <v>59</v>
      </c>
      <c r="V5" s="11">
        <v>10.5762639688823</v>
      </c>
      <c r="W5" s="11">
        <v>10.5762639688823</v>
      </c>
      <c r="X5" s="10" t="s">
        <v>59</v>
      </c>
      <c r="Y5" s="10" t="s">
        <v>59</v>
      </c>
      <c r="Z5" s="11">
        <v>11.3196022296846</v>
      </c>
      <c r="AA5" s="11">
        <v>11.3196022296846</v>
      </c>
      <c r="AB5" s="10" t="s">
        <v>59</v>
      </c>
      <c r="AC5" s="10" t="s">
        <v>59</v>
      </c>
      <c r="AD5" s="11">
        <v>21.472935422847499</v>
      </c>
      <c r="AE5" s="11">
        <v>21.472935422847499</v>
      </c>
      <c r="AF5" s="10" t="s">
        <v>59</v>
      </c>
      <c r="AG5" s="10" t="s">
        <v>59</v>
      </c>
      <c r="AH5" s="11">
        <v>25.748276599754</v>
      </c>
      <c r="AI5" s="11">
        <v>25.748276599754</v>
      </c>
      <c r="AJ5" s="10" t="s">
        <v>59</v>
      </c>
      <c r="AK5" s="10" t="s">
        <v>59</v>
      </c>
      <c r="AL5" s="11">
        <v>18.9015761416284</v>
      </c>
      <c r="AM5" s="11">
        <v>18.9015761416284</v>
      </c>
      <c r="AN5" s="10" t="s">
        <v>59</v>
      </c>
      <c r="AO5" s="10" t="s">
        <v>59</v>
      </c>
      <c r="AP5" s="11">
        <v>23.623256368880298</v>
      </c>
      <c r="AQ5" s="11">
        <v>23.623256368880298</v>
      </c>
      <c r="AR5" s="10" t="s">
        <v>59</v>
      </c>
      <c r="AS5" s="10" t="s">
        <v>59</v>
      </c>
      <c r="AT5" s="11">
        <v>8.6926788535484008</v>
      </c>
      <c r="AU5" s="11">
        <v>8.6926788535484008</v>
      </c>
      <c r="AV5" s="10" t="s">
        <v>59</v>
      </c>
      <c r="AW5" s="10" t="s">
        <v>59</v>
      </c>
      <c r="AX5" s="11">
        <v>7.7562489608809502</v>
      </c>
      <c r="AY5" s="11">
        <v>7.7562489608809502</v>
      </c>
      <c r="AZ5" s="10" t="s">
        <v>59</v>
      </c>
      <c r="BA5" s="10" t="s">
        <v>59</v>
      </c>
      <c r="BB5" s="11">
        <v>7.3802231116623096</v>
      </c>
      <c r="BC5" s="11">
        <v>7.3802231116623096</v>
      </c>
      <c r="BD5" s="10" t="s">
        <v>59</v>
      </c>
      <c r="BE5" s="10" t="s">
        <v>59</v>
      </c>
      <c r="BF5" s="5" t="s">
        <v>59</v>
      </c>
    </row>
    <row r="6" spans="1:58" hidden="1" x14ac:dyDescent="0.2">
      <c r="A6" s="8" t="s">
        <v>63</v>
      </c>
      <c r="B6" s="9">
        <v>10432106</v>
      </c>
      <c r="C6" s="16" t="s">
        <v>443</v>
      </c>
      <c r="D6" s="16"/>
      <c r="E6" s="17" t="s">
        <v>441</v>
      </c>
      <c r="F6" s="17" t="s">
        <v>446</v>
      </c>
      <c r="G6" s="10" t="s">
        <v>59</v>
      </c>
      <c r="H6" s="10" t="s">
        <v>59</v>
      </c>
      <c r="I6" s="10" t="s">
        <v>59</v>
      </c>
      <c r="J6" s="11">
        <v>33.089516603562203</v>
      </c>
      <c r="K6" s="11">
        <v>25.645841757405101</v>
      </c>
      <c r="L6" s="10" t="s">
        <v>59</v>
      </c>
      <c r="M6" s="11">
        <v>28.507188405561202</v>
      </c>
      <c r="N6" s="10" t="s">
        <v>59</v>
      </c>
      <c r="O6" s="11">
        <v>29.549434658882699</v>
      </c>
      <c r="P6" s="11">
        <v>25.8621283575003</v>
      </c>
      <c r="Q6" s="11">
        <v>18.2302466118289</v>
      </c>
      <c r="R6" s="11">
        <v>17.951637454629299</v>
      </c>
      <c r="S6" s="11">
        <v>17.3468184634736</v>
      </c>
      <c r="T6" s="10" t="s">
        <v>59</v>
      </c>
      <c r="U6" s="10" t="s">
        <v>59</v>
      </c>
      <c r="V6" s="10" t="s">
        <v>59</v>
      </c>
      <c r="W6" s="11">
        <v>15.1549339716708</v>
      </c>
      <c r="X6" s="10" t="s">
        <v>59</v>
      </c>
      <c r="Y6" s="10" t="s">
        <v>59</v>
      </c>
      <c r="Z6" s="10" t="s">
        <v>59</v>
      </c>
      <c r="AA6" s="11">
        <v>14.8202649416694</v>
      </c>
      <c r="AB6" s="10" t="s">
        <v>59</v>
      </c>
      <c r="AC6" s="10" t="s">
        <v>59</v>
      </c>
      <c r="AD6" s="10" t="s">
        <v>59</v>
      </c>
      <c r="AE6" s="11">
        <v>31.531293758061501</v>
      </c>
      <c r="AF6" s="10" t="s">
        <v>59</v>
      </c>
      <c r="AG6" s="10" t="s">
        <v>59</v>
      </c>
      <c r="AH6" s="10" t="s">
        <v>59</v>
      </c>
      <c r="AI6" s="11">
        <v>38.729927925505699</v>
      </c>
      <c r="AJ6" s="10" t="s">
        <v>59</v>
      </c>
      <c r="AK6" s="10" t="s">
        <v>59</v>
      </c>
      <c r="AL6" s="10" t="s">
        <v>59</v>
      </c>
      <c r="AM6" s="11">
        <v>42.931876377658</v>
      </c>
      <c r="AN6" s="10" t="s">
        <v>59</v>
      </c>
      <c r="AO6" s="10" t="s">
        <v>59</v>
      </c>
      <c r="AP6" s="10" t="s">
        <v>59</v>
      </c>
      <c r="AQ6" s="11">
        <v>40.598866062007701</v>
      </c>
      <c r="AR6" s="10" t="s">
        <v>59</v>
      </c>
      <c r="AS6" s="10" t="s">
        <v>59</v>
      </c>
      <c r="AT6" s="10" t="s">
        <v>59</v>
      </c>
      <c r="AU6" s="10" t="s">
        <v>59</v>
      </c>
      <c r="AV6" s="10" t="s">
        <v>59</v>
      </c>
      <c r="AW6" s="10" t="s">
        <v>59</v>
      </c>
      <c r="AX6" s="10" t="s">
        <v>59</v>
      </c>
      <c r="AY6" s="10" t="s">
        <v>59</v>
      </c>
      <c r="AZ6" s="10" t="s">
        <v>59</v>
      </c>
      <c r="BA6" s="10" t="s">
        <v>59</v>
      </c>
      <c r="BB6" s="10" t="s">
        <v>59</v>
      </c>
      <c r="BC6" s="10" t="s">
        <v>59</v>
      </c>
      <c r="BD6" s="10" t="s">
        <v>59</v>
      </c>
      <c r="BE6" s="10" t="s">
        <v>59</v>
      </c>
      <c r="BF6" s="5" t="s">
        <v>59</v>
      </c>
    </row>
    <row r="7" spans="1:58" hidden="1" x14ac:dyDescent="0.2">
      <c r="A7" s="8" t="s">
        <v>64</v>
      </c>
      <c r="B7" s="9">
        <v>8125619</v>
      </c>
      <c r="C7" s="18" t="s">
        <v>452</v>
      </c>
      <c r="D7" s="18"/>
      <c r="E7" s="19" t="s">
        <v>441</v>
      </c>
      <c r="F7" s="19" t="s">
        <v>446</v>
      </c>
      <c r="G7" s="10" t="s">
        <v>59</v>
      </c>
      <c r="H7" s="10" t="s">
        <v>59</v>
      </c>
      <c r="I7" s="10" t="s">
        <v>59</v>
      </c>
      <c r="J7" s="10" t="s">
        <v>59</v>
      </c>
      <c r="K7" s="10" t="s">
        <v>59</v>
      </c>
      <c r="L7" s="10" t="s">
        <v>59</v>
      </c>
      <c r="M7" s="10" t="s">
        <v>59</v>
      </c>
      <c r="N7" s="10" t="s">
        <v>59</v>
      </c>
      <c r="O7" s="10" t="s">
        <v>59</v>
      </c>
      <c r="P7" s="11">
        <v>12.9794954308149</v>
      </c>
      <c r="Q7" s="11">
        <v>12.7313788054634</v>
      </c>
      <c r="R7" s="11">
        <v>12.6606688044054</v>
      </c>
      <c r="S7" s="11">
        <v>12.6606688044054</v>
      </c>
      <c r="T7" s="11">
        <v>13.526514303962999</v>
      </c>
      <c r="U7" s="10" t="s">
        <v>59</v>
      </c>
      <c r="V7" s="11">
        <v>16.807386181946899</v>
      </c>
      <c r="W7" s="11">
        <v>16.807386181946899</v>
      </c>
      <c r="X7" s="10" t="s">
        <v>59</v>
      </c>
      <c r="Y7" s="10" t="s">
        <v>59</v>
      </c>
      <c r="Z7" s="11">
        <v>28.087122741117099</v>
      </c>
      <c r="AA7" s="11">
        <v>28.087122741117099</v>
      </c>
      <c r="AB7" s="10" t="s">
        <v>59</v>
      </c>
      <c r="AC7" s="10" t="s">
        <v>59</v>
      </c>
      <c r="AD7" s="11">
        <v>50.543840645927702</v>
      </c>
      <c r="AE7" s="11">
        <v>50.543840645927702</v>
      </c>
      <c r="AF7" s="10" t="s">
        <v>59</v>
      </c>
      <c r="AG7" s="10" t="s">
        <v>59</v>
      </c>
      <c r="AH7" s="11">
        <v>47.967679367547198</v>
      </c>
      <c r="AI7" s="11">
        <v>47.967679367547198</v>
      </c>
      <c r="AJ7" s="10" t="s">
        <v>59</v>
      </c>
      <c r="AK7" s="10" t="s">
        <v>59</v>
      </c>
      <c r="AL7" s="11">
        <v>47.651265888510601</v>
      </c>
      <c r="AM7" s="11">
        <v>47.651265888510601</v>
      </c>
      <c r="AN7" s="10" t="s">
        <v>59</v>
      </c>
      <c r="AO7" s="10" t="s">
        <v>59</v>
      </c>
      <c r="AP7" s="11">
        <v>49.964297351512599</v>
      </c>
      <c r="AQ7" s="11">
        <v>49.964297351512599</v>
      </c>
      <c r="AR7" s="10" t="s">
        <v>59</v>
      </c>
      <c r="AS7" s="10" t="s">
        <v>59</v>
      </c>
      <c r="AT7" s="11">
        <v>52.6671775924668</v>
      </c>
      <c r="AU7" s="11">
        <v>52.6671775924668</v>
      </c>
      <c r="AV7" s="10" t="s">
        <v>59</v>
      </c>
      <c r="AW7" s="10" t="s">
        <v>59</v>
      </c>
      <c r="AX7" s="10" t="s">
        <v>59</v>
      </c>
      <c r="AY7" s="10" t="s">
        <v>59</v>
      </c>
      <c r="AZ7" s="10" t="s">
        <v>59</v>
      </c>
      <c r="BA7" s="10" t="s">
        <v>59</v>
      </c>
      <c r="BB7" s="10" t="s">
        <v>59</v>
      </c>
      <c r="BC7" s="10" t="s">
        <v>59</v>
      </c>
      <c r="BD7" s="10" t="s">
        <v>59</v>
      </c>
      <c r="BE7" s="10" t="s">
        <v>59</v>
      </c>
      <c r="BF7" s="5" t="s">
        <v>59</v>
      </c>
    </row>
    <row r="8" spans="1:58" hidden="1" x14ac:dyDescent="0.2">
      <c r="A8" s="8" t="s">
        <v>65</v>
      </c>
      <c r="B8" s="9">
        <v>4837640</v>
      </c>
      <c r="C8" s="16" t="s">
        <v>453</v>
      </c>
      <c r="D8" s="16"/>
      <c r="E8" s="17" t="s">
        <v>441</v>
      </c>
      <c r="F8" s="17" t="s">
        <v>446</v>
      </c>
      <c r="G8" s="10" t="s">
        <v>59</v>
      </c>
      <c r="H8" s="10" t="s">
        <v>59</v>
      </c>
      <c r="I8" s="10" t="s">
        <v>59</v>
      </c>
      <c r="J8" s="10" t="s">
        <v>59</v>
      </c>
      <c r="K8" s="10" t="s">
        <v>59</v>
      </c>
      <c r="L8" s="10" t="s">
        <v>59</v>
      </c>
      <c r="M8" s="10" t="s">
        <v>59</v>
      </c>
      <c r="N8" s="10" t="s">
        <v>59</v>
      </c>
      <c r="O8" s="10" t="s">
        <v>59</v>
      </c>
      <c r="P8" s="10" t="s">
        <v>59</v>
      </c>
      <c r="Q8" s="10" t="s">
        <v>59</v>
      </c>
      <c r="R8" s="10" t="s">
        <v>59</v>
      </c>
      <c r="S8" s="10" t="s">
        <v>59</v>
      </c>
      <c r="T8" s="10" t="s">
        <v>59</v>
      </c>
      <c r="U8" s="10" t="s">
        <v>59</v>
      </c>
      <c r="V8" s="11">
        <v>14.638947060799101</v>
      </c>
      <c r="W8" s="11">
        <v>14.638947060799101</v>
      </c>
      <c r="X8" s="11">
        <v>14.3196537440644</v>
      </c>
      <c r="Y8" s="11">
        <v>16.2995163889093</v>
      </c>
      <c r="Z8" s="11">
        <v>17.455526828523698</v>
      </c>
      <c r="AA8" s="11">
        <v>17.455526828523698</v>
      </c>
      <c r="AB8" s="10" t="s">
        <v>59</v>
      </c>
      <c r="AC8" s="10" t="s">
        <v>59</v>
      </c>
      <c r="AD8" s="11">
        <v>20.106449069712301</v>
      </c>
      <c r="AE8" s="11">
        <v>20.106449069712301</v>
      </c>
      <c r="AF8" s="10" t="s">
        <v>59</v>
      </c>
      <c r="AG8" s="10" t="s">
        <v>59</v>
      </c>
      <c r="AH8" s="11">
        <v>22.020329709844301</v>
      </c>
      <c r="AI8" s="11">
        <v>22.020329709844301</v>
      </c>
      <c r="AJ8" s="10" t="s">
        <v>59</v>
      </c>
      <c r="AK8" s="10" t="s">
        <v>59</v>
      </c>
      <c r="AL8" s="11">
        <v>19.741758362143099</v>
      </c>
      <c r="AM8" s="11">
        <v>19.741758362143099</v>
      </c>
      <c r="AN8" s="10" t="s">
        <v>59</v>
      </c>
      <c r="AO8" s="10" t="s">
        <v>59</v>
      </c>
      <c r="AP8" s="11">
        <v>20.676091376557899</v>
      </c>
      <c r="AQ8" s="11">
        <v>20.676091376557899</v>
      </c>
      <c r="AR8" s="10" t="s">
        <v>59</v>
      </c>
      <c r="AS8" s="10" t="s">
        <v>59</v>
      </c>
      <c r="AT8" s="11">
        <v>21.421555545161699</v>
      </c>
      <c r="AU8" s="11">
        <v>21.421555545161699</v>
      </c>
      <c r="AV8" s="10" t="s">
        <v>59</v>
      </c>
      <c r="AW8" s="10" t="s">
        <v>59</v>
      </c>
      <c r="AX8" s="11">
        <v>18.422548903870201</v>
      </c>
      <c r="AY8" s="11">
        <v>18.422548903870201</v>
      </c>
      <c r="AZ8" s="10" t="s">
        <v>59</v>
      </c>
      <c r="BA8" s="10" t="s">
        <v>59</v>
      </c>
      <c r="BB8" s="11">
        <v>22.4967197991981</v>
      </c>
      <c r="BC8" s="11">
        <v>22.4967197991981</v>
      </c>
      <c r="BD8" s="10" t="s">
        <v>59</v>
      </c>
      <c r="BE8" s="10" t="s">
        <v>59</v>
      </c>
      <c r="BF8" s="5" t="s">
        <v>59</v>
      </c>
    </row>
    <row r="9" spans="1:58" hidden="1" x14ac:dyDescent="0.2">
      <c r="A9" s="8" t="s">
        <v>66</v>
      </c>
      <c r="B9" s="9">
        <v>10532538</v>
      </c>
      <c r="C9" s="16" t="s">
        <v>452</v>
      </c>
      <c r="D9" s="16"/>
      <c r="E9" s="17" t="s">
        <v>441</v>
      </c>
      <c r="F9" s="17" t="s">
        <v>446</v>
      </c>
      <c r="G9" s="11">
        <v>9.3272221613700097</v>
      </c>
      <c r="H9" s="11">
        <v>12.342827500675501</v>
      </c>
      <c r="I9" s="11">
        <v>16.297986150099899</v>
      </c>
      <c r="J9" s="11">
        <v>13.619704096944099</v>
      </c>
      <c r="K9" s="11">
        <v>13.619704096944099</v>
      </c>
      <c r="L9" s="10" t="s">
        <v>59</v>
      </c>
      <c r="M9" s="11">
        <v>15.905371382483899</v>
      </c>
      <c r="N9" s="11">
        <v>15.099467935482</v>
      </c>
      <c r="O9" s="11">
        <v>15.099467935482</v>
      </c>
      <c r="P9" s="10" t="s">
        <v>59</v>
      </c>
      <c r="Q9" s="11">
        <v>20.190976019362601</v>
      </c>
      <c r="R9" s="11">
        <v>22.782406643066199</v>
      </c>
      <c r="S9" s="11">
        <v>22.782406643066199</v>
      </c>
      <c r="T9" s="11">
        <v>28.373698682563699</v>
      </c>
      <c r="U9" s="10" t="s">
        <v>59</v>
      </c>
      <c r="V9" s="11">
        <v>31.633591002302001</v>
      </c>
      <c r="W9" s="11">
        <v>31.633591002302001</v>
      </c>
      <c r="X9" s="10" t="s">
        <v>59</v>
      </c>
      <c r="Y9" s="10" t="s">
        <v>59</v>
      </c>
      <c r="Z9" s="11">
        <v>31.828963417317599</v>
      </c>
      <c r="AA9" s="11">
        <v>31.828963417317599</v>
      </c>
      <c r="AB9" s="10" t="s">
        <v>59</v>
      </c>
      <c r="AC9" s="10" t="s">
        <v>59</v>
      </c>
      <c r="AD9" s="11">
        <v>34.007209544410202</v>
      </c>
      <c r="AE9" s="11">
        <v>34.007209544410202</v>
      </c>
      <c r="AF9" s="10" t="s">
        <v>59</v>
      </c>
      <c r="AG9" s="10" t="s">
        <v>59</v>
      </c>
      <c r="AH9" s="11">
        <v>43.925272773177298</v>
      </c>
      <c r="AI9" s="11">
        <v>43.925272773177298</v>
      </c>
      <c r="AJ9" s="10" t="s">
        <v>59</v>
      </c>
      <c r="AK9" s="10" t="s">
        <v>59</v>
      </c>
      <c r="AL9" s="11">
        <v>50.553557925419099</v>
      </c>
      <c r="AM9" s="11">
        <v>50.553557925419099</v>
      </c>
      <c r="AN9" s="10" t="s">
        <v>59</v>
      </c>
      <c r="AO9" s="10" t="s">
        <v>59</v>
      </c>
      <c r="AP9" s="11">
        <v>43.176279176765902</v>
      </c>
      <c r="AQ9" s="11">
        <v>43.176279176765902</v>
      </c>
      <c r="AR9" s="10" t="s">
        <v>59</v>
      </c>
      <c r="AS9" s="10" t="s">
        <v>59</v>
      </c>
      <c r="AT9" s="10" t="s">
        <v>59</v>
      </c>
      <c r="AU9" s="10" t="s">
        <v>59</v>
      </c>
      <c r="AV9" s="10" t="s">
        <v>59</v>
      </c>
      <c r="AW9" s="10" t="s">
        <v>59</v>
      </c>
      <c r="AX9" s="10" t="s">
        <v>59</v>
      </c>
      <c r="AY9" s="10" t="s">
        <v>59</v>
      </c>
      <c r="AZ9" s="10" t="s">
        <v>59</v>
      </c>
      <c r="BA9" s="10" t="s">
        <v>59</v>
      </c>
      <c r="BB9" s="10" t="s">
        <v>59</v>
      </c>
      <c r="BC9" s="10" t="s">
        <v>59</v>
      </c>
      <c r="BD9" s="10" t="s">
        <v>59</v>
      </c>
      <c r="BE9" s="10" t="s">
        <v>59</v>
      </c>
      <c r="BF9" s="5" t="s">
        <v>59</v>
      </c>
    </row>
    <row r="10" spans="1:58" hidden="1" x14ac:dyDescent="0.2">
      <c r="A10" s="8" t="s">
        <v>67</v>
      </c>
      <c r="B10" s="9">
        <v>4794940</v>
      </c>
      <c r="C10" s="18" t="s">
        <v>453</v>
      </c>
      <c r="D10" s="18"/>
      <c r="E10" s="19" t="s">
        <v>441</v>
      </c>
      <c r="F10" s="19" t="s">
        <v>446</v>
      </c>
      <c r="G10" s="11">
        <v>17.291845109276601</v>
      </c>
      <c r="H10" s="10" t="s">
        <v>59</v>
      </c>
      <c r="I10" s="10" t="s">
        <v>59</v>
      </c>
      <c r="J10" s="11">
        <v>18.164385065342302</v>
      </c>
      <c r="K10" s="11">
        <v>18.164385065342302</v>
      </c>
      <c r="L10" s="10" t="s">
        <v>59</v>
      </c>
      <c r="M10" s="10" t="s">
        <v>59</v>
      </c>
      <c r="N10" s="10" t="s">
        <v>59</v>
      </c>
      <c r="O10" s="10" t="s">
        <v>59</v>
      </c>
      <c r="P10" s="10" t="s">
        <v>59</v>
      </c>
      <c r="Q10" s="10" t="s">
        <v>59</v>
      </c>
      <c r="R10" s="10" t="s">
        <v>59</v>
      </c>
      <c r="S10" s="10" t="s">
        <v>59</v>
      </c>
      <c r="T10" s="10" t="s">
        <v>59</v>
      </c>
      <c r="U10" s="10" t="s">
        <v>59</v>
      </c>
      <c r="V10" s="11">
        <v>21.218225314655101</v>
      </c>
      <c r="W10" s="11">
        <v>21.218225314655101</v>
      </c>
      <c r="X10" s="10" t="s">
        <v>59</v>
      </c>
      <c r="Y10" s="10" t="s">
        <v>59</v>
      </c>
      <c r="Z10" s="11">
        <v>18.138081414038101</v>
      </c>
      <c r="AA10" s="11">
        <v>18.138081414038101</v>
      </c>
      <c r="AB10" s="10" t="s">
        <v>59</v>
      </c>
      <c r="AC10" s="10" t="s">
        <v>59</v>
      </c>
      <c r="AD10" s="11">
        <v>40.341448611927397</v>
      </c>
      <c r="AE10" s="11">
        <v>40.341448611927397</v>
      </c>
      <c r="AF10" s="10" t="s">
        <v>59</v>
      </c>
      <c r="AG10" s="10" t="s">
        <v>59</v>
      </c>
      <c r="AH10" s="11">
        <v>42.997259680068197</v>
      </c>
      <c r="AI10" s="11">
        <v>42.997259680068197</v>
      </c>
      <c r="AJ10" s="10" t="s">
        <v>59</v>
      </c>
      <c r="AK10" s="10" t="s">
        <v>59</v>
      </c>
      <c r="AL10" s="11">
        <v>26.2445525889399</v>
      </c>
      <c r="AM10" s="11">
        <v>26.2445525889399</v>
      </c>
      <c r="AN10" s="10" t="s">
        <v>59</v>
      </c>
      <c r="AO10" s="10" t="s">
        <v>59</v>
      </c>
      <c r="AP10" s="11">
        <v>33.148050732827798</v>
      </c>
      <c r="AQ10" s="11">
        <v>33.148050732827798</v>
      </c>
      <c r="AR10" s="10" t="s">
        <v>59</v>
      </c>
      <c r="AS10" s="10" t="s">
        <v>59</v>
      </c>
      <c r="AT10" s="11">
        <v>36.761807981759702</v>
      </c>
      <c r="AU10" s="11">
        <v>36.761807981759702</v>
      </c>
      <c r="AV10" s="10" t="s">
        <v>59</v>
      </c>
      <c r="AW10" s="10" t="s">
        <v>59</v>
      </c>
      <c r="AX10" s="11">
        <v>36.429931944595502</v>
      </c>
      <c r="AY10" s="11">
        <v>36.429931944595502</v>
      </c>
      <c r="AZ10" s="10" t="s">
        <v>59</v>
      </c>
      <c r="BA10" s="10" t="s">
        <v>59</v>
      </c>
      <c r="BB10" s="10" t="s">
        <v>59</v>
      </c>
      <c r="BC10" s="10" t="s">
        <v>59</v>
      </c>
      <c r="BD10" s="10" t="s">
        <v>59</v>
      </c>
      <c r="BE10" s="10" t="s">
        <v>59</v>
      </c>
      <c r="BF10" s="5" t="s">
        <v>59</v>
      </c>
    </row>
    <row r="11" spans="1:58" x14ac:dyDescent="0.2">
      <c r="A11" s="8" t="s">
        <v>68</v>
      </c>
      <c r="B11" s="9">
        <v>4370388</v>
      </c>
      <c r="C11" s="18" t="s">
        <v>453</v>
      </c>
      <c r="D11" s="18"/>
      <c r="E11" s="19" t="s">
        <v>454</v>
      </c>
      <c r="F11" s="19" t="s">
        <v>446</v>
      </c>
      <c r="G11" s="11">
        <v>68.044145966369697</v>
      </c>
      <c r="H11" s="10" t="s">
        <v>59</v>
      </c>
      <c r="I11" s="10" t="s">
        <v>59</v>
      </c>
      <c r="J11" s="11">
        <v>74.395213624576002</v>
      </c>
      <c r="K11" s="11">
        <v>74.395213624576002</v>
      </c>
      <c r="L11" s="10" t="s">
        <v>59</v>
      </c>
      <c r="M11" s="10" t="s">
        <v>59</v>
      </c>
      <c r="N11" s="10">
        <f>(3260665112+2479793695+699980877+4975604504+8793659508+1998499707)/37476995701*100</f>
        <v>59.25822758094619</v>
      </c>
      <c r="O11" s="10">
        <f>(3260665112+2479793695+699980877+4975604504+8793659508+1998499707)/37476995701*100</f>
        <v>59.25822758094619</v>
      </c>
      <c r="P11" s="10" t="s">
        <v>59</v>
      </c>
      <c r="Q11" s="10" t="s">
        <v>59</v>
      </c>
      <c r="R11" s="10">
        <f>(3268716154+1577663544+724587221+9582667727+4228136075+2150279478)/38635224520*100</f>
        <v>55.731655416817027</v>
      </c>
      <c r="S11" s="10">
        <f>(3268716154+1577663544+724587221+9582667727+4228136075+2150279478)/38635224520*100</f>
        <v>55.731655416817027</v>
      </c>
      <c r="T11" s="10" t="s">
        <v>59</v>
      </c>
      <c r="U11" s="10" t="s">
        <v>59</v>
      </c>
      <c r="V11" s="11">
        <v>62.157350127597901</v>
      </c>
      <c r="W11" s="11">
        <v>62.157350127597901</v>
      </c>
      <c r="X11" s="10" t="s">
        <v>59</v>
      </c>
      <c r="Y11" s="10" t="s">
        <v>59</v>
      </c>
      <c r="Z11" s="11">
        <v>60.465914363038998</v>
      </c>
      <c r="AA11" s="11">
        <v>60.465914363038998</v>
      </c>
      <c r="AB11" s="10" t="s">
        <v>59</v>
      </c>
      <c r="AC11" s="10" t="s">
        <v>59</v>
      </c>
      <c r="AD11" s="11">
        <v>52.603201060409901</v>
      </c>
      <c r="AE11" s="11">
        <v>52.603201060409901</v>
      </c>
      <c r="AF11" s="10" t="s">
        <v>59</v>
      </c>
      <c r="AG11" s="10" t="s">
        <v>59</v>
      </c>
      <c r="AH11" s="11">
        <v>57.767152571064202</v>
      </c>
      <c r="AI11" s="11">
        <v>57.767152571064202</v>
      </c>
      <c r="AJ11" s="10" t="s">
        <v>59</v>
      </c>
      <c r="AK11" s="10" t="s">
        <v>59</v>
      </c>
      <c r="AL11" s="11">
        <v>53.997799916320702</v>
      </c>
      <c r="AM11" s="11">
        <v>53.997799916320702</v>
      </c>
      <c r="AN11" s="10" t="s">
        <v>59</v>
      </c>
      <c r="AO11" s="10" t="s">
        <v>59</v>
      </c>
      <c r="AP11" s="11">
        <v>53.898143726213199</v>
      </c>
      <c r="AQ11" s="11">
        <v>53.898143726213199</v>
      </c>
      <c r="AR11" s="10" t="s">
        <v>59</v>
      </c>
      <c r="AS11" s="10" t="s">
        <v>59</v>
      </c>
      <c r="AT11" s="11">
        <v>56.434041794050501</v>
      </c>
      <c r="AU11" s="11">
        <v>56.434041794050501</v>
      </c>
      <c r="AV11" s="10" t="s">
        <v>59</v>
      </c>
      <c r="AW11" s="10" t="s">
        <v>59</v>
      </c>
      <c r="AX11" s="11">
        <v>53.670049120525803</v>
      </c>
      <c r="AY11" s="11">
        <v>53.670049120525803</v>
      </c>
      <c r="AZ11" s="10" t="s">
        <v>59</v>
      </c>
      <c r="BA11" s="10" t="s">
        <v>59</v>
      </c>
      <c r="BB11" s="10" t="s">
        <v>59</v>
      </c>
      <c r="BC11" s="10" t="s">
        <v>59</v>
      </c>
      <c r="BD11" s="10" t="s">
        <v>59</v>
      </c>
      <c r="BE11" s="10" t="s">
        <v>59</v>
      </c>
      <c r="BF11" s="5" t="s">
        <v>59</v>
      </c>
    </row>
    <row r="12" spans="1:58" ht="12.75" hidden="1" x14ac:dyDescent="0.2">
      <c r="A12" s="8" t="s">
        <v>69</v>
      </c>
      <c r="B12" s="9">
        <v>29248123</v>
      </c>
      <c r="C12" s="8">
        <v>6500</v>
      </c>
      <c r="D12" s="8" t="s">
        <v>455</v>
      </c>
      <c r="E12" s="13" t="s">
        <v>441</v>
      </c>
      <c r="F12" s="13" t="s">
        <v>442</v>
      </c>
      <c r="G12" s="10" t="s">
        <v>59</v>
      </c>
      <c r="H12" s="10" t="s">
        <v>59</v>
      </c>
      <c r="I12" s="10" t="s">
        <v>59</v>
      </c>
      <c r="J12" s="10" t="s">
        <v>59</v>
      </c>
      <c r="K12" s="10" t="s">
        <v>59</v>
      </c>
      <c r="L12" s="10" t="s">
        <v>59</v>
      </c>
      <c r="M12" s="10" t="s">
        <v>59</v>
      </c>
      <c r="N12" s="10" t="s">
        <v>59</v>
      </c>
      <c r="O12" s="10" t="s">
        <v>59</v>
      </c>
      <c r="P12" s="10" t="s">
        <v>59</v>
      </c>
      <c r="Q12" s="10" t="s">
        <v>59</v>
      </c>
      <c r="R12" s="10" t="s">
        <v>59</v>
      </c>
      <c r="S12" s="10" t="s">
        <v>59</v>
      </c>
      <c r="T12" s="10" t="s">
        <v>59</v>
      </c>
      <c r="U12" s="10" t="s">
        <v>59</v>
      </c>
      <c r="V12" s="10" t="s">
        <v>59</v>
      </c>
      <c r="W12" s="10" t="s">
        <v>59</v>
      </c>
      <c r="X12" s="10" t="s">
        <v>59</v>
      </c>
      <c r="Y12" s="10" t="s">
        <v>59</v>
      </c>
      <c r="Z12" s="10" t="s">
        <v>59</v>
      </c>
      <c r="AA12" s="10" t="s">
        <v>59</v>
      </c>
      <c r="AB12" s="10" t="s">
        <v>59</v>
      </c>
      <c r="AC12" s="10" t="s">
        <v>59</v>
      </c>
      <c r="AD12" s="10" t="s">
        <v>59</v>
      </c>
      <c r="AE12" s="10" t="s">
        <v>59</v>
      </c>
      <c r="AF12" s="10" t="s">
        <v>59</v>
      </c>
      <c r="AG12" s="10" t="s">
        <v>59</v>
      </c>
      <c r="AH12" s="10" t="s">
        <v>59</v>
      </c>
      <c r="AI12" s="10" t="s">
        <v>59</v>
      </c>
      <c r="AJ12" s="10" t="s">
        <v>59</v>
      </c>
      <c r="AK12" s="10" t="s">
        <v>59</v>
      </c>
      <c r="AL12" s="10" t="s">
        <v>59</v>
      </c>
      <c r="AM12" s="10" t="s">
        <v>59</v>
      </c>
      <c r="AN12" s="10" t="s">
        <v>59</v>
      </c>
      <c r="AO12" s="10" t="s">
        <v>59</v>
      </c>
      <c r="AP12" s="10" t="s">
        <v>59</v>
      </c>
      <c r="AQ12" s="10" t="s">
        <v>59</v>
      </c>
      <c r="AR12" s="10" t="s">
        <v>59</v>
      </c>
      <c r="AS12" s="10" t="s">
        <v>59</v>
      </c>
      <c r="AT12" s="10" t="s">
        <v>59</v>
      </c>
      <c r="AU12" s="10" t="s">
        <v>59</v>
      </c>
      <c r="AV12" s="10" t="s">
        <v>59</v>
      </c>
      <c r="AW12" s="10" t="s">
        <v>59</v>
      </c>
      <c r="AX12" s="10" t="s">
        <v>59</v>
      </c>
      <c r="AY12" s="10" t="s">
        <v>59</v>
      </c>
      <c r="AZ12" s="10" t="s">
        <v>59</v>
      </c>
      <c r="BA12" s="10" t="s">
        <v>59</v>
      </c>
      <c r="BB12" s="10" t="s">
        <v>59</v>
      </c>
      <c r="BC12" s="10" t="s">
        <v>59</v>
      </c>
      <c r="BD12" s="10" t="s">
        <v>59</v>
      </c>
      <c r="BE12" s="10" t="s">
        <v>59</v>
      </c>
      <c r="BF12" s="5" t="s">
        <v>59</v>
      </c>
    </row>
    <row r="13" spans="1:58" hidden="1" x14ac:dyDescent="0.2">
      <c r="A13" s="8" t="s">
        <v>70</v>
      </c>
      <c r="B13" s="9">
        <v>4313453</v>
      </c>
      <c r="C13" s="16" t="s">
        <v>443</v>
      </c>
      <c r="D13" s="16"/>
      <c r="E13" s="17" t="s">
        <v>454</v>
      </c>
      <c r="F13" s="17" t="s">
        <v>446</v>
      </c>
      <c r="G13" s="11">
        <v>41.823958565487104</v>
      </c>
      <c r="H13" s="10" t="s">
        <v>59</v>
      </c>
      <c r="I13" s="10" t="s">
        <v>59</v>
      </c>
      <c r="J13" s="11">
        <v>45.314909184088599</v>
      </c>
      <c r="K13" s="11">
        <v>45.314909184088599</v>
      </c>
      <c r="L13" s="10" t="s">
        <v>59</v>
      </c>
      <c r="M13" s="10" t="s">
        <v>59</v>
      </c>
      <c r="N13" s="11">
        <v>54.392799315955799</v>
      </c>
      <c r="O13" s="11">
        <v>54.392799315955799</v>
      </c>
      <c r="P13" s="10" t="s">
        <v>59</v>
      </c>
      <c r="Q13" s="10" t="s">
        <v>59</v>
      </c>
      <c r="R13" s="10" t="s">
        <v>59</v>
      </c>
      <c r="S13" s="10" t="s">
        <v>59</v>
      </c>
      <c r="T13" s="10" t="s">
        <v>59</v>
      </c>
      <c r="U13" s="10" t="s">
        <v>59</v>
      </c>
      <c r="V13" s="11">
        <v>57.016346732165601</v>
      </c>
      <c r="W13" s="11">
        <v>57.016346732165601</v>
      </c>
      <c r="X13" s="10" t="s">
        <v>59</v>
      </c>
      <c r="Y13" s="10" t="s">
        <v>59</v>
      </c>
      <c r="Z13" s="11">
        <v>65.216080958113096</v>
      </c>
      <c r="AA13" s="11">
        <v>65.216080958113096</v>
      </c>
      <c r="AB13" s="10" t="s">
        <v>59</v>
      </c>
      <c r="AC13" s="10" t="s">
        <v>59</v>
      </c>
      <c r="AD13" s="11">
        <v>68.875375090138604</v>
      </c>
      <c r="AE13" s="11">
        <v>68.875375090138604</v>
      </c>
      <c r="AF13" s="10" t="s">
        <v>59</v>
      </c>
      <c r="AG13" s="10" t="s">
        <v>59</v>
      </c>
      <c r="AH13" s="11">
        <v>64.783468971293004</v>
      </c>
      <c r="AI13" s="11">
        <v>64.783468971293004</v>
      </c>
      <c r="AJ13" s="10" t="s">
        <v>59</v>
      </c>
      <c r="AK13" s="10" t="s">
        <v>59</v>
      </c>
      <c r="AL13" s="11">
        <v>67.249429973660199</v>
      </c>
      <c r="AM13" s="11">
        <v>67.249429973660199</v>
      </c>
      <c r="AN13" s="10" t="s">
        <v>59</v>
      </c>
      <c r="AO13" s="10" t="s">
        <v>59</v>
      </c>
      <c r="AP13" s="11">
        <v>67.514730184224206</v>
      </c>
      <c r="AQ13" s="11">
        <v>67.514730184224206</v>
      </c>
      <c r="AR13" s="10" t="s">
        <v>59</v>
      </c>
      <c r="AS13" s="10" t="s">
        <v>59</v>
      </c>
      <c r="AT13" s="11">
        <v>65.689330585470699</v>
      </c>
      <c r="AU13" s="11">
        <v>65.689330585470699</v>
      </c>
      <c r="AV13" s="10" t="s">
        <v>59</v>
      </c>
      <c r="AW13" s="10" t="s">
        <v>59</v>
      </c>
      <c r="AX13" s="11">
        <v>60.8346655083255</v>
      </c>
      <c r="AY13" s="11">
        <v>60.8346655083255</v>
      </c>
      <c r="AZ13" s="10" t="s">
        <v>59</v>
      </c>
      <c r="BA13" s="10" t="s">
        <v>59</v>
      </c>
      <c r="BB13" s="11">
        <v>27.813364307330101</v>
      </c>
      <c r="BC13" s="11">
        <v>27.813364307330101</v>
      </c>
      <c r="BD13" s="10" t="s">
        <v>59</v>
      </c>
      <c r="BE13" s="10" t="s">
        <v>59</v>
      </c>
      <c r="BF13" s="5" t="s">
        <v>59</v>
      </c>
    </row>
    <row r="14" spans="1:58" hidden="1" x14ac:dyDescent="0.2">
      <c r="A14" s="8" t="s">
        <v>71</v>
      </c>
      <c r="B14" s="9">
        <v>4742697</v>
      </c>
      <c r="C14" s="16" t="s">
        <v>453</v>
      </c>
      <c r="D14" s="16"/>
      <c r="E14" s="17" t="s">
        <v>441</v>
      </c>
      <c r="F14" s="17" t="s">
        <v>446</v>
      </c>
      <c r="G14" s="11">
        <v>37.278972053749101</v>
      </c>
      <c r="H14" s="11">
        <v>27.293931763125101</v>
      </c>
      <c r="I14" s="11">
        <v>28.250013048391999</v>
      </c>
      <c r="J14" s="11">
        <v>26.923152346175701</v>
      </c>
      <c r="K14" s="11">
        <v>37.232670864769702</v>
      </c>
      <c r="L14" s="11">
        <v>28.673229392641399</v>
      </c>
      <c r="M14" s="11">
        <v>36.863959503100098</v>
      </c>
      <c r="N14" s="10" t="s">
        <v>59</v>
      </c>
      <c r="O14" s="11">
        <v>41.310068626649397</v>
      </c>
      <c r="P14" s="10" t="s">
        <v>59</v>
      </c>
      <c r="Q14" s="10" t="s">
        <v>59</v>
      </c>
      <c r="R14" s="10" t="s">
        <v>59</v>
      </c>
      <c r="S14" s="11">
        <v>38.659849976089099</v>
      </c>
      <c r="T14" s="10" t="s">
        <v>59</v>
      </c>
      <c r="U14" s="10" t="s">
        <v>59</v>
      </c>
      <c r="V14" s="10" t="s">
        <v>59</v>
      </c>
      <c r="W14" s="11">
        <v>43.146757079760697</v>
      </c>
      <c r="X14" s="10" t="s">
        <v>59</v>
      </c>
      <c r="Y14" s="10" t="s">
        <v>59</v>
      </c>
      <c r="Z14" s="10" t="s">
        <v>59</v>
      </c>
      <c r="AA14" s="11">
        <v>40.971543223249803</v>
      </c>
      <c r="AB14" s="10" t="s">
        <v>59</v>
      </c>
      <c r="AC14" s="10" t="s">
        <v>59</v>
      </c>
      <c r="AD14" s="10" t="s">
        <v>59</v>
      </c>
      <c r="AE14" s="11">
        <v>33.263603836121</v>
      </c>
      <c r="AF14" s="10" t="s">
        <v>59</v>
      </c>
      <c r="AG14" s="10" t="s">
        <v>59</v>
      </c>
      <c r="AH14" s="10" t="s">
        <v>59</v>
      </c>
      <c r="AI14" s="11">
        <v>65.992451167892796</v>
      </c>
      <c r="AJ14" s="10" t="s">
        <v>59</v>
      </c>
      <c r="AK14" s="10" t="s">
        <v>59</v>
      </c>
      <c r="AL14" s="10" t="s">
        <v>59</v>
      </c>
      <c r="AM14" s="11">
        <v>50.651099943993202</v>
      </c>
      <c r="AN14" s="10" t="s">
        <v>59</v>
      </c>
      <c r="AO14" s="10" t="s">
        <v>59</v>
      </c>
      <c r="AP14" s="10" t="s">
        <v>59</v>
      </c>
      <c r="AQ14" s="11">
        <v>50.7437484278055</v>
      </c>
      <c r="AR14" s="10" t="s">
        <v>59</v>
      </c>
      <c r="AS14" s="10" t="s">
        <v>59</v>
      </c>
      <c r="AT14" s="10" t="s">
        <v>59</v>
      </c>
      <c r="AU14" s="10" t="s">
        <v>59</v>
      </c>
      <c r="AV14" s="10" t="s">
        <v>59</v>
      </c>
      <c r="AW14" s="10" t="s">
        <v>59</v>
      </c>
      <c r="AX14" s="10" t="s">
        <v>59</v>
      </c>
      <c r="AY14" s="10" t="s">
        <v>59</v>
      </c>
      <c r="AZ14" s="10" t="s">
        <v>59</v>
      </c>
      <c r="BA14" s="10" t="s">
        <v>59</v>
      </c>
      <c r="BB14" s="10" t="s">
        <v>59</v>
      </c>
      <c r="BC14" s="10" t="s">
        <v>59</v>
      </c>
      <c r="BD14" s="10" t="s">
        <v>59</v>
      </c>
      <c r="BE14" s="10" t="s">
        <v>59</v>
      </c>
      <c r="BF14" s="5" t="s">
        <v>59</v>
      </c>
    </row>
    <row r="15" spans="1:58" hidden="1" x14ac:dyDescent="0.2">
      <c r="A15" s="8" t="s">
        <v>72</v>
      </c>
      <c r="B15" s="9">
        <v>4253937</v>
      </c>
      <c r="C15" s="14" t="s">
        <v>443</v>
      </c>
      <c r="D15" s="14" t="s">
        <v>456</v>
      </c>
      <c r="E15" s="15" t="s">
        <v>457</v>
      </c>
      <c r="F15" s="15" t="s">
        <v>446</v>
      </c>
      <c r="G15" s="11">
        <v>23.609307333752099</v>
      </c>
      <c r="H15" s="11">
        <v>22.667348007282801</v>
      </c>
      <c r="I15" s="11">
        <v>21.537749638029201</v>
      </c>
      <c r="J15" s="11">
        <v>21.8560404597584</v>
      </c>
      <c r="K15" s="11">
        <v>21.597380023726998</v>
      </c>
      <c r="L15" s="11">
        <v>22.329969413958398</v>
      </c>
      <c r="M15" s="11">
        <v>21.859560137376199</v>
      </c>
      <c r="N15" s="11">
        <v>22.0970460070155</v>
      </c>
      <c r="O15" s="11">
        <v>21.8148602041232</v>
      </c>
      <c r="P15" s="11">
        <v>21.569541320350702</v>
      </c>
      <c r="Q15" s="11">
        <v>22.884677739573402</v>
      </c>
      <c r="R15" s="11">
        <v>21.570853867294598</v>
      </c>
      <c r="S15" s="11">
        <v>20.769773185631198</v>
      </c>
      <c r="T15" s="11">
        <v>20.8806062978054</v>
      </c>
      <c r="U15" s="11">
        <v>21.040236664232602</v>
      </c>
      <c r="V15" s="11">
        <v>21.346721764276101</v>
      </c>
      <c r="W15" s="11">
        <v>23.6993390636508</v>
      </c>
      <c r="X15" s="11">
        <v>23.217421140264499</v>
      </c>
      <c r="Y15" s="11">
        <v>22.802484835879099</v>
      </c>
      <c r="Z15" s="11">
        <v>23.3946188640641</v>
      </c>
      <c r="AA15" s="11">
        <v>24.151892540362802</v>
      </c>
      <c r="AB15" s="11">
        <v>24.378413397174601</v>
      </c>
      <c r="AC15" s="11">
        <v>24.9675437338975</v>
      </c>
      <c r="AD15" s="11">
        <v>28.425783148819999</v>
      </c>
      <c r="AE15" s="11">
        <v>31.553924016899</v>
      </c>
      <c r="AF15" s="11">
        <v>35.124236174781899</v>
      </c>
      <c r="AG15" s="11">
        <v>36.547990065983299</v>
      </c>
      <c r="AH15" s="11">
        <v>36.998754892244598</v>
      </c>
      <c r="AI15" s="11">
        <v>35.377788281156398</v>
      </c>
      <c r="AJ15" s="11">
        <v>33.414830190642199</v>
      </c>
      <c r="AK15" s="11">
        <v>29.458302652090701</v>
      </c>
      <c r="AL15" s="11">
        <v>31.137015171547102</v>
      </c>
      <c r="AM15" s="11">
        <v>31.831882852489102</v>
      </c>
      <c r="AN15" s="11">
        <v>31.787813797040599</v>
      </c>
      <c r="AO15" s="11">
        <v>31.506106643643399</v>
      </c>
      <c r="AP15" s="11">
        <v>31.087572780022398</v>
      </c>
      <c r="AQ15" s="11">
        <v>34.038288715087099</v>
      </c>
      <c r="AR15" s="11">
        <v>32.922527352306602</v>
      </c>
      <c r="AS15" s="11">
        <v>34.926965830652598</v>
      </c>
      <c r="AT15" s="11">
        <v>32.7684821415315</v>
      </c>
      <c r="AU15" s="11">
        <v>34.283658241425201</v>
      </c>
      <c r="AV15" s="11">
        <v>36.6771960374465</v>
      </c>
      <c r="AW15" s="11">
        <v>38.847138451872297</v>
      </c>
      <c r="AX15" s="11">
        <v>42.456118472263803</v>
      </c>
      <c r="AY15" s="11">
        <v>44.808953609048203</v>
      </c>
      <c r="AZ15" s="11">
        <v>36.772074368891801</v>
      </c>
      <c r="BA15" s="11">
        <v>35.485905460087203</v>
      </c>
      <c r="BB15" s="11">
        <v>34.867853613271798</v>
      </c>
      <c r="BC15" s="11">
        <v>35.913690620013298</v>
      </c>
      <c r="BD15" s="10" t="s">
        <v>59</v>
      </c>
      <c r="BE15" s="10" t="s">
        <v>59</v>
      </c>
      <c r="BF15" s="6">
        <v>31.4536229804317</v>
      </c>
    </row>
    <row r="16" spans="1:58" hidden="1" x14ac:dyDescent="0.2">
      <c r="A16" s="8" t="s">
        <v>73</v>
      </c>
      <c r="B16" s="9">
        <v>4431277</v>
      </c>
      <c r="C16" s="14" t="s">
        <v>453</v>
      </c>
      <c r="D16" s="14"/>
      <c r="E16" s="15" t="s">
        <v>450</v>
      </c>
      <c r="F16" s="15" t="s">
        <v>446</v>
      </c>
      <c r="G16" s="11">
        <v>8.8468377520007202</v>
      </c>
      <c r="H16" s="10" t="s">
        <v>59</v>
      </c>
      <c r="I16" s="10" t="s">
        <v>59</v>
      </c>
      <c r="J16" s="10" t="s">
        <v>59</v>
      </c>
      <c r="K16" s="10" t="s">
        <v>59</v>
      </c>
      <c r="L16" s="10" t="s">
        <v>59</v>
      </c>
      <c r="M16" s="10" t="s">
        <v>59</v>
      </c>
      <c r="N16" s="11">
        <v>15.616583636007499</v>
      </c>
      <c r="O16" s="11">
        <v>15.616583636007499</v>
      </c>
      <c r="P16" s="11">
        <v>19.262194507152699</v>
      </c>
      <c r="Q16" s="11">
        <v>20.506328737622599</v>
      </c>
      <c r="R16" s="11">
        <v>25.330087821521499</v>
      </c>
      <c r="S16" s="11">
        <v>32.603468143406097</v>
      </c>
      <c r="T16" s="11">
        <v>32.2903273600894</v>
      </c>
      <c r="U16" s="11">
        <v>35.780845144665797</v>
      </c>
      <c r="V16" s="11">
        <v>43.184847726407298</v>
      </c>
      <c r="W16" s="11">
        <v>44.397455908925998</v>
      </c>
      <c r="X16" s="11">
        <v>38.836937891908697</v>
      </c>
      <c r="Y16" s="11">
        <v>34.393154789272003</v>
      </c>
      <c r="Z16" s="11">
        <v>31.754437178984901</v>
      </c>
      <c r="AA16" s="11">
        <v>37.536832258592597</v>
      </c>
      <c r="AB16" s="11">
        <v>30.938502840258899</v>
      </c>
      <c r="AC16" s="11">
        <v>31.351254026095098</v>
      </c>
      <c r="AD16" s="11">
        <v>39.149444603366597</v>
      </c>
      <c r="AE16" s="11">
        <v>36.611752428624399</v>
      </c>
      <c r="AF16" s="11">
        <v>32.389786746033003</v>
      </c>
      <c r="AG16" s="10" t="s">
        <v>59</v>
      </c>
      <c r="AH16" s="11">
        <v>35.438208988525801</v>
      </c>
      <c r="AI16" s="11">
        <v>41.3863308913457</v>
      </c>
      <c r="AJ16" s="10" t="s">
        <v>59</v>
      </c>
      <c r="AK16" s="10" t="s">
        <v>59</v>
      </c>
      <c r="AL16" s="11">
        <v>27.220293486690998</v>
      </c>
      <c r="AM16" s="11">
        <v>27.220293486690998</v>
      </c>
      <c r="AN16" s="10" t="s">
        <v>59</v>
      </c>
      <c r="AO16" s="10" t="s">
        <v>59</v>
      </c>
      <c r="AP16" s="11">
        <v>26.9734270270643</v>
      </c>
      <c r="AQ16" s="11">
        <v>26.9734270270643</v>
      </c>
      <c r="AR16" s="10" t="s">
        <v>59</v>
      </c>
      <c r="AS16" s="10" t="s">
        <v>59</v>
      </c>
      <c r="AT16" s="11">
        <v>25.418443731441901</v>
      </c>
      <c r="AU16" s="11">
        <v>25.418443731441901</v>
      </c>
      <c r="AV16" s="10" t="s">
        <v>59</v>
      </c>
      <c r="AW16" s="10" t="s">
        <v>59</v>
      </c>
      <c r="AX16" s="11">
        <v>26.6925904412943</v>
      </c>
      <c r="AY16" s="11">
        <v>26.6925904412943</v>
      </c>
      <c r="AZ16" s="10" t="s">
        <v>59</v>
      </c>
      <c r="BA16" s="10" t="s">
        <v>59</v>
      </c>
      <c r="BB16" s="11">
        <v>28.661283479601501</v>
      </c>
      <c r="BC16" s="11">
        <v>28.661283479601501</v>
      </c>
      <c r="BD16" s="10" t="s">
        <v>59</v>
      </c>
      <c r="BE16" s="10" t="s">
        <v>59</v>
      </c>
      <c r="BF16" s="5" t="s">
        <v>59</v>
      </c>
    </row>
    <row r="17" spans="1:58" hidden="1" x14ac:dyDescent="0.2">
      <c r="A17" s="8" t="s">
        <v>74</v>
      </c>
      <c r="B17" s="9">
        <v>4307501</v>
      </c>
      <c r="C17" s="16" t="s">
        <v>443</v>
      </c>
      <c r="D17" s="16" t="s">
        <v>458</v>
      </c>
      <c r="E17" s="17" t="s">
        <v>450</v>
      </c>
      <c r="F17" s="17" t="s">
        <v>446</v>
      </c>
      <c r="G17" s="11">
        <v>25.039634185400899</v>
      </c>
      <c r="H17" s="11">
        <v>24.661238317437402</v>
      </c>
      <c r="I17" s="11">
        <v>25.791553391899502</v>
      </c>
      <c r="J17" s="11">
        <v>25.216329466862501</v>
      </c>
      <c r="K17" s="11">
        <v>24.426177268700201</v>
      </c>
      <c r="L17" s="11">
        <v>24.078463991929599</v>
      </c>
      <c r="M17" s="11">
        <v>23.5137574656037</v>
      </c>
      <c r="N17" s="11">
        <v>23.691822385665699</v>
      </c>
      <c r="O17" s="11">
        <v>24.7398374537417</v>
      </c>
      <c r="P17" s="11">
        <v>25.2765987174675</v>
      </c>
      <c r="Q17" s="11">
        <v>26.389348942726901</v>
      </c>
      <c r="R17" s="11">
        <v>25.3394309256249</v>
      </c>
      <c r="S17" s="11">
        <v>25.322338753779</v>
      </c>
      <c r="T17" s="11">
        <v>23.9184765002564</v>
      </c>
      <c r="U17" s="11">
        <v>24.005597286389001</v>
      </c>
      <c r="V17" s="11">
        <v>24.889930070823802</v>
      </c>
      <c r="W17" s="11">
        <v>20.132708622378601</v>
      </c>
      <c r="X17" s="11">
        <v>20.871617573055602</v>
      </c>
      <c r="Y17" s="11">
        <v>20.9932041242328</v>
      </c>
      <c r="Z17" s="11">
        <v>20.9376441526293</v>
      </c>
      <c r="AA17" s="11">
        <v>22.190951471886201</v>
      </c>
      <c r="AB17" s="11">
        <v>19.450831925916301</v>
      </c>
      <c r="AC17" s="11">
        <v>18.3868676659276</v>
      </c>
      <c r="AD17" s="11">
        <v>19.580173450037801</v>
      </c>
      <c r="AE17" s="11">
        <v>22.283482686968402</v>
      </c>
      <c r="AF17" s="11">
        <v>19.884548007417202</v>
      </c>
      <c r="AG17" s="10" t="s">
        <v>59</v>
      </c>
      <c r="AH17" s="10" t="s">
        <v>59</v>
      </c>
      <c r="AI17" s="11">
        <v>22.239599038118701</v>
      </c>
      <c r="AJ17" s="10" t="s">
        <v>59</v>
      </c>
      <c r="AK17" s="10" t="s">
        <v>59</v>
      </c>
      <c r="AL17" s="10" t="s">
        <v>59</v>
      </c>
      <c r="AM17" s="11">
        <v>27.964650318817998</v>
      </c>
      <c r="AN17" s="10" t="s">
        <v>59</v>
      </c>
      <c r="AO17" s="10" t="s">
        <v>59</v>
      </c>
      <c r="AP17" s="10" t="s">
        <v>59</v>
      </c>
      <c r="AQ17" s="11">
        <v>26.632234162406899</v>
      </c>
      <c r="AR17" s="10" t="s">
        <v>59</v>
      </c>
      <c r="AS17" s="10" t="s">
        <v>59</v>
      </c>
      <c r="AT17" s="10" t="s">
        <v>59</v>
      </c>
      <c r="AU17" s="11">
        <v>31.1814974458945</v>
      </c>
      <c r="AV17" s="10" t="s">
        <v>59</v>
      </c>
      <c r="AW17" s="10" t="s">
        <v>59</v>
      </c>
      <c r="AX17" s="10" t="s">
        <v>59</v>
      </c>
      <c r="AY17" s="11">
        <v>30.578096000149301</v>
      </c>
      <c r="AZ17" s="10" t="s">
        <v>59</v>
      </c>
      <c r="BA17" s="10" t="s">
        <v>59</v>
      </c>
      <c r="BB17" s="10" t="s">
        <v>59</v>
      </c>
      <c r="BC17" s="11">
        <v>26.8324182641609</v>
      </c>
      <c r="BD17" s="10" t="s">
        <v>59</v>
      </c>
      <c r="BE17" s="10" t="s">
        <v>59</v>
      </c>
      <c r="BF17" s="6">
        <v>31.948234814065799</v>
      </c>
    </row>
    <row r="18" spans="1:58" hidden="1" x14ac:dyDescent="0.2">
      <c r="A18" s="8" t="s">
        <v>75</v>
      </c>
      <c r="B18" s="9">
        <v>4676233</v>
      </c>
      <c r="C18" s="16" t="s">
        <v>452</v>
      </c>
      <c r="D18" s="16"/>
      <c r="E18" s="17" t="s">
        <v>450</v>
      </c>
      <c r="F18" s="17" t="s">
        <v>446</v>
      </c>
      <c r="G18" s="10">
        <f>(199078009+20933407126+17494959+1862594962+66833041+70481255+37862627523)/181890022986*100</f>
        <v>33.543630306592519</v>
      </c>
      <c r="H18" s="10" t="s">
        <v>59</v>
      </c>
      <c r="I18" s="10" t="s">
        <v>59</v>
      </c>
      <c r="J18" s="10">
        <f>(211667821+11748869312+231708282+262930061+520305871+1501253510+25906259225)/166954490130*100</f>
        <v>24.1880251621598</v>
      </c>
      <c r="K18" s="10">
        <f>(211667821+11748869312+231708282+262930061+520305871+1501253510+25906259225)/166954490130*100</f>
        <v>24.1880251621598</v>
      </c>
      <c r="L18" s="10" t="s">
        <v>59</v>
      </c>
      <c r="M18" s="10" t="s">
        <v>59</v>
      </c>
      <c r="N18" s="11">
        <v>44.618129999657199</v>
      </c>
      <c r="O18" s="11">
        <v>44.618129999657199</v>
      </c>
      <c r="P18" s="10" t="s">
        <v>59</v>
      </c>
      <c r="Q18" s="11">
        <v>42.650850888056198</v>
      </c>
      <c r="R18" s="11">
        <v>45.534640976627003</v>
      </c>
      <c r="S18" s="11">
        <v>45.534640976627003</v>
      </c>
      <c r="T18" s="10" t="s">
        <v>59</v>
      </c>
      <c r="U18" s="10" t="s">
        <v>59</v>
      </c>
      <c r="V18" s="11">
        <v>46.3898442570352</v>
      </c>
      <c r="W18" s="11">
        <v>46.3898442570352</v>
      </c>
      <c r="X18" s="10" t="s">
        <v>59</v>
      </c>
      <c r="Y18" s="10" t="s">
        <v>59</v>
      </c>
      <c r="Z18" s="11">
        <v>46.165629662070302</v>
      </c>
      <c r="AA18" s="11">
        <v>46.165629662070302</v>
      </c>
      <c r="AB18" s="10" t="s">
        <v>59</v>
      </c>
      <c r="AC18" s="10" t="s">
        <v>59</v>
      </c>
      <c r="AD18" s="11">
        <v>45.919544369545903</v>
      </c>
      <c r="AE18" s="11">
        <v>45.919544369545903</v>
      </c>
      <c r="AF18" s="10" t="s">
        <v>59</v>
      </c>
      <c r="AG18" s="10" t="s">
        <v>59</v>
      </c>
      <c r="AH18" s="11">
        <v>30.765088125437401</v>
      </c>
      <c r="AI18" s="11">
        <v>30.765088125437401</v>
      </c>
      <c r="AJ18" s="10" t="s">
        <v>59</v>
      </c>
      <c r="AK18" s="10" t="s">
        <v>59</v>
      </c>
      <c r="AL18" s="11">
        <v>24.815157785405901</v>
      </c>
      <c r="AM18" s="11">
        <v>24.815157785405901</v>
      </c>
      <c r="AN18" s="10" t="s">
        <v>59</v>
      </c>
      <c r="AO18" s="10" t="s">
        <v>59</v>
      </c>
      <c r="AP18" s="10" t="s">
        <v>59</v>
      </c>
      <c r="AQ18" s="11">
        <v>25.875841238848501</v>
      </c>
      <c r="AR18" s="10" t="s">
        <v>59</v>
      </c>
      <c r="AS18" s="10" t="s">
        <v>59</v>
      </c>
      <c r="AT18" s="11">
        <v>30.908326139478699</v>
      </c>
      <c r="AU18" s="11">
        <v>30.908326139478699</v>
      </c>
      <c r="AV18" s="10" t="s">
        <v>59</v>
      </c>
      <c r="AW18" s="10" t="s">
        <v>59</v>
      </c>
      <c r="AX18" s="11">
        <v>23.856881832878301</v>
      </c>
      <c r="AY18" s="11">
        <v>23.856881832878301</v>
      </c>
      <c r="AZ18" s="10" t="s">
        <v>59</v>
      </c>
      <c r="BA18" s="10" t="s">
        <v>59</v>
      </c>
      <c r="BB18" s="11">
        <v>30.6697655536091</v>
      </c>
      <c r="BC18" s="11">
        <v>30.6697655536091</v>
      </c>
      <c r="BD18" s="10" t="s">
        <v>59</v>
      </c>
      <c r="BE18" s="10" t="s">
        <v>59</v>
      </c>
      <c r="BF18" s="5" t="s">
        <v>59</v>
      </c>
    </row>
    <row r="19" spans="1:58" hidden="1" x14ac:dyDescent="0.2">
      <c r="A19" s="8" t="s">
        <v>76</v>
      </c>
      <c r="B19" s="9">
        <v>4306436</v>
      </c>
      <c r="C19" s="16" t="s">
        <v>443</v>
      </c>
      <c r="D19" s="16" t="s">
        <v>459</v>
      </c>
      <c r="E19" s="17" t="s">
        <v>457</v>
      </c>
      <c r="F19" s="17" t="s">
        <v>446</v>
      </c>
      <c r="G19" s="11">
        <v>24.835281670832099</v>
      </c>
      <c r="H19" s="11">
        <v>21.777307143504299</v>
      </c>
      <c r="I19" s="11">
        <v>22.5195600622963</v>
      </c>
      <c r="J19" s="11">
        <v>25.121877102496999</v>
      </c>
      <c r="K19" s="11">
        <v>21.991229718064002</v>
      </c>
      <c r="L19" s="11">
        <v>25.143274906728301</v>
      </c>
      <c r="M19" s="11">
        <v>26.709350805534601</v>
      </c>
      <c r="N19" s="11">
        <v>26.527940239750599</v>
      </c>
      <c r="O19" s="11">
        <v>30.691832745591899</v>
      </c>
      <c r="P19" s="11">
        <v>33.2279334690041</v>
      </c>
      <c r="Q19" s="11">
        <v>32.787888602203303</v>
      </c>
      <c r="R19" s="11">
        <v>27.562951446759499</v>
      </c>
      <c r="S19" s="11">
        <v>27.324379543200099</v>
      </c>
      <c r="T19" s="11">
        <v>26.204459753965399</v>
      </c>
      <c r="U19" s="11">
        <v>27.289829214273102</v>
      </c>
      <c r="V19" s="11">
        <v>32.700021758505201</v>
      </c>
      <c r="W19" s="11">
        <v>29.388086000482001</v>
      </c>
      <c r="X19" s="11">
        <v>30.831052070946502</v>
      </c>
      <c r="Y19" s="11">
        <v>30.3104108536441</v>
      </c>
      <c r="Z19" s="11">
        <v>27.904567088503299</v>
      </c>
      <c r="AA19" s="11">
        <v>27.147282116447901</v>
      </c>
      <c r="AB19" s="10" t="s">
        <v>59</v>
      </c>
      <c r="AC19" s="10" t="s">
        <v>59</v>
      </c>
      <c r="AD19" s="10" t="s">
        <v>59</v>
      </c>
      <c r="AE19" s="11">
        <v>35.766562933823501</v>
      </c>
      <c r="AF19" s="10" t="s">
        <v>59</v>
      </c>
      <c r="AG19" s="10" t="s">
        <v>59</v>
      </c>
      <c r="AH19" s="10" t="s">
        <v>59</v>
      </c>
      <c r="AI19" s="11">
        <v>37.509834603636897</v>
      </c>
      <c r="AJ19" s="10" t="s">
        <v>59</v>
      </c>
      <c r="AK19" s="10" t="s">
        <v>59</v>
      </c>
      <c r="AL19" s="10" t="s">
        <v>59</v>
      </c>
      <c r="AM19" s="11">
        <v>32.913308874152897</v>
      </c>
      <c r="AN19" s="10" t="s">
        <v>59</v>
      </c>
      <c r="AO19" s="10" t="s">
        <v>59</v>
      </c>
      <c r="AP19" s="10" t="s">
        <v>59</v>
      </c>
      <c r="AQ19" s="11">
        <v>30.798013471970702</v>
      </c>
      <c r="AR19" s="10" t="s">
        <v>59</v>
      </c>
      <c r="AS19" s="10" t="s">
        <v>59</v>
      </c>
      <c r="AT19" s="10" t="s">
        <v>59</v>
      </c>
      <c r="AU19" s="11">
        <v>41.212115426407003</v>
      </c>
      <c r="AV19" s="10" t="s">
        <v>59</v>
      </c>
      <c r="AW19" s="10" t="s">
        <v>59</v>
      </c>
      <c r="AX19" s="10" t="s">
        <v>59</v>
      </c>
      <c r="AY19" s="11">
        <v>38.680237435831003</v>
      </c>
      <c r="AZ19" s="10" t="s">
        <v>59</v>
      </c>
      <c r="BA19" s="10" t="s">
        <v>59</v>
      </c>
      <c r="BB19" s="10" t="s">
        <v>59</v>
      </c>
      <c r="BC19" s="11">
        <v>25.956143310276801</v>
      </c>
      <c r="BD19" s="10" t="s">
        <v>59</v>
      </c>
      <c r="BE19" s="10" t="s">
        <v>59</v>
      </c>
      <c r="BF19" s="6">
        <v>19.255774945951</v>
      </c>
    </row>
    <row r="20" spans="1:58" hidden="1" x14ac:dyDescent="0.2">
      <c r="A20" s="8" t="s">
        <v>77</v>
      </c>
      <c r="B20" s="9">
        <v>4055265</v>
      </c>
      <c r="C20" s="14" t="s">
        <v>443</v>
      </c>
      <c r="D20" s="14" t="s">
        <v>460</v>
      </c>
      <c r="E20" s="15" t="s">
        <v>445</v>
      </c>
      <c r="F20" s="15" t="s">
        <v>446</v>
      </c>
      <c r="G20" s="11">
        <v>25.919329960025699</v>
      </c>
      <c r="H20" s="10" t="s">
        <v>59</v>
      </c>
      <c r="I20" s="10" t="s">
        <v>59</v>
      </c>
      <c r="J20" s="11">
        <v>26.881855108267199</v>
      </c>
      <c r="K20" s="11">
        <v>26.881855108267199</v>
      </c>
      <c r="L20" s="10" t="s">
        <v>59</v>
      </c>
      <c r="M20" s="10" t="s">
        <v>59</v>
      </c>
      <c r="N20" s="11">
        <v>27.081511895896298</v>
      </c>
      <c r="O20" s="11">
        <v>27.081511895896298</v>
      </c>
      <c r="P20" s="10" t="s">
        <v>59</v>
      </c>
      <c r="Q20" s="10" t="s">
        <v>59</v>
      </c>
      <c r="R20" s="11">
        <v>27.992418360083398</v>
      </c>
      <c r="S20" s="11">
        <v>27.992418360083398</v>
      </c>
      <c r="T20" s="10" t="s">
        <v>59</v>
      </c>
      <c r="U20" s="10" t="s">
        <v>59</v>
      </c>
      <c r="V20" s="11">
        <v>29.090666293636598</v>
      </c>
      <c r="W20" s="11">
        <v>29.090666293636598</v>
      </c>
      <c r="X20" s="10" t="s">
        <v>59</v>
      </c>
      <c r="Y20" s="10" t="s">
        <v>59</v>
      </c>
      <c r="Z20" s="11">
        <v>28.260647120029901</v>
      </c>
      <c r="AA20" s="11">
        <v>28.260647120029901</v>
      </c>
      <c r="AB20" s="10" t="s">
        <v>59</v>
      </c>
      <c r="AC20" s="10" t="s">
        <v>59</v>
      </c>
      <c r="AD20" s="11">
        <v>29.6515505714978</v>
      </c>
      <c r="AE20" s="11">
        <v>29.6515505714978</v>
      </c>
      <c r="AF20" s="10" t="s">
        <v>59</v>
      </c>
      <c r="AG20" s="10" t="s">
        <v>59</v>
      </c>
      <c r="AH20" s="11">
        <v>27.066532338994602</v>
      </c>
      <c r="AI20" s="11">
        <v>27.066532338994602</v>
      </c>
      <c r="AJ20" s="10" t="s">
        <v>59</v>
      </c>
      <c r="AK20" s="10" t="s">
        <v>59</v>
      </c>
      <c r="AL20" s="11">
        <v>28.9721285585792</v>
      </c>
      <c r="AM20" s="11">
        <v>28.9721285585792</v>
      </c>
      <c r="AN20" s="10" t="s">
        <v>59</v>
      </c>
      <c r="AO20" s="10" t="s">
        <v>59</v>
      </c>
      <c r="AP20" s="11">
        <v>29.966717597768401</v>
      </c>
      <c r="AQ20" s="11">
        <v>29.966717597768401</v>
      </c>
      <c r="AR20" s="10" t="s">
        <v>59</v>
      </c>
      <c r="AS20" s="10" t="s">
        <v>59</v>
      </c>
      <c r="AT20" s="11">
        <v>31.1344599611296</v>
      </c>
      <c r="AU20" s="11">
        <v>31.1344599611296</v>
      </c>
      <c r="AV20" s="10" t="s">
        <v>59</v>
      </c>
      <c r="AW20" s="10" t="s">
        <v>59</v>
      </c>
      <c r="AX20" s="11">
        <v>32.054570035019204</v>
      </c>
      <c r="AY20" s="11">
        <v>32.054570035019204</v>
      </c>
      <c r="AZ20" s="10" t="s">
        <v>59</v>
      </c>
      <c r="BA20" s="10" t="s">
        <v>59</v>
      </c>
      <c r="BB20" s="11">
        <v>30.588138565841898</v>
      </c>
      <c r="BC20" s="11">
        <v>30.588138565841898</v>
      </c>
      <c r="BD20" s="10" t="s">
        <v>59</v>
      </c>
      <c r="BE20" s="10" t="s">
        <v>59</v>
      </c>
      <c r="BF20" s="6">
        <v>28.340198285112201</v>
      </c>
    </row>
    <row r="21" spans="1:58" hidden="1" x14ac:dyDescent="0.2">
      <c r="A21" s="8" t="s">
        <v>78</v>
      </c>
      <c r="B21" s="9">
        <v>4306523</v>
      </c>
      <c r="C21" s="14" t="s">
        <v>443</v>
      </c>
      <c r="D21" s="14" t="s">
        <v>461</v>
      </c>
      <c r="E21" s="15" t="s">
        <v>450</v>
      </c>
      <c r="F21" s="15" t="s">
        <v>446</v>
      </c>
      <c r="G21" s="11">
        <v>27.470657640029302</v>
      </c>
      <c r="H21" s="11">
        <v>28.093057997275299</v>
      </c>
      <c r="I21" s="11">
        <v>28.720361811404299</v>
      </c>
      <c r="J21" s="11">
        <v>29.584257329182599</v>
      </c>
      <c r="K21" s="11">
        <v>27.5795467518229</v>
      </c>
      <c r="L21" s="11">
        <v>28.3411461614185</v>
      </c>
      <c r="M21" s="11">
        <v>28.692944710328302</v>
      </c>
      <c r="N21" s="11">
        <v>29.241517106557701</v>
      </c>
      <c r="O21" s="11">
        <v>29.387919031901401</v>
      </c>
      <c r="P21" s="11">
        <v>30.0405651960094</v>
      </c>
      <c r="Q21" s="11">
        <v>30.301949254362899</v>
      </c>
      <c r="R21" s="11">
        <v>29.891077025650699</v>
      </c>
      <c r="S21" s="11">
        <v>31.1993201613375</v>
      </c>
      <c r="T21" s="11">
        <v>30.427063373686799</v>
      </c>
      <c r="U21" s="11">
        <v>31.6064466860437</v>
      </c>
      <c r="V21" s="11">
        <v>32.764453624528997</v>
      </c>
      <c r="W21" s="11">
        <v>34.025644346507903</v>
      </c>
      <c r="X21" s="11">
        <v>34.079295378578202</v>
      </c>
      <c r="Y21" s="11">
        <v>36.106494277705401</v>
      </c>
      <c r="Z21" s="11">
        <v>36.767502919044098</v>
      </c>
      <c r="AA21" s="11">
        <v>28.0385267845976</v>
      </c>
      <c r="AB21" s="11">
        <v>30.611367927236302</v>
      </c>
      <c r="AC21" s="11">
        <v>32.385504942013</v>
      </c>
      <c r="AD21" s="11">
        <v>35.015504059406503</v>
      </c>
      <c r="AE21" s="11">
        <v>33.043698780028798</v>
      </c>
      <c r="AF21" s="11">
        <v>34.951205880288697</v>
      </c>
      <c r="AG21" s="11">
        <v>31.268952855618199</v>
      </c>
      <c r="AH21" s="11">
        <v>33.3550940317864</v>
      </c>
      <c r="AI21" s="11">
        <v>32.938976599105402</v>
      </c>
      <c r="AJ21" s="11">
        <v>32.263522906961903</v>
      </c>
      <c r="AK21" s="11">
        <v>35.190387318120699</v>
      </c>
      <c r="AL21" s="11">
        <v>36.838190095420401</v>
      </c>
      <c r="AM21" s="11">
        <v>38.320045253881901</v>
      </c>
      <c r="AN21" s="10" t="s">
        <v>59</v>
      </c>
      <c r="AO21" s="10" t="s">
        <v>59</v>
      </c>
      <c r="AP21" s="10" t="s">
        <v>59</v>
      </c>
      <c r="AQ21" s="11">
        <v>34.785891174066201</v>
      </c>
      <c r="AR21" s="10" t="s">
        <v>59</v>
      </c>
      <c r="AS21" s="10" t="s">
        <v>59</v>
      </c>
      <c r="AT21" s="10" t="s">
        <v>59</v>
      </c>
      <c r="AU21" s="11">
        <v>31.654867471637601</v>
      </c>
      <c r="AV21" s="10" t="s">
        <v>59</v>
      </c>
      <c r="AW21" s="10" t="s">
        <v>59</v>
      </c>
      <c r="AX21" s="10" t="s">
        <v>59</v>
      </c>
      <c r="AY21" s="11">
        <v>36.827628634744997</v>
      </c>
      <c r="AZ21" s="10" t="s">
        <v>59</v>
      </c>
      <c r="BA21" s="10" t="s">
        <v>59</v>
      </c>
      <c r="BB21" s="10" t="s">
        <v>59</v>
      </c>
      <c r="BC21" s="11">
        <v>35.630260862170402</v>
      </c>
      <c r="BD21" s="10" t="s">
        <v>59</v>
      </c>
      <c r="BE21" s="10" t="s">
        <v>59</v>
      </c>
      <c r="BF21" s="6">
        <v>20.451541171992599</v>
      </c>
    </row>
    <row r="22" spans="1:58" hidden="1" x14ac:dyDescent="0.2">
      <c r="A22" s="8" t="s">
        <v>79</v>
      </c>
      <c r="B22" s="9">
        <v>4147549</v>
      </c>
      <c r="C22" s="14" t="s">
        <v>443</v>
      </c>
      <c r="D22" s="14" t="s">
        <v>462</v>
      </c>
      <c r="E22" s="15" t="s">
        <v>445</v>
      </c>
      <c r="F22" s="15" t="s">
        <v>446</v>
      </c>
      <c r="G22" s="11">
        <v>23.495740092741801</v>
      </c>
      <c r="H22" s="10" t="s">
        <v>59</v>
      </c>
      <c r="I22" s="11">
        <v>23.104641631670901</v>
      </c>
      <c r="J22" s="11">
        <v>23.354489554342699</v>
      </c>
      <c r="K22" s="11">
        <v>23.354489554342699</v>
      </c>
      <c r="L22" s="11">
        <v>23.6941979179478</v>
      </c>
      <c r="M22" s="11">
        <v>25.0495358315607</v>
      </c>
      <c r="N22" s="11">
        <v>24.8677742779326</v>
      </c>
      <c r="O22" s="11">
        <v>24.8677742779326</v>
      </c>
      <c r="P22" s="11">
        <v>26.312855521954301</v>
      </c>
      <c r="Q22" s="11">
        <v>26.509016177422701</v>
      </c>
      <c r="R22" s="11">
        <v>25.292147875948999</v>
      </c>
      <c r="S22" s="11">
        <v>25.292147875948999</v>
      </c>
      <c r="T22" s="10" t="s">
        <v>59</v>
      </c>
      <c r="U22" s="11">
        <v>26.502648835677501</v>
      </c>
      <c r="V22" s="11">
        <v>26.648939568915502</v>
      </c>
      <c r="W22" s="11">
        <v>26.648939568915502</v>
      </c>
      <c r="X22" s="10" t="s">
        <v>59</v>
      </c>
      <c r="Y22" s="11">
        <v>25.643174241129799</v>
      </c>
      <c r="Z22" s="11">
        <v>26.364450479041601</v>
      </c>
      <c r="AA22" s="11">
        <v>26.364450479041601</v>
      </c>
      <c r="AB22" s="10" t="s">
        <v>59</v>
      </c>
      <c r="AC22" s="11">
        <v>27.224959180762198</v>
      </c>
      <c r="AD22" s="11">
        <v>26.959898209793799</v>
      </c>
      <c r="AE22" s="11">
        <v>26.959898209793799</v>
      </c>
      <c r="AF22" s="10" t="s">
        <v>59</v>
      </c>
      <c r="AG22" s="11">
        <v>27.434246628027399</v>
      </c>
      <c r="AH22" s="11">
        <v>27.519963350561401</v>
      </c>
      <c r="AI22" s="11">
        <v>27.519963350561401</v>
      </c>
      <c r="AJ22" s="11">
        <v>29.278024594879401</v>
      </c>
      <c r="AK22" s="11">
        <v>30.7058046335695</v>
      </c>
      <c r="AL22" s="11">
        <v>28.8259701714931</v>
      </c>
      <c r="AM22" s="11">
        <v>28.8259701714931</v>
      </c>
      <c r="AN22" s="10" t="s">
        <v>59</v>
      </c>
      <c r="AO22" s="11">
        <v>25.803540965407699</v>
      </c>
      <c r="AP22" s="11">
        <v>28.666144871692001</v>
      </c>
      <c r="AQ22" s="11">
        <v>29.4840727221241</v>
      </c>
      <c r="AR22" s="11">
        <v>29.3786624225907</v>
      </c>
      <c r="AS22" s="11">
        <v>29.4770080183965</v>
      </c>
      <c r="AT22" s="11">
        <v>29.847146518562099</v>
      </c>
      <c r="AU22" s="11">
        <v>30.238258998641999</v>
      </c>
      <c r="AV22" s="11">
        <v>30.446969651573902</v>
      </c>
      <c r="AW22" s="11">
        <v>32.353740376941303</v>
      </c>
      <c r="AX22" s="11">
        <v>30.787284597428499</v>
      </c>
      <c r="AY22" s="11">
        <v>30.637579082303699</v>
      </c>
      <c r="AZ22" s="11">
        <v>24.829854546813301</v>
      </c>
      <c r="BA22" s="11">
        <v>29.3160525397582</v>
      </c>
      <c r="BB22" s="11">
        <v>22.417784116107001</v>
      </c>
      <c r="BC22" s="11">
        <v>26.767508698390799</v>
      </c>
      <c r="BD22" s="10" t="s">
        <v>59</v>
      </c>
      <c r="BE22" s="10" t="s">
        <v>59</v>
      </c>
      <c r="BF22" s="6">
        <v>24.7501085630483</v>
      </c>
    </row>
    <row r="23" spans="1:58" ht="12.75" hidden="1" x14ac:dyDescent="0.2">
      <c r="A23" s="8" t="s">
        <v>80</v>
      </c>
      <c r="B23" s="9">
        <v>4325184</v>
      </c>
      <c r="C23" s="8" t="s">
        <v>463</v>
      </c>
      <c r="D23" s="8"/>
      <c r="E23" s="13" t="s">
        <v>445</v>
      </c>
      <c r="F23" s="13" t="s">
        <v>464</v>
      </c>
      <c r="G23" s="11">
        <v>10.935817646236799</v>
      </c>
      <c r="H23" s="10" t="s">
        <v>59</v>
      </c>
      <c r="I23" s="10" t="s">
        <v>59</v>
      </c>
      <c r="J23" s="11">
        <v>9.2872578951893399</v>
      </c>
      <c r="K23" s="11">
        <v>9.2872578951893399</v>
      </c>
      <c r="L23" s="10" t="s">
        <v>59</v>
      </c>
      <c r="M23" s="10" t="s">
        <v>59</v>
      </c>
      <c r="N23" s="10" t="s">
        <v>59</v>
      </c>
      <c r="O23" s="10" t="s">
        <v>59</v>
      </c>
      <c r="P23" s="10" t="s">
        <v>59</v>
      </c>
      <c r="Q23" s="10" t="s">
        <v>59</v>
      </c>
      <c r="R23" s="10" t="s">
        <v>59</v>
      </c>
      <c r="S23" s="10" t="s">
        <v>59</v>
      </c>
      <c r="T23" s="10" t="s">
        <v>59</v>
      </c>
      <c r="U23" s="10" t="s">
        <v>59</v>
      </c>
      <c r="V23" s="11">
        <v>5.0037302820988101</v>
      </c>
      <c r="W23" s="11">
        <v>5.0037302820988101</v>
      </c>
      <c r="X23" s="10" t="s">
        <v>59</v>
      </c>
      <c r="Y23" s="10" t="s">
        <v>59</v>
      </c>
      <c r="Z23" s="11">
        <v>2.9040379091694799</v>
      </c>
      <c r="AA23" s="11">
        <v>2.9040379091694799</v>
      </c>
      <c r="AB23" s="10" t="s">
        <v>59</v>
      </c>
      <c r="AC23" s="10" t="s">
        <v>59</v>
      </c>
      <c r="AD23" s="11">
        <v>3.6546713163686402</v>
      </c>
      <c r="AE23" s="11">
        <v>3.6546713163686402</v>
      </c>
      <c r="AF23" s="10" t="s">
        <v>59</v>
      </c>
      <c r="AG23" s="10" t="s">
        <v>59</v>
      </c>
      <c r="AH23" s="10" t="s">
        <v>59</v>
      </c>
      <c r="AI23" s="10" t="s">
        <v>59</v>
      </c>
      <c r="AJ23" s="10" t="s">
        <v>59</v>
      </c>
      <c r="AK23" s="10" t="s">
        <v>59</v>
      </c>
      <c r="AL23" s="10" t="s">
        <v>59</v>
      </c>
      <c r="AM23" s="10" t="s">
        <v>59</v>
      </c>
      <c r="AN23" s="10" t="s">
        <v>59</v>
      </c>
      <c r="AO23" s="10" t="s">
        <v>59</v>
      </c>
      <c r="AP23" s="10" t="s">
        <v>59</v>
      </c>
      <c r="AQ23" s="10" t="s">
        <v>59</v>
      </c>
      <c r="AR23" s="10" t="s">
        <v>59</v>
      </c>
      <c r="AS23" s="10" t="s">
        <v>59</v>
      </c>
      <c r="AT23" s="10" t="s">
        <v>59</v>
      </c>
      <c r="AU23" s="10" t="s">
        <v>59</v>
      </c>
      <c r="AV23" s="10" t="s">
        <v>59</v>
      </c>
      <c r="AW23" s="10" t="s">
        <v>59</v>
      </c>
      <c r="AX23" s="10" t="s">
        <v>59</v>
      </c>
      <c r="AY23" s="10" t="s">
        <v>59</v>
      </c>
      <c r="AZ23" s="10" t="s">
        <v>59</v>
      </c>
      <c r="BA23" s="10" t="s">
        <v>59</v>
      </c>
      <c r="BB23" s="10" t="s">
        <v>59</v>
      </c>
      <c r="BC23" s="10" t="s">
        <v>59</v>
      </c>
      <c r="BD23" s="10" t="s">
        <v>59</v>
      </c>
      <c r="BE23" s="10" t="s">
        <v>59</v>
      </c>
      <c r="BF23" s="5" t="s">
        <v>59</v>
      </c>
    </row>
    <row r="24" spans="1:58" hidden="1" x14ac:dyDescent="0.2">
      <c r="A24" s="8" t="s">
        <v>81</v>
      </c>
      <c r="B24" s="9">
        <v>4306413</v>
      </c>
      <c r="C24" s="16" t="s">
        <v>452</v>
      </c>
      <c r="D24" s="16"/>
      <c r="E24" s="17" t="s">
        <v>445</v>
      </c>
      <c r="F24" s="17" t="s">
        <v>446</v>
      </c>
      <c r="G24" s="11">
        <v>25.302617436521501</v>
      </c>
      <c r="H24" s="11">
        <v>25.4623855496754</v>
      </c>
      <c r="I24" s="11">
        <v>25.498802252187001</v>
      </c>
      <c r="J24" s="11">
        <v>25.487270408239802</v>
      </c>
      <c r="K24" s="11">
        <v>24.215394625606201</v>
      </c>
      <c r="L24" s="11">
        <v>23.638246148380599</v>
      </c>
      <c r="M24" s="11">
        <v>24.244249378447702</v>
      </c>
      <c r="N24" s="11">
        <v>23.399558085944602</v>
      </c>
      <c r="O24" s="11">
        <v>22.3577910885728</v>
      </c>
      <c r="P24" s="11">
        <v>24.801750894517401</v>
      </c>
      <c r="Q24" s="11">
        <v>25.663858255731501</v>
      </c>
      <c r="R24" s="11">
        <v>22.461758955213899</v>
      </c>
      <c r="S24" s="11">
        <v>22.077890959053502</v>
      </c>
      <c r="T24" s="11">
        <v>21.757152842255302</v>
      </c>
      <c r="U24" s="11">
        <v>24.2046180160016</v>
      </c>
      <c r="V24" s="11">
        <v>21.5007293478204</v>
      </c>
      <c r="W24" s="11">
        <v>21.425682429799799</v>
      </c>
      <c r="X24" s="11">
        <v>22.048706283835902</v>
      </c>
      <c r="Y24" s="11">
        <v>22.056969866807201</v>
      </c>
      <c r="Z24" s="11">
        <v>22.475014645903901</v>
      </c>
      <c r="AA24" s="11">
        <v>24.400770516196999</v>
      </c>
      <c r="AB24" s="11">
        <v>20.087356551847598</v>
      </c>
      <c r="AC24" s="10" t="s">
        <v>59</v>
      </c>
      <c r="AD24" s="10" t="s">
        <v>59</v>
      </c>
      <c r="AE24" s="11">
        <v>29.263573535141699</v>
      </c>
      <c r="AF24" s="10" t="s">
        <v>59</v>
      </c>
      <c r="AG24" s="10" t="s">
        <v>59</v>
      </c>
      <c r="AH24" s="10" t="s">
        <v>59</v>
      </c>
      <c r="AI24" s="11">
        <v>28.502426684178701</v>
      </c>
      <c r="AJ24" s="10" t="s">
        <v>59</v>
      </c>
      <c r="AK24" s="10" t="s">
        <v>59</v>
      </c>
      <c r="AL24" s="10" t="s">
        <v>59</v>
      </c>
      <c r="AM24" s="11">
        <v>31.024392990370401</v>
      </c>
      <c r="AN24" s="10" t="s">
        <v>59</v>
      </c>
      <c r="AO24" s="10" t="s">
        <v>59</v>
      </c>
      <c r="AP24" s="10" t="s">
        <v>59</v>
      </c>
      <c r="AQ24" s="11">
        <v>26.409915452796</v>
      </c>
      <c r="AR24" s="10" t="s">
        <v>59</v>
      </c>
      <c r="AS24" s="10" t="s">
        <v>59</v>
      </c>
      <c r="AT24" s="10" t="s">
        <v>59</v>
      </c>
      <c r="AU24" s="11">
        <v>30.427783465809998</v>
      </c>
      <c r="AV24" s="10" t="s">
        <v>59</v>
      </c>
      <c r="AW24" s="10" t="s">
        <v>59</v>
      </c>
      <c r="AX24" s="10" t="s">
        <v>59</v>
      </c>
      <c r="AY24" s="11">
        <v>36.479688420552499</v>
      </c>
      <c r="AZ24" s="10" t="s">
        <v>59</v>
      </c>
      <c r="BA24" s="10" t="s">
        <v>59</v>
      </c>
      <c r="BB24" s="10" t="s">
        <v>59</v>
      </c>
      <c r="BC24" s="11">
        <v>36.262302633437301</v>
      </c>
      <c r="BD24" s="10" t="s">
        <v>59</v>
      </c>
      <c r="BE24" s="10" t="s">
        <v>59</v>
      </c>
      <c r="BF24" s="6">
        <v>40.272909456138898</v>
      </c>
    </row>
    <row r="25" spans="1:58" hidden="1" x14ac:dyDescent="0.2">
      <c r="A25" s="8" t="s">
        <v>82</v>
      </c>
      <c r="B25" s="9">
        <v>4307144</v>
      </c>
      <c r="C25" s="16" t="s">
        <v>452</v>
      </c>
      <c r="D25" s="16"/>
      <c r="E25" s="17" t="s">
        <v>450</v>
      </c>
      <c r="F25" s="17" t="s">
        <v>446</v>
      </c>
      <c r="G25" s="11">
        <v>19.5329899611047</v>
      </c>
      <c r="H25" s="11">
        <v>18.509176614296599</v>
      </c>
      <c r="I25" s="11">
        <v>17.558432620292901</v>
      </c>
      <c r="J25" s="11">
        <v>21.758200713299701</v>
      </c>
      <c r="K25" s="11">
        <v>21.758200713299701</v>
      </c>
      <c r="L25" s="11">
        <v>20.6008965192907</v>
      </c>
      <c r="M25" s="11">
        <v>21.289177769715199</v>
      </c>
      <c r="N25" s="11">
        <v>21.538038689464202</v>
      </c>
      <c r="O25" s="11">
        <v>21.538038689464202</v>
      </c>
      <c r="P25" s="11">
        <v>21.6180845269649</v>
      </c>
      <c r="Q25" s="11">
        <v>23.4911924363042</v>
      </c>
      <c r="R25" s="11">
        <v>26.480209457694698</v>
      </c>
      <c r="S25" s="11">
        <v>26.693702581716298</v>
      </c>
      <c r="T25" s="10" t="s">
        <v>59</v>
      </c>
      <c r="U25" s="10" t="s">
        <v>59</v>
      </c>
      <c r="V25" s="11">
        <v>27.063230432092201</v>
      </c>
      <c r="W25" s="11">
        <v>27.063230432092201</v>
      </c>
      <c r="X25" s="11">
        <v>29.346440195611599</v>
      </c>
      <c r="Y25" s="11">
        <v>30.347869432189299</v>
      </c>
      <c r="Z25" s="11">
        <v>28.1691112307469</v>
      </c>
      <c r="AA25" s="11">
        <v>29.917396600372999</v>
      </c>
      <c r="AB25" s="11">
        <v>21.0980416411644</v>
      </c>
      <c r="AC25" s="11">
        <v>21.062858531628599</v>
      </c>
      <c r="AD25" s="11">
        <v>20.292141269868502</v>
      </c>
      <c r="AE25" s="11">
        <v>39.493366250694699</v>
      </c>
      <c r="AF25" s="11">
        <v>13.5025515195687</v>
      </c>
      <c r="AG25" s="11">
        <v>14.0865410231479</v>
      </c>
      <c r="AH25" s="11">
        <v>14.4539774186721</v>
      </c>
      <c r="AI25" s="11">
        <v>16.482013557077899</v>
      </c>
      <c r="AJ25" s="10" t="s">
        <v>59</v>
      </c>
      <c r="AK25" s="11">
        <v>15.759067695773901</v>
      </c>
      <c r="AL25" s="11">
        <v>18.1725929212746</v>
      </c>
      <c r="AM25" s="11">
        <v>18.1725929212746</v>
      </c>
      <c r="AN25" s="10" t="s">
        <v>59</v>
      </c>
      <c r="AO25" s="10" t="s">
        <v>59</v>
      </c>
      <c r="AP25" s="11">
        <v>24.1798421030139</v>
      </c>
      <c r="AQ25" s="11">
        <v>24.1798421030139</v>
      </c>
      <c r="AR25" s="10" t="s">
        <v>59</v>
      </c>
      <c r="AS25" s="10" t="s">
        <v>59</v>
      </c>
      <c r="AT25" s="11">
        <v>17.990374276461502</v>
      </c>
      <c r="AU25" s="11">
        <v>17.990374276461502</v>
      </c>
      <c r="AV25" s="10" t="s">
        <v>59</v>
      </c>
      <c r="AW25" s="10" t="s">
        <v>59</v>
      </c>
      <c r="AX25" s="11">
        <v>19.221692189235402</v>
      </c>
      <c r="AY25" s="11">
        <v>19.221692189235402</v>
      </c>
      <c r="AZ25" s="10" t="s">
        <v>59</v>
      </c>
      <c r="BA25" s="10" t="s">
        <v>59</v>
      </c>
      <c r="BB25" s="11">
        <v>19.066646097213301</v>
      </c>
      <c r="BC25" s="11">
        <v>19.066646097213301</v>
      </c>
      <c r="BD25" s="10" t="s">
        <v>59</v>
      </c>
      <c r="BE25" s="10" t="s">
        <v>59</v>
      </c>
      <c r="BF25" s="5" t="s">
        <v>59</v>
      </c>
    </row>
    <row r="26" spans="1:58" hidden="1" x14ac:dyDescent="0.2">
      <c r="A26" s="8" t="s">
        <v>83</v>
      </c>
      <c r="B26" s="9">
        <v>4819007</v>
      </c>
      <c r="C26" s="18" t="s">
        <v>452</v>
      </c>
      <c r="D26" s="18"/>
      <c r="E26" s="19" t="s">
        <v>441</v>
      </c>
      <c r="F26" s="19" t="s">
        <v>446</v>
      </c>
      <c r="G26" s="10" t="s">
        <v>59</v>
      </c>
      <c r="H26" s="10" t="s">
        <v>59</v>
      </c>
      <c r="I26" s="10" t="s">
        <v>59</v>
      </c>
      <c r="J26" s="11">
        <v>47.735605213844302</v>
      </c>
      <c r="K26" s="11">
        <v>47.735605213844302</v>
      </c>
      <c r="L26" s="11">
        <v>47.735605213844302</v>
      </c>
      <c r="M26" s="11">
        <v>44.043962665613101</v>
      </c>
      <c r="N26" s="11">
        <v>42.625718960057704</v>
      </c>
      <c r="O26" s="11">
        <v>42.281243581844301</v>
      </c>
      <c r="P26" s="11">
        <v>27.288749008486601</v>
      </c>
      <c r="Q26" s="11">
        <v>27.440827987657698</v>
      </c>
      <c r="R26" s="11">
        <v>28.146504713341201</v>
      </c>
      <c r="S26" s="11">
        <v>45.754221169456301</v>
      </c>
      <c r="T26" s="11">
        <v>29.646244639095499</v>
      </c>
      <c r="U26" s="11">
        <v>28.069660884192199</v>
      </c>
      <c r="V26" s="11">
        <v>38.798113452117001</v>
      </c>
      <c r="W26" s="11">
        <v>46.285920771451202</v>
      </c>
      <c r="X26" s="10" t="s">
        <v>59</v>
      </c>
      <c r="Y26" s="10" t="s">
        <v>59</v>
      </c>
      <c r="Z26" s="11">
        <v>27.408713974224899</v>
      </c>
      <c r="AA26" s="11">
        <v>52.448833554592198</v>
      </c>
      <c r="AB26" s="10" t="s">
        <v>59</v>
      </c>
      <c r="AC26" s="10" t="s">
        <v>59</v>
      </c>
      <c r="AD26" s="11">
        <v>49.835872494994703</v>
      </c>
      <c r="AE26" s="11">
        <v>49.835872494994703</v>
      </c>
      <c r="AF26" s="10" t="s">
        <v>59</v>
      </c>
      <c r="AG26" s="10" t="s">
        <v>59</v>
      </c>
      <c r="AH26" s="11">
        <v>47.7508253922786</v>
      </c>
      <c r="AI26" s="11">
        <v>47.7508253922786</v>
      </c>
      <c r="AJ26" s="10" t="s">
        <v>59</v>
      </c>
      <c r="AK26" s="10" t="s">
        <v>59</v>
      </c>
      <c r="AL26" s="11">
        <v>31.274023639237299</v>
      </c>
      <c r="AM26" s="11">
        <v>31.274023639237299</v>
      </c>
      <c r="AN26" s="10" t="s">
        <v>59</v>
      </c>
      <c r="AO26" s="10" t="s">
        <v>59</v>
      </c>
      <c r="AP26" s="11">
        <v>31.026134681313302</v>
      </c>
      <c r="AQ26" s="11">
        <v>31.026134681313302</v>
      </c>
      <c r="AR26" s="10" t="s">
        <v>59</v>
      </c>
      <c r="AS26" s="10" t="s">
        <v>59</v>
      </c>
      <c r="AT26" s="10" t="s">
        <v>59</v>
      </c>
      <c r="AU26" s="10" t="s">
        <v>59</v>
      </c>
      <c r="AV26" s="10" t="s">
        <v>59</v>
      </c>
      <c r="AW26" s="10" t="s">
        <v>59</v>
      </c>
      <c r="AX26" s="10" t="s">
        <v>59</v>
      </c>
      <c r="AY26" s="10" t="s">
        <v>59</v>
      </c>
      <c r="AZ26" s="10" t="s">
        <v>59</v>
      </c>
      <c r="BA26" s="10" t="s">
        <v>59</v>
      </c>
      <c r="BB26" s="10" t="s">
        <v>59</v>
      </c>
      <c r="BC26" s="10" t="s">
        <v>59</v>
      </c>
      <c r="BD26" s="10" t="s">
        <v>59</v>
      </c>
      <c r="BE26" s="10" t="s">
        <v>59</v>
      </c>
      <c r="BF26" s="5" t="s">
        <v>59</v>
      </c>
    </row>
    <row r="27" spans="1:58" hidden="1" x14ac:dyDescent="0.2">
      <c r="A27" s="8" t="s">
        <v>84</v>
      </c>
      <c r="B27" s="9">
        <v>4424394</v>
      </c>
      <c r="C27" s="20" t="s">
        <v>452</v>
      </c>
      <c r="D27" s="20"/>
      <c r="E27" s="21" t="s">
        <v>441</v>
      </c>
      <c r="F27" s="21" t="s">
        <v>446</v>
      </c>
      <c r="G27" s="10" t="s">
        <v>59</v>
      </c>
      <c r="H27" s="10" t="s">
        <v>59</v>
      </c>
      <c r="I27" s="10" t="s">
        <v>59</v>
      </c>
      <c r="J27" s="10" t="s">
        <v>59</v>
      </c>
      <c r="K27" s="10" t="s">
        <v>59</v>
      </c>
      <c r="L27" s="10" t="s">
        <v>59</v>
      </c>
      <c r="M27" s="10" t="s">
        <v>59</v>
      </c>
      <c r="N27" s="10" t="s">
        <v>59</v>
      </c>
      <c r="O27" s="11">
        <v>29.3601481654275</v>
      </c>
      <c r="P27" s="11">
        <v>28.670062747506599</v>
      </c>
      <c r="Q27" s="11">
        <v>27.686809341771799</v>
      </c>
      <c r="R27" s="11">
        <v>24.514891398176001</v>
      </c>
      <c r="S27" s="11">
        <v>26.627216454395501</v>
      </c>
      <c r="T27" s="11">
        <v>27.220045850358201</v>
      </c>
      <c r="U27" s="11">
        <v>21.4090080426278</v>
      </c>
      <c r="V27" s="11">
        <v>34.944124354694999</v>
      </c>
      <c r="W27" s="11">
        <v>29.328924392947101</v>
      </c>
      <c r="X27" s="11">
        <v>22.972608598337899</v>
      </c>
      <c r="Y27" s="11">
        <v>21.2334718237889</v>
      </c>
      <c r="Z27" s="11">
        <v>29.9721348215833</v>
      </c>
      <c r="AA27" s="11">
        <v>21.595208289150101</v>
      </c>
      <c r="AB27" s="11">
        <v>18.377576005275699</v>
      </c>
      <c r="AC27" s="11">
        <v>18.211366704583099</v>
      </c>
      <c r="AD27" s="11">
        <v>17.892823142815999</v>
      </c>
      <c r="AE27" s="11">
        <v>24.582886763664899</v>
      </c>
      <c r="AF27" s="11">
        <v>15.919125144036199</v>
      </c>
      <c r="AG27" s="11">
        <v>13.307971605154901</v>
      </c>
      <c r="AH27" s="11">
        <v>15.481526442299099</v>
      </c>
      <c r="AI27" s="11">
        <v>25.883669208688602</v>
      </c>
      <c r="AJ27" s="10" t="s">
        <v>59</v>
      </c>
      <c r="AK27" s="10" t="s">
        <v>59</v>
      </c>
      <c r="AL27" s="10" t="s">
        <v>59</v>
      </c>
      <c r="AM27" s="11">
        <v>23.065190532328</v>
      </c>
      <c r="AN27" s="10" t="s">
        <v>59</v>
      </c>
      <c r="AO27" s="10" t="s">
        <v>59</v>
      </c>
      <c r="AP27" s="10" t="s">
        <v>59</v>
      </c>
      <c r="AQ27" s="11">
        <v>25.197589772654698</v>
      </c>
      <c r="AR27" s="10" t="s">
        <v>59</v>
      </c>
      <c r="AS27" s="10" t="s">
        <v>59</v>
      </c>
      <c r="AT27" s="10" t="s">
        <v>59</v>
      </c>
      <c r="AU27" s="11">
        <v>39.1492837795087</v>
      </c>
      <c r="AV27" s="10" t="s">
        <v>59</v>
      </c>
      <c r="AW27" s="10" t="s">
        <v>59</v>
      </c>
      <c r="AX27" s="10" t="s">
        <v>59</v>
      </c>
      <c r="AY27" s="11">
        <v>38.752983723335603</v>
      </c>
      <c r="AZ27" s="10" t="s">
        <v>59</v>
      </c>
      <c r="BA27" s="10" t="s">
        <v>59</v>
      </c>
      <c r="BB27" s="10" t="s">
        <v>59</v>
      </c>
      <c r="BC27" s="11">
        <v>30.019857364659799</v>
      </c>
      <c r="BD27" s="10" t="s">
        <v>59</v>
      </c>
      <c r="BE27" s="10" t="s">
        <v>59</v>
      </c>
      <c r="BF27" s="5" t="s">
        <v>59</v>
      </c>
    </row>
    <row r="28" spans="1:58" hidden="1" x14ac:dyDescent="0.2">
      <c r="A28" s="8" t="s">
        <v>85</v>
      </c>
      <c r="B28" s="9">
        <v>4806338</v>
      </c>
      <c r="C28" s="16" t="s">
        <v>443</v>
      </c>
      <c r="D28" s="16" t="s">
        <v>465</v>
      </c>
      <c r="E28" s="17" t="s">
        <v>441</v>
      </c>
      <c r="F28" s="17" t="s">
        <v>446</v>
      </c>
      <c r="G28" s="11">
        <v>18.2097692188187</v>
      </c>
      <c r="H28" s="10" t="s">
        <v>59</v>
      </c>
      <c r="I28" s="11">
        <v>17.875614582609799</v>
      </c>
      <c r="J28" s="11">
        <v>19.393166952986601</v>
      </c>
      <c r="K28" s="11">
        <v>19.393166952986601</v>
      </c>
      <c r="L28" s="10" t="s">
        <v>59</v>
      </c>
      <c r="M28" s="11">
        <v>19.414300375895099</v>
      </c>
      <c r="N28" s="11">
        <v>19.697185965239999</v>
      </c>
      <c r="O28" s="11">
        <v>19.697185965239999</v>
      </c>
      <c r="P28" s="11">
        <v>20.091741304251201</v>
      </c>
      <c r="Q28" s="11">
        <v>21.356753594714199</v>
      </c>
      <c r="R28" s="11">
        <v>24.192695187924102</v>
      </c>
      <c r="S28" s="11">
        <v>24.192695187924102</v>
      </c>
      <c r="T28" s="11">
        <v>23.192104830670399</v>
      </c>
      <c r="U28" s="11">
        <v>27.452162726950601</v>
      </c>
      <c r="V28" s="11">
        <v>28.9678225496762</v>
      </c>
      <c r="W28" s="11">
        <v>31.1227430100917</v>
      </c>
      <c r="X28" s="11">
        <v>29.905934268809201</v>
      </c>
      <c r="Y28" s="11">
        <v>28.375486664880899</v>
      </c>
      <c r="Z28" s="11">
        <v>25.7872080082388</v>
      </c>
      <c r="AA28" s="11">
        <v>26.997476433657901</v>
      </c>
      <c r="AB28" s="11">
        <v>26.8530901405828</v>
      </c>
      <c r="AC28" s="11">
        <v>30.017543452372799</v>
      </c>
      <c r="AD28" s="11">
        <v>23.098584988206699</v>
      </c>
      <c r="AE28" s="11">
        <v>23.011094953966001</v>
      </c>
      <c r="AF28" s="10" t="s">
        <v>59</v>
      </c>
      <c r="AG28" s="11">
        <v>26.6523396939901</v>
      </c>
      <c r="AH28" s="11">
        <v>26.453854503351799</v>
      </c>
      <c r="AI28" s="11">
        <v>26.453854503351799</v>
      </c>
      <c r="AJ28" s="10" t="s">
        <v>59</v>
      </c>
      <c r="AK28" s="10" t="s">
        <v>59</v>
      </c>
      <c r="AL28" s="11">
        <v>26.101711164129298</v>
      </c>
      <c r="AM28" s="11">
        <v>26.101711164129298</v>
      </c>
      <c r="AN28" s="10" t="s">
        <v>59</v>
      </c>
      <c r="AO28" s="10" t="s">
        <v>59</v>
      </c>
      <c r="AP28" s="11">
        <v>36.307312629208504</v>
      </c>
      <c r="AQ28" s="11">
        <v>36.307312629208504</v>
      </c>
      <c r="AR28" s="10" t="s">
        <v>59</v>
      </c>
      <c r="AS28" s="10" t="s">
        <v>59</v>
      </c>
      <c r="AT28" s="11">
        <v>34.804512784876799</v>
      </c>
      <c r="AU28" s="11">
        <v>34.804512784876799</v>
      </c>
      <c r="AV28" s="10" t="s">
        <v>59</v>
      </c>
      <c r="AW28" s="10" t="s">
        <v>59</v>
      </c>
      <c r="AX28" s="11">
        <v>47.074928155505702</v>
      </c>
      <c r="AY28" s="11">
        <v>47.074928155505702</v>
      </c>
      <c r="AZ28" s="10" t="s">
        <v>59</v>
      </c>
      <c r="BA28" s="10" t="s">
        <v>59</v>
      </c>
      <c r="BB28" s="10" t="s">
        <v>59</v>
      </c>
      <c r="BC28" s="10" t="s">
        <v>59</v>
      </c>
      <c r="BD28" s="10" t="s">
        <v>59</v>
      </c>
      <c r="BE28" s="10" t="s">
        <v>59</v>
      </c>
      <c r="BF28" s="5" t="s">
        <v>59</v>
      </c>
    </row>
    <row r="29" spans="1:58" hidden="1" x14ac:dyDescent="0.2">
      <c r="A29" s="8" t="s">
        <v>86</v>
      </c>
      <c r="B29" s="9">
        <v>4809624</v>
      </c>
      <c r="C29" s="16" t="s">
        <v>452</v>
      </c>
      <c r="D29" s="16"/>
      <c r="E29" s="17" t="s">
        <v>450</v>
      </c>
      <c r="F29" s="17" t="s">
        <v>446</v>
      </c>
      <c r="G29" s="11">
        <v>21.69505477977</v>
      </c>
      <c r="H29" s="11">
        <v>21.375493750271001</v>
      </c>
      <c r="I29" s="10" t="s">
        <v>59</v>
      </c>
      <c r="J29" s="11">
        <v>23.264439644248299</v>
      </c>
      <c r="K29" s="11">
        <v>23.264439644248299</v>
      </c>
      <c r="L29" s="10" t="s">
        <v>59</v>
      </c>
      <c r="M29" s="10" t="s">
        <v>59</v>
      </c>
      <c r="N29" s="11">
        <v>27.717769631939301</v>
      </c>
      <c r="O29" s="11">
        <v>27.717769631939301</v>
      </c>
      <c r="P29" s="10" t="s">
        <v>59</v>
      </c>
      <c r="Q29" s="11">
        <v>31.218016830158501</v>
      </c>
      <c r="R29" s="11">
        <v>31.082668285738499</v>
      </c>
      <c r="S29" s="11">
        <v>31.082668285738499</v>
      </c>
      <c r="T29" s="10" t="s">
        <v>59</v>
      </c>
      <c r="U29" s="10" t="s">
        <v>59</v>
      </c>
      <c r="V29" s="11">
        <v>37.553745740254499</v>
      </c>
      <c r="W29" s="11">
        <v>37.553745740254499</v>
      </c>
      <c r="X29" s="10" t="s">
        <v>59</v>
      </c>
      <c r="Y29" s="10" t="s">
        <v>59</v>
      </c>
      <c r="Z29" s="11">
        <v>40.239679529134897</v>
      </c>
      <c r="AA29" s="11">
        <v>40.239679529134897</v>
      </c>
      <c r="AB29" s="10" t="s">
        <v>59</v>
      </c>
      <c r="AC29" s="10" t="s">
        <v>59</v>
      </c>
      <c r="AD29" s="11">
        <v>50.835095036987198</v>
      </c>
      <c r="AE29" s="11">
        <v>50.835095036987198</v>
      </c>
      <c r="AF29" s="10" t="s">
        <v>59</v>
      </c>
      <c r="AG29" s="10" t="s">
        <v>59</v>
      </c>
      <c r="AH29" s="11">
        <v>21.352609599883099</v>
      </c>
      <c r="AI29" s="11">
        <v>21.352609599883099</v>
      </c>
      <c r="AJ29" s="10" t="s">
        <v>59</v>
      </c>
      <c r="AK29" s="10" t="s">
        <v>59</v>
      </c>
      <c r="AL29" s="11">
        <v>23.575599829598001</v>
      </c>
      <c r="AM29" s="11">
        <v>23.575599829598001</v>
      </c>
      <c r="AN29" s="10" t="s">
        <v>59</v>
      </c>
      <c r="AO29" s="10" t="s">
        <v>59</v>
      </c>
      <c r="AP29" s="11">
        <v>23.882292289856601</v>
      </c>
      <c r="AQ29" s="11">
        <v>23.882292289856601</v>
      </c>
      <c r="AR29" s="10" t="s">
        <v>59</v>
      </c>
      <c r="AS29" s="10" t="s">
        <v>59</v>
      </c>
      <c r="AT29" s="11">
        <v>33.822576427123003</v>
      </c>
      <c r="AU29" s="11">
        <v>33.822576427123003</v>
      </c>
      <c r="AV29" s="10" t="s">
        <v>59</v>
      </c>
      <c r="AW29" s="10" t="s">
        <v>59</v>
      </c>
      <c r="AX29" s="11">
        <v>29.585555956966299</v>
      </c>
      <c r="AY29" s="11">
        <v>29.585555956966299</v>
      </c>
      <c r="AZ29" s="10" t="s">
        <v>59</v>
      </c>
      <c r="BA29" s="10" t="s">
        <v>59</v>
      </c>
      <c r="BB29" s="11">
        <v>19.462291292721201</v>
      </c>
      <c r="BC29" s="11">
        <v>19.462291292721201</v>
      </c>
      <c r="BD29" s="10" t="s">
        <v>59</v>
      </c>
      <c r="BE29" s="10" t="s">
        <v>59</v>
      </c>
      <c r="BF29" s="5" t="s">
        <v>59</v>
      </c>
    </row>
    <row r="30" spans="1:58" hidden="1" x14ac:dyDescent="0.2">
      <c r="A30" s="8" t="s">
        <v>87</v>
      </c>
      <c r="B30" s="9">
        <v>4307394</v>
      </c>
      <c r="C30" s="18" t="s">
        <v>452</v>
      </c>
      <c r="D30" s="18"/>
      <c r="E30" s="19" t="s">
        <v>441</v>
      </c>
      <c r="F30" s="19" t="s">
        <v>446</v>
      </c>
      <c r="G30" s="11">
        <v>27.461851081853201</v>
      </c>
      <c r="H30" s="10" t="s">
        <v>59</v>
      </c>
      <c r="I30" s="10" t="s">
        <v>59</v>
      </c>
      <c r="J30" s="11">
        <v>24.913151990404099</v>
      </c>
      <c r="K30" s="11">
        <v>24.913151990404099</v>
      </c>
      <c r="L30" s="10" t="s">
        <v>59</v>
      </c>
      <c r="M30" s="10" t="s">
        <v>59</v>
      </c>
      <c r="N30" s="10" t="s">
        <v>59</v>
      </c>
      <c r="O30" s="10" t="s">
        <v>59</v>
      </c>
      <c r="P30" s="10" t="s">
        <v>59</v>
      </c>
      <c r="Q30" s="10" t="s">
        <v>59</v>
      </c>
      <c r="R30" s="10" t="s">
        <v>59</v>
      </c>
      <c r="S30" s="10" t="s">
        <v>59</v>
      </c>
      <c r="T30" s="10" t="s">
        <v>59</v>
      </c>
      <c r="U30" s="10" t="s">
        <v>59</v>
      </c>
      <c r="V30" s="11">
        <v>22.946691361045801</v>
      </c>
      <c r="W30" s="11">
        <v>22.946691361045801</v>
      </c>
      <c r="X30" s="10" t="s">
        <v>59</v>
      </c>
      <c r="Y30" s="10" t="s">
        <v>59</v>
      </c>
      <c r="Z30" s="11">
        <v>16.323697319644101</v>
      </c>
      <c r="AA30" s="11">
        <v>16.323697319644101</v>
      </c>
      <c r="AB30" s="10" t="s">
        <v>59</v>
      </c>
      <c r="AC30" s="10" t="s">
        <v>59</v>
      </c>
      <c r="AD30" s="11">
        <v>13.9309825414767</v>
      </c>
      <c r="AE30" s="11">
        <v>13.9309825414767</v>
      </c>
      <c r="AF30" s="10" t="s">
        <v>59</v>
      </c>
      <c r="AG30" s="10" t="s">
        <v>59</v>
      </c>
      <c r="AH30" s="11">
        <v>14.011987138356099</v>
      </c>
      <c r="AI30" s="11">
        <v>14.011987138356099</v>
      </c>
      <c r="AJ30" s="10" t="s">
        <v>59</v>
      </c>
      <c r="AK30" s="10" t="s">
        <v>59</v>
      </c>
      <c r="AL30" s="11">
        <v>16.8912971866296</v>
      </c>
      <c r="AM30" s="11">
        <v>16.8912971866296</v>
      </c>
      <c r="AN30" s="10" t="s">
        <v>59</v>
      </c>
      <c r="AO30" s="10" t="s">
        <v>59</v>
      </c>
      <c r="AP30" s="11">
        <v>24.904118071881999</v>
      </c>
      <c r="AQ30" s="11">
        <v>24.904118071881999</v>
      </c>
      <c r="AR30" s="10" t="s">
        <v>59</v>
      </c>
      <c r="AS30" s="10" t="s">
        <v>59</v>
      </c>
      <c r="AT30" s="11">
        <v>26.796699312628601</v>
      </c>
      <c r="AU30" s="11">
        <v>26.796699312628601</v>
      </c>
      <c r="AV30" s="10" t="s">
        <v>59</v>
      </c>
      <c r="AW30" s="10" t="s">
        <v>59</v>
      </c>
      <c r="AX30" s="10" t="s">
        <v>59</v>
      </c>
      <c r="AY30" s="10" t="s">
        <v>59</v>
      </c>
      <c r="AZ30" s="10" t="s">
        <v>59</v>
      </c>
      <c r="BA30" s="10" t="s">
        <v>59</v>
      </c>
      <c r="BB30" s="11">
        <v>25.908758468997501</v>
      </c>
      <c r="BC30" s="11">
        <v>25.908758468997501</v>
      </c>
      <c r="BD30" s="10" t="s">
        <v>59</v>
      </c>
      <c r="BE30" s="10" t="s">
        <v>59</v>
      </c>
      <c r="BF30" s="6">
        <v>19.3798093250699</v>
      </c>
    </row>
    <row r="31" spans="1:58" hidden="1" x14ac:dyDescent="0.2">
      <c r="A31" s="8" t="s">
        <v>88</v>
      </c>
      <c r="B31" s="9">
        <v>4307130</v>
      </c>
      <c r="C31" s="14" t="s">
        <v>443</v>
      </c>
      <c r="D31" s="14" t="s">
        <v>466</v>
      </c>
      <c r="E31" s="15" t="s">
        <v>450</v>
      </c>
      <c r="F31" s="15" t="s">
        <v>446</v>
      </c>
      <c r="G31" s="11">
        <v>23.734139449591002</v>
      </c>
      <c r="H31" s="11">
        <v>23.223043336825398</v>
      </c>
      <c r="I31" s="11">
        <v>23.1472147774249</v>
      </c>
      <c r="J31" s="11">
        <v>23.534361466217501</v>
      </c>
      <c r="K31" s="11">
        <v>22.963723122743499</v>
      </c>
      <c r="L31" s="11">
        <v>23.1489174346593</v>
      </c>
      <c r="M31" s="11">
        <v>23.726285713528402</v>
      </c>
      <c r="N31" s="11">
        <v>21.732288533790999</v>
      </c>
      <c r="O31" s="11">
        <v>23.386869463866901</v>
      </c>
      <c r="P31" s="11">
        <v>23.509211056191599</v>
      </c>
      <c r="Q31" s="11">
        <v>22.060823683549199</v>
      </c>
      <c r="R31" s="11">
        <v>22.343602782036101</v>
      </c>
      <c r="S31" s="11">
        <v>23.8822493868613</v>
      </c>
      <c r="T31" s="11">
        <v>22.543277620196399</v>
      </c>
      <c r="U31" s="11">
        <v>24.123723176461901</v>
      </c>
      <c r="V31" s="11">
        <v>22.2335817020458</v>
      </c>
      <c r="W31" s="11">
        <v>22.963838267278899</v>
      </c>
      <c r="X31" s="11">
        <v>21.656786316157199</v>
      </c>
      <c r="Y31" s="11">
        <v>21.813478135811099</v>
      </c>
      <c r="Z31" s="11">
        <v>20.780600463368799</v>
      </c>
      <c r="AA31" s="11">
        <v>25.278067993219899</v>
      </c>
      <c r="AB31" s="11">
        <v>28.500619354572802</v>
      </c>
      <c r="AC31" s="11">
        <v>32.738658053050798</v>
      </c>
      <c r="AD31" s="11">
        <v>38.483150987433</v>
      </c>
      <c r="AE31" s="11">
        <v>38.771267601265997</v>
      </c>
      <c r="AF31" s="11">
        <v>33.287939594329899</v>
      </c>
      <c r="AG31" s="11">
        <v>37.437468563206998</v>
      </c>
      <c r="AH31" s="10" t="s">
        <v>59</v>
      </c>
      <c r="AI31" s="11">
        <v>35.205805457719698</v>
      </c>
      <c r="AJ31" s="10" t="s">
        <v>59</v>
      </c>
      <c r="AK31" s="11">
        <v>28.095061583487801</v>
      </c>
      <c r="AL31" s="10" t="s">
        <v>59</v>
      </c>
      <c r="AM31" s="11">
        <v>33.624180669393802</v>
      </c>
      <c r="AN31" s="10" t="s">
        <v>59</v>
      </c>
      <c r="AO31" s="10" t="s">
        <v>59</v>
      </c>
      <c r="AP31" s="10" t="s">
        <v>59</v>
      </c>
      <c r="AQ31" s="11">
        <v>37.493822782808301</v>
      </c>
      <c r="AR31" s="10" t="s">
        <v>59</v>
      </c>
      <c r="AS31" s="10" t="s">
        <v>59</v>
      </c>
      <c r="AT31" s="10" t="s">
        <v>59</v>
      </c>
      <c r="AU31" s="11">
        <v>44.616446337619898</v>
      </c>
      <c r="AV31" s="10" t="s">
        <v>59</v>
      </c>
      <c r="AW31" s="10" t="s">
        <v>59</v>
      </c>
      <c r="AX31" s="10" t="s">
        <v>59</v>
      </c>
      <c r="AY31" s="11">
        <v>48.793524204808499</v>
      </c>
      <c r="AZ31" s="10" t="s">
        <v>59</v>
      </c>
      <c r="BA31" s="10" t="s">
        <v>59</v>
      </c>
      <c r="BB31" s="10" t="s">
        <v>59</v>
      </c>
      <c r="BC31" s="11">
        <v>41.152581900441596</v>
      </c>
      <c r="BD31" s="10" t="s">
        <v>59</v>
      </c>
      <c r="BE31" s="10" t="s">
        <v>59</v>
      </c>
      <c r="BF31" s="5" t="s">
        <v>59</v>
      </c>
    </row>
    <row r="32" spans="1:58" hidden="1" x14ac:dyDescent="0.2">
      <c r="A32" s="8" t="s">
        <v>89</v>
      </c>
      <c r="B32" s="9">
        <v>4543045</v>
      </c>
      <c r="C32" s="16" t="s">
        <v>443</v>
      </c>
      <c r="D32" s="16" t="s">
        <v>467</v>
      </c>
      <c r="E32" s="17" t="s">
        <v>450</v>
      </c>
      <c r="F32" s="17" t="s">
        <v>446</v>
      </c>
      <c r="G32" s="11">
        <v>30.048974118204999</v>
      </c>
      <c r="H32" s="10" t="s">
        <v>59</v>
      </c>
      <c r="I32" s="11">
        <v>30.5114620863759</v>
      </c>
      <c r="J32" s="11">
        <v>29.8630262021466</v>
      </c>
      <c r="K32" s="11">
        <v>29.8630262021466</v>
      </c>
      <c r="L32" s="11">
        <v>30.792400750265902</v>
      </c>
      <c r="M32" s="11">
        <v>34.502497314690402</v>
      </c>
      <c r="N32" s="11">
        <v>31.876928964860099</v>
      </c>
      <c r="O32" s="11">
        <v>31.876928964860099</v>
      </c>
      <c r="P32" s="10" t="s">
        <v>59</v>
      </c>
      <c r="Q32" s="11">
        <v>28.011164719115001</v>
      </c>
      <c r="R32" s="11">
        <v>27.525962117185401</v>
      </c>
      <c r="S32" s="11">
        <v>27.525962117185401</v>
      </c>
      <c r="T32" s="10" t="s">
        <v>59</v>
      </c>
      <c r="U32" s="10" t="s">
        <v>59</v>
      </c>
      <c r="V32" s="11">
        <v>20.348767338507699</v>
      </c>
      <c r="W32" s="11">
        <v>20.348767338507699</v>
      </c>
      <c r="X32" s="10" t="s">
        <v>59</v>
      </c>
      <c r="Y32" s="10" t="s">
        <v>59</v>
      </c>
      <c r="Z32" s="11">
        <v>22.1572164085532</v>
      </c>
      <c r="AA32" s="11">
        <v>22.1572164085532</v>
      </c>
      <c r="AB32" s="10" t="s">
        <v>59</v>
      </c>
      <c r="AC32" s="10" t="s">
        <v>59</v>
      </c>
      <c r="AD32" s="11">
        <v>19.632916525427099</v>
      </c>
      <c r="AE32" s="11">
        <v>19.632916525427099</v>
      </c>
      <c r="AF32" s="10" t="s">
        <v>59</v>
      </c>
      <c r="AG32" s="10" t="s">
        <v>59</v>
      </c>
      <c r="AH32" s="11">
        <v>19.984565483641799</v>
      </c>
      <c r="AI32" s="11">
        <v>19.984565483641799</v>
      </c>
      <c r="AJ32" s="10" t="s">
        <v>59</v>
      </c>
      <c r="AK32" s="10" t="s">
        <v>59</v>
      </c>
      <c r="AL32" s="11">
        <v>22.003525581380501</v>
      </c>
      <c r="AM32" s="11">
        <v>22.003525581380501</v>
      </c>
      <c r="AN32" s="10" t="s">
        <v>59</v>
      </c>
      <c r="AO32" s="10" t="s">
        <v>59</v>
      </c>
      <c r="AP32" s="10" t="s">
        <v>59</v>
      </c>
      <c r="AQ32" s="10" t="s">
        <v>59</v>
      </c>
      <c r="AR32" s="10" t="s">
        <v>59</v>
      </c>
      <c r="AS32" s="10" t="s">
        <v>59</v>
      </c>
      <c r="AT32" s="10" t="s">
        <v>59</v>
      </c>
      <c r="AU32" s="10" t="s">
        <v>59</v>
      </c>
      <c r="AV32" s="10" t="s">
        <v>59</v>
      </c>
      <c r="AW32" s="10" t="s">
        <v>59</v>
      </c>
      <c r="AX32" s="10" t="s">
        <v>59</v>
      </c>
      <c r="AY32" s="10" t="s">
        <v>59</v>
      </c>
      <c r="AZ32" s="10" t="s">
        <v>59</v>
      </c>
      <c r="BA32" s="10" t="s">
        <v>59</v>
      </c>
      <c r="BB32" s="10" t="s">
        <v>59</v>
      </c>
      <c r="BC32" s="10" t="s">
        <v>59</v>
      </c>
      <c r="BD32" s="10" t="s">
        <v>59</v>
      </c>
      <c r="BE32" s="10" t="s">
        <v>59</v>
      </c>
      <c r="BF32" s="5" t="s">
        <v>59</v>
      </c>
    </row>
    <row r="33" spans="1:58" hidden="1" x14ac:dyDescent="0.2">
      <c r="A33" s="8" t="s">
        <v>90</v>
      </c>
      <c r="B33" s="9">
        <v>4813756</v>
      </c>
      <c r="C33" s="16" t="s">
        <v>452</v>
      </c>
      <c r="D33" s="16"/>
      <c r="E33" s="17" t="s">
        <v>441</v>
      </c>
      <c r="F33" s="17" t="s">
        <v>446</v>
      </c>
      <c r="G33" s="11">
        <v>41.447458644882097</v>
      </c>
      <c r="H33" s="10" t="s">
        <v>59</v>
      </c>
      <c r="I33" s="11">
        <v>41.972221229027198</v>
      </c>
      <c r="J33" s="11">
        <v>44.7770241974684</v>
      </c>
      <c r="K33" s="11">
        <v>44.7770241974684</v>
      </c>
      <c r="L33" s="10" t="s">
        <v>59</v>
      </c>
      <c r="M33" s="10" t="s">
        <v>59</v>
      </c>
      <c r="N33" s="11">
        <v>47.528189054369101</v>
      </c>
      <c r="O33" s="11">
        <v>47.528189054369101</v>
      </c>
      <c r="P33" s="10" t="s">
        <v>59</v>
      </c>
      <c r="Q33" s="10" t="s">
        <v>59</v>
      </c>
      <c r="R33" s="11">
        <v>44.263246377547603</v>
      </c>
      <c r="S33" s="11">
        <v>44.263246377547603</v>
      </c>
      <c r="T33" s="10" t="s">
        <v>59</v>
      </c>
      <c r="U33" s="10" t="s">
        <v>59</v>
      </c>
      <c r="V33" s="11">
        <v>47.774397502793498</v>
      </c>
      <c r="W33" s="11">
        <v>47.774397502793498</v>
      </c>
      <c r="X33" s="11">
        <v>46.140586404849699</v>
      </c>
      <c r="Y33" s="10" t="s">
        <v>59</v>
      </c>
      <c r="Z33" s="11">
        <v>36.804830358348497</v>
      </c>
      <c r="AA33" s="11">
        <v>36.804830358348497</v>
      </c>
      <c r="AB33" s="10" t="s">
        <v>59</v>
      </c>
      <c r="AC33" s="10" t="s">
        <v>59</v>
      </c>
      <c r="AD33" s="11">
        <v>52.933858658488496</v>
      </c>
      <c r="AE33" s="11">
        <v>52.933858658488496</v>
      </c>
      <c r="AF33" s="10" t="s">
        <v>59</v>
      </c>
      <c r="AG33" s="10" t="s">
        <v>59</v>
      </c>
      <c r="AH33" s="11">
        <v>34.9772422743482</v>
      </c>
      <c r="AI33" s="11">
        <v>34.9772422743482</v>
      </c>
      <c r="AJ33" s="10" t="s">
        <v>59</v>
      </c>
      <c r="AK33" s="10" t="s">
        <v>59</v>
      </c>
      <c r="AL33" s="11">
        <v>40.712511808837803</v>
      </c>
      <c r="AM33" s="11">
        <v>40.712511808837803</v>
      </c>
      <c r="AN33" s="10" t="s">
        <v>59</v>
      </c>
      <c r="AO33" s="10" t="s">
        <v>59</v>
      </c>
      <c r="AP33" s="11">
        <v>29.654721828288999</v>
      </c>
      <c r="AQ33" s="11">
        <v>29.654721828288999</v>
      </c>
      <c r="AR33" s="10" t="s">
        <v>59</v>
      </c>
      <c r="AS33" s="10" t="s">
        <v>59</v>
      </c>
      <c r="AT33" s="11">
        <v>44.486624574373799</v>
      </c>
      <c r="AU33" s="11">
        <v>44.486624574373799</v>
      </c>
      <c r="AV33" s="10" t="s">
        <v>59</v>
      </c>
      <c r="AW33" s="10" t="s">
        <v>59</v>
      </c>
      <c r="AX33" s="10" t="s">
        <v>59</v>
      </c>
      <c r="AY33" s="10" t="s">
        <v>59</v>
      </c>
      <c r="AZ33" s="10" t="s">
        <v>59</v>
      </c>
      <c r="BA33" s="10" t="s">
        <v>59</v>
      </c>
      <c r="BB33" s="10" t="s">
        <v>59</v>
      </c>
      <c r="BC33" s="10" t="s">
        <v>59</v>
      </c>
      <c r="BD33" s="10" t="s">
        <v>59</v>
      </c>
      <c r="BE33" s="10" t="s">
        <v>59</v>
      </c>
      <c r="BF33" s="5" t="s">
        <v>59</v>
      </c>
    </row>
    <row r="34" spans="1:58" hidden="1" x14ac:dyDescent="0.2">
      <c r="A34" s="8" t="s">
        <v>91</v>
      </c>
      <c r="B34" s="9">
        <v>4306173</v>
      </c>
      <c r="C34" s="16" t="s">
        <v>443</v>
      </c>
      <c r="D34" s="16" t="s">
        <v>468</v>
      </c>
      <c r="E34" s="17" t="s">
        <v>457</v>
      </c>
      <c r="F34" s="17" t="s">
        <v>446</v>
      </c>
      <c r="G34" s="11">
        <v>28.268241487870799</v>
      </c>
      <c r="H34" s="11">
        <v>28.386353093359201</v>
      </c>
      <c r="I34" s="11">
        <v>28.922018953928301</v>
      </c>
      <c r="J34" s="11">
        <v>29.104295791128202</v>
      </c>
      <c r="K34" s="11">
        <v>30.8562089527769</v>
      </c>
      <c r="L34" s="11">
        <v>28.790940614674401</v>
      </c>
      <c r="M34" s="11">
        <v>28.241866573348201</v>
      </c>
      <c r="N34" s="11">
        <v>26.443767497300701</v>
      </c>
      <c r="O34" s="11">
        <v>28.144424211429001</v>
      </c>
      <c r="P34" s="10" t="s">
        <v>59</v>
      </c>
      <c r="Q34" s="11">
        <v>17.401810870048699</v>
      </c>
      <c r="R34" s="10" t="s">
        <v>59</v>
      </c>
      <c r="S34" s="11">
        <v>21.642042813773902</v>
      </c>
      <c r="T34" s="10" t="s">
        <v>59</v>
      </c>
      <c r="U34" s="11">
        <v>23.8590051722501</v>
      </c>
      <c r="V34" s="10" t="s">
        <v>59</v>
      </c>
      <c r="W34" s="10" t="s">
        <v>59</v>
      </c>
      <c r="X34" s="10" t="s">
        <v>59</v>
      </c>
      <c r="Y34" s="10" t="s">
        <v>59</v>
      </c>
      <c r="Z34" s="10" t="s">
        <v>59</v>
      </c>
      <c r="AA34" s="10" t="s">
        <v>59</v>
      </c>
      <c r="AB34" s="10" t="s">
        <v>59</v>
      </c>
      <c r="AC34" s="10" t="s">
        <v>59</v>
      </c>
      <c r="AD34" s="10" t="s">
        <v>59</v>
      </c>
      <c r="AE34" s="10" t="s">
        <v>59</v>
      </c>
      <c r="AF34" s="10" t="s">
        <v>59</v>
      </c>
      <c r="AG34" s="10" t="s">
        <v>59</v>
      </c>
      <c r="AH34" s="10" t="s">
        <v>59</v>
      </c>
      <c r="AI34" s="10" t="s">
        <v>59</v>
      </c>
      <c r="AJ34" s="10" t="s">
        <v>59</v>
      </c>
      <c r="AK34" s="10" t="s">
        <v>59</v>
      </c>
      <c r="AL34" s="10" t="s">
        <v>59</v>
      </c>
      <c r="AM34" s="10" t="s">
        <v>59</v>
      </c>
      <c r="AN34" s="10" t="s">
        <v>59</v>
      </c>
      <c r="AO34" s="10" t="s">
        <v>59</v>
      </c>
      <c r="AP34" s="10" t="s">
        <v>59</v>
      </c>
      <c r="AQ34" s="10" t="s">
        <v>59</v>
      </c>
      <c r="AR34" s="10" t="s">
        <v>59</v>
      </c>
      <c r="AS34" s="10" t="s">
        <v>59</v>
      </c>
      <c r="AT34" s="10" t="s">
        <v>59</v>
      </c>
      <c r="AU34" s="10" t="s">
        <v>59</v>
      </c>
      <c r="AV34" s="10" t="s">
        <v>59</v>
      </c>
      <c r="AW34" s="10" t="s">
        <v>59</v>
      </c>
      <c r="AX34" s="10" t="s">
        <v>59</v>
      </c>
      <c r="AY34" s="10" t="s">
        <v>59</v>
      </c>
      <c r="AZ34" s="10" t="s">
        <v>59</v>
      </c>
      <c r="BA34" s="10" t="s">
        <v>59</v>
      </c>
      <c r="BB34" s="10" t="s">
        <v>59</v>
      </c>
      <c r="BC34" s="10" t="s">
        <v>59</v>
      </c>
      <c r="BD34" s="10" t="s">
        <v>59</v>
      </c>
      <c r="BE34" s="10" t="s">
        <v>59</v>
      </c>
      <c r="BF34" s="5" t="s">
        <v>59</v>
      </c>
    </row>
    <row r="35" spans="1:58" hidden="1" x14ac:dyDescent="0.2">
      <c r="A35" s="8" t="s">
        <v>92</v>
      </c>
      <c r="B35" s="9">
        <v>4306527</v>
      </c>
      <c r="C35" s="16" t="s">
        <v>452</v>
      </c>
      <c r="D35" s="16"/>
      <c r="E35" s="17" t="s">
        <v>450</v>
      </c>
      <c r="F35" s="17" t="s">
        <v>446</v>
      </c>
      <c r="G35" s="11">
        <v>28.701001686704199</v>
      </c>
      <c r="H35" s="11">
        <v>28.855342962908701</v>
      </c>
      <c r="I35" s="11">
        <v>25.735152172118902</v>
      </c>
      <c r="J35" s="11">
        <v>26.0348196415407</v>
      </c>
      <c r="K35" s="11">
        <v>23.8825017983004</v>
      </c>
      <c r="L35" s="10" t="s">
        <v>59</v>
      </c>
      <c r="M35" s="10" t="s">
        <v>59</v>
      </c>
      <c r="N35" s="10" t="s">
        <v>59</v>
      </c>
      <c r="O35" s="11">
        <v>20.740743878157001</v>
      </c>
      <c r="P35" s="11">
        <v>22.231593786622199</v>
      </c>
      <c r="Q35" s="11">
        <v>19.399564984352899</v>
      </c>
      <c r="R35" s="11">
        <v>20.009510684341301</v>
      </c>
      <c r="S35" s="11">
        <v>21.615625506043799</v>
      </c>
      <c r="T35" s="10" t="s">
        <v>59</v>
      </c>
      <c r="U35" s="10" t="s">
        <v>59</v>
      </c>
      <c r="V35" s="10" t="s">
        <v>59</v>
      </c>
      <c r="W35" s="11">
        <v>28.076150207750999</v>
      </c>
      <c r="X35" s="10" t="s">
        <v>59</v>
      </c>
      <c r="Y35" s="11">
        <v>26.1951905870289</v>
      </c>
      <c r="Z35" s="11">
        <v>28.326825199380298</v>
      </c>
      <c r="AA35" s="10" t="s">
        <v>59</v>
      </c>
      <c r="AB35" s="11">
        <v>31.813496765732701</v>
      </c>
      <c r="AC35" s="11">
        <v>32.695896413274802</v>
      </c>
      <c r="AD35" s="10" t="s">
        <v>59</v>
      </c>
      <c r="AE35" s="10" t="s">
        <v>59</v>
      </c>
      <c r="AF35" s="10" t="s">
        <v>59</v>
      </c>
      <c r="AG35" s="10" t="s">
        <v>59</v>
      </c>
      <c r="AH35" s="10" t="s">
        <v>59</v>
      </c>
      <c r="AI35" s="11">
        <v>37.3452141125846</v>
      </c>
      <c r="AJ35" s="10" t="s">
        <v>59</v>
      </c>
      <c r="AK35" s="10" t="s">
        <v>59</v>
      </c>
      <c r="AL35" s="10" t="s">
        <v>59</v>
      </c>
      <c r="AM35" s="11">
        <v>32.3186164445599</v>
      </c>
      <c r="AN35" s="10" t="s">
        <v>59</v>
      </c>
      <c r="AO35" s="10" t="s">
        <v>59</v>
      </c>
      <c r="AP35" s="10" t="s">
        <v>59</v>
      </c>
      <c r="AQ35" s="11">
        <v>27.5264312133422</v>
      </c>
      <c r="AR35" s="10" t="s">
        <v>59</v>
      </c>
      <c r="AS35" s="10" t="s">
        <v>59</v>
      </c>
      <c r="AT35" s="10" t="s">
        <v>59</v>
      </c>
      <c r="AU35" s="11">
        <v>25.755972847880798</v>
      </c>
      <c r="AV35" s="10" t="s">
        <v>59</v>
      </c>
      <c r="AW35" s="10" t="s">
        <v>59</v>
      </c>
      <c r="AX35" s="10" t="s">
        <v>59</v>
      </c>
      <c r="AY35" s="11">
        <v>33.085871102993998</v>
      </c>
      <c r="AZ35" s="10" t="s">
        <v>59</v>
      </c>
      <c r="BA35" s="10" t="s">
        <v>59</v>
      </c>
      <c r="BB35" s="10" t="s">
        <v>59</v>
      </c>
      <c r="BC35" s="11">
        <v>28.7068979315641</v>
      </c>
      <c r="BD35" s="10" t="s">
        <v>59</v>
      </c>
      <c r="BE35" s="10" t="s">
        <v>59</v>
      </c>
      <c r="BF35" s="6">
        <v>28.845064058675401</v>
      </c>
    </row>
    <row r="36" spans="1:58" hidden="1" x14ac:dyDescent="0.2">
      <c r="A36" s="8" t="s">
        <v>93</v>
      </c>
      <c r="B36" s="9">
        <v>4819020</v>
      </c>
      <c r="C36" s="18" t="s">
        <v>452</v>
      </c>
      <c r="D36" s="18"/>
      <c r="E36" s="19" t="s">
        <v>441</v>
      </c>
      <c r="F36" s="19" t="s">
        <v>446</v>
      </c>
      <c r="G36" s="10" t="s">
        <v>59</v>
      </c>
      <c r="H36" s="10" t="s">
        <v>59</v>
      </c>
      <c r="I36" s="10" t="s">
        <v>59</v>
      </c>
      <c r="J36" s="10" t="s">
        <v>59</v>
      </c>
      <c r="K36" s="10" t="s">
        <v>59</v>
      </c>
      <c r="L36" s="10" t="s">
        <v>59</v>
      </c>
      <c r="M36" s="10" t="s">
        <v>59</v>
      </c>
      <c r="N36" s="11">
        <v>14.477682883972999</v>
      </c>
      <c r="O36" s="11">
        <v>14.477682883972999</v>
      </c>
      <c r="P36" s="10" t="s">
        <v>59</v>
      </c>
      <c r="Q36" s="10" t="s">
        <v>59</v>
      </c>
      <c r="R36" s="11">
        <v>15.4830249891387</v>
      </c>
      <c r="S36" s="11">
        <v>15.4830249891387</v>
      </c>
      <c r="T36" s="10" t="s">
        <v>59</v>
      </c>
      <c r="U36" s="10" t="s">
        <v>59</v>
      </c>
      <c r="V36" s="11">
        <v>12.3278950604254</v>
      </c>
      <c r="W36" s="11">
        <v>16.8092020330411</v>
      </c>
      <c r="X36" s="10" t="s">
        <v>59</v>
      </c>
      <c r="Y36" s="10" t="s">
        <v>59</v>
      </c>
      <c r="Z36" s="11">
        <v>17.5606215271889</v>
      </c>
      <c r="AA36" s="11">
        <v>17.5606215271889</v>
      </c>
      <c r="AB36" s="10" t="s">
        <v>59</v>
      </c>
      <c r="AC36" s="10" t="s">
        <v>59</v>
      </c>
      <c r="AD36" s="11">
        <v>17.132879048988698</v>
      </c>
      <c r="AE36" s="11">
        <v>17.132879048988698</v>
      </c>
      <c r="AF36" s="10" t="s">
        <v>59</v>
      </c>
      <c r="AG36" s="10" t="s">
        <v>59</v>
      </c>
      <c r="AH36" s="11">
        <v>22.527990011157399</v>
      </c>
      <c r="AI36" s="11">
        <v>22.527990011157399</v>
      </c>
      <c r="AJ36" s="10" t="s">
        <v>59</v>
      </c>
      <c r="AK36" s="10" t="s">
        <v>59</v>
      </c>
      <c r="AL36" s="11">
        <v>26.327796972765299</v>
      </c>
      <c r="AM36" s="11">
        <v>26.327796972765299</v>
      </c>
      <c r="AN36" s="10" t="s">
        <v>59</v>
      </c>
      <c r="AO36" s="10" t="s">
        <v>59</v>
      </c>
      <c r="AP36" s="11">
        <v>27.585571427679501</v>
      </c>
      <c r="AQ36" s="11">
        <v>27.585571427679501</v>
      </c>
      <c r="AR36" s="10" t="s">
        <v>59</v>
      </c>
      <c r="AS36" s="10" t="s">
        <v>59</v>
      </c>
      <c r="AT36" s="11">
        <v>29.805777426698</v>
      </c>
      <c r="AU36" s="11">
        <v>29.805777426698</v>
      </c>
      <c r="AV36" s="10" t="s">
        <v>59</v>
      </c>
      <c r="AW36" s="10" t="s">
        <v>59</v>
      </c>
      <c r="AX36" s="11">
        <v>27.3277549932818</v>
      </c>
      <c r="AY36" s="11">
        <v>27.3277549932818</v>
      </c>
      <c r="AZ36" s="10" t="s">
        <v>59</v>
      </c>
      <c r="BA36" s="10" t="s">
        <v>59</v>
      </c>
      <c r="BB36" s="10" t="s">
        <v>59</v>
      </c>
      <c r="BC36" s="10" t="s">
        <v>59</v>
      </c>
      <c r="BD36" s="10" t="s">
        <v>59</v>
      </c>
      <c r="BE36" s="10" t="s">
        <v>59</v>
      </c>
      <c r="BF36" s="5" t="s">
        <v>59</v>
      </c>
    </row>
    <row r="37" spans="1:58" hidden="1" x14ac:dyDescent="0.2">
      <c r="A37" s="8" t="s">
        <v>94</v>
      </c>
      <c r="B37" s="9">
        <v>4325479</v>
      </c>
      <c r="C37" s="16" t="s">
        <v>452</v>
      </c>
      <c r="D37" s="16"/>
      <c r="E37" s="17" t="s">
        <v>450</v>
      </c>
      <c r="F37" s="17" t="s">
        <v>446</v>
      </c>
      <c r="G37" s="11">
        <v>38.562148153534999</v>
      </c>
      <c r="H37" s="10" t="s">
        <v>59</v>
      </c>
      <c r="I37" s="10" t="s">
        <v>59</v>
      </c>
      <c r="J37" s="11">
        <v>37.377562915086301</v>
      </c>
      <c r="K37" s="11">
        <v>37.377562915086301</v>
      </c>
      <c r="L37" s="10" t="s">
        <v>59</v>
      </c>
      <c r="M37" s="10" t="s">
        <v>59</v>
      </c>
      <c r="N37" s="11">
        <v>40.148956239021402</v>
      </c>
      <c r="O37" s="11">
        <v>40.148956239021402</v>
      </c>
      <c r="P37" s="10" t="s">
        <v>59</v>
      </c>
      <c r="Q37" s="10" t="s">
        <v>59</v>
      </c>
      <c r="R37" s="11">
        <v>39.989391532893897</v>
      </c>
      <c r="S37" s="11">
        <v>39.989391532893897</v>
      </c>
      <c r="T37" s="10" t="s">
        <v>59</v>
      </c>
      <c r="U37" s="10" t="s">
        <v>59</v>
      </c>
      <c r="V37" s="11">
        <v>43.575968907137799</v>
      </c>
      <c r="W37" s="11">
        <v>43.575968907137799</v>
      </c>
      <c r="X37" s="10" t="s">
        <v>59</v>
      </c>
      <c r="Y37" s="10" t="s">
        <v>59</v>
      </c>
      <c r="Z37" s="11">
        <v>19.211537297942201</v>
      </c>
      <c r="AA37" s="11">
        <v>19.211537297942201</v>
      </c>
      <c r="AB37" s="10" t="s">
        <v>59</v>
      </c>
      <c r="AC37" s="10" t="s">
        <v>59</v>
      </c>
      <c r="AD37" s="11">
        <v>22.420287981995099</v>
      </c>
      <c r="AE37" s="11">
        <v>22.420287981995099</v>
      </c>
      <c r="AF37" s="10" t="s">
        <v>59</v>
      </c>
      <c r="AG37" s="10" t="s">
        <v>59</v>
      </c>
      <c r="AH37" s="11">
        <v>26.329824817741802</v>
      </c>
      <c r="AI37" s="11">
        <v>26.329824817741802</v>
      </c>
      <c r="AJ37" s="10" t="s">
        <v>59</v>
      </c>
      <c r="AK37" s="10" t="s">
        <v>59</v>
      </c>
      <c r="AL37" s="11">
        <v>34.3439470719808</v>
      </c>
      <c r="AM37" s="11">
        <v>34.3439470719808</v>
      </c>
      <c r="AN37" s="10" t="s">
        <v>59</v>
      </c>
      <c r="AO37" s="10" t="s">
        <v>59</v>
      </c>
      <c r="AP37" s="11">
        <v>28.602497300158898</v>
      </c>
      <c r="AQ37" s="11">
        <v>28.602497300158898</v>
      </c>
      <c r="AR37" s="10" t="s">
        <v>59</v>
      </c>
      <c r="AS37" s="10" t="s">
        <v>59</v>
      </c>
      <c r="AT37" s="11">
        <v>28.296438597916602</v>
      </c>
      <c r="AU37" s="11">
        <v>28.296438597916602</v>
      </c>
      <c r="AV37" s="10" t="s">
        <v>59</v>
      </c>
      <c r="AW37" s="10" t="s">
        <v>59</v>
      </c>
      <c r="AX37" s="11">
        <v>16.695109515795298</v>
      </c>
      <c r="AY37" s="11">
        <v>16.695109515795298</v>
      </c>
      <c r="AZ37" s="10" t="s">
        <v>59</v>
      </c>
      <c r="BA37" s="10" t="s">
        <v>59</v>
      </c>
      <c r="BB37" s="11">
        <v>24.972185107632701</v>
      </c>
      <c r="BC37" s="11">
        <v>24.972185107632701</v>
      </c>
      <c r="BD37" s="10" t="s">
        <v>59</v>
      </c>
      <c r="BE37" s="10" t="s">
        <v>59</v>
      </c>
      <c r="BF37" s="5" t="s">
        <v>59</v>
      </c>
    </row>
    <row r="38" spans="1:58" hidden="1" x14ac:dyDescent="0.2">
      <c r="A38" s="8" t="s">
        <v>95</v>
      </c>
      <c r="B38" s="9">
        <v>4309139</v>
      </c>
      <c r="C38" s="16" t="s">
        <v>452</v>
      </c>
      <c r="D38" s="16"/>
      <c r="E38" s="17" t="s">
        <v>450</v>
      </c>
      <c r="F38" s="17" t="s">
        <v>446</v>
      </c>
      <c r="G38" s="11">
        <v>19.571862668264401</v>
      </c>
      <c r="H38" s="11">
        <v>19.320015883685802</v>
      </c>
      <c r="I38" s="11">
        <v>19.868959726935799</v>
      </c>
      <c r="J38" s="11">
        <v>20.2988910178255</v>
      </c>
      <c r="K38" s="11">
        <v>20.2988910178255</v>
      </c>
      <c r="L38" s="11">
        <v>19.9384650755681</v>
      </c>
      <c r="M38" s="10" t="s">
        <v>59</v>
      </c>
      <c r="N38" s="10" t="s">
        <v>59</v>
      </c>
      <c r="O38" s="10" t="s">
        <v>59</v>
      </c>
      <c r="P38" s="10" t="s">
        <v>59</v>
      </c>
      <c r="Q38" s="10" t="s">
        <v>59</v>
      </c>
      <c r="R38" s="11">
        <v>24.985859154992902</v>
      </c>
      <c r="S38" s="11">
        <v>24.985859154992902</v>
      </c>
      <c r="T38" s="11">
        <v>26.2261867669107</v>
      </c>
      <c r="U38" s="11">
        <v>29.009756052097298</v>
      </c>
      <c r="V38" s="11">
        <v>24.503317788693401</v>
      </c>
      <c r="W38" s="11">
        <v>24.503317788693401</v>
      </c>
      <c r="X38" s="11">
        <v>23.675171906427298</v>
      </c>
      <c r="Y38" s="11">
        <v>23.6359798453595</v>
      </c>
      <c r="Z38" s="11">
        <v>23.929915757766999</v>
      </c>
      <c r="AA38" s="11">
        <v>22.968497372311798</v>
      </c>
      <c r="AB38" s="11">
        <v>22.274739764808999</v>
      </c>
      <c r="AC38" s="11">
        <v>21.103476691700799</v>
      </c>
      <c r="AD38" s="11">
        <v>19.841932362116999</v>
      </c>
      <c r="AE38" s="11">
        <v>22.237413858565201</v>
      </c>
      <c r="AF38" s="10" t="s">
        <v>59</v>
      </c>
      <c r="AG38" s="10" t="s">
        <v>59</v>
      </c>
      <c r="AH38" s="11">
        <v>23.624702588826398</v>
      </c>
      <c r="AI38" s="11">
        <v>23.624702588826398</v>
      </c>
      <c r="AJ38" s="10" t="s">
        <v>59</v>
      </c>
      <c r="AK38" s="10" t="s">
        <v>59</v>
      </c>
      <c r="AL38" s="11">
        <v>25.031283723965998</v>
      </c>
      <c r="AM38" s="11">
        <v>25.031283723965998</v>
      </c>
      <c r="AN38" s="10" t="s">
        <v>59</v>
      </c>
      <c r="AO38" s="10" t="s">
        <v>59</v>
      </c>
      <c r="AP38" s="11">
        <v>26.994864815977898</v>
      </c>
      <c r="AQ38" s="11">
        <v>26.994864815977898</v>
      </c>
      <c r="AR38" s="10" t="s">
        <v>59</v>
      </c>
      <c r="AS38" s="10" t="s">
        <v>59</v>
      </c>
      <c r="AT38" s="11">
        <v>28.0203400373784</v>
      </c>
      <c r="AU38" s="11">
        <v>28.0203400373784</v>
      </c>
      <c r="AV38" s="10" t="s">
        <v>59</v>
      </c>
      <c r="AW38" s="10" t="s">
        <v>59</v>
      </c>
      <c r="AX38" s="11">
        <v>27.277212126576401</v>
      </c>
      <c r="AY38" s="11">
        <v>27.277212126576401</v>
      </c>
      <c r="AZ38" s="10" t="s">
        <v>59</v>
      </c>
      <c r="BA38" s="10" t="s">
        <v>59</v>
      </c>
      <c r="BB38" s="11">
        <v>29.701443988739399</v>
      </c>
      <c r="BC38" s="11">
        <v>29.701443988739399</v>
      </c>
      <c r="BD38" s="10" t="s">
        <v>59</v>
      </c>
      <c r="BE38" s="10" t="s">
        <v>59</v>
      </c>
      <c r="BF38" s="6">
        <v>29.960388464102799</v>
      </c>
    </row>
    <row r="39" spans="1:58" hidden="1" x14ac:dyDescent="0.2">
      <c r="A39" s="8" t="s">
        <v>96</v>
      </c>
      <c r="B39" s="9">
        <v>4306721</v>
      </c>
      <c r="C39" s="18" t="s">
        <v>452</v>
      </c>
      <c r="D39" s="18"/>
      <c r="E39" s="19" t="s">
        <v>450</v>
      </c>
      <c r="F39" s="19" t="s">
        <v>446</v>
      </c>
      <c r="G39" s="10" t="s">
        <v>59</v>
      </c>
      <c r="H39" s="10" t="s">
        <v>59</v>
      </c>
      <c r="I39" s="10" t="s">
        <v>59</v>
      </c>
      <c r="J39" s="10" t="s">
        <v>59</v>
      </c>
      <c r="K39" s="10" t="s">
        <v>59</v>
      </c>
      <c r="L39" s="10" t="s">
        <v>59</v>
      </c>
      <c r="M39" s="10" t="s">
        <v>59</v>
      </c>
      <c r="N39" s="10" t="s">
        <v>59</v>
      </c>
      <c r="O39" s="10" t="s">
        <v>59</v>
      </c>
      <c r="P39" s="10" t="s">
        <v>59</v>
      </c>
      <c r="Q39" s="10" t="s">
        <v>59</v>
      </c>
      <c r="R39" s="10" t="s">
        <v>59</v>
      </c>
      <c r="S39" s="10" t="s">
        <v>59</v>
      </c>
      <c r="T39" s="10" t="s">
        <v>59</v>
      </c>
      <c r="U39" s="10" t="s">
        <v>59</v>
      </c>
      <c r="V39" s="11">
        <v>34.683325583670197</v>
      </c>
      <c r="W39" s="11">
        <v>34.683325583670197</v>
      </c>
      <c r="X39" s="10" t="s">
        <v>59</v>
      </c>
      <c r="Y39" s="10" t="s">
        <v>59</v>
      </c>
      <c r="Z39" s="11">
        <v>27.678601727981999</v>
      </c>
      <c r="AA39" s="11">
        <v>27.678601727981999</v>
      </c>
      <c r="AB39" s="10" t="s">
        <v>59</v>
      </c>
      <c r="AC39" s="10" t="s">
        <v>59</v>
      </c>
      <c r="AD39" s="11">
        <v>33.090080340201503</v>
      </c>
      <c r="AE39" s="11">
        <v>33.090080340201503</v>
      </c>
      <c r="AF39" s="10" t="s">
        <v>59</v>
      </c>
      <c r="AG39" s="10" t="s">
        <v>59</v>
      </c>
      <c r="AH39" s="10" t="s">
        <v>59</v>
      </c>
      <c r="AI39" s="10" t="s">
        <v>59</v>
      </c>
      <c r="AJ39" s="10" t="s">
        <v>59</v>
      </c>
      <c r="AK39" s="10" t="s">
        <v>59</v>
      </c>
      <c r="AL39" s="10" t="s">
        <v>59</v>
      </c>
      <c r="AM39" s="10" t="s">
        <v>59</v>
      </c>
      <c r="AN39" s="10" t="s">
        <v>59</v>
      </c>
      <c r="AO39" s="10" t="s">
        <v>59</v>
      </c>
      <c r="AP39" s="10" t="s">
        <v>59</v>
      </c>
      <c r="AQ39" s="10" t="s">
        <v>59</v>
      </c>
      <c r="AR39" s="10" t="s">
        <v>59</v>
      </c>
      <c r="AS39" s="10" t="s">
        <v>59</v>
      </c>
      <c r="AT39" s="10" t="s">
        <v>59</v>
      </c>
      <c r="AU39" s="10" t="s">
        <v>59</v>
      </c>
      <c r="AV39" s="10" t="s">
        <v>59</v>
      </c>
      <c r="AW39" s="10" t="s">
        <v>59</v>
      </c>
      <c r="AX39" s="10" t="s">
        <v>59</v>
      </c>
      <c r="AY39" s="10" t="s">
        <v>59</v>
      </c>
      <c r="AZ39" s="10" t="s">
        <v>59</v>
      </c>
      <c r="BA39" s="10" t="s">
        <v>59</v>
      </c>
      <c r="BB39" s="10" t="s">
        <v>59</v>
      </c>
      <c r="BC39" s="10" t="s">
        <v>59</v>
      </c>
      <c r="BD39" s="10" t="s">
        <v>59</v>
      </c>
      <c r="BE39" s="10" t="s">
        <v>59</v>
      </c>
      <c r="BF39" s="6">
        <v>20.728422498439301</v>
      </c>
    </row>
    <row r="40" spans="1:58" hidden="1" x14ac:dyDescent="0.2">
      <c r="A40" s="8" t="s">
        <v>97</v>
      </c>
      <c r="B40" s="9">
        <v>4303970</v>
      </c>
      <c r="C40" s="16" t="s">
        <v>443</v>
      </c>
      <c r="D40" s="16" t="s">
        <v>469</v>
      </c>
      <c r="E40" s="17" t="s">
        <v>441</v>
      </c>
      <c r="F40" s="17" t="s">
        <v>446</v>
      </c>
      <c r="G40" s="11">
        <v>26.6619977256934</v>
      </c>
      <c r="H40" s="11">
        <v>25.341645737118299</v>
      </c>
      <c r="I40" s="11">
        <v>25.366961557663299</v>
      </c>
      <c r="J40" s="11">
        <v>23.460003079250399</v>
      </c>
      <c r="K40" s="11">
        <v>23.937401141206401</v>
      </c>
      <c r="L40" s="11">
        <v>24.403382629414502</v>
      </c>
      <c r="M40" s="11">
        <v>24.409467120401601</v>
      </c>
      <c r="N40" s="11">
        <v>25.0155574237636</v>
      </c>
      <c r="O40" s="11">
        <v>24.736919793752399</v>
      </c>
      <c r="P40" s="11">
        <v>24.778738487781499</v>
      </c>
      <c r="Q40" s="11">
        <v>25.317996744994399</v>
      </c>
      <c r="R40" s="11">
        <v>26.0170628341419</v>
      </c>
      <c r="S40" s="11">
        <v>24.506478566700199</v>
      </c>
      <c r="T40" s="11">
        <v>24.877392690636601</v>
      </c>
      <c r="U40" s="11">
        <v>27.015047967715802</v>
      </c>
      <c r="V40" s="11">
        <v>28.387832367362002</v>
      </c>
      <c r="W40" s="11">
        <v>28.220657589393898</v>
      </c>
      <c r="X40" s="11">
        <v>27.927226091735701</v>
      </c>
      <c r="Y40" s="11">
        <v>27.203352998641101</v>
      </c>
      <c r="Z40" s="11">
        <v>26.682630155972699</v>
      </c>
      <c r="AA40" s="11">
        <v>26.7317308985984</v>
      </c>
      <c r="AB40" s="11">
        <v>27.404162976988001</v>
      </c>
      <c r="AC40" s="11">
        <v>28.375716861237699</v>
      </c>
      <c r="AD40" s="11">
        <v>36.461870720818702</v>
      </c>
      <c r="AE40" s="11">
        <v>36.592922869886401</v>
      </c>
      <c r="AF40" s="11">
        <v>37.221049946970297</v>
      </c>
      <c r="AG40" s="11">
        <v>32.942100602776698</v>
      </c>
      <c r="AH40" s="10" t="s">
        <v>59</v>
      </c>
      <c r="AI40" s="11">
        <v>30.0241703590304</v>
      </c>
      <c r="AJ40" s="10" t="s">
        <v>59</v>
      </c>
      <c r="AK40" s="10" t="s">
        <v>59</v>
      </c>
      <c r="AL40" s="10" t="s">
        <v>59</v>
      </c>
      <c r="AM40" s="11">
        <v>32.601856258500298</v>
      </c>
      <c r="AN40" s="10" t="s">
        <v>59</v>
      </c>
      <c r="AO40" s="10" t="s">
        <v>59</v>
      </c>
      <c r="AP40" s="10" t="s">
        <v>59</v>
      </c>
      <c r="AQ40" s="11">
        <v>28.203905078130401</v>
      </c>
      <c r="AR40" s="10" t="s">
        <v>59</v>
      </c>
      <c r="AS40" s="10" t="s">
        <v>59</v>
      </c>
      <c r="AT40" s="10" t="s">
        <v>59</v>
      </c>
      <c r="AU40" s="11">
        <v>34.070954691575501</v>
      </c>
      <c r="AV40" s="10" t="s">
        <v>59</v>
      </c>
      <c r="AW40" s="10" t="s">
        <v>59</v>
      </c>
      <c r="AX40" s="10" t="s">
        <v>59</v>
      </c>
      <c r="AY40" s="11">
        <v>34.359414936452602</v>
      </c>
      <c r="AZ40" s="10" t="s">
        <v>59</v>
      </c>
      <c r="BA40" s="10" t="s">
        <v>59</v>
      </c>
      <c r="BB40" s="10" t="s">
        <v>59</v>
      </c>
      <c r="BC40" s="11">
        <v>25.2162226727553</v>
      </c>
      <c r="BD40" s="10" t="s">
        <v>59</v>
      </c>
      <c r="BE40" s="10" t="s">
        <v>59</v>
      </c>
      <c r="BF40" s="6">
        <v>24.140018529094601</v>
      </c>
    </row>
    <row r="41" spans="1:58" hidden="1" x14ac:dyDescent="0.2">
      <c r="A41" s="8" t="s">
        <v>98</v>
      </c>
      <c r="B41" s="9">
        <v>4392665</v>
      </c>
      <c r="C41" s="14" t="s">
        <v>452</v>
      </c>
      <c r="D41" s="14"/>
      <c r="E41" s="15" t="s">
        <v>450</v>
      </c>
      <c r="F41" s="15" t="s">
        <v>446</v>
      </c>
      <c r="G41" s="11">
        <v>31.6175821607731</v>
      </c>
      <c r="H41" s="11">
        <v>39.661015747141001</v>
      </c>
      <c r="I41" s="11">
        <v>40.412484467879402</v>
      </c>
      <c r="J41" s="11">
        <v>39.173342196149797</v>
      </c>
      <c r="K41" s="11">
        <v>34.319585499848301</v>
      </c>
      <c r="L41" s="10" t="s">
        <v>59</v>
      </c>
      <c r="M41" s="10" t="s">
        <v>59</v>
      </c>
      <c r="N41" s="10" t="s">
        <v>59</v>
      </c>
      <c r="O41" s="11">
        <v>36.1148687272945</v>
      </c>
      <c r="P41" s="11">
        <v>34.945246603007298</v>
      </c>
      <c r="Q41" s="11">
        <v>36.228619227750002</v>
      </c>
      <c r="R41" s="10" t="s">
        <v>59</v>
      </c>
      <c r="S41" s="11">
        <v>35.1256643026706</v>
      </c>
      <c r="T41" s="10" t="s">
        <v>59</v>
      </c>
      <c r="U41" s="10" t="s">
        <v>59</v>
      </c>
      <c r="V41" s="10" t="s">
        <v>59</v>
      </c>
      <c r="W41" s="11">
        <v>35.519178853996301</v>
      </c>
      <c r="X41" s="10" t="s">
        <v>59</v>
      </c>
      <c r="Y41" s="10" t="s">
        <v>59</v>
      </c>
      <c r="Z41" s="11">
        <v>36.643506476148602</v>
      </c>
      <c r="AA41" s="11">
        <v>39.895302664011297</v>
      </c>
      <c r="AB41" s="10" t="s">
        <v>59</v>
      </c>
      <c r="AC41" s="10" t="s">
        <v>59</v>
      </c>
      <c r="AD41" s="10" t="s">
        <v>59</v>
      </c>
      <c r="AE41" s="11">
        <v>40.684012101383601</v>
      </c>
      <c r="AF41" s="10" t="s">
        <v>59</v>
      </c>
      <c r="AG41" s="11">
        <v>36.255310301663698</v>
      </c>
      <c r="AH41" s="10" t="s">
        <v>59</v>
      </c>
      <c r="AI41" s="11">
        <v>34.286563811780297</v>
      </c>
      <c r="AJ41" s="10" t="s">
        <v>59</v>
      </c>
      <c r="AK41" s="10" t="s">
        <v>59</v>
      </c>
      <c r="AL41" s="10" t="s">
        <v>59</v>
      </c>
      <c r="AM41" s="11">
        <v>27.794534683948001</v>
      </c>
      <c r="AN41" s="10" t="s">
        <v>59</v>
      </c>
      <c r="AO41" s="10" t="s">
        <v>59</v>
      </c>
      <c r="AP41" s="10" t="s">
        <v>59</v>
      </c>
      <c r="AQ41" s="11">
        <v>26.715147501711598</v>
      </c>
      <c r="AR41" s="10" t="s">
        <v>59</v>
      </c>
      <c r="AS41" s="10" t="s">
        <v>59</v>
      </c>
      <c r="AT41" s="10" t="s">
        <v>59</v>
      </c>
      <c r="AU41" s="11">
        <v>29.675451653351899</v>
      </c>
      <c r="AV41" s="10" t="s">
        <v>59</v>
      </c>
      <c r="AW41" s="10" t="s">
        <v>59</v>
      </c>
      <c r="AX41" s="10" t="s">
        <v>59</v>
      </c>
      <c r="AY41" s="11">
        <v>25.3264039975301</v>
      </c>
      <c r="AZ41" s="10" t="s">
        <v>59</v>
      </c>
      <c r="BA41" s="10" t="s">
        <v>59</v>
      </c>
      <c r="BB41" s="10" t="s">
        <v>59</v>
      </c>
      <c r="BC41" s="11">
        <v>26.875835992153799</v>
      </c>
      <c r="BD41" s="10" t="s">
        <v>59</v>
      </c>
      <c r="BE41" s="10" t="s">
        <v>59</v>
      </c>
      <c r="BF41" s="5" t="s">
        <v>59</v>
      </c>
    </row>
    <row r="42" spans="1:58" hidden="1" x14ac:dyDescent="0.2">
      <c r="A42" s="8" t="s">
        <v>99</v>
      </c>
      <c r="B42" s="9">
        <v>4307400</v>
      </c>
      <c r="C42" s="16" t="s">
        <v>452</v>
      </c>
      <c r="D42" s="16"/>
      <c r="E42" s="17" t="s">
        <v>457</v>
      </c>
      <c r="F42" s="17" t="s">
        <v>446</v>
      </c>
      <c r="G42" s="11">
        <v>16.348263259771301</v>
      </c>
      <c r="H42" s="11">
        <v>16.210537504384099</v>
      </c>
      <c r="I42" s="11">
        <v>15.494267246888301</v>
      </c>
      <c r="J42" s="11">
        <v>14.0143641021023</v>
      </c>
      <c r="K42" s="11">
        <v>15.7335903914382</v>
      </c>
      <c r="L42" s="11">
        <v>14.302359645608799</v>
      </c>
      <c r="M42" s="11">
        <v>14.4433562064565</v>
      </c>
      <c r="N42" s="10" t="s">
        <v>59</v>
      </c>
      <c r="O42" s="11">
        <v>13.166182172466099</v>
      </c>
      <c r="P42" s="11">
        <v>11.057170228519199</v>
      </c>
      <c r="Q42" s="11">
        <v>14.211614767556</v>
      </c>
      <c r="R42" s="11">
        <v>14.8781505095347</v>
      </c>
      <c r="S42" s="10" t="s">
        <v>59</v>
      </c>
      <c r="T42" s="10" t="s">
        <v>59</v>
      </c>
      <c r="U42" s="10" t="s">
        <v>59</v>
      </c>
      <c r="V42" s="10" t="s">
        <v>59</v>
      </c>
      <c r="W42" s="11">
        <v>19.441640869713599</v>
      </c>
      <c r="X42" s="10" t="s">
        <v>59</v>
      </c>
      <c r="Y42" s="10" t="s">
        <v>59</v>
      </c>
      <c r="Z42" s="10" t="s">
        <v>59</v>
      </c>
      <c r="AA42" s="11">
        <v>23.3037330246529</v>
      </c>
      <c r="AB42" s="10" t="s">
        <v>59</v>
      </c>
      <c r="AC42" s="10" t="s">
        <v>59</v>
      </c>
      <c r="AD42" s="10" t="s">
        <v>59</v>
      </c>
      <c r="AE42" s="11">
        <v>29.602538066396502</v>
      </c>
      <c r="AF42" s="10" t="s">
        <v>59</v>
      </c>
      <c r="AG42" s="10" t="s">
        <v>59</v>
      </c>
      <c r="AH42" s="11">
        <v>49.357079781772903</v>
      </c>
      <c r="AI42" s="11">
        <v>47.728769153590001</v>
      </c>
      <c r="AJ42" s="10" t="s">
        <v>59</v>
      </c>
      <c r="AK42" s="10" t="s">
        <v>59</v>
      </c>
      <c r="AL42" s="10" t="s">
        <v>59</v>
      </c>
      <c r="AM42" s="11">
        <v>43.087565437277497</v>
      </c>
      <c r="AN42" s="10" t="s">
        <v>59</v>
      </c>
      <c r="AO42" s="10" t="s">
        <v>59</v>
      </c>
      <c r="AP42" s="10" t="s">
        <v>59</v>
      </c>
      <c r="AQ42" s="11">
        <v>43.204628582836101</v>
      </c>
      <c r="AR42" s="10" t="s">
        <v>59</v>
      </c>
      <c r="AS42" s="10" t="s">
        <v>59</v>
      </c>
      <c r="AT42" s="10" t="s">
        <v>59</v>
      </c>
      <c r="AU42" s="11">
        <v>33.467458782556001</v>
      </c>
      <c r="AV42" s="10" t="s">
        <v>59</v>
      </c>
      <c r="AW42" s="10" t="s">
        <v>59</v>
      </c>
      <c r="AX42" s="10" t="s">
        <v>59</v>
      </c>
      <c r="AY42" s="11">
        <v>29.3721731786326</v>
      </c>
      <c r="AZ42" s="10" t="s">
        <v>59</v>
      </c>
      <c r="BA42" s="10" t="s">
        <v>59</v>
      </c>
      <c r="BB42" s="10" t="s">
        <v>59</v>
      </c>
      <c r="BC42" s="11">
        <v>25.078912112718701</v>
      </c>
      <c r="BD42" s="10" t="s">
        <v>59</v>
      </c>
      <c r="BE42" s="10" t="s">
        <v>59</v>
      </c>
      <c r="BF42" s="6">
        <v>28.954193006493199</v>
      </c>
    </row>
    <row r="43" spans="1:58" hidden="1" x14ac:dyDescent="0.2">
      <c r="A43" s="8" t="s">
        <v>100</v>
      </c>
      <c r="B43" s="9">
        <v>4392664</v>
      </c>
      <c r="C43" s="16" t="s">
        <v>452</v>
      </c>
      <c r="D43" s="16"/>
      <c r="E43" s="17" t="s">
        <v>450</v>
      </c>
      <c r="F43" s="17" t="s">
        <v>446</v>
      </c>
      <c r="G43" s="11">
        <v>15.041978812528599</v>
      </c>
      <c r="H43" s="10" t="s">
        <v>59</v>
      </c>
      <c r="I43" s="10" t="s">
        <v>59</v>
      </c>
      <c r="J43" s="11">
        <v>13.922310993550299</v>
      </c>
      <c r="K43" s="11">
        <v>13.922310993550299</v>
      </c>
      <c r="L43" s="10" t="s">
        <v>59</v>
      </c>
      <c r="M43" s="10" t="s">
        <v>59</v>
      </c>
      <c r="N43" s="11">
        <v>11.046463405476199</v>
      </c>
      <c r="O43" s="11">
        <v>11.046463405476199</v>
      </c>
      <c r="P43" s="10" t="s">
        <v>59</v>
      </c>
      <c r="Q43" s="10" t="s">
        <v>59</v>
      </c>
      <c r="R43" s="11">
        <v>13.9693207540416</v>
      </c>
      <c r="S43" s="11">
        <v>13.9693207540416</v>
      </c>
      <c r="T43" s="10" t="s">
        <v>59</v>
      </c>
      <c r="U43" s="10" t="s">
        <v>59</v>
      </c>
      <c r="V43" s="11">
        <v>13.721127740013401</v>
      </c>
      <c r="W43" s="11">
        <v>13.721127740013401</v>
      </c>
      <c r="X43" s="10" t="s">
        <v>59</v>
      </c>
      <c r="Y43" s="10" t="s">
        <v>59</v>
      </c>
      <c r="Z43" s="11">
        <v>15.5858718353238</v>
      </c>
      <c r="AA43" s="11">
        <v>15.5858718353238</v>
      </c>
      <c r="AB43" s="10" t="s">
        <v>59</v>
      </c>
      <c r="AC43" s="10" t="s">
        <v>59</v>
      </c>
      <c r="AD43" s="11">
        <v>18.197392696637799</v>
      </c>
      <c r="AE43" s="11">
        <v>18.197392696637799</v>
      </c>
      <c r="AF43" s="10" t="s">
        <v>59</v>
      </c>
      <c r="AG43" s="11">
        <v>17.812212372208599</v>
      </c>
      <c r="AH43" s="11">
        <v>17.754536644935499</v>
      </c>
      <c r="AI43" s="11">
        <v>17.754536644935499</v>
      </c>
      <c r="AJ43" s="10" t="s">
        <v>59</v>
      </c>
      <c r="AK43" s="10" t="s">
        <v>59</v>
      </c>
      <c r="AL43" s="11">
        <v>24.025518837834099</v>
      </c>
      <c r="AM43" s="11">
        <v>24.025518837834099</v>
      </c>
      <c r="AN43" s="10" t="s">
        <v>59</v>
      </c>
      <c r="AO43" s="10" t="s">
        <v>59</v>
      </c>
      <c r="AP43" s="11">
        <v>26.794309236169202</v>
      </c>
      <c r="AQ43" s="11">
        <v>26.794309236169202</v>
      </c>
      <c r="AR43" s="10" t="s">
        <v>59</v>
      </c>
      <c r="AS43" s="10" t="s">
        <v>59</v>
      </c>
      <c r="AT43" s="11">
        <v>29.804414276133802</v>
      </c>
      <c r="AU43" s="11">
        <v>29.804414276133802</v>
      </c>
      <c r="AV43" s="10" t="s">
        <v>59</v>
      </c>
      <c r="AW43" s="10" t="s">
        <v>59</v>
      </c>
      <c r="AX43" s="11">
        <v>28.401466872543502</v>
      </c>
      <c r="AY43" s="11">
        <v>28.401466872543502</v>
      </c>
      <c r="AZ43" s="10" t="s">
        <v>59</v>
      </c>
      <c r="BA43" s="10" t="s">
        <v>59</v>
      </c>
      <c r="BB43" s="11">
        <v>23.687063704856801</v>
      </c>
      <c r="BC43" s="11">
        <v>23.687063704856801</v>
      </c>
      <c r="BD43" s="10" t="s">
        <v>59</v>
      </c>
      <c r="BE43" s="10" t="s">
        <v>59</v>
      </c>
      <c r="BF43" s="5" t="s">
        <v>59</v>
      </c>
    </row>
    <row r="44" spans="1:58" hidden="1" x14ac:dyDescent="0.2">
      <c r="A44" s="8" t="s">
        <v>101</v>
      </c>
      <c r="B44" s="9">
        <v>4308938</v>
      </c>
      <c r="C44" s="16" t="s">
        <v>452</v>
      </c>
      <c r="D44" s="16"/>
      <c r="E44" s="17" t="s">
        <v>450</v>
      </c>
      <c r="F44" s="17" t="s">
        <v>446</v>
      </c>
      <c r="G44" s="11">
        <v>14.9149627848916</v>
      </c>
      <c r="H44" s="11">
        <v>12.511212788323601</v>
      </c>
      <c r="I44" s="11">
        <v>14.3650573855054</v>
      </c>
      <c r="J44" s="11">
        <v>14.633110670109801</v>
      </c>
      <c r="K44" s="11">
        <v>17.793803327382001</v>
      </c>
      <c r="L44" s="11">
        <v>16.2844854542465</v>
      </c>
      <c r="M44" s="11">
        <v>16.610801765961199</v>
      </c>
      <c r="N44" s="11">
        <v>15.983512625835001</v>
      </c>
      <c r="O44" s="11">
        <v>18.036563392991599</v>
      </c>
      <c r="P44" s="11">
        <v>18.355629113198798</v>
      </c>
      <c r="Q44" s="11">
        <v>18.9822081555971</v>
      </c>
      <c r="R44" s="10" t="s">
        <v>59</v>
      </c>
      <c r="S44" s="10" t="s">
        <v>59</v>
      </c>
      <c r="T44" s="10" t="s">
        <v>59</v>
      </c>
      <c r="U44" s="10" t="s">
        <v>59</v>
      </c>
      <c r="V44" s="10" t="s">
        <v>59</v>
      </c>
      <c r="W44" s="11">
        <v>23.119338687663198</v>
      </c>
      <c r="X44" s="11">
        <v>22.1611011570198</v>
      </c>
      <c r="Y44" s="11">
        <v>21.204084952668602</v>
      </c>
      <c r="Z44" s="10" t="s">
        <v>59</v>
      </c>
      <c r="AA44" s="11">
        <v>23.003613137427099</v>
      </c>
      <c r="AB44" s="11">
        <v>24.757706250468502</v>
      </c>
      <c r="AC44" s="11">
        <v>26.752110952546499</v>
      </c>
      <c r="AD44" s="10" t="s">
        <v>59</v>
      </c>
      <c r="AE44" s="11">
        <v>25.937435052021701</v>
      </c>
      <c r="AF44" s="10" t="s">
        <v>59</v>
      </c>
      <c r="AG44" s="10" t="s">
        <v>59</v>
      </c>
      <c r="AH44" s="10" t="s">
        <v>59</v>
      </c>
      <c r="AI44" s="11">
        <v>40.184357326817</v>
      </c>
      <c r="AJ44" s="10" t="s">
        <v>59</v>
      </c>
      <c r="AK44" s="10" t="s">
        <v>59</v>
      </c>
      <c r="AL44" s="10" t="s">
        <v>59</v>
      </c>
      <c r="AM44" s="11">
        <v>30.192751470046002</v>
      </c>
      <c r="AN44" s="10" t="s">
        <v>59</v>
      </c>
      <c r="AO44" s="10" t="s">
        <v>59</v>
      </c>
      <c r="AP44" s="10" t="s">
        <v>59</v>
      </c>
      <c r="AQ44" s="11">
        <v>29.021558484171901</v>
      </c>
      <c r="AR44" s="10" t="s">
        <v>59</v>
      </c>
      <c r="AS44" s="10" t="s">
        <v>59</v>
      </c>
      <c r="AT44" s="10" t="s">
        <v>59</v>
      </c>
      <c r="AU44" s="11">
        <v>30.0599927324593</v>
      </c>
      <c r="AV44" s="10" t="s">
        <v>59</v>
      </c>
      <c r="AW44" s="10" t="s">
        <v>59</v>
      </c>
      <c r="AX44" s="10" t="s">
        <v>59</v>
      </c>
      <c r="AY44" s="11">
        <v>37.7529727005655</v>
      </c>
      <c r="AZ44" s="10" t="s">
        <v>59</v>
      </c>
      <c r="BA44" s="10" t="s">
        <v>59</v>
      </c>
      <c r="BB44" s="10" t="s">
        <v>59</v>
      </c>
      <c r="BC44" s="11">
        <v>30.008029069341401</v>
      </c>
      <c r="BD44" s="10" t="s">
        <v>59</v>
      </c>
      <c r="BE44" s="10" t="s">
        <v>59</v>
      </c>
      <c r="BF44" s="6">
        <v>30.5220289539504</v>
      </c>
    </row>
    <row r="45" spans="1:58" hidden="1" x14ac:dyDescent="0.2">
      <c r="A45" s="8" t="s">
        <v>102</v>
      </c>
      <c r="B45" s="9">
        <v>4294217</v>
      </c>
      <c r="C45" s="18" t="s">
        <v>443</v>
      </c>
      <c r="D45" s="18" t="s">
        <v>470</v>
      </c>
      <c r="E45" s="19" t="s">
        <v>441</v>
      </c>
      <c r="F45" s="19" t="s">
        <v>446</v>
      </c>
      <c r="G45" s="10" t="s">
        <v>59</v>
      </c>
      <c r="H45" s="10" t="s">
        <v>59</v>
      </c>
      <c r="I45" s="10">
        <f>(167406462+39894575+13029422+1562739+5234448)/826551621*100</f>
        <v>27.478942661223094</v>
      </c>
      <c r="J45" s="10">
        <f>(49105274+10359233+5547196+101179+4905630+16240438+59358662+92812776)/849662002*100</f>
        <v>28.061792505580353</v>
      </c>
      <c r="K45" s="10">
        <f>(49105274+10359233+5547196+101179+4905630+16240438+59358662+92812776)/849662002*100</f>
        <v>28.061792505580353</v>
      </c>
      <c r="L45" s="10" t="s">
        <v>59</v>
      </c>
      <c r="M45" s="10" t="s">
        <v>59</v>
      </c>
      <c r="N45" s="10">
        <f>(55826576+4748291+6062898+117633+4273751+23020107+21921180+135760163)/777992324*100</f>
        <v>32.356437362484826</v>
      </c>
      <c r="O45" s="10">
        <f>(55826576+4748291+6062898+117633+4273751+23020107+21921180+135760163)/777992324*100</f>
        <v>32.356437362484826</v>
      </c>
      <c r="P45" s="10" t="s">
        <v>59</v>
      </c>
      <c r="Q45" s="10" t="s">
        <v>59</v>
      </c>
      <c r="R45" s="10">
        <f>(105176537+8301592+5643864+84959+55147171+12559843+165149391)/836694191*100</f>
        <v>42.077901434838573</v>
      </c>
      <c r="S45" s="10">
        <f>(105176537+8301592+5643864+84959+55147171+12559843+165149391)/836694191*100</f>
        <v>42.077901434838573</v>
      </c>
      <c r="T45" s="10" t="s">
        <v>59</v>
      </c>
      <c r="U45" s="10" t="s">
        <v>59</v>
      </c>
      <c r="V45" s="10">
        <f>(64618759+16231627+48454+305361+100073+66062880+42857583+283136375)/845922748*100</f>
        <v>55.957959886899744</v>
      </c>
      <c r="W45" s="10">
        <f>(64618759+16231627+48454+305361+100073+66062880+42857583+283136375)/845922748*100</f>
        <v>55.957959886899744</v>
      </c>
      <c r="X45" s="10" t="s">
        <v>59</v>
      </c>
      <c r="Y45" s="10" t="s">
        <v>59</v>
      </c>
      <c r="Z45" s="10">
        <f>(51117510+9617694+2500000+1409+3572794+23526808+50697199)/663252922*100</f>
        <v>21.263896369234541</v>
      </c>
      <c r="AA45" s="10">
        <f>(51117510+9617694+2500000+1409+3572794+23526808+50697199)/663252922*100</f>
        <v>21.263896369234541</v>
      </c>
      <c r="AB45" s="10" t="s">
        <v>59</v>
      </c>
      <c r="AC45" s="10" t="s">
        <v>59</v>
      </c>
      <c r="AD45" s="10">
        <f>(43666527+8673633+21151136+53858+3555448+34722912)/539059522*100</f>
        <v>20.744186761624441</v>
      </c>
      <c r="AE45" s="10">
        <f>(43666527+8673633+21151136+53858+3555448+34722912)/539059522*100</f>
        <v>20.744186761624441</v>
      </c>
      <c r="AF45" s="10" t="s">
        <v>59</v>
      </c>
      <c r="AG45" s="10" t="s">
        <v>59</v>
      </c>
      <c r="AH45" s="10">
        <f>(30099321+14954990+649360+15560208+10678+19278073)/361659913*100</f>
        <v>22.273032510517695</v>
      </c>
      <c r="AI45" s="10">
        <f>(30099321+14954990+649360+15560208+10678+19278073)/361659913*100</f>
        <v>22.273032510517695</v>
      </c>
      <c r="AJ45" s="10" t="s">
        <v>59</v>
      </c>
      <c r="AK45" s="10" t="s">
        <v>59</v>
      </c>
      <c r="AL45" s="11">
        <v>27.8977391126475</v>
      </c>
      <c r="AM45" s="11">
        <v>27.8977391126475</v>
      </c>
      <c r="AN45" s="10" t="s">
        <v>59</v>
      </c>
      <c r="AO45" s="10" t="s">
        <v>59</v>
      </c>
      <c r="AP45" s="11">
        <v>28.452643480842099</v>
      </c>
      <c r="AQ45" s="11">
        <v>28.452643480842099</v>
      </c>
      <c r="AR45" s="10" t="s">
        <v>59</v>
      </c>
      <c r="AS45" s="10" t="s">
        <v>59</v>
      </c>
      <c r="AT45" s="10" t="s">
        <v>59</v>
      </c>
      <c r="AU45" s="10" t="s">
        <v>59</v>
      </c>
      <c r="AV45" s="10" t="s">
        <v>59</v>
      </c>
      <c r="AW45" s="10" t="s">
        <v>59</v>
      </c>
      <c r="AX45" s="10" t="s">
        <v>59</v>
      </c>
      <c r="AY45" s="11">
        <v>27.488588198374401</v>
      </c>
      <c r="AZ45" s="10" t="s">
        <v>59</v>
      </c>
      <c r="BA45" s="10" t="s">
        <v>59</v>
      </c>
      <c r="BB45" s="10" t="s">
        <v>59</v>
      </c>
      <c r="BC45" s="11">
        <v>21.573654531638301</v>
      </c>
      <c r="BD45" s="10" t="s">
        <v>59</v>
      </c>
      <c r="BE45" s="10" t="s">
        <v>59</v>
      </c>
      <c r="BF45" s="6">
        <v>25.017515530351101</v>
      </c>
    </row>
    <row r="46" spans="1:58" hidden="1" x14ac:dyDescent="0.2">
      <c r="A46" s="8" t="s">
        <v>103</v>
      </c>
      <c r="B46" s="9">
        <v>4306584</v>
      </c>
      <c r="C46" s="16" t="s">
        <v>443</v>
      </c>
      <c r="D46" s="16" t="s">
        <v>471</v>
      </c>
      <c r="E46" s="17" t="s">
        <v>450</v>
      </c>
      <c r="F46" s="17" t="s">
        <v>446</v>
      </c>
      <c r="G46" s="11">
        <v>21.669205109472401</v>
      </c>
      <c r="H46" s="10" t="s">
        <v>59</v>
      </c>
      <c r="I46" s="11">
        <v>20.1144628569938</v>
      </c>
      <c r="J46" s="11">
        <v>20.510339583222201</v>
      </c>
      <c r="K46" s="11">
        <v>20.510339583222201</v>
      </c>
      <c r="L46" s="10" t="s">
        <v>59</v>
      </c>
      <c r="M46" s="10" t="s">
        <v>59</v>
      </c>
      <c r="N46" s="10" t="s">
        <v>59</v>
      </c>
      <c r="O46" s="10" t="s">
        <v>59</v>
      </c>
      <c r="P46" s="10" t="s">
        <v>59</v>
      </c>
      <c r="Q46" s="11">
        <v>23.793358863684801</v>
      </c>
      <c r="R46" s="11">
        <v>25.658008386367399</v>
      </c>
      <c r="S46" s="11">
        <v>25.658008386367399</v>
      </c>
      <c r="T46" s="10" t="s">
        <v>59</v>
      </c>
      <c r="U46" s="10" t="s">
        <v>59</v>
      </c>
      <c r="V46" s="11">
        <v>27.226932909221102</v>
      </c>
      <c r="W46" s="11">
        <v>27.226932909221102</v>
      </c>
      <c r="X46" s="10" t="s">
        <v>59</v>
      </c>
      <c r="Y46" s="10" t="s">
        <v>59</v>
      </c>
      <c r="Z46" s="11">
        <v>19.673284303947899</v>
      </c>
      <c r="AA46" s="11">
        <v>19.673284303947899</v>
      </c>
      <c r="AB46" s="10" t="s">
        <v>59</v>
      </c>
      <c r="AC46" s="10" t="s">
        <v>59</v>
      </c>
      <c r="AD46" s="11">
        <v>20.765414811595502</v>
      </c>
      <c r="AE46" s="11">
        <v>20.765414811595502</v>
      </c>
      <c r="AF46" s="10" t="s">
        <v>59</v>
      </c>
      <c r="AG46" s="10" t="s">
        <v>59</v>
      </c>
      <c r="AH46" s="11">
        <v>21.143866342615201</v>
      </c>
      <c r="AI46" s="11">
        <v>21.143866342615201</v>
      </c>
      <c r="AJ46" s="10" t="s">
        <v>59</v>
      </c>
      <c r="AK46" s="10" t="s">
        <v>59</v>
      </c>
      <c r="AL46" s="11">
        <v>25.722378853479199</v>
      </c>
      <c r="AM46" s="11">
        <v>25.722378853479199</v>
      </c>
      <c r="AN46" s="10" t="s">
        <v>59</v>
      </c>
      <c r="AO46" s="10" t="s">
        <v>59</v>
      </c>
      <c r="AP46" s="11">
        <v>29.826597661273102</v>
      </c>
      <c r="AQ46" s="11">
        <v>29.826597661273102</v>
      </c>
      <c r="AR46" s="10" t="s">
        <v>59</v>
      </c>
      <c r="AS46" s="10" t="s">
        <v>59</v>
      </c>
      <c r="AT46" s="11">
        <v>44.161028880376399</v>
      </c>
      <c r="AU46" s="11">
        <v>44.161028880376399</v>
      </c>
      <c r="AV46" s="10" t="s">
        <v>59</v>
      </c>
      <c r="AW46" s="10" t="s">
        <v>59</v>
      </c>
      <c r="AX46" s="11">
        <v>32.855029762252101</v>
      </c>
      <c r="AY46" s="11">
        <v>32.855029762252101</v>
      </c>
      <c r="AZ46" s="10" t="s">
        <v>59</v>
      </c>
      <c r="BA46" s="10" t="s">
        <v>59</v>
      </c>
      <c r="BB46" s="11">
        <v>38.658222039050798</v>
      </c>
      <c r="BC46" s="11">
        <v>38.658222039050798</v>
      </c>
      <c r="BD46" s="10" t="s">
        <v>59</v>
      </c>
      <c r="BE46" s="10" t="s">
        <v>59</v>
      </c>
      <c r="BF46" s="6">
        <v>39.931521790198602</v>
      </c>
    </row>
    <row r="47" spans="1:58" hidden="1" x14ac:dyDescent="0.2">
      <c r="A47" s="8" t="s">
        <v>104</v>
      </c>
      <c r="B47" s="9">
        <v>4306514</v>
      </c>
      <c r="C47" s="18" t="s">
        <v>453</v>
      </c>
      <c r="D47" s="18"/>
      <c r="E47" s="19" t="s">
        <v>445</v>
      </c>
      <c r="F47" s="19" t="s">
        <v>446</v>
      </c>
      <c r="G47" s="11">
        <v>37.166451897630701</v>
      </c>
      <c r="H47" s="10" t="s">
        <v>59</v>
      </c>
      <c r="I47" s="10" t="s">
        <v>59</v>
      </c>
      <c r="J47" s="11">
        <v>37.681559596901501</v>
      </c>
      <c r="K47" s="11">
        <v>37.681559596901501</v>
      </c>
      <c r="L47" s="10" t="s">
        <v>59</v>
      </c>
      <c r="M47" s="10" t="s">
        <v>59</v>
      </c>
      <c r="N47" s="10" t="s">
        <v>59</v>
      </c>
      <c r="O47" s="10" t="s">
        <v>59</v>
      </c>
      <c r="P47" s="10" t="s">
        <v>59</v>
      </c>
      <c r="Q47" s="10" t="s">
        <v>59</v>
      </c>
      <c r="R47" s="10" t="s">
        <v>59</v>
      </c>
      <c r="S47" s="10" t="s">
        <v>59</v>
      </c>
      <c r="T47" s="10" t="s">
        <v>59</v>
      </c>
      <c r="U47" s="10" t="s">
        <v>59</v>
      </c>
      <c r="V47" s="11">
        <v>46.6261068247533</v>
      </c>
      <c r="W47" s="11">
        <v>46.6261068247533</v>
      </c>
      <c r="X47" s="10" t="s">
        <v>59</v>
      </c>
      <c r="Y47" s="10" t="s">
        <v>59</v>
      </c>
      <c r="Z47" s="11">
        <v>41.633358016438898</v>
      </c>
      <c r="AA47" s="11">
        <v>41.633358016438898</v>
      </c>
      <c r="AB47" s="10" t="s">
        <v>59</v>
      </c>
      <c r="AC47" s="10" t="s">
        <v>59</v>
      </c>
      <c r="AD47" s="11">
        <v>39.365515814218902</v>
      </c>
      <c r="AE47" s="11">
        <v>39.365515814218902</v>
      </c>
      <c r="AF47" s="10" t="s">
        <v>59</v>
      </c>
      <c r="AG47" s="10" t="s">
        <v>59</v>
      </c>
      <c r="AH47" s="11">
        <v>37.764662988027801</v>
      </c>
      <c r="AI47" s="11">
        <v>37.764662988027801</v>
      </c>
      <c r="AJ47" s="10" t="s">
        <v>59</v>
      </c>
      <c r="AK47" s="10" t="s">
        <v>59</v>
      </c>
      <c r="AL47" s="11">
        <v>41.913945683092003</v>
      </c>
      <c r="AM47" s="11">
        <v>41.913945683092003</v>
      </c>
      <c r="AN47" s="10" t="s">
        <v>59</v>
      </c>
      <c r="AO47" s="10" t="s">
        <v>59</v>
      </c>
      <c r="AP47" s="11">
        <v>52.268815966217801</v>
      </c>
      <c r="AQ47" s="11">
        <v>52.268815966217801</v>
      </c>
      <c r="AR47" s="10" t="s">
        <v>59</v>
      </c>
      <c r="AS47" s="10" t="s">
        <v>59</v>
      </c>
      <c r="AT47" s="11">
        <v>51.696005999850698</v>
      </c>
      <c r="AU47" s="11">
        <v>51.696005999850698</v>
      </c>
      <c r="AV47" s="10" t="s">
        <v>59</v>
      </c>
      <c r="AW47" s="10" t="s">
        <v>59</v>
      </c>
      <c r="AX47" s="11">
        <v>55.630322584586601</v>
      </c>
      <c r="AY47" s="11">
        <v>55.630322584586601</v>
      </c>
      <c r="AZ47" s="10" t="s">
        <v>59</v>
      </c>
      <c r="BA47" s="10" t="s">
        <v>59</v>
      </c>
      <c r="BB47" s="11">
        <v>55.1499327464647</v>
      </c>
      <c r="BC47" s="11">
        <v>55.1499327464647</v>
      </c>
      <c r="BD47" s="10" t="s">
        <v>59</v>
      </c>
      <c r="BE47" s="10" t="s">
        <v>59</v>
      </c>
      <c r="BF47" s="6">
        <v>37.892404166599697</v>
      </c>
    </row>
    <row r="48" spans="1:58" hidden="1" x14ac:dyDescent="0.2">
      <c r="A48" s="8" t="s">
        <v>105</v>
      </c>
      <c r="B48" s="9">
        <v>4331837</v>
      </c>
      <c r="C48" s="18" t="s">
        <v>452</v>
      </c>
      <c r="D48" s="18"/>
      <c r="E48" s="19" t="s">
        <v>441</v>
      </c>
      <c r="F48" s="19" t="s">
        <v>446</v>
      </c>
      <c r="G48" s="11">
        <v>41.550850616132301</v>
      </c>
      <c r="H48" s="10" t="s">
        <v>59</v>
      </c>
      <c r="I48" s="10" t="s">
        <v>59</v>
      </c>
      <c r="J48" s="11">
        <v>40.867331869452798</v>
      </c>
      <c r="K48" s="11">
        <v>40.867331869452798</v>
      </c>
      <c r="L48" s="10" t="s">
        <v>59</v>
      </c>
      <c r="M48" s="10" t="s">
        <v>59</v>
      </c>
      <c r="N48" s="10" t="s">
        <v>59</v>
      </c>
      <c r="O48" s="10" t="s">
        <v>59</v>
      </c>
      <c r="P48" s="10" t="s">
        <v>59</v>
      </c>
      <c r="Q48" s="10" t="s">
        <v>59</v>
      </c>
      <c r="R48" s="10" t="s">
        <v>59</v>
      </c>
      <c r="S48" s="10" t="s">
        <v>59</v>
      </c>
      <c r="T48" s="10" t="s">
        <v>59</v>
      </c>
      <c r="U48" s="10" t="s">
        <v>59</v>
      </c>
      <c r="V48" s="11">
        <v>20.963483190540199</v>
      </c>
      <c r="W48" s="11">
        <v>20.963483190540199</v>
      </c>
      <c r="X48" s="10" t="s">
        <v>59</v>
      </c>
      <c r="Y48" s="10" t="s">
        <v>59</v>
      </c>
      <c r="Z48" s="11">
        <v>28.2206830818008</v>
      </c>
      <c r="AA48" s="11">
        <v>28.2206830818008</v>
      </c>
      <c r="AB48" s="10" t="s">
        <v>59</v>
      </c>
      <c r="AC48" s="10" t="s">
        <v>59</v>
      </c>
      <c r="AD48" s="11">
        <v>39.414371437920202</v>
      </c>
      <c r="AE48" s="11">
        <v>39.414371437920202</v>
      </c>
      <c r="AF48" s="10" t="s">
        <v>59</v>
      </c>
      <c r="AG48" s="10" t="s">
        <v>59</v>
      </c>
      <c r="AH48" s="11">
        <v>24.867134454739301</v>
      </c>
      <c r="AI48" s="11">
        <v>24.867134454739301</v>
      </c>
      <c r="AJ48" s="10" t="s">
        <v>59</v>
      </c>
      <c r="AK48" s="10" t="s">
        <v>59</v>
      </c>
      <c r="AL48" s="11">
        <v>27.086925384475698</v>
      </c>
      <c r="AM48" s="11">
        <v>27.086925384475698</v>
      </c>
      <c r="AN48" s="10" t="s">
        <v>59</v>
      </c>
      <c r="AO48" s="10" t="s">
        <v>59</v>
      </c>
      <c r="AP48" s="10" t="s">
        <v>59</v>
      </c>
      <c r="AQ48" s="10" t="s">
        <v>59</v>
      </c>
      <c r="AR48" s="10" t="s">
        <v>59</v>
      </c>
      <c r="AS48" s="10" t="s">
        <v>59</v>
      </c>
      <c r="AT48" s="10" t="s">
        <v>59</v>
      </c>
      <c r="AU48" s="10" t="s">
        <v>59</v>
      </c>
      <c r="AV48" s="10" t="s">
        <v>59</v>
      </c>
      <c r="AW48" s="10" t="s">
        <v>59</v>
      </c>
      <c r="AX48" s="10" t="s">
        <v>59</v>
      </c>
      <c r="AY48" s="10" t="s">
        <v>59</v>
      </c>
      <c r="AZ48" s="10" t="s">
        <v>59</v>
      </c>
      <c r="BA48" s="10" t="s">
        <v>59</v>
      </c>
      <c r="BB48" s="10" t="s">
        <v>59</v>
      </c>
      <c r="BC48" s="10" t="s">
        <v>59</v>
      </c>
      <c r="BD48" s="10" t="s">
        <v>59</v>
      </c>
      <c r="BE48" s="10" t="s">
        <v>59</v>
      </c>
      <c r="BF48" s="5" t="s">
        <v>59</v>
      </c>
    </row>
    <row r="49" spans="1:58" hidden="1" x14ac:dyDescent="0.2">
      <c r="A49" s="8" t="s">
        <v>106</v>
      </c>
      <c r="B49" s="9">
        <v>4307502</v>
      </c>
      <c r="C49" s="16" t="s">
        <v>443</v>
      </c>
      <c r="D49" s="16" t="s">
        <v>472</v>
      </c>
      <c r="E49" s="17" t="s">
        <v>450</v>
      </c>
      <c r="F49" s="17" t="s">
        <v>446</v>
      </c>
      <c r="G49" s="11">
        <v>31.4192692554556</v>
      </c>
      <c r="H49" s="11">
        <v>31.3471495834218</v>
      </c>
      <c r="I49" s="11">
        <v>32.851781316741999</v>
      </c>
      <c r="J49" s="11">
        <v>32.3398228478368</v>
      </c>
      <c r="K49" s="11">
        <v>29.3325249815862</v>
      </c>
      <c r="L49" s="10" t="s">
        <v>59</v>
      </c>
      <c r="M49" s="10" t="s">
        <v>59</v>
      </c>
      <c r="N49" s="10" t="s">
        <v>59</v>
      </c>
      <c r="O49" s="10" t="s">
        <v>59</v>
      </c>
      <c r="P49" s="10" t="s">
        <v>59</v>
      </c>
      <c r="Q49" s="10" t="s">
        <v>59</v>
      </c>
      <c r="R49" s="10" t="s">
        <v>59</v>
      </c>
      <c r="S49" s="10" t="s">
        <v>59</v>
      </c>
      <c r="T49" s="10" t="s">
        <v>59</v>
      </c>
      <c r="U49" s="10" t="s">
        <v>59</v>
      </c>
      <c r="V49" s="10" t="s">
        <v>59</v>
      </c>
      <c r="W49" s="11">
        <v>23.1746644882022</v>
      </c>
      <c r="X49" s="10" t="s">
        <v>59</v>
      </c>
      <c r="Y49" s="10" t="s">
        <v>59</v>
      </c>
      <c r="Z49" s="10" t="s">
        <v>59</v>
      </c>
      <c r="AA49" s="11">
        <v>18.5395556232953</v>
      </c>
      <c r="AB49" s="10" t="s">
        <v>59</v>
      </c>
      <c r="AC49" s="10" t="s">
        <v>59</v>
      </c>
      <c r="AD49" s="10" t="s">
        <v>59</v>
      </c>
      <c r="AE49" s="11">
        <v>20.6171334233781</v>
      </c>
      <c r="AF49" s="10" t="s">
        <v>59</v>
      </c>
      <c r="AG49" s="10" t="s">
        <v>59</v>
      </c>
      <c r="AH49" s="10" t="s">
        <v>59</v>
      </c>
      <c r="AI49" s="11">
        <v>17.827240319245298</v>
      </c>
      <c r="AJ49" s="10" t="s">
        <v>59</v>
      </c>
      <c r="AK49" s="10" t="s">
        <v>59</v>
      </c>
      <c r="AL49" s="10" t="s">
        <v>59</v>
      </c>
      <c r="AM49" s="11">
        <v>25.0748762340105</v>
      </c>
      <c r="AN49" s="10" t="s">
        <v>59</v>
      </c>
      <c r="AO49" s="10" t="s">
        <v>59</v>
      </c>
      <c r="AP49" s="10" t="s">
        <v>59</v>
      </c>
      <c r="AQ49" s="11">
        <v>21.549018001017998</v>
      </c>
      <c r="AR49" s="10" t="s">
        <v>59</v>
      </c>
      <c r="AS49" s="10" t="s">
        <v>59</v>
      </c>
      <c r="AT49" s="10" t="s">
        <v>59</v>
      </c>
      <c r="AU49" s="11">
        <v>22.355890588684701</v>
      </c>
      <c r="AV49" s="10" t="s">
        <v>59</v>
      </c>
      <c r="AW49" s="10" t="s">
        <v>59</v>
      </c>
      <c r="AX49" s="10" t="s">
        <v>59</v>
      </c>
      <c r="AY49" s="11">
        <v>27.523862273176</v>
      </c>
      <c r="AZ49" s="10" t="s">
        <v>59</v>
      </c>
      <c r="BA49" s="10" t="s">
        <v>59</v>
      </c>
      <c r="BB49" s="10" t="s">
        <v>59</v>
      </c>
      <c r="BC49" s="11">
        <v>25.820494904014001</v>
      </c>
      <c r="BD49" s="10" t="s">
        <v>59</v>
      </c>
      <c r="BE49" s="10" t="s">
        <v>59</v>
      </c>
      <c r="BF49" s="6">
        <v>22.918159375479402</v>
      </c>
    </row>
    <row r="50" spans="1:58" hidden="1" x14ac:dyDescent="0.2">
      <c r="A50" s="8" t="s">
        <v>107</v>
      </c>
      <c r="B50" s="9">
        <v>4313389</v>
      </c>
      <c r="C50" s="18" t="s">
        <v>452</v>
      </c>
      <c r="D50" s="18"/>
      <c r="E50" s="19" t="s">
        <v>441</v>
      </c>
      <c r="F50" s="19" t="s">
        <v>446</v>
      </c>
      <c r="G50" s="10">
        <f>(12695334+745042+10743900+892116+7091579+10745710+159488134)/224940876*100</f>
        <v>89.980006568481571</v>
      </c>
      <c r="H50" s="10" t="s">
        <v>59</v>
      </c>
      <c r="I50" s="10" t="s">
        <v>59</v>
      </c>
      <c r="J50" s="10">
        <f>(15331313+16543690+13829178+26293900+1092578+149325305)/224880076*100</f>
        <v>98.904255083940825</v>
      </c>
      <c r="K50" s="10">
        <f>(15331313+16543690+13829178+26293900+1092578+149325305)/224880076*100</f>
        <v>98.904255083940825</v>
      </c>
      <c r="L50" s="10" t="s">
        <v>59</v>
      </c>
      <c r="M50" s="10" t="s">
        <v>59</v>
      </c>
      <c r="N50" s="10" t="s">
        <v>59</v>
      </c>
      <c r="O50" s="10" t="s">
        <v>59</v>
      </c>
      <c r="P50" s="11">
        <v>13.366985193252299</v>
      </c>
      <c r="Q50" s="11">
        <v>12.1663546850478</v>
      </c>
      <c r="R50" s="11">
        <v>12.417502205503601</v>
      </c>
      <c r="S50" s="11">
        <v>23.701480594776498</v>
      </c>
      <c r="T50" s="11">
        <v>17.660999673849702</v>
      </c>
      <c r="U50" s="11">
        <v>20.1688156869414</v>
      </c>
      <c r="V50" s="11">
        <v>29.608805353213299</v>
      </c>
      <c r="W50" s="11">
        <v>43.567653427435701</v>
      </c>
      <c r="X50" s="11">
        <v>26.393146092391301</v>
      </c>
      <c r="Y50" s="11">
        <v>29.067920827185802</v>
      </c>
      <c r="Z50" s="11">
        <v>55.335311328845201</v>
      </c>
      <c r="AA50" s="11">
        <v>55.335311328845201</v>
      </c>
      <c r="AB50" s="10" t="s">
        <v>59</v>
      </c>
      <c r="AC50" s="11">
        <v>28.225948486287301</v>
      </c>
      <c r="AD50" s="11">
        <v>25.838044923523899</v>
      </c>
      <c r="AE50" s="11">
        <v>55.907301373285897</v>
      </c>
      <c r="AF50" s="10" t="s">
        <v>59</v>
      </c>
      <c r="AG50" s="11">
        <v>19.507500171812399</v>
      </c>
      <c r="AH50" s="11">
        <v>45.617432961321001</v>
      </c>
      <c r="AI50" s="11">
        <v>45.617432961321001</v>
      </c>
      <c r="AJ50" s="10" t="s">
        <v>59</v>
      </c>
      <c r="AK50" s="10" t="s">
        <v>59</v>
      </c>
      <c r="AL50" s="11">
        <v>26.610809881343201</v>
      </c>
      <c r="AM50" s="11">
        <v>26.610809881343201</v>
      </c>
      <c r="AN50" s="10" t="s">
        <v>59</v>
      </c>
      <c r="AO50" s="10" t="s">
        <v>59</v>
      </c>
      <c r="AP50" s="11">
        <v>28.8927761473063</v>
      </c>
      <c r="AQ50" s="11">
        <v>28.8927761473063</v>
      </c>
      <c r="AR50" s="10" t="s">
        <v>59</v>
      </c>
      <c r="AS50" s="10" t="s">
        <v>59</v>
      </c>
      <c r="AT50" s="11">
        <v>34.998258262303601</v>
      </c>
      <c r="AU50" s="11">
        <v>34.998258262303601</v>
      </c>
      <c r="AV50" s="10" t="s">
        <v>59</v>
      </c>
      <c r="AW50" s="10" t="s">
        <v>59</v>
      </c>
      <c r="AX50" s="11">
        <v>27.662798784959001</v>
      </c>
      <c r="AY50" s="11">
        <v>27.662798784959001</v>
      </c>
      <c r="AZ50" s="10" t="s">
        <v>59</v>
      </c>
      <c r="BA50" s="10" t="s">
        <v>59</v>
      </c>
      <c r="BB50" s="11">
        <v>28.071338946742099</v>
      </c>
      <c r="BC50" s="11">
        <v>28.071338946742099</v>
      </c>
      <c r="BD50" s="10" t="s">
        <v>59</v>
      </c>
      <c r="BE50" s="10" t="s">
        <v>59</v>
      </c>
      <c r="BF50" s="5" t="s">
        <v>59</v>
      </c>
    </row>
    <row r="51" spans="1:58" hidden="1" x14ac:dyDescent="0.2">
      <c r="A51" s="8" t="s">
        <v>108</v>
      </c>
      <c r="B51" s="9">
        <v>4307128</v>
      </c>
      <c r="C51" s="16" t="s">
        <v>452</v>
      </c>
      <c r="D51" s="16"/>
      <c r="E51" s="17" t="s">
        <v>450</v>
      </c>
      <c r="F51" s="17" t="s">
        <v>446</v>
      </c>
      <c r="G51" s="11">
        <v>24.983324016289899</v>
      </c>
      <c r="H51" s="11">
        <v>25.770746252260899</v>
      </c>
      <c r="I51" s="10" t="s">
        <v>59</v>
      </c>
      <c r="J51" s="11">
        <v>24.676209573729999</v>
      </c>
      <c r="K51" s="11">
        <v>24.676209573729999</v>
      </c>
      <c r="L51" s="10" t="s">
        <v>59</v>
      </c>
      <c r="M51" s="11">
        <v>25.391373740747799</v>
      </c>
      <c r="N51" s="11">
        <v>25.887170169546302</v>
      </c>
      <c r="O51" s="11">
        <v>25.887170169546302</v>
      </c>
      <c r="P51" s="10" t="s">
        <v>59</v>
      </c>
      <c r="Q51" s="10" t="s">
        <v>59</v>
      </c>
      <c r="R51" s="11">
        <v>16.0000793776546</v>
      </c>
      <c r="S51" s="11">
        <v>16.0000793776546</v>
      </c>
      <c r="T51" s="11">
        <v>14.785753457160901</v>
      </c>
      <c r="U51" s="10" t="s">
        <v>59</v>
      </c>
      <c r="V51" s="11">
        <v>17.310221424460099</v>
      </c>
      <c r="W51" s="11">
        <v>17.310221424460099</v>
      </c>
      <c r="X51" s="11">
        <v>16.286151015704</v>
      </c>
      <c r="Y51" s="10" t="s">
        <v>59</v>
      </c>
      <c r="Z51" s="11">
        <v>20.263904238827699</v>
      </c>
      <c r="AA51" s="11">
        <v>20.263904238827699</v>
      </c>
      <c r="AB51" s="10" t="s">
        <v>59</v>
      </c>
      <c r="AC51" s="10" t="s">
        <v>59</v>
      </c>
      <c r="AD51" s="11">
        <v>22.401615953088498</v>
      </c>
      <c r="AE51" s="11">
        <v>22.401615953088498</v>
      </c>
      <c r="AF51" s="10" t="s">
        <v>59</v>
      </c>
      <c r="AG51" s="10" t="s">
        <v>59</v>
      </c>
      <c r="AH51" s="11">
        <v>56.095093972110398</v>
      </c>
      <c r="AI51" s="11">
        <v>56.095093972110398</v>
      </c>
      <c r="AJ51" s="10" t="s">
        <v>59</v>
      </c>
      <c r="AK51" s="10" t="s">
        <v>59</v>
      </c>
      <c r="AL51" s="11">
        <v>58.2615932696472</v>
      </c>
      <c r="AM51" s="11">
        <v>58.2615932696472</v>
      </c>
      <c r="AN51" s="10" t="s">
        <v>59</v>
      </c>
      <c r="AO51" s="10" t="s">
        <v>59</v>
      </c>
      <c r="AP51" s="11">
        <v>47.549897700024403</v>
      </c>
      <c r="AQ51" s="11">
        <v>47.549897700024403</v>
      </c>
      <c r="AR51" s="10" t="s">
        <v>59</v>
      </c>
      <c r="AS51" s="10" t="s">
        <v>59</v>
      </c>
      <c r="AT51" s="11">
        <v>47.943743457991999</v>
      </c>
      <c r="AU51" s="11">
        <v>47.943743457991999</v>
      </c>
      <c r="AV51" s="10" t="s">
        <v>59</v>
      </c>
      <c r="AW51" s="10" t="s">
        <v>59</v>
      </c>
      <c r="AX51" s="11">
        <v>50.2158015559774</v>
      </c>
      <c r="AY51" s="11">
        <v>50.2158015559774</v>
      </c>
      <c r="AZ51" s="10" t="s">
        <v>59</v>
      </c>
      <c r="BA51" s="10" t="s">
        <v>59</v>
      </c>
      <c r="BB51" s="11">
        <v>23.9022860350772</v>
      </c>
      <c r="BC51" s="11">
        <v>23.9022860350772</v>
      </c>
      <c r="BD51" s="10" t="s">
        <v>59</v>
      </c>
      <c r="BE51" s="10" t="s">
        <v>59</v>
      </c>
      <c r="BF51" s="6">
        <v>19.043048934252099</v>
      </c>
    </row>
    <row r="52" spans="1:58" hidden="1" x14ac:dyDescent="0.2">
      <c r="A52" s="8" t="s">
        <v>109</v>
      </c>
      <c r="B52" s="9">
        <v>4682849</v>
      </c>
      <c r="C52" s="16" t="s">
        <v>452</v>
      </c>
      <c r="D52" s="16"/>
      <c r="E52" s="17" t="s">
        <v>454</v>
      </c>
      <c r="F52" s="17" t="s">
        <v>446</v>
      </c>
      <c r="G52" s="11">
        <v>64.703224485885301</v>
      </c>
      <c r="H52" s="10" t="s">
        <v>59</v>
      </c>
      <c r="I52" s="10" t="s">
        <v>59</v>
      </c>
      <c r="J52" s="11">
        <v>63.857052016370197</v>
      </c>
      <c r="K52" s="11">
        <v>63.857052016370197</v>
      </c>
      <c r="L52" s="10" t="s">
        <v>59</v>
      </c>
      <c r="M52" s="10" t="s">
        <v>59</v>
      </c>
      <c r="N52" s="10" t="s">
        <v>59</v>
      </c>
      <c r="O52" s="10" t="s">
        <v>59</v>
      </c>
      <c r="P52" s="10" t="s">
        <v>59</v>
      </c>
      <c r="Q52" s="10" t="s">
        <v>59</v>
      </c>
      <c r="R52" s="10" t="s">
        <v>59</v>
      </c>
      <c r="S52" s="11">
        <v>71.143105057457902</v>
      </c>
      <c r="T52" s="10" t="s">
        <v>59</v>
      </c>
      <c r="U52" s="10" t="s">
        <v>59</v>
      </c>
      <c r="V52" s="11">
        <v>71.143105057457902</v>
      </c>
      <c r="W52" s="11">
        <v>71.143105057457902</v>
      </c>
      <c r="X52" s="10" t="s">
        <v>59</v>
      </c>
      <c r="Y52" s="10" t="s">
        <v>59</v>
      </c>
      <c r="Z52" s="11">
        <v>67.262435175914305</v>
      </c>
      <c r="AA52" s="11">
        <v>67.262435175914305</v>
      </c>
      <c r="AB52" s="10" t="s">
        <v>59</v>
      </c>
      <c r="AC52" s="10" t="s">
        <v>59</v>
      </c>
      <c r="AD52" s="11">
        <v>68.606171300695607</v>
      </c>
      <c r="AE52" s="11">
        <v>68.606171300695607</v>
      </c>
      <c r="AF52" s="10" t="s">
        <v>59</v>
      </c>
      <c r="AG52" s="10" t="s">
        <v>59</v>
      </c>
      <c r="AH52" s="11">
        <v>79.721371952433898</v>
      </c>
      <c r="AI52" s="11">
        <v>79.721371952433898</v>
      </c>
      <c r="AJ52" s="10" t="s">
        <v>59</v>
      </c>
      <c r="AK52" s="10" t="s">
        <v>59</v>
      </c>
      <c r="AL52" s="11">
        <v>90.067369591364994</v>
      </c>
      <c r="AM52" s="11">
        <v>90.067369591364994</v>
      </c>
      <c r="AN52" s="10" t="s">
        <v>59</v>
      </c>
      <c r="AO52" s="10" t="s">
        <v>59</v>
      </c>
      <c r="AP52" s="11">
        <v>84.713194383736607</v>
      </c>
      <c r="AQ52" s="11">
        <v>84.713194383736607</v>
      </c>
      <c r="AR52" s="10" t="s">
        <v>59</v>
      </c>
      <c r="AS52" s="10" t="s">
        <v>59</v>
      </c>
      <c r="AT52" s="11">
        <v>88.068358810048295</v>
      </c>
      <c r="AU52" s="11">
        <v>88.068358810048295</v>
      </c>
      <c r="AV52" s="10" t="s">
        <v>59</v>
      </c>
      <c r="AW52" s="10" t="s">
        <v>59</v>
      </c>
      <c r="AX52" s="11">
        <v>88.436823255202896</v>
      </c>
      <c r="AY52" s="11">
        <v>88.436823255202896</v>
      </c>
      <c r="AZ52" s="10" t="s">
        <v>59</v>
      </c>
      <c r="BA52" s="10" t="s">
        <v>59</v>
      </c>
      <c r="BB52" s="11">
        <v>77.052420381211903</v>
      </c>
      <c r="BC52" s="11">
        <v>77.052420381211903</v>
      </c>
      <c r="BD52" s="10" t="s">
        <v>59</v>
      </c>
      <c r="BE52" s="10" t="s">
        <v>59</v>
      </c>
      <c r="BF52" s="5" t="s">
        <v>59</v>
      </c>
    </row>
    <row r="53" spans="1:58" hidden="1" x14ac:dyDescent="0.2">
      <c r="A53" s="8" t="s">
        <v>110</v>
      </c>
      <c r="B53" s="9">
        <v>4250839</v>
      </c>
      <c r="C53" s="14" t="s">
        <v>443</v>
      </c>
      <c r="D53" s="14" t="s">
        <v>473</v>
      </c>
      <c r="E53" s="15" t="s">
        <v>457</v>
      </c>
      <c r="F53" s="15" t="s">
        <v>446</v>
      </c>
      <c r="G53" s="10">
        <f>(114473943+23698897+13788191+6985843+52627697+402350741)/2059483739*100</f>
        <v>29.809670276789689</v>
      </c>
      <c r="H53" s="10" t="s">
        <v>59</v>
      </c>
      <c r="I53" s="10" t="s">
        <v>59</v>
      </c>
      <c r="J53" s="10">
        <f>(99802741+17724574+13921437+7296353+22317271+288877415)/1748946747*100</f>
        <v>25.726328818861401</v>
      </c>
      <c r="K53" s="10">
        <f>(99802741+17724574+13921437+7296353+22317271+288877415)/1748946747*100</f>
        <v>25.726328818861401</v>
      </c>
      <c r="L53" s="10" t="s">
        <v>59</v>
      </c>
      <c r="M53" s="10" t="s">
        <v>59</v>
      </c>
      <c r="N53" s="10">
        <f>(97972594+16991715+12689235+12111455+37546720+162829733)/1517075765*100</f>
        <v>22.420861228377738</v>
      </c>
      <c r="O53" s="10">
        <f>(97972594+16991715+12689235+12111455+37546720+162829733)/1517075765*100</f>
        <v>22.420861228377738</v>
      </c>
      <c r="P53" s="10" t="s">
        <v>59</v>
      </c>
      <c r="Q53" s="10" t="s">
        <v>59</v>
      </c>
      <c r="R53" s="10">
        <f>(94704193+23550788+799809+7276324+27198125+154227802)/1343435371*100</f>
        <v>22.908213349401237</v>
      </c>
      <c r="S53" s="10">
        <f>(94704193+23550788+799809+7276324+27198125+154227802)/1343435371*100</f>
        <v>22.908213349401237</v>
      </c>
      <c r="T53" s="10" t="s">
        <v>59</v>
      </c>
      <c r="U53" s="10" t="s">
        <v>59</v>
      </c>
      <c r="V53" s="10">
        <f>(93712878+36847497+6919136+105216259+8959729+12049954+105716068)/1243269020*100</f>
        <v>29.713723663765062</v>
      </c>
      <c r="W53" s="10">
        <f>(93712878+36847497+6919136+105216259+8959729+12049954+105716068)/1243269020*100</f>
        <v>29.713723663765062</v>
      </c>
      <c r="X53" s="10" t="s">
        <v>59</v>
      </c>
      <c r="Y53" s="10" t="s">
        <v>59</v>
      </c>
      <c r="Z53" s="10">
        <f>(106225841+56229113+4767424+61991469+6445992+11916207+123700622)/1141162795*100</f>
        <v>32.534943272489002</v>
      </c>
      <c r="AA53" s="10">
        <f>(106225841+56229113+4767424+61991469+6445992+11916207+123700622)/1141162795*100</f>
        <v>32.534943272489002</v>
      </c>
      <c r="AB53" s="10" t="s">
        <v>59</v>
      </c>
      <c r="AC53" s="10" t="s">
        <v>59</v>
      </c>
      <c r="AD53" s="10">
        <f>(93065245+94497562+8654903+25250348+4878781+2190000+163861442)/1063899825*100</f>
        <v>36.883010202581808</v>
      </c>
      <c r="AE53" s="10">
        <f>(93065245+94497562+8654903+25250348+4878781+2190000+163861442)/1063899825*100</f>
        <v>36.883010202581808</v>
      </c>
      <c r="AF53" s="10" t="s">
        <v>59</v>
      </c>
      <c r="AG53" s="10" t="s">
        <v>59</v>
      </c>
      <c r="AH53" s="10">
        <f>(78780243+27644249+3947399+19551593+2329577+8966907+110546276)/805020239*100</f>
        <v>31.274523521637821</v>
      </c>
      <c r="AI53" s="10">
        <f>(78780243+27644249+3947399+19551593+2329577+8966907+110546276)/805020239*100</f>
        <v>31.274523521637821</v>
      </c>
      <c r="AJ53" s="10" t="s">
        <v>59</v>
      </c>
      <c r="AK53" s="10" t="s">
        <v>59</v>
      </c>
      <c r="AL53" s="10">
        <f>(71767567+20109623+7001201+8269534+763809+14497978+55363967)/573150181*100</f>
        <v>31.01694545220775</v>
      </c>
      <c r="AM53" s="10">
        <f>(71767567+20109623+7001201+8269534+763809+14497978+55363967)/573150181*100</f>
        <v>31.01694545220775</v>
      </c>
      <c r="AN53" s="10" t="s">
        <v>59</v>
      </c>
      <c r="AO53" s="10" t="s">
        <v>59</v>
      </c>
      <c r="AP53" s="10">
        <f>(49593789+17484492+1996547+3454611+399400+60388771+45071363)/434057293*100</f>
        <v>41.098024587274935</v>
      </c>
      <c r="AQ53" s="10">
        <f>(49593789+17484492+1996547+3454611+399400+60388771+45071363)/434057293*100</f>
        <v>41.098024587274935</v>
      </c>
      <c r="AR53" s="10" t="s">
        <v>59</v>
      </c>
      <c r="AS53" s="10" t="s">
        <v>59</v>
      </c>
      <c r="AT53" s="10">
        <f>(53846119+30191576+574123+886995+6147649)/343792154*100</f>
        <v>26.657519938631292</v>
      </c>
      <c r="AU53" s="10">
        <f>(53846119+30191576+574123+886995+6147649)/343792154*100</f>
        <v>26.657519938631292</v>
      </c>
      <c r="AV53" s="10" t="s">
        <v>59</v>
      </c>
      <c r="AW53" s="10" t="s">
        <v>59</v>
      </c>
      <c r="AX53" s="10">
        <f>(32840608+20946716+8682559+24186626+31014937)/281791694*100</f>
        <v>41.758308887557206</v>
      </c>
      <c r="AY53" s="10">
        <f>(32840608+20946716+8682559+24186626+31014937)/281791694*100</f>
        <v>41.758308887557206</v>
      </c>
      <c r="AZ53" s="10" t="s">
        <v>59</v>
      </c>
      <c r="BA53" s="10" t="s">
        <v>59</v>
      </c>
      <c r="BB53" s="11">
        <v>24.908342875901798</v>
      </c>
      <c r="BC53" s="11">
        <v>24.908342875901798</v>
      </c>
      <c r="BD53" s="10" t="s">
        <v>59</v>
      </c>
      <c r="BE53" s="10" t="s">
        <v>59</v>
      </c>
      <c r="BF53" s="6">
        <v>26.696359190841299</v>
      </c>
    </row>
    <row r="54" spans="1:58" hidden="1" x14ac:dyDescent="0.2">
      <c r="A54" s="8" t="s">
        <v>111</v>
      </c>
      <c r="B54" s="9">
        <v>4296054</v>
      </c>
      <c r="C54" s="14" t="s">
        <v>443</v>
      </c>
      <c r="D54" s="14" t="s">
        <v>474</v>
      </c>
      <c r="E54" s="15" t="s">
        <v>457</v>
      </c>
      <c r="F54" s="15" t="s">
        <v>446</v>
      </c>
      <c r="G54" s="10">
        <f>(117044+21396+3803+30337+26473+11830+361750)/2366097*100</f>
        <v>24.20158598738767</v>
      </c>
      <c r="H54" s="10" t="s">
        <v>59</v>
      </c>
      <c r="I54" s="10" t="s">
        <v>59</v>
      </c>
      <c r="J54" s="10">
        <f>(97596+17679+24739+22009+19110+9567+355391)/2015548*100</f>
        <v>27.093921851526236</v>
      </c>
      <c r="K54" s="10">
        <f>(97596+17679+24739+22009+19110+9567+355391)/2015548*100</f>
        <v>27.093921851526236</v>
      </c>
      <c r="L54" s="10" t="s">
        <v>59</v>
      </c>
      <c r="M54" s="10" t="s">
        <v>59</v>
      </c>
      <c r="N54" s="10">
        <f>(102498+20040+23171+3300+32943+626+305630)/1626749*100</f>
        <v>30.011267872302366</v>
      </c>
      <c r="O54" s="10">
        <f>(102498+20040+23171+3300+32943+626+305630)/1626749*100</f>
        <v>30.011267872302366</v>
      </c>
      <c r="P54" s="10" t="s">
        <v>59</v>
      </c>
      <c r="Q54" s="10" t="s">
        <v>59</v>
      </c>
      <c r="R54" s="10">
        <f>(93556+15409+12516+3596+20260+17259+248892)/1317717*100</f>
        <v>31.227342441510579</v>
      </c>
      <c r="S54" s="10">
        <f>(93556+15409+12516+3596+20260+17259+248892)/1317717*100</f>
        <v>31.227342441510579</v>
      </c>
      <c r="T54" s="10" t="s">
        <v>59</v>
      </c>
      <c r="U54" s="10" t="s">
        <v>59</v>
      </c>
      <c r="V54" s="10">
        <f>(88457374+9251993+7554430+2417760+134766743+30257173+3703483+221033846)/1116423355*100</f>
        <v>44.556825130194447</v>
      </c>
      <c r="W54" s="10">
        <f>(88457374+9251993+7554430+2417760+134766743+30257173+3703483+221033846)/1116423355*100</f>
        <v>44.556825130194447</v>
      </c>
      <c r="X54" s="10" t="s">
        <v>59</v>
      </c>
      <c r="Y54" s="10" t="s">
        <v>59</v>
      </c>
      <c r="Z54" s="10">
        <f>(90193821+29550692+843573+2045994+146481901+31333752+1096968+218842775)/1032042442*100</f>
        <v>50.423263116150018</v>
      </c>
      <c r="AA54" s="10">
        <f>(90193821+29550692+843573+2045994+146481901+31333752+1096968+218842775)/1032042442*100</f>
        <v>50.423263116150018</v>
      </c>
      <c r="AB54" s="10" t="s">
        <v>59</v>
      </c>
      <c r="AC54" s="10" t="s">
        <v>59</v>
      </c>
      <c r="AD54" s="10">
        <f>(93376715+17027924+269586+6702519+8276310+13939542+19731604+280551719)/885020411*100</f>
        <v>49.702347373319505</v>
      </c>
      <c r="AE54" s="10">
        <f>(93376715+17027924+269586+6702519+8276310+13939542+19731604+280551719)/885020411*100</f>
        <v>49.702347373319505</v>
      </c>
      <c r="AF54" s="10" t="s">
        <v>59</v>
      </c>
      <c r="AG54" s="10" t="s">
        <v>59</v>
      </c>
      <c r="AH54" s="10">
        <f>(66189440+14199976+1540475+1381143+7039891+3537564+10980600+249257941)/716464653*100</f>
        <v>49.427006415067346</v>
      </c>
      <c r="AI54" s="10">
        <f>(66189440+14199976+1540475+1381143+7039891+3537564+10980600+249257941)/716464653*100</f>
        <v>49.427006415067346</v>
      </c>
      <c r="AJ54" s="10" t="s">
        <v>59</v>
      </c>
      <c r="AK54" s="10" t="s">
        <v>59</v>
      </c>
      <c r="AL54" s="10">
        <f>(70953938+30447600+2866596+8878979+1293140+17079001+120109026)/554112618*100</f>
        <v>45.411035920499465</v>
      </c>
      <c r="AM54" s="10">
        <f>(70953938+30447600+2866596+8878979+1293140+17079001+120109026)/554112618*100</f>
        <v>45.411035920499465</v>
      </c>
      <c r="AN54" s="10" t="s">
        <v>59</v>
      </c>
      <c r="AO54" s="10" t="s">
        <v>59</v>
      </c>
      <c r="AP54" s="10">
        <f>(62194816+38964591+33159+548000+1178908+2110285+39537850+90368707)/462188029*100</f>
        <v>50.83132864957868</v>
      </c>
      <c r="AQ54" s="10">
        <f>(62194816+38964591+33159+548000+1178908+2110285+39537850+90368707)/462188029*100</f>
        <v>50.83132864957868</v>
      </c>
      <c r="AR54" s="10" t="s">
        <v>59</v>
      </c>
      <c r="AS54" s="10" t="s">
        <v>59</v>
      </c>
      <c r="AT54" s="10">
        <f>(45493814+33222961+6667509+1784415+3375274+35712105+57201901)/373536589*100</f>
        <v>49.113790831344772</v>
      </c>
      <c r="AU54" s="10">
        <f>(45493814+33222961+6667509+1784415+3375274+35712105+57201901)/373536589*100</f>
        <v>49.113790831344772</v>
      </c>
      <c r="AV54" s="10" t="s">
        <v>59</v>
      </c>
      <c r="AW54" s="10" t="s">
        <v>59</v>
      </c>
      <c r="AX54" s="10">
        <f>(41582445+38932780+1000000+1980194+1687630+3355324+26504955)/260497637*100</f>
        <v>44.162906552584197</v>
      </c>
      <c r="AY54" s="10">
        <f>(41582445+38932780+1000000+1980194+1687630+3355324+26504955)/260497637*100</f>
        <v>44.162906552584197</v>
      </c>
      <c r="AZ54" s="10" t="s">
        <v>59</v>
      </c>
      <c r="BA54" s="10" t="s">
        <v>59</v>
      </c>
      <c r="BB54" s="10">
        <f>(31560555+7996156+300000+353292+2249556+83021547+4324763)/263274332*100</f>
        <v>49.304414909691999</v>
      </c>
      <c r="BC54" s="10">
        <f>(31560555+7996156+300000+353292+2249556+83021547+4324763)/263274332*100</f>
        <v>49.304414909691999</v>
      </c>
      <c r="BD54" s="10" t="s">
        <v>59</v>
      </c>
      <c r="BE54" s="10" t="s">
        <v>59</v>
      </c>
      <c r="BF54" s="5">
        <f>(21106693+8818769+536550+622410+1029475+8227171+1814759)/163351866*100</f>
        <v>25.806761827869174</v>
      </c>
    </row>
    <row r="55" spans="1:58" hidden="1" x14ac:dyDescent="0.2">
      <c r="A55" s="8" t="s">
        <v>112</v>
      </c>
      <c r="B55" s="9">
        <v>4306716</v>
      </c>
      <c r="C55" s="16" t="s">
        <v>452</v>
      </c>
      <c r="D55" s="16"/>
      <c r="E55" s="17" t="s">
        <v>450</v>
      </c>
      <c r="F55" s="17" t="s">
        <v>446</v>
      </c>
      <c r="G55" s="11">
        <v>29.750318844626001</v>
      </c>
      <c r="H55" s="10" t="s">
        <v>59</v>
      </c>
      <c r="I55" s="11">
        <v>28.9526100316168</v>
      </c>
      <c r="J55" s="11">
        <v>26.328173189135502</v>
      </c>
      <c r="K55" s="11">
        <v>29.3939760797034</v>
      </c>
      <c r="L55" s="10" t="s">
        <v>59</v>
      </c>
      <c r="M55" s="10" t="s">
        <v>59</v>
      </c>
      <c r="N55" s="10" t="s">
        <v>59</v>
      </c>
      <c r="O55" s="10" t="s">
        <v>59</v>
      </c>
      <c r="P55" s="10" t="s">
        <v>59</v>
      </c>
      <c r="Q55" s="10" t="s">
        <v>59</v>
      </c>
      <c r="R55" s="10" t="s">
        <v>59</v>
      </c>
      <c r="S55" s="10" t="s">
        <v>59</v>
      </c>
      <c r="T55" s="10" t="s">
        <v>59</v>
      </c>
      <c r="U55" s="10" t="s">
        <v>59</v>
      </c>
      <c r="V55" s="10" t="s">
        <v>59</v>
      </c>
      <c r="W55" s="11">
        <v>39.787997194157697</v>
      </c>
      <c r="X55" s="10" t="s">
        <v>59</v>
      </c>
      <c r="Y55" s="10" t="s">
        <v>59</v>
      </c>
      <c r="Z55" s="10" t="s">
        <v>59</v>
      </c>
      <c r="AA55" s="11">
        <v>38.518427857972704</v>
      </c>
      <c r="AB55" s="10" t="s">
        <v>59</v>
      </c>
      <c r="AC55" s="10" t="s">
        <v>59</v>
      </c>
      <c r="AD55" s="10" t="s">
        <v>59</v>
      </c>
      <c r="AE55" s="11">
        <v>40.494369039550101</v>
      </c>
      <c r="AF55" s="10" t="s">
        <v>59</v>
      </c>
      <c r="AG55" s="10" t="s">
        <v>59</v>
      </c>
      <c r="AH55" s="10" t="s">
        <v>59</v>
      </c>
      <c r="AI55" s="11">
        <v>31.777494451067401</v>
      </c>
      <c r="AJ55" s="10" t="s">
        <v>59</v>
      </c>
      <c r="AK55" s="10" t="s">
        <v>59</v>
      </c>
      <c r="AL55" s="10" t="s">
        <v>59</v>
      </c>
      <c r="AM55" s="11">
        <v>32.900802972498497</v>
      </c>
      <c r="AN55" s="10" t="s">
        <v>59</v>
      </c>
      <c r="AO55" s="10" t="s">
        <v>59</v>
      </c>
      <c r="AP55" s="10" t="s">
        <v>59</v>
      </c>
      <c r="AQ55" s="11">
        <v>27.889486263340299</v>
      </c>
      <c r="AR55" s="10" t="s">
        <v>59</v>
      </c>
      <c r="AS55" s="10" t="s">
        <v>59</v>
      </c>
      <c r="AT55" s="10" t="s">
        <v>59</v>
      </c>
      <c r="AU55" s="11">
        <v>34.748107315202198</v>
      </c>
      <c r="AV55" s="10" t="s">
        <v>59</v>
      </c>
      <c r="AW55" s="10" t="s">
        <v>59</v>
      </c>
      <c r="AX55" s="10" t="s">
        <v>59</v>
      </c>
      <c r="AY55" s="11">
        <v>32.077079226706999</v>
      </c>
      <c r="AZ55" s="10" t="s">
        <v>59</v>
      </c>
      <c r="BA55" s="10" t="s">
        <v>59</v>
      </c>
      <c r="BB55" s="10" t="s">
        <v>59</v>
      </c>
      <c r="BC55" s="11">
        <v>29.175805072770299</v>
      </c>
      <c r="BD55" s="10" t="s">
        <v>59</v>
      </c>
      <c r="BE55" s="10" t="s">
        <v>59</v>
      </c>
      <c r="BF55" s="6">
        <v>31.1846556174232</v>
      </c>
    </row>
    <row r="56" spans="1:58" hidden="1" x14ac:dyDescent="0.2">
      <c r="A56" s="8" t="s">
        <v>113</v>
      </c>
      <c r="B56" s="9">
        <v>4283860</v>
      </c>
      <c r="C56" s="16" t="s">
        <v>443</v>
      </c>
      <c r="D56" s="16" t="s">
        <v>475</v>
      </c>
      <c r="E56" s="17" t="s">
        <v>457</v>
      </c>
      <c r="F56" s="17" t="s">
        <v>446</v>
      </c>
      <c r="G56" s="11">
        <v>34.478923661065203</v>
      </c>
      <c r="H56" s="11">
        <v>33.031580551234299</v>
      </c>
      <c r="I56" s="11">
        <v>36.583870805239798</v>
      </c>
      <c r="J56" s="11">
        <v>36.224867262227299</v>
      </c>
      <c r="K56" s="11">
        <v>36.224867262227299</v>
      </c>
      <c r="L56" s="10" t="s">
        <v>59</v>
      </c>
      <c r="M56" s="11">
        <v>35.482475954943403</v>
      </c>
      <c r="N56" s="11">
        <v>33.553416176482102</v>
      </c>
      <c r="O56" s="11">
        <v>33.553416176482102</v>
      </c>
      <c r="P56" s="10" t="s">
        <v>59</v>
      </c>
      <c r="Q56" s="11">
        <v>29.272295904743299</v>
      </c>
      <c r="R56" s="11">
        <v>31.605885568445601</v>
      </c>
      <c r="S56" s="11">
        <v>32.745023280873497</v>
      </c>
      <c r="T56" s="11">
        <v>32.451224890433402</v>
      </c>
      <c r="U56" s="11">
        <v>34.894357066124698</v>
      </c>
      <c r="V56" s="11">
        <v>33.259806887155797</v>
      </c>
      <c r="W56" s="11">
        <v>34.824722556929999</v>
      </c>
      <c r="X56" s="10" t="s">
        <v>59</v>
      </c>
      <c r="Y56" s="10" t="s">
        <v>59</v>
      </c>
      <c r="Z56" s="11">
        <v>36.030928917559798</v>
      </c>
      <c r="AA56" s="11">
        <v>36.030928917559798</v>
      </c>
      <c r="AB56" s="10" t="s">
        <v>59</v>
      </c>
      <c r="AC56" s="10" t="s">
        <v>59</v>
      </c>
      <c r="AD56" s="11">
        <v>31.8251101721597</v>
      </c>
      <c r="AE56" s="11">
        <v>31.8251101721597</v>
      </c>
      <c r="AF56" s="10" t="s">
        <v>59</v>
      </c>
      <c r="AG56" s="10" t="s">
        <v>59</v>
      </c>
      <c r="AH56" s="11">
        <v>22.4488113760884</v>
      </c>
      <c r="AI56" s="11">
        <v>22.4488113760884</v>
      </c>
      <c r="AJ56" s="10" t="s">
        <v>59</v>
      </c>
      <c r="AK56" s="10" t="s">
        <v>59</v>
      </c>
      <c r="AL56" s="11">
        <v>26.3166492878239</v>
      </c>
      <c r="AM56" s="11">
        <v>26.3166492878239</v>
      </c>
      <c r="AN56" s="10" t="s">
        <v>59</v>
      </c>
      <c r="AO56" s="10" t="s">
        <v>59</v>
      </c>
      <c r="AP56" s="11">
        <v>22.339867726264298</v>
      </c>
      <c r="AQ56" s="11">
        <v>22.339867726264298</v>
      </c>
      <c r="AR56" s="10" t="s">
        <v>59</v>
      </c>
      <c r="AS56" s="10" t="s">
        <v>59</v>
      </c>
      <c r="AT56" s="11">
        <v>30.682026981729699</v>
      </c>
      <c r="AU56" s="11">
        <v>30.682026981729699</v>
      </c>
      <c r="AV56" s="10" t="s">
        <v>59</v>
      </c>
      <c r="AW56" s="10" t="s">
        <v>59</v>
      </c>
      <c r="AX56" s="11">
        <v>30.682026981729699</v>
      </c>
      <c r="AY56" s="11">
        <v>30.682026981729699</v>
      </c>
      <c r="AZ56" s="10" t="s">
        <v>59</v>
      </c>
      <c r="BA56" s="10" t="s">
        <v>59</v>
      </c>
      <c r="BB56" s="11">
        <v>19.430915307994201</v>
      </c>
      <c r="BC56" s="11">
        <v>19.430915307994201</v>
      </c>
      <c r="BD56" s="10" t="s">
        <v>59</v>
      </c>
      <c r="BE56" s="10" t="s">
        <v>59</v>
      </c>
      <c r="BF56" s="6">
        <v>17.969362011534098</v>
      </c>
    </row>
    <row r="57" spans="1:58" hidden="1" x14ac:dyDescent="0.2">
      <c r="A57" s="8" t="s">
        <v>114</v>
      </c>
      <c r="B57" s="9">
        <v>4676026</v>
      </c>
      <c r="C57" s="16" t="s">
        <v>452</v>
      </c>
      <c r="D57" s="16"/>
      <c r="E57" s="17" t="s">
        <v>441</v>
      </c>
      <c r="F57" s="17" t="s">
        <v>446</v>
      </c>
      <c r="G57" s="10">
        <f>(7494180063+662849480+3449920+2350127967+788194262+18891491026)/110453159873*100</f>
        <v>27.333118176712247</v>
      </c>
      <c r="H57" s="10" t="s">
        <v>59</v>
      </c>
      <c r="I57" s="10" t="s">
        <v>59</v>
      </c>
      <c r="J57" s="10">
        <f>(9636803763+680896194+2201739+1947379384+719183960+17450539939)/110142466529*100</f>
        <v>27.634214066729729</v>
      </c>
      <c r="K57" s="10">
        <f>(9636803763+680896194+2201739+1947379384+719183960+17450539939)/110142466529*100</f>
        <v>27.634214066729729</v>
      </c>
      <c r="L57" s="10" t="s">
        <v>59</v>
      </c>
      <c r="M57" s="10" t="s">
        <v>59</v>
      </c>
      <c r="N57" s="10">
        <f>(9608917143+1571749712+2210576+2498176039+17316296010)/108606049472*100</f>
        <v>28.541089221730235</v>
      </c>
      <c r="O57" s="10">
        <f>(9608917143+1571749712+2210576+2498176039+17316296010)/108606049472*100</f>
        <v>28.541089221730235</v>
      </c>
      <c r="P57" s="10" t="s">
        <v>59</v>
      </c>
      <c r="Q57" s="10" t="s">
        <v>59</v>
      </c>
      <c r="R57" s="11">
        <v>20.694256252761001</v>
      </c>
      <c r="S57" s="11">
        <v>20.694256252761001</v>
      </c>
      <c r="T57" s="10" t="s">
        <v>59</v>
      </c>
      <c r="U57" s="10" t="s">
        <v>59</v>
      </c>
      <c r="V57" s="11">
        <v>28.486082534242801</v>
      </c>
      <c r="W57" s="11">
        <v>28.486082534242801</v>
      </c>
      <c r="X57" s="10" t="s">
        <v>59</v>
      </c>
      <c r="Y57" s="10" t="s">
        <v>59</v>
      </c>
      <c r="Z57" s="11">
        <v>24.065315049095499</v>
      </c>
      <c r="AA57" s="11">
        <v>24.065315049095499</v>
      </c>
      <c r="AB57" s="10" t="s">
        <v>59</v>
      </c>
      <c r="AC57" s="10" t="s">
        <v>59</v>
      </c>
      <c r="AD57" s="11">
        <v>43.792895121367103</v>
      </c>
      <c r="AE57" s="11">
        <v>43.792895121367103</v>
      </c>
      <c r="AF57" s="10" t="s">
        <v>59</v>
      </c>
      <c r="AG57" s="10" t="s">
        <v>59</v>
      </c>
      <c r="AH57" s="11">
        <v>18.872589419567898</v>
      </c>
      <c r="AI57" s="11">
        <v>18.872589419567898</v>
      </c>
      <c r="AJ57" s="10" t="s">
        <v>59</v>
      </c>
      <c r="AK57" s="10" t="s">
        <v>59</v>
      </c>
      <c r="AL57" s="11">
        <v>34.384508272491203</v>
      </c>
      <c r="AM57" s="11">
        <v>34.384508272491203</v>
      </c>
      <c r="AN57" s="10" t="s">
        <v>59</v>
      </c>
      <c r="AO57" s="10" t="s">
        <v>59</v>
      </c>
      <c r="AP57" s="11">
        <v>37.251902982190401</v>
      </c>
      <c r="AQ57" s="11">
        <v>37.251902982190401</v>
      </c>
      <c r="AR57" s="10" t="s">
        <v>59</v>
      </c>
      <c r="AS57" s="10" t="s">
        <v>59</v>
      </c>
      <c r="AT57" s="11">
        <v>40.910136598430803</v>
      </c>
      <c r="AU57" s="11">
        <v>40.910136598430803</v>
      </c>
      <c r="AV57" s="10" t="s">
        <v>59</v>
      </c>
      <c r="AW57" s="10" t="s">
        <v>59</v>
      </c>
      <c r="AX57" s="11">
        <v>44.282503293703797</v>
      </c>
      <c r="AY57" s="11">
        <v>44.282503293703797</v>
      </c>
      <c r="AZ57" s="10" t="s">
        <v>59</v>
      </c>
      <c r="BA57" s="10" t="s">
        <v>59</v>
      </c>
      <c r="BB57" s="11">
        <v>26.701702447464399</v>
      </c>
      <c r="BC57" s="11">
        <v>26.701702447464399</v>
      </c>
      <c r="BD57" s="10" t="s">
        <v>59</v>
      </c>
      <c r="BE57" s="10" t="s">
        <v>59</v>
      </c>
      <c r="BF57" s="5" t="s">
        <v>59</v>
      </c>
    </row>
    <row r="58" spans="1:58" hidden="1" x14ac:dyDescent="0.2">
      <c r="A58" s="8" t="s">
        <v>115</v>
      </c>
      <c r="B58" s="9">
        <v>4676276</v>
      </c>
      <c r="C58" s="16" t="s">
        <v>452</v>
      </c>
      <c r="D58" s="16"/>
      <c r="E58" s="17" t="s">
        <v>450</v>
      </c>
      <c r="F58" s="17" t="s">
        <v>446</v>
      </c>
      <c r="G58" s="11">
        <v>17.4687909555843</v>
      </c>
      <c r="H58" s="10" t="s">
        <v>59</v>
      </c>
      <c r="I58" s="10" t="s">
        <v>59</v>
      </c>
      <c r="J58" s="11">
        <v>22.2395842190137</v>
      </c>
      <c r="K58" s="11">
        <v>22.2395842190137</v>
      </c>
      <c r="L58" s="10" t="s">
        <v>59</v>
      </c>
      <c r="M58" s="10" t="s">
        <v>59</v>
      </c>
      <c r="N58" s="11">
        <v>26.6918203621297</v>
      </c>
      <c r="O58" s="11">
        <v>26.6918203621297</v>
      </c>
      <c r="P58" s="10" t="s">
        <v>59</v>
      </c>
      <c r="Q58" s="10" t="s">
        <v>59</v>
      </c>
      <c r="R58" s="10" t="s">
        <v>59</v>
      </c>
      <c r="S58" s="10" t="s">
        <v>59</v>
      </c>
      <c r="T58" s="10" t="s">
        <v>59</v>
      </c>
      <c r="U58" s="10" t="s">
        <v>59</v>
      </c>
      <c r="V58" s="11">
        <v>26.063811705303799</v>
      </c>
      <c r="W58" s="11">
        <v>26.063811705303799</v>
      </c>
      <c r="X58" s="10" t="s">
        <v>59</v>
      </c>
      <c r="Y58" s="10" t="s">
        <v>59</v>
      </c>
      <c r="Z58" s="11">
        <v>21.252794854914001</v>
      </c>
      <c r="AA58" s="11">
        <v>21.252794854914001</v>
      </c>
      <c r="AB58" s="10" t="s">
        <v>59</v>
      </c>
      <c r="AC58" s="10" t="s">
        <v>59</v>
      </c>
      <c r="AD58" s="11">
        <v>41.797869745770498</v>
      </c>
      <c r="AE58" s="11">
        <v>41.797869745770498</v>
      </c>
      <c r="AF58" s="10" t="s">
        <v>59</v>
      </c>
      <c r="AG58" s="10" t="s">
        <v>59</v>
      </c>
      <c r="AH58" s="11">
        <v>26.027776706889199</v>
      </c>
      <c r="AI58" s="11">
        <v>26.027776706889199</v>
      </c>
      <c r="AJ58" s="10" t="s">
        <v>59</v>
      </c>
      <c r="AK58" s="10" t="s">
        <v>59</v>
      </c>
      <c r="AL58" s="11">
        <v>29.811919377236499</v>
      </c>
      <c r="AM58" s="11">
        <v>29.811919377236499</v>
      </c>
      <c r="AN58" s="10" t="s">
        <v>59</v>
      </c>
      <c r="AO58" s="10" t="s">
        <v>59</v>
      </c>
      <c r="AP58" s="11">
        <v>36.883034029811498</v>
      </c>
      <c r="AQ58" s="11">
        <v>36.883034029811498</v>
      </c>
      <c r="AR58" s="10" t="s">
        <v>59</v>
      </c>
      <c r="AS58" s="10" t="s">
        <v>59</v>
      </c>
      <c r="AT58" s="11">
        <v>34.555021076845399</v>
      </c>
      <c r="AU58" s="11">
        <v>34.555021076845399</v>
      </c>
      <c r="AV58" s="10" t="s">
        <v>59</v>
      </c>
      <c r="AW58" s="10" t="s">
        <v>59</v>
      </c>
      <c r="AX58" s="11">
        <v>35.831777244658198</v>
      </c>
      <c r="AY58" s="11">
        <v>35.831777244658198</v>
      </c>
      <c r="AZ58" s="10" t="s">
        <v>59</v>
      </c>
      <c r="BA58" s="10" t="s">
        <v>59</v>
      </c>
      <c r="BB58" s="10" t="s">
        <v>59</v>
      </c>
      <c r="BC58" s="10" t="s">
        <v>59</v>
      </c>
      <c r="BD58" s="10" t="s">
        <v>59</v>
      </c>
      <c r="BE58" s="10" t="s">
        <v>59</v>
      </c>
      <c r="BF58" s="5" t="s">
        <v>59</v>
      </c>
    </row>
    <row r="59" spans="1:58" hidden="1" x14ac:dyDescent="0.2">
      <c r="A59" s="8" t="s">
        <v>116</v>
      </c>
      <c r="B59" s="9">
        <v>4836459</v>
      </c>
      <c r="C59" s="16" t="s">
        <v>452</v>
      </c>
      <c r="D59" s="16"/>
      <c r="E59" s="17" t="s">
        <v>441</v>
      </c>
      <c r="F59" s="17" t="s">
        <v>446</v>
      </c>
      <c r="G59" s="11">
        <v>28.676445907870601</v>
      </c>
      <c r="H59" s="10" t="s">
        <v>59</v>
      </c>
      <c r="I59" s="11">
        <v>26.864519402446302</v>
      </c>
      <c r="J59" s="11">
        <v>28.780050592311301</v>
      </c>
      <c r="K59" s="11">
        <v>28.9348494080241</v>
      </c>
      <c r="L59" s="11">
        <v>27.629935202429099</v>
      </c>
      <c r="M59" s="10" t="s">
        <v>59</v>
      </c>
      <c r="N59" s="10" t="s">
        <v>59</v>
      </c>
      <c r="O59" s="10" t="s">
        <v>59</v>
      </c>
      <c r="P59" s="10" t="s">
        <v>59</v>
      </c>
      <c r="Q59" s="10" t="s">
        <v>59</v>
      </c>
      <c r="R59" s="10" t="s">
        <v>59</v>
      </c>
      <c r="S59" s="10" t="s">
        <v>59</v>
      </c>
      <c r="T59" s="10" t="s">
        <v>59</v>
      </c>
      <c r="U59" s="10" t="s">
        <v>59</v>
      </c>
      <c r="V59" s="10" t="s">
        <v>59</v>
      </c>
      <c r="W59" s="11">
        <v>45.584281847945697</v>
      </c>
      <c r="X59" s="10" t="s">
        <v>59</v>
      </c>
      <c r="Y59" s="10" t="s">
        <v>59</v>
      </c>
      <c r="Z59" s="10" t="s">
        <v>59</v>
      </c>
      <c r="AA59" s="11">
        <v>46.253685170532101</v>
      </c>
      <c r="AB59" s="10" t="s">
        <v>59</v>
      </c>
      <c r="AC59" s="10" t="s">
        <v>59</v>
      </c>
      <c r="AD59" s="10" t="s">
        <v>59</v>
      </c>
      <c r="AE59" s="11">
        <v>47.506771114197697</v>
      </c>
      <c r="AF59" s="10" t="s">
        <v>59</v>
      </c>
      <c r="AG59" s="10" t="s">
        <v>59</v>
      </c>
      <c r="AH59" s="10" t="s">
        <v>59</v>
      </c>
      <c r="AI59" s="11">
        <v>49.580468122603001</v>
      </c>
      <c r="AJ59" s="10" t="s">
        <v>59</v>
      </c>
      <c r="AK59" s="10" t="s">
        <v>59</v>
      </c>
      <c r="AL59" s="10" t="s">
        <v>59</v>
      </c>
      <c r="AM59" s="11">
        <v>37.562185348340101</v>
      </c>
      <c r="AN59" s="10" t="s">
        <v>59</v>
      </c>
      <c r="AO59" s="10" t="s">
        <v>59</v>
      </c>
      <c r="AP59" s="10" t="s">
        <v>59</v>
      </c>
      <c r="AQ59" s="11">
        <v>42.8030631120942</v>
      </c>
      <c r="AR59" s="10" t="s">
        <v>59</v>
      </c>
      <c r="AS59" s="10" t="s">
        <v>59</v>
      </c>
      <c r="AT59" s="10" t="s">
        <v>59</v>
      </c>
      <c r="AU59" s="11">
        <v>46.779973985028597</v>
      </c>
      <c r="AV59" s="10" t="s">
        <v>59</v>
      </c>
      <c r="AW59" s="10" t="s">
        <v>59</v>
      </c>
      <c r="AX59" s="10" t="s">
        <v>59</v>
      </c>
      <c r="AY59" s="10" t="s">
        <v>59</v>
      </c>
      <c r="AZ59" s="10" t="s">
        <v>59</v>
      </c>
      <c r="BA59" s="10" t="s">
        <v>59</v>
      </c>
      <c r="BB59" s="10" t="s">
        <v>59</v>
      </c>
      <c r="BC59" s="10" t="s">
        <v>59</v>
      </c>
      <c r="BD59" s="10" t="s">
        <v>59</v>
      </c>
      <c r="BE59" s="10" t="s">
        <v>59</v>
      </c>
      <c r="BF59" s="5" t="s">
        <v>59</v>
      </c>
    </row>
    <row r="60" spans="1:58" hidden="1" x14ac:dyDescent="0.2">
      <c r="A60" s="8" t="s">
        <v>117</v>
      </c>
      <c r="B60" s="9">
        <v>4332463</v>
      </c>
      <c r="C60" s="14" t="s">
        <v>452</v>
      </c>
      <c r="D60" s="14"/>
      <c r="E60" s="15" t="s">
        <v>441</v>
      </c>
      <c r="F60" s="15" t="s">
        <v>446</v>
      </c>
      <c r="G60" s="11">
        <v>23.576274060262701</v>
      </c>
      <c r="H60" s="11">
        <v>22.4073411400298</v>
      </c>
      <c r="I60" s="11">
        <v>23.163069702234399</v>
      </c>
      <c r="J60" s="11">
        <v>22.097630912064201</v>
      </c>
      <c r="K60" s="11">
        <v>22.537182469431698</v>
      </c>
      <c r="L60" s="10" t="s">
        <v>59</v>
      </c>
      <c r="M60" s="11">
        <v>23.203997497722401</v>
      </c>
      <c r="N60" s="11">
        <v>25.2331249936902</v>
      </c>
      <c r="O60" s="11">
        <v>34.285398150048103</v>
      </c>
      <c r="P60" s="11">
        <v>36.313812583861399</v>
      </c>
      <c r="Q60" s="11">
        <v>34.444453243856202</v>
      </c>
      <c r="R60" s="11">
        <v>31.4501976733379</v>
      </c>
      <c r="S60" s="11">
        <v>33.127387369745499</v>
      </c>
      <c r="T60" s="11">
        <v>32.891146854907603</v>
      </c>
      <c r="U60" s="11">
        <v>32.595474784777899</v>
      </c>
      <c r="V60" s="10" t="s">
        <v>59</v>
      </c>
      <c r="W60" s="11">
        <v>33.199776794291097</v>
      </c>
      <c r="X60" s="11">
        <v>29.5262409864239</v>
      </c>
      <c r="Y60" s="11">
        <v>30.150436425805999</v>
      </c>
      <c r="Z60" s="10" t="s">
        <v>59</v>
      </c>
      <c r="AA60" s="11">
        <v>30.802829392265298</v>
      </c>
      <c r="AB60" s="11">
        <v>29.1877460669714</v>
      </c>
      <c r="AC60" s="11">
        <v>29.1517479113033</v>
      </c>
      <c r="AD60" s="11">
        <v>30.7301975549262</v>
      </c>
      <c r="AE60" s="11">
        <v>31.4900833909388</v>
      </c>
      <c r="AF60" s="10" t="s">
        <v>59</v>
      </c>
      <c r="AG60" s="11">
        <v>28.7690247389666</v>
      </c>
      <c r="AH60" s="10" t="s">
        <v>59</v>
      </c>
      <c r="AI60" s="11">
        <v>28.241212249002</v>
      </c>
      <c r="AJ60" s="10" t="s">
        <v>59</v>
      </c>
      <c r="AK60" s="11">
        <v>31.276694963645401</v>
      </c>
      <c r="AL60" s="10" t="s">
        <v>59</v>
      </c>
      <c r="AM60" s="11">
        <v>29.075485000665299</v>
      </c>
      <c r="AN60" s="10" t="s">
        <v>59</v>
      </c>
      <c r="AO60" s="10" t="s">
        <v>59</v>
      </c>
      <c r="AP60" s="10" t="s">
        <v>59</v>
      </c>
      <c r="AQ60" s="11">
        <v>32.590692038240803</v>
      </c>
      <c r="AR60" s="10" t="s">
        <v>59</v>
      </c>
      <c r="AS60" s="10" t="s">
        <v>59</v>
      </c>
      <c r="AT60" s="10" t="s">
        <v>59</v>
      </c>
      <c r="AU60" s="11">
        <v>29.5333684886043</v>
      </c>
      <c r="AV60" s="10" t="s">
        <v>59</v>
      </c>
      <c r="AW60" s="10" t="s">
        <v>59</v>
      </c>
      <c r="AX60" s="10" t="s">
        <v>59</v>
      </c>
      <c r="AY60" s="11">
        <v>30.962955107076102</v>
      </c>
      <c r="AZ60" s="10" t="s">
        <v>59</v>
      </c>
      <c r="BA60" s="10" t="s">
        <v>59</v>
      </c>
      <c r="BB60" s="10" t="s">
        <v>59</v>
      </c>
      <c r="BC60" s="11">
        <v>25.8936494017839</v>
      </c>
      <c r="BD60" s="10" t="s">
        <v>59</v>
      </c>
      <c r="BE60" s="10" t="s">
        <v>59</v>
      </c>
      <c r="BF60" s="5" t="s">
        <v>59</v>
      </c>
    </row>
    <row r="61" spans="1:58" hidden="1" x14ac:dyDescent="0.2">
      <c r="A61" s="8" t="s">
        <v>118</v>
      </c>
      <c r="B61" s="9">
        <v>4303897</v>
      </c>
      <c r="C61" s="14" t="s">
        <v>443</v>
      </c>
      <c r="D61" s="14" t="s">
        <v>476</v>
      </c>
      <c r="E61" s="15" t="s">
        <v>457</v>
      </c>
      <c r="F61" s="15" t="s">
        <v>446</v>
      </c>
      <c r="G61" s="11">
        <v>27.5691922579013</v>
      </c>
      <c r="H61" s="11">
        <v>27.566411169144001</v>
      </c>
      <c r="I61" s="11">
        <v>25.530716565758699</v>
      </c>
      <c r="J61" s="11">
        <v>24.3741250925153</v>
      </c>
      <c r="K61" s="11">
        <v>23.6375885818086</v>
      </c>
      <c r="L61" s="11">
        <v>27.266584299992399</v>
      </c>
      <c r="M61" s="11">
        <v>27.473144257958101</v>
      </c>
      <c r="N61" s="11">
        <v>27.7033302303082</v>
      </c>
      <c r="O61" s="11">
        <v>28.872121896073299</v>
      </c>
      <c r="P61" s="11">
        <v>29.953457163490501</v>
      </c>
      <c r="Q61" s="11">
        <v>31.259377993745101</v>
      </c>
      <c r="R61" s="11">
        <v>30.754410026108101</v>
      </c>
      <c r="S61" s="11">
        <v>31.245642797627301</v>
      </c>
      <c r="T61" s="11">
        <v>31.522327739551098</v>
      </c>
      <c r="U61" s="11">
        <v>32.186526199204401</v>
      </c>
      <c r="V61" s="11">
        <v>32.017960409871698</v>
      </c>
      <c r="W61" s="11">
        <v>34.344685594075898</v>
      </c>
      <c r="X61" s="10" t="s">
        <v>59</v>
      </c>
      <c r="Y61" s="11">
        <v>35.839880044344298</v>
      </c>
      <c r="Z61" s="10" t="s">
        <v>59</v>
      </c>
      <c r="AA61" s="11">
        <v>39.004382322650898</v>
      </c>
      <c r="AB61" s="11">
        <v>40.354375089839898</v>
      </c>
      <c r="AC61" s="11">
        <v>39.644025081078198</v>
      </c>
      <c r="AD61" s="11">
        <v>40.067091322240103</v>
      </c>
      <c r="AE61" s="11">
        <v>39.499420163064798</v>
      </c>
      <c r="AF61" s="11">
        <v>36.399553117686501</v>
      </c>
      <c r="AG61" s="11">
        <v>34.047697649131301</v>
      </c>
      <c r="AH61" s="11">
        <v>31.042129621095999</v>
      </c>
      <c r="AI61" s="11">
        <v>29.787597812109201</v>
      </c>
      <c r="AJ61" s="11">
        <v>28.600658290822199</v>
      </c>
      <c r="AK61" s="10" t="s">
        <v>59</v>
      </c>
      <c r="AL61" s="10" t="s">
        <v>59</v>
      </c>
      <c r="AM61" s="11">
        <v>28.932042642892199</v>
      </c>
      <c r="AN61" s="10" t="s">
        <v>59</v>
      </c>
      <c r="AO61" s="10" t="s">
        <v>59</v>
      </c>
      <c r="AP61" s="10" t="s">
        <v>59</v>
      </c>
      <c r="AQ61" s="11">
        <v>27.913960994571202</v>
      </c>
      <c r="AR61" s="10" t="s">
        <v>59</v>
      </c>
      <c r="AS61" s="10" t="s">
        <v>59</v>
      </c>
      <c r="AT61" s="10" t="s">
        <v>59</v>
      </c>
      <c r="AU61" s="11">
        <v>40.396102477912699</v>
      </c>
      <c r="AV61" s="10" t="s">
        <v>59</v>
      </c>
      <c r="AW61" s="10" t="s">
        <v>59</v>
      </c>
      <c r="AX61" s="10" t="s">
        <v>59</v>
      </c>
      <c r="AY61" s="11">
        <v>37.643874160013397</v>
      </c>
      <c r="AZ61" s="10" t="s">
        <v>59</v>
      </c>
      <c r="BA61" s="10" t="s">
        <v>59</v>
      </c>
      <c r="BB61" s="10" t="s">
        <v>59</v>
      </c>
      <c r="BC61" s="11">
        <v>28.077282238451101</v>
      </c>
      <c r="BD61" s="10" t="s">
        <v>59</v>
      </c>
      <c r="BE61" s="10" t="s">
        <v>59</v>
      </c>
      <c r="BF61" s="6">
        <v>35.799594570798</v>
      </c>
    </row>
    <row r="62" spans="1:58" hidden="1" x14ac:dyDescent="0.2">
      <c r="A62" s="8" t="s">
        <v>119</v>
      </c>
      <c r="B62" s="9">
        <v>4814099</v>
      </c>
      <c r="C62" s="16" t="s">
        <v>452</v>
      </c>
      <c r="D62" s="16"/>
      <c r="E62" s="17" t="s">
        <v>450</v>
      </c>
      <c r="F62" s="17" t="s">
        <v>446</v>
      </c>
      <c r="G62" s="11">
        <v>25.341024419911999</v>
      </c>
      <c r="H62" s="11">
        <v>25.715389172813399</v>
      </c>
      <c r="I62" s="11">
        <v>26.638390019665</v>
      </c>
      <c r="J62" s="11">
        <v>27.319529552570401</v>
      </c>
      <c r="K62" s="11">
        <v>27.108271426216099</v>
      </c>
      <c r="L62" s="10" t="s">
        <v>59</v>
      </c>
      <c r="M62" s="10" t="s">
        <v>59</v>
      </c>
      <c r="N62" s="10" t="s">
        <v>59</v>
      </c>
      <c r="O62" s="11">
        <v>23.116655053527001</v>
      </c>
      <c r="P62" s="11">
        <v>12.272457221012701</v>
      </c>
      <c r="Q62" s="11">
        <v>11.4376519749799</v>
      </c>
      <c r="R62" s="11">
        <v>11.8547316433277</v>
      </c>
      <c r="S62" s="11">
        <v>21.132756592051301</v>
      </c>
      <c r="T62" s="11">
        <v>13.4427683614612</v>
      </c>
      <c r="U62" s="11">
        <v>13.6248241720716</v>
      </c>
      <c r="V62" s="11">
        <v>12.7361999922524</v>
      </c>
      <c r="W62" s="11">
        <v>20.690770952101602</v>
      </c>
      <c r="X62" s="11">
        <v>12.490502807337601</v>
      </c>
      <c r="Y62" s="11">
        <v>10.1998105155301</v>
      </c>
      <c r="Z62" s="10" t="s">
        <v>59</v>
      </c>
      <c r="AA62" s="11">
        <v>24.5346782144168</v>
      </c>
      <c r="AB62" s="11">
        <v>11.357370499651999</v>
      </c>
      <c r="AC62" s="11">
        <v>11.846114159540001</v>
      </c>
      <c r="AD62" s="11">
        <v>12.2282350848722</v>
      </c>
      <c r="AE62" s="11">
        <v>19.208344593650899</v>
      </c>
      <c r="AF62" s="10" t="s">
        <v>59</v>
      </c>
      <c r="AG62" s="10" t="s">
        <v>59</v>
      </c>
      <c r="AH62" s="10" t="s">
        <v>59</v>
      </c>
      <c r="AI62" s="11">
        <v>19.5525842493401</v>
      </c>
      <c r="AJ62" s="10" t="s">
        <v>59</v>
      </c>
      <c r="AK62" s="10" t="s">
        <v>59</v>
      </c>
      <c r="AL62" s="10" t="s">
        <v>59</v>
      </c>
      <c r="AM62" s="11">
        <v>34.9121230026877</v>
      </c>
      <c r="AN62" s="10" t="s">
        <v>59</v>
      </c>
      <c r="AO62" s="10" t="s">
        <v>59</v>
      </c>
      <c r="AP62" s="10" t="s">
        <v>59</v>
      </c>
      <c r="AQ62" s="11">
        <v>38.858552104755702</v>
      </c>
      <c r="AR62" s="10" t="s">
        <v>59</v>
      </c>
      <c r="AS62" s="10" t="s">
        <v>59</v>
      </c>
      <c r="AT62" s="10" t="s">
        <v>59</v>
      </c>
      <c r="AU62" s="11">
        <v>36.218673206589102</v>
      </c>
      <c r="AV62" s="10" t="s">
        <v>59</v>
      </c>
      <c r="AW62" s="10" t="s">
        <v>59</v>
      </c>
      <c r="AX62" s="10" t="s">
        <v>59</v>
      </c>
      <c r="AY62" s="11">
        <v>38.345034323116401</v>
      </c>
      <c r="AZ62" s="10" t="s">
        <v>59</v>
      </c>
      <c r="BA62" s="10" t="s">
        <v>59</v>
      </c>
      <c r="BB62" s="10" t="s">
        <v>59</v>
      </c>
      <c r="BC62" s="10" t="s">
        <v>59</v>
      </c>
      <c r="BD62" s="10" t="s">
        <v>59</v>
      </c>
      <c r="BE62" s="10" t="s">
        <v>59</v>
      </c>
      <c r="BF62" s="5" t="s">
        <v>59</v>
      </c>
    </row>
    <row r="63" spans="1:58" hidden="1" x14ac:dyDescent="0.2">
      <c r="A63" s="8" t="s">
        <v>120</v>
      </c>
      <c r="B63" s="9">
        <v>4306603</v>
      </c>
      <c r="C63" s="16" t="s">
        <v>453</v>
      </c>
      <c r="D63" s="16"/>
      <c r="E63" s="17" t="s">
        <v>441</v>
      </c>
      <c r="F63" s="17" t="s">
        <v>446</v>
      </c>
      <c r="G63" s="11">
        <v>21.178500708637401</v>
      </c>
      <c r="H63" s="10" t="s">
        <v>59</v>
      </c>
      <c r="I63" s="10" t="s">
        <v>59</v>
      </c>
      <c r="J63" s="11">
        <v>22.5289277798461</v>
      </c>
      <c r="K63" s="11">
        <v>22.5289277798461</v>
      </c>
      <c r="L63" s="10" t="s">
        <v>59</v>
      </c>
      <c r="M63" s="10" t="s">
        <v>59</v>
      </c>
      <c r="N63" s="11">
        <v>17.545521190043999</v>
      </c>
      <c r="O63" s="11">
        <v>17.545521190043999</v>
      </c>
      <c r="P63" s="10" t="s">
        <v>59</v>
      </c>
      <c r="Q63" s="11">
        <v>16.406318444014801</v>
      </c>
      <c r="R63" s="11">
        <v>17.2302906544762</v>
      </c>
      <c r="S63" s="11">
        <v>17.2302906544762</v>
      </c>
      <c r="T63" s="10" t="s">
        <v>59</v>
      </c>
      <c r="U63" s="10" t="s">
        <v>59</v>
      </c>
      <c r="V63" s="11">
        <v>15.2263653979621</v>
      </c>
      <c r="W63" s="11">
        <v>15.2263653979621</v>
      </c>
      <c r="X63" s="10" t="s">
        <v>59</v>
      </c>
      <c r="Y63" s="10" t="s">
        <v>59</v>
      </c>
      <c r="Z63" s="11">
        <v>16.7830999593508</v>
      </c>
      <c r="AA63" s="11">
        <v>16.7830999593508</v>
      </c>
      <c r="AB63" s="10" t="s">
        <v>59</v>
      </c>
      <c r="AC63" s="10" t="s">
        <v>59</v>
      </c>
      <c r="AD63" s="11">
        <v>19.351221666362498</v>
      </c>
      <c r="AE63" s="11">
        <v>19.351221666362498</v>
      </c>
      <c r="AF63" s="10" t="s">
        <v>59</v>
      </c>
      <c r="AG63" s="10" t="s">
        <v>59</v>
      </c>
      <c r="AH63" s="11">
        <v>19.3897931660495</v>
      </c>
      <c r="AI63" s="11">
        <v>19.3897931660495</v>
      </c>
      <c r="AJ63" s="10" t="s">
        <v>59</v>
      </c>
      <c r="AK63" s="10" t="s">
        <v>59</v>
      </c>
      <c r="AL63" s="11">
        <v>25.041086609428699</v>
      </c>
      <c r="AM63" s="11">
        <v>25.041086609428699</v>
      </c>
      <c r="AN63" s="10" t="s">
        <v>59</v>
      </c>
      <c r="AO63" s="10" t="s">
        <v>59</v>
      </c>
      <c r="AP63" s="11">
        <v>30.352223816369801</v>
      </c>
      <c r="AQ63" s="11">
        <v>30.352223816369801</v>
      </c>
      <c r="AR63" s="10" t="s">
        <v>59</v>
      </c>
      <c r="AS63" s="10" t="s">
        <v>59</v>
      </c>
      <c r="AT63" s="11">
        <v>27.809749884767299</v>
      </c>
      <c r="AU63" s="11">
        <v>27.809749884767299</v>
      </c>
      <c r="AV63" s="10" t="s">
        <v>59</v>
      </c>
      <c r="AW63" s="10" t="s">
        <v>59</v>
      </c>
      <c r="AX63" s="11">
        <v>29.441659787359999</v>
      </c>
      <c r="AY63" s="11">
        <v>29.441659787359999</v>
      </c>
      <c r="AZ63" s="10" t="s">
        <v>59</v>
      </c>
      <c r="BA63" s="10" t="s">
        <v>59</v>
      </c>
      <c r="BB63" s="11">
        <v>24.715779034455501</v>
      </c>
      <c r="BC63" s="11">
        <v>24.715779034455501</v>
      </c>
      <c r="BD63" s="10" t="s">
        <v>59</v>
      </c>
      <c r="BE63" s="10" t="s">
        <v>59</v>
      </c>
      <c r="BF63" s="6">
        <v>27.5128086297861</v>
      </c>
    </row>
    <row r="64" spans="1:58" hidden="1" x14ac:dyDescent="0.2">
      <c r="A64" s="8" t="s">
        <v>121</v>
      </c>
      <c r="B64" s="9">
        <v>4331948</v>
      </c>
      <c r="C64" s="16" t="s">
        <v>453</v>
      </c>
      <c r="D64" s="16"/>
      <c r="E64" s="17" t="s">
        <v>441</v>
      </c>
      <c r="F64" s="17" t="s">
        <v>446</v>
      </c>
      <c r="G64" s="11">
        <v>18.566206032692001</v>
      </c>
      <c r="H64" s="11">
        <v>17.7639600930051</v>
      </c>
      <c r="I64" s="11">
        <v>17.569297627954999</v>
      </c>
      <c r="J64" s="11">
        <v>18.057668091359599</v>
      </c>
      <c r="K64" s="11">
        <v>17.512949694501899</v>
      </c>
      <c r="L64" s="10" t="s">
        <v>59</v>
      </c>
      <c r="M64" s="10" t="s">
        <v>59</v>
      </c>
      <c r="N64" s="11">
        <v>19.5405225236807</v>
      </c>
      <c r="O64" s="11">
        <v>16.698949830506798</v>
      </c>
      <c r="P64" s="10" t="s">
        <v>59</v>
      </c>
      <c r="Q64" s="11">
        <v>21.795514036071602</v>
      </c>
      <c r="R64" s="11">
        <v>22.535237472005999</v>
      </c>
      <c r="S64" s="11">
        <v>21.7703429265169</v>
      </c>
      <c r="T64" s="10" t="s">
        <v>59</v>
      </c>
      <c r="U64" s="10" t="s">
        <v>59</v>
      </c>
      <c r="V64" s="10" t="s">
        <v>59</v>
      </c>
      <c r="W64" s="11">
        <v>9.4886296817225997</v>
      </c>
      <c r="X64" s="10" t="s">
        <v>59</v>
      </c>
      <c r="Y64" s="10" t="s">
        <v>59</v>
      </c>
      <c r="Z64" s="10" t="s">
        <v>59</v>
      </c>
      <c r="AA64" s="10" t="s">
        <v>59</v>
      </c>
      <c r="AB64" s="10" t="s">
        <v>59</v>
      </c>
      <c r="AC64" s="10" t="s">
        <v>59</v>
      </c>
      <c r="AD64" s="10" t="s">
        <v>59</v>
      </c>
      <c r="AE64" s="11">
        <v>15.620835162888101</v>
      </c>
      <c r="AF64" s="10" t="s">
        <v>59</v>
      </c>
      <c r="AG64" s="10" t="s">
        <v>59</v>
      </c>
      <c r="AH64" s="10" t="s">
        <v>59</v>
      </c>
      <c r="AI64" s="11">
        <v>16.457366840680201</v>
      </c>
      <c r="AJ64" s="10" t="s">
        <v>59</v>
      </c>
      <c r="AK64" s="10" t="s">
        <v>59</v>
      </c>
      <c r="AL64" s="10" t="s">
        <v>59</v>
      </c>
      <c r="AM64" s="11">
        <v>19.165390057312699</v>
      </c>
      <c r="AN64" s="10" t="s">
        <v>59</v>
      </c>
      <c r="AO64" s="10" t="s">
        <v>59</v>
      </c>
      <c r="AP64" s="10" t="s">
        <v>59</v>
      </c>
      <c r="AQ64" s="11">
        <v>24.0505881256876</v>
      </c>
      <c r="AR64" s="10" t="s">
        <v>59</v>
      </c>
      <c r="AS64" s="10" t="s">
        <v>59</v>
      </c>
      <c r="AT64" s="10" t="s">
        <v>59</v>
      </c>
      <c r="AU64" s="11">
        <v>29.418331218151401</v>
      </c>
      <c r="AV64" s="10" t="s">
        <v>59</v>
      </c>
      <c r="AW64" s="10" t="s">
        <v>59</v>
      </c>
      <c r="AX64" s="10" t="s">
        <v>59</v>
      </c>
      <c r="AY64" s="11">
        <v>21.045115284993599</v>
      </c>
      <c r="AZ64" s="10" t="s">
        <v>59</v>
      </c>
      <c r="BA64" s="10" t="s">
        <v>59</v>
      </c>
      <c r="BB64" s="10" t="s">
        <v>59</v>
      </c>
      <c r="BC64" s="11">
        <v>25.310424022738601</v>
      </c>
      <c r="BD64" s="10" t="s">
        <v>59</v>
      </c>
      <c r="BE64" s="10" t="s">
        <v>59</v>
      </c>
      <c r="BF64" s="5" t="s">
        <v>59</v>
      </c>
    </row>
    <row r="65" spans="1:58" hidden="1" x14ac:dyDescent="0.2">
      <c r="A65" s="8" t="s">
        <v>122</v>
      </c>
      <c r="B65" s="9">
        <v>4384421</v>
      </c>
      <c r="C65" s="16" t="s">
        <v>443</v>
      </c>
      <c r="D65" s="16" t="s">
        <v>477</v>
      </c>
      <c r="E65" s="17" t="s">
        <v>441</v>
      </c>
      <c r="F65" s="17" t="s">
        <v>446</v>
      </c>
      <c r="G65" s="11">
        <v>29.3221964377076</v>
      </c>
      <c r="H65" s="10" t="s">
        <v>59</v>
      </c>
      <c r="I65" s="11">
        <v>29.235055071496902</v>
      </c>
      <c r="J65" s="11">
        <v>26.696602570846299</v>
      </c>
      <c r="K65" s="11">
        <v>26.696602570846299</v>
      </c>
      <c r="L65" s="10" t="s">
        <v>59</v>
      </c>
      <c r="M65" s="11">
        <v>26.521964326502498</v>
      </c>
      <c r="N65" s="11">
        <v>22.567526811274998</v>
      </c>
      <c r="O65" s="11">
        <v>22.567526811274998</v>
      </c>
      <c r="P65" s="11">
        <v>25.516056169105202</v>
      </c>
      <c r="Q65" s="11">
        <v>28.9834891002949</v>
      </c>
      <c r="R65" s="11">
        <v>31.570897729267202</v>
      </c>
      <c r="S65" s="11">
        <v>26.3294624820143</v>
      </c>
      <c r="T65" s="11">
        <v>32.026319287362</v>
      </c>
      <c r="U65" s="11">
        <v>32.8856554568912</v>
      </c>
      <c r="V65" s="11">
        <v>30.988434122575502</v>
      </c>
      <c r="W65" s="11">
        <v>30.988434122575502</v>
      </c>
      <c r="X65" s="10" t="s">
        <v>59</v>
      </c>
      <c r="Y65" s="11">
        <v>35.524177778836801</v>
      </c>
      <c r="Z65" s="11">
        <v>33.290358443092302</v>
      </c>
      <c r="AA65" s="11">
        <v>33.290358443092302</v>
      </c>
      <c r="AB65" s="10" t="s">
        <v>59</v>
      </c>
      <c r="AC65" s="10" t="s">
        <v>59</v>
      </c>
      <c r="AD65" s="11">
        <v>34.991727207482903</v>
      </c>
      <c r="AE65" s="11">
        <v>34.991727207482903</v>
      </c>
      <c r="AF65" s="10" t="s">
        <v>59</v>
      </c>
      <c r="AG65" s="10" t="s">
        <v>59</v>
      </c>
      <c r="AH65" s="11">
        <v>32.705252912828001</v>
      </c>
      <c r="AI65" s="11">
        <v>32.705252912828001</v>
      </c>
      <c r="AJ65" s="10" t="s">
        <v>59</v>
      </c>
      <c r="AK65" s="10" t="s">
        <v>59</v>
      </c>
      <c r="AL65" s="11">
        <v>39.609751335819297</v>
      </c>
      <c r="AM65" s="11">
        <v>39.609751335819297</v>
      </c>
      <c r="AN65" s="10" t="s">
        <v>59</v>
      </c>
      <c r="AO65" s="10" t="s">
        <v>59</v>
      </c>
      <c r="AP65" s="11">
        <v>39.637895483572798</v>
      </c>
      <c r="AQ65" s="11">
        <v>39.637895483572798</v>
      </c>
      <c r="AR65" s="10" t="s">
        <v>59</v>
      </c>
      <c r="AS65" s="10" t="s">
        <v>59</v>
      </c>
      <c r="AT65" s="11">
        <v>28.5924040103795</v>
      </c>
      <c r="AU65" s="11">
        <v>28.5924040103795</v>
      </c>
      <c r="AV65" s="10" t="s">
        <v>59</v>
      </c>
      <c r="AW65" s="10" t="s">
        <v>59</v>
      </c>
      <c r="AX65" s="11">
        <v>35.652169089905598</v>
      </c>
      <c r="AY65" s="11">
        <v>35.652169089905598</v>
      </c>
      <c r="AZ65" s="10" t="s">
        <v>59</v>
      </c>
      <c r="BA65" s="10" t="s">
        <v>59</v>
      </c>
      <c r="BB65" s="11">
        <v>37.387418499506801</v>
      </c>
      <c r="BC65" s="11">
        <v>37.387418499506801</v>
      </c>
      <c r="BD65" s="10" t="s">
        <v>59</v>
      </c>
      <c r="BE65" s="10" t="s">
        <v>59</v>
      </c>
      <c r="BF65" s="6">
        <v>26.755626590711199</v>
      </c>
    </row>
    <row r="66" spans="1:58" hidden="1" x14ac:dyDescent="0.2">
      <c r="A66" s="8" t="s">
        <v>123</v>
      </c>
      <c r="B66" s="9">
        <v>4659536</v>
      </c>
      <c r="C66" s="16" t="s">
        <v>453</v>
      </c>
      <c r="D66" s="16"/>
      <c r="E66" s="17" t="s">
        <v>441</v>
      </c>
      <c r="F66" s="17" t="s">
        <v>446</v>
      </c>
      <c r="G66" s="11">
        <v>28.664129044131201</v>
      </c>
      <c r="H66" s="10" t="s">
        <v>59</v>
      </c>
      <c r="I66" s="11">
        <v>29.903192020857201</v>
      </c>
      <c r="J66" s="11">
        <v>30.743378463218502</v>
      </c>
      <c r="K66" s="11">
        <v>30.743378463218502</v>
      </c>
      <c r="L66" s="10" t="s">
        <v>59</v>
      </c>
      <c r="M66" s="11">
        <v>32.840697277834103</v>
      </c>
      <c r="N66" s="11">
        <v>23.7654849847973</v>
      </c>
      <c r="O66" s="11">
        <v>23.7654849847973</v>
      </c>
      <c r="P66" s="10" t="s">
        <v>59</v>
      </c>
      <c r="Q66" s="11">
        <v>22.7552433893797</v>
      </c>
      <c r="R66" s="11">
        <v>22.070498978879499</v>
      </c>
      <c r="S66" s="11">
        <v>24.956714671111001</v>
      </c>
      <c r="T66" s="11">
        <v>28.205577323752198</v>
      </c>
      <c r="U66" s="11">
        <v>32.382442167219999</v>
      </c>
      <c r="V66" s="11">
        <v>35.801233880261101</v>
      </c>
      <c r="W66" s="11">
        <v>35.801233880261101</v>
      </c>
      <c r="X66" s="11">
        <v>36.9403281403603</v>
      </c>
      <c r="Y66" s="11">
        <v>37.627125342677999</v>
      </c>
      <c r="Z66" s="11">
        <v>38.229877350044298</v>
      </c>
      <c r="AA66" s="11">
        <v>44.391596065027599</v>
      </c>
      <c r="AB66" s="11">
        <v>45.113572754361002</v>
      </c>
      <c r="AC66" s="11">
        <v>49.797528851185</v>
      </c>
      <c r="AD66" s="11">
        <v>49.246216329754702</v>
      </c>
      <c r="AE66" s="11">
        <v>48.7526660675587</v>
      </c>
      <c r="AF66" s="10" t="s">
        <v>59</v>
      </c>
      <c r="AG66" s="10" t="s">
        <v>59</v>
      </c>
      <c r="AH66" s="11">
        <v>51.726592416715299</v>
      </c>
      <c r="AI66" s="11">
        <v>51.726592416715299</v>
      </c>
      <c r="AJ66" s="10" t="s">
        <v>59</v>
      </c>
      <c r="AK66" s="10" t="s">
        <v>59</v>
      </c>
      <c r="AL66" s="11">
        <v>40.004398300279497</v>
      </c>
      <c r="AM66" s="11">
        <v>40.004398300279497</v>
      </c>
      <c r="AN66" s="10" t="s">
        <v>59</v>
      </c>
      <c r="AO66" s="10" t="s">
        <v>59</v>
      </c>
      <c r="AP66" s="11">
        <v>36.6118369209604</v>
      </c>
      <c r="AQ66" s="11">
        <v>36.6118369209604</v>
      </c>
      <c r="AR66" s="10" t="s">
        <v>59</v>
      </c>
      <c r="AS66" s="10" t="s">
        <v>59</v>
      </c>
      <c r="AT66" s="11">
        <v>34.642627691723703</v>
      </c>
      <c r="AU66" s="11">
        <v>34.642627691723703</v>
      </c>
      <c r="AV66" s="10" t="s">
        <v>59</v>
      </c>
      <c r="AW66" s="10" t="s">
        <v>59</v>
      </c>
      <c r="AX66" s="11">
        <v>26.388119476406001</v>
      </c>
      <c r="AY66" s="11">
        <v>26.388119476406001</v>
      </c>
      <c r="AZ66" s="10" t="s">
        <v>59</v>
      </c>
      <c r="BA66" s="10" t="s">
        <v>59</v>
      </c>
      <c r="BB66" s="11">
        <v>25.015902505478</v>
      </c>
      <c r="BC66" s="11">
        <v>25.015902505478</v>
      </c>
      <c r="BD66" s="10" t="s">
        <v>59</v>
      </c>
      <c r="BE66" s="10" t="s">
        <v>59</v>
      </c>
      <c r="BF66" s="5" t="s">
        <v>59</v>
      </c>
    </row>
    <row r="67" spans="1:58" hidden="1" x14ac:dyDescent="0.2">
      <c r="A67" s="8" t="s">
        <v>124</v>
      </c>
      <c r="B67" s="9">
        <v>4330844</v>
      </c>
      <c r="C67" s="16" t="s">
        <v>453</v>
      </c>
      <c r="D67" s="16"/>
      <c r="E67" s="17" t="s">
        <v>441</v>
      </c>
      <c r="F67" s="17" t="s">
        <v>446</v>
      </c>
      <c r="G67" s="11">
        <v>24.590350434042499</v>
      </c>
      <c r="H67" s="11">
        <v>23.274744809884901</v>
      </c>
      <c r="I67" s="11">
        <v>22.442883889385602</v>
      </c>
      <c r="J67" s="11">
        <v>20.858678203892499</v>
      </c>
      <c r="K67" s="11">
        <v>24.037454902001699</v>
      </c>
      <c r="L67" s="11">
        <v>23.3367520500796</v>
      </c>
      <c r="M67" s="10" t="s">
        <v>59</v>
      </c>
      <c r="N67" s="11">
        <v>28.500686762694698</v>
      </c>
      <c r="O67" s="11">
        <v>27.211482202877999</v>
      </c>
      <c r="P67" s="11">
        <v>22.334934077681801</v>
      </c>
      <c r="Q67" s="10" t="s">
        <v>59</v>
      </c>
      <c r="R67" s="10" t="s">
        <v>59</v>
      </c>
      <c r="S67" s="11">
        <v>20.8034961717116</v>
      </c>
      <c r="T67" s="10" t="s">
        <v>59</v>
      </c>
      <c r="U67" s="10" t="s">
        <v>59</v>
      </c>
      <c r="V67" s="10" t="s">
        <v>59</v>
      </c>
      <c r="W67" s="11">
        <v>19.945352921500898</v>
      </c>
      <c r="X67" s="10" t="s">
        <v>59</v>
      </c>
      <c r="Y67" s="10" t="s">
        <v>59</v>
      </c>
      <c r="Z67" s="10" t="s">
        <v>59</v>
      </c>
      <c r="AA67" s="11">
        <v>24.6550653345918</v>
      </c>
      <c r="AB67" s="10" t="s">
        <v>59</v>
      </c>
      <c r="AC67" s="10" t="s">
        <v>59</v>
      </c>
      <c r="AD67" s="10" t="s">
        <v>59</v>
      </c>
      <c r="AE67" s="11">
        <v>28.819737227018798</v>
      </c>
      <c r="AF67" s="10" t="s">
        <v>59</v>
      </c>
      <c r="AG67" s="11">
        <v>28.5000024804296</v>
      </c>
      <c r="AH67" s="10" t="s">
        <v>59</v>
      </c>
      <c r="AI67" s="11">
        <v>25.053824705213501</v>
      </c>
      <c r="AJ67" s="10" t="s">
        <v>59</v>
      </c>
      <c r="AK67" s="10" t="s">
        <v>59</v>
      </c>
      <c r="AL67" s="10" t="s">
        <v>59</v>
      </c>
      <c r="AM67" s="11">
        <v>25.073676285039198</v>
      </c>
      <c r="AN67" s="10" t="s">
        <v>59</v>
      </c>
      <c r="AO67" s="10" t="s">
        <v>59</v>
      </c>
      <c r="AP67" s="10" t="s">
        <v>59</v>
      </c>
      <c r="AQ67" s="11">
        <v>29.383726981286799</v>
      </c>
      <c r="AR67" s="10" t="s">
        <v>59</v>
      </c>
      <c r="AS67" s="10" t="s">
        <v>59</v>
      </c>
      <c r="AT67" s="10" t="s">
        <v>59</v>
      </c>
      <c r="AU67" s="11">
        <v>28.943979225483599</v>
      </c>
      <c r="AV67" s="10" t="s">
        <v>59</v>
      </c>
      <c r="AW67" s="10" t="s">
        <v>59</v>
      </c>
      <c r="AX67" s="10" t="s">
        <v>59</v>
      </c>
      <c r="AY67" s="11">
        <v>31.278428341812798</v>
      </c>
      <c r="AZ67" s="10" t="s">
        <v>59</v>
      </c>
      <c r="BA67" s="10" t="s">
        <v>59</v>
      </c>
      <c r="BB67" s="10" t="s">
        <v>59</v>
      </c>
      <c r="BC67" s="11">
        <v>25.988272389486099</v>
      </c>
      <c r="BD67" s="10" t="s">
        <v>59</v>
      </c>
      <c r="BE67" s="10" t="s">
        <v>59</v>
      </c>
      <c r="BF67" s="5" t="s">
        <v>59</v>
      </c>
    </row>
    <row r="68" spans="1:58" hidden="1" x14ac:dyDescent="0.2">
      <c r="A68" s="8" t="s">
        <v>125</v>
      </c>
      <c r="B68" s="9">
        <v>4676227</v>
      </c>
      <c r="C68" s="16" t="s">
        <v>452</v>
      </c>
      <c r="D68" s="16"/>
      <c r="E68" s="17" t="s">
        <v>450</v>
      </c>
      <c r="F68" s="17" t="s">
        <v>446</v>
      </c>
      <c r="G68" s="11">
        <v>34.897387594561003</v>
      </c>
      <c r="H68" s="11">
        <v>35.915536410820998</v>
      </c>
      <c r="I68" s="11">
        <v>35.404858248269797</v>
      </c>
      <c r="J68" s="11">
        <v>35.3646355316315</v>
      </c>
      <c r="K68" s="11">
        <v>35.3646355316315</v>
      </c>
      <c r="L68" s="10" t="s">
        <v>59</v>
      </c>
      <c r="M68" s="10" t="s">
        <v>59</v>
      </c>
      <c r="N68" s="11">
        <v>33.222595405172001</v>
      </c>
      <c r="O68" s="11">
        <v>33.222595405172001</v>
      </c>
      <c r="P68" s="10" t="s">
        <v>59</v>
      </c>
      <c r="Q68" s="10" t="s">
        <v>59</v>
      </c>
      <c r="R68" s="10" t="s">
        <v>59</v>
      </c>
      <c r="S68" s="10" t="s">
        <v>59</v>
      </c>
      <c r="T68" s="10" t="s">
        <v>59</v>
      </c>
      <c r="U68" s="10" t="s">
        <v>59</v>
      </c>
      <c r="V68" s="11">
        <v>30.634765954468399</v>
      </c>
      <c r="W68" s="11">
        <v>30.634765954468399</v>
      </c>
      <c r="X68" s="10" t="s">
        <v>59</v>
      </c>
      <c r="Y68" s="10" t="s">
        <v>59</v>
      </c>
      <c r="Z68" s="11">
        <v>23.345449637783101</v>
      </c>
      <c r="AA68" s="11">
        <v>23.345449637783101</v>
      </c>
      <c r="AB68" s="10" t="s">
        <v>59</v>
      </c>
      <c r="AC68" s="10" t="s">
        <v>59</v>
      </c>
      <c r="AD68" s="11">
        <v>26.480458454414102</v>
      </c>
      <c r="AE68" s="11">
        <v>26.480458454414102</v>
      </c>
      <c r="AF68" s="10" t="s">
        <v>59</v>
      </c>
      <c r="AG68" s="10" t="s">
        <v>59</v>
      </c>
      <c r="AH68" s="11">
        <v>18.717741350073599</v>
      </c>
      <c r="AI68" s="11">
        <v>18.717741350073599</v>
      </c>
      <c r="AJ68" s="10" t="s">
        <v>59</v>
      </c>
      <c r="AK68" s="10" t="s">
        <v>59</v>
      </c>
      <c r="AL68" s="11">
        <v>25.360331098072098</v>
      </c>
      <c r="AM68" s="11">
        <v>25.360331098072098</v>
      </c>
      <c r="AN68" s="10" t="s">
        <v>59</v>
      </c>
      <c r="AO68" s="10" t="s">
        <v>59</v>
      </c>
      <c r="AP68" s="11">
        <v>29.6086938509813</v>
      </c>
      <c r="AQ68" s="11">
        <v>29.6086938509813</v>
      </c>
      <c r="AR68" s="10" t="s">
        <v>59</v>
      </c>
      <c r="AS68" s="10" t="s">
        <v>59</v>
      </c>
      <c r="AT68" s="11">
        <v>50.8849131544576</v>
      </c>
      <c r="AU68" s="11">
        <v>50.8849131544576</v>
      </c>
      <c r="AV68" s="10" t="s">
        <v>59</v>
      </c>
      <c r="AW68" s="10" t="s">
        <v>59</v>
      </c>
      <c r="AX68" s="11">
        <v>50.030986711533998</v>
      </c>
      <c r="AY68" s="11">
        <v>50.030986711533998</v>
      </c>
      <c r="AZ68" s="10" t="s">
        <v>59</v>
      </c>
      <c r="BA68" s="10" t="s">
        <v>59</v>
      </c>
      <c r="BB68" s="11">
        <v>36.409138983292998</v>
      </c>
      <c r="BC68" s="11">
        <v>36.409138983292998</v>
      </c>
      <c r="BD68" s="10" t="s">
        <v>59</v>
      </c>
      <c r="BE68" s="10" t="s">
        <v>59</v>
      </c>
      <c r="BF68" s="5" t="s">
        <v>59</v>
      </c>
    </row>
    <row r="69" spans="1:58" hidden="1" x14ac:dyDescent="0.2">
      <c r="A69" s="8" t="s">
        <v>126</v>
      </c>
      <c r="B69" s="9">
        <v>4306175</v>
      </c>
      <c r="C69" s="20" t="s">
        <v>443</v>
      </c>
      <c r="D69" s="20" t="s">
        <v>478</v>
      </c>
      <c r="E69" s="21" t="s">
        <v>457</v>
      </c>
      <c r="F69" s="21" t="s">
        <v>446</v>
      </c>
      <c r="G69" s="11">
        <v>28.765946797032701</v>
      </c>
      <c r="H69" s="10" t="s">
        <v>59</v>
      </c>
      <c r="I69" s="10" t="s">
        <v>59</v>
      </c>
      <c r="J69" s="11">
        <v>26.3556443528357</v>
      </c>
      <c r="K69" s="11">
        <v>26.3556443528357</v>
      </c>
      <c r="L69" s="10" t="s">
        <v>59</v>
      </c>
      <c r="M69" s="10" t="s">
        <v>59</v>
      </c>
      <c r="N69" s="10" t="s">
        <v>59</v>
      </c>
      <c r="O69" s="10" t="s">
        <v>59</v>
      </c>
      <c r="P69" s="10" t="s">
        <v>59</v>
      </c>
      <c r="Q69" s="10" t="s">
        <v>59</v>
      </c>
      <c r="R69" s="10" t="s">
        <v>59</v>
      </c>
      <c r="S69" s="10" t="s">
        <v>59</v>
      </c>
      <c r="T69" s="10" t="s">
        <v>59</v>
      </c>
      <c r="U69" s="10" t="s">
        <v>59</v>
      </c>
      <c r="V69" s="11">
        <v>28.488534843006502</v>
      </c>
      <c r="W69" s="11">
        <v>28.488534843006502</v>
      </c>
      <c r="X69" s="10" t="s">
        <v>59</v>
      </c>
      <c r="Y69" s="10" t="s">
        <v>59</v>
      </c>
      <c r="Z69" s="11">
        <v>17.048020992224998</v>
      </c>
      <c r="AA69" s="11">
        <v>17.048020992224998</v>
      </c>
      <c r="AB69" s="10" t="s">
        <v>59</v>
      </c>
      <c r="AC69" s="10" t="s">
        <v>59</v>
      </c>
      <c r="AD69" s="11">
        <v>23.501203215181999</v>
      </c>
      <c r="AE69" s="11">
        <v>23.501203215181999</v>
      </c>
      <c r="AF69" s="10" t="s">
        <v>59</v>
      </c>
      <c r="AG69" s="10" t="s">
        <v>59</v>
      </c>
      <c r="AH69" s="11">
        <v>23.010464954381501</v>
      </c>
      <c r="AI69" s="11">
        <v>23.010464954381501</v>
      </c>
      <c r="AJ69" s="10" t="s">
        <v>59</v>
      </c>
      <c r="AK69" s="10" t="s">
        <v>59</v>
      </c>
      <c r="AL69" s="11">
        <v>26.111354150601802</v>
      </c>
      <c r="AM69" s="11">
        <v>26.111354150601802</v>
      </c>
      <c r="AN69" s="10" t="s">
        <v>59</v>
      </c>
      <c r="AO69" s="10" t="s">
        <v>59</v>
      </c>
      <c r="AP69" s="11">
        <v>23.499878464189301</v>
      </c>
      <c r="AQ69" s="11">
        <v>23.499878464189301</v>
      </c>
      <c r="AR69" s="10" t="s">
        <v>59</v>
      </c>
      <c r="AS69" s="10" t="s">
        <v>59</v>
      </c>
      <c r="AT69" s="11">
        <v>34.344306245648298</v>
      </c>
      <c r="AU69" s="11">
        <v>34.344306245648298</v>
      </c>
      <c r="AV69" s="10" t="s">
        <v>59</v>
      </c>
      <c r="AW69" s="10" t="s">
        <v>59</v>
      </c>
      <c r="AX69" s="11">
        <v>35.656587108338599</v>
      </c>
      <c r="AY69" s="11">
        <v>35.656587108338599</v>
      </c>
      <c r="AZ69" s="10" t="s">
        <v>59</v>
      </c>
      <c r="BA69" s="10" t="s">
        <v>59</v>
      </c>
      <c r="BB69" s="11">
        <v>38.511777987867099</v>
      </c>
      <c r="BC69" s="11">
        <v>38.511777987867099</v>
      </c>
      <c r="BD69" s="10" t="s">
        <v>59</v>
      </c>
      <c r="BE69" s="10" t="s">
        <v>59</v>
      </c>
      <c r="BF69" s="6">
        <v>43.909459528656797</v>
      </c>
    </row>
    <row r="70" spans="1:58" hidden="1" x14ac:dyDescent="0.2">
      <c r="A70" s="8" t="s">
        <v>127</v>
      </c>
      <c r="B70" s="9">
        <v>4641445</v>
      </c>
      <c r="C70" s="16" t="s">
        <v>452</v>
      </c>
      <c r="D70" s="16"/>
      <c r="E70" s="17" t="s">
        <v>450</v>
      </c>
      <c r="F70" s="17" t="s">
        <v>446</v>
      </c>
      <c r="G70" s="11">
        <v>28.5061811102162</v>
      </c>
      <c r="H70" s="10" t="s">
        <v>59</v>
      </c>
      <c r="I70" s="10" t="s">
        <v>59</v>
      </c>
      <c r="J70" s="11">
        <v>32.921584390188301</v>
      </c>
      <c r="K70" s="11">
        <v>32.921584390188301</v>
      </c>
      <c r="L70" s="10" t="s">
        <v>59</v>
      </c>
      <c r="M70" s="10" t="s">
        <v>59</v>
      </c>
      <c r="N70" s="10" t="s">
        <v>59</v>
      </c>
      <c r="O70" s="10" t="s">
        <v>59</v>
      </c>
      <c r="P70" s="11">
        <v>28.822301714438002</v>
      </c>
      <c r="Q70" s="11">
        <v>27.940081769489201</v>
      </c>
      <c r="R70" s="11">
        <v>27.490260920410101</v>
      </c>
      <c r="S70" s="11">
        <v>26.949819506083301</v>
      </c>
      <c r="T70" s="11">
        <v>28.870633526896</v>
      </c>
      <c r="U70" s="11">
        <v>29.393251738009301</v>
      </c>
      <c r="V70" s="11">
        <v>30.696297882850399</v>
      </c>
      <c r="W70" s="11">
        <v>31.4244032290276</v>
      </c>
      <c r="X70" s="11">
        <v>29.0005125872798</v>
      </c>
      <c r="Y70" s="10" t="s">
        <v>59</v>
      </c>
      <c r="Z70" s="11">
        <v>27.1916310355608</v>
      </c>
      <c r="AA70" s="11">
        <v>27.1916310355608</v>
      </c>
      <c r="AB70" s="10" t="s">
        <v>59</v>
      </c>
      <c r="AC70" s="10" t="s">
        <v>59</v>
      </c>
      <c r="AD70" s="11">
        <v>27.113711687413399</v>
      </c>
      <c r="AE70" s="11">
        <v>27.113711687413399</v>
      </c>
      <c r="AF70" s="10" t="s">
        <v>59</v>
      </c>
      <c r="AG70" s="11">
        <v>32.811206742545501</v>
      </c>
      <c r="AH70" s="11">
        <v>32.5298063703504</v>
      </c>
      <c r="AI70" s="11">
        <v>32.5298063703504</v>
      </c>
      <c r="AJ70" s="10" t="s">
        <v>59</v>
      </c>
      <c r="AK70" s="10" t="s">
        <v>59</v>
      </c>
      <c r="AL70" s="11">
        <v>31.861412947227901</v>
      </c>
      <c r="AM70" s="11">
        <v>31.861412947227901</v>
      </c>
      <c r="AN70" s="10" t="s">
        <v>59</v>
      </c>
      <c r="AO70" s="10" t="s">
        <v>59</v>
      </c>
      <c r="AP70" s="11">
        <v>29.965982975304701</v>
      </c>
      <c r="AQ70" s="11">
        <v>29.965982975304701</v>
      </c>
      <c r="AR70" s="10" t="s">
        <v>59</v>
      </c>
      <c r="AS70" s="10" t="s">
        <v>59</v>
      </c>
      <c r="AT70" s="11">
        <v>38.203031925425599</v>
      </c>
      <c r="AU70" s="11">
        <v>38.203031925425599</v>
      </c>
      <c r="AV70" s="10" t="s">
        <v>59</v>
      </c>
      <c r="AW70" s="10" t="s">
        <v>59</v>
      </c>
      <c r="AX70" s="10" t="s">
        <v>59</v>
      </c>
      <c r="AY70" s="10" t="s">
        <v>59</v>
      </c>
      <c r="AZ70" s="10" t="s">
        <v>59</v>
      </c>
      <c r="BA70" s="10" t="s">
        <v>59</v>
      </c>
      <c r="BB70" s="10" t="s">
        <v>59</v>
      </c>
      <c r="BC70" s="10" t="s">
        <v>59</v>
      </c>
      <c r="BD70" s="10" t="s">
        <v>59</v>
      </c>
      <c r="BE70" s="10" t="s">
        <v>59</v>
      </c>
      <c r="BF70" s="5" t="s">
        <v>59</v>
      </c>
    </row>
    <row r="71" spans="1:58" hidden="1" x14ac:dyDescent="0.2">
      <c r="A71" s="8" t="s">
        <v>128</v>
      </c>
      <c r="B71" s="9">
        <v>4309120</v>
      </c>
      <c r="C71" s="16" t="s">
        <v>452</v>
      </c>
      <c r="D71" s="16"/>
      <c r="E71" s="17" t="s">
        <v>441</v>
      </c>
      <c r="F71" s="17" t="s">
        <v>446</v>
      </c>
      <c r="G71" s="11">
        <v>22.785053752323002</v>
      </c>
      <c r="H71" s="10" t="s">
        <v>59</v>
      </c>
      <c r="I71" s="11">
        <v>24.1121712717637</v>
      </c>
      <c r="J71" s="11">
        <v>25.205208094607901</v>
      </c>
      <c r="K71" s="11">
        <v>25.205208094607901</v>
      </c>
      <c r="L71" s="10" t="s">
        <v>59</v>
      </c>
      <c r="M71" s="11">
        <v>23.1122099759355</v>
      </c>
      <c r="N71" s="11">
        <v>21.333625009067202</v>
      </c>
      <c r="O71" s="11">
        <v>21.333625009067202</v>
      </c>
      <c r="P71" s="10" t="s">
        <v>59</v>
      </c>
      <c r="Q71" s="11">
        <v>24.334903478225801</v>
      </c>
      <c r="R71" s="11">
        <v>18.823322290353101</v>
      </c>
      <c r="S71" s="11">
        <v>18.823322290353101</v>
      </c>
      <c r="T71" s="10" t="s">
        <v>59</v>
      </c>
      <c r="U71" s="10" t="s">
        <v>59</v>
      </c>
      <c r="V71" s="11">
        <v>20.6077500173575</v>
      </c>
      <c r="W71" s="11">
        <v>20.6077500173575</v>
      </c>
      <c r="X71" s="10" t="s">
        <v>59</v>
      </c>
      <c r="Y71" s="10" t="s">
        <v>59</v>
      </c>
      <c r="Z71" s="11">
        <v>22.147261125337401</v>
      </c>
      <c r="AA71" s="11">
        <v>22.147261125337401</v>
      </c>
      <c r="AB71" s="10" t="s">
        <v>59</v>
      </c>
      <c r="AC71" s="10" t="s">
        <v>59</v>
      </c>
      <c r="AD71" s="11">
        <v>24.030983215687801</v>
      </c>
      <c r="AE71" s="11">
        <v>24.030983215687801</v>
      </c>
      <c r="AF71" s="10" t="s">
        <v>59</v>
      </c>
      <c r="AG71" s="10" t="s">
        <v>59</v>
      </c>
      <c r="AH71" s="11">
        <v>27.7793430179354</v>
      </c>
      <c r="AI71" s="11">
        <v>27.7793430179354</v>
      </c>
      <c r="AJ71" s="10" t="s">
        <v>59</v>
      </c>
      <c r="AK71" s="10" t="s">
        <v>59</v>
      </c>
      <c r="AL71" s="11">
        <v>26.542066396289599</v>
      </c>
      <c r="AM71" s="11">
        <v>26.542066396289599</v>
      </c>
      <c r="AN71" s="10" t="s">
        <v>59</v>
      </c>
      <c r="AO71" s="10" t="s">
        <v>59</v>
      </c>
      <c r="AP71" s="11">
        <v>31.8250250947331</v>
      </c>
      <c r="AQ71" s="11">
        <v>31.8250250947331</v>
      </c>
      <c r="AR71" s="10" t="s">
        <v>59</v>
      </c>
      <c r="AS71" s="10" t="s">
        <v>59</v>
      </c>
      <c r="AT71" s="11">
        <v>27.4438849150166</v>
      </c>
      <c r="AU71" s="11">
        <v>27.4438849150166</v>
      </c>
      <c r="AV71" s="10" t="s">
        <v>59</v>
      </c>
      <c r="AW71" s="10" t="s">
        <v>59</v>
      </c>
      <c r="AX71" s="11">
        <v>24.9159211224448</v>
      </c>
      <c r="AY71" s="11">
        <v>24.9159211224448</v>
      </c>
      <c r="AZ71" s="10" t="s">
        <v>59</v>
      </c>
      <c r="BA71" s="10" t="s">
        <v>59</v>
      </c>
      <c r="BB71" s="11">
        <v>19.750073230420199</v>
      </c>
      <c r="BC71" s="11">
        <v>19.750073230420199</v>
      </c>
      <c r="BD71" s="10" t="s">
        <v>59</v>
      </c>
      <c r="BE71" s="10" t="s">
        <v>59</v>
      </c>
      <c r="BF71" s="5" t="s">
        <v>59</v>
      </c>
    </row>
    <row r="72" spans="1:58" hidden="1" x14ac:dyDescent="0.2">
      <c r="A72" s="8" t="s">
        <v>129</v>
      </c>
      <c r="B72" s="9">
        <v>4306715</v>
      </c>
      <c r="C72" s="16" t="s">
        <v>452</v>
      </c>
      <c r="D72" s="16"/>
      <c r="E72" s="17" t="s">
        <v>441</v>
      </c>
      <c r="F72" s="17" t="s">
        <v>446</v>
      </c>
      <c r="G72" s="11">
        <v>28.4668821738621</v>
      </c>
      <c r="H72" s="11">
        <v>25.705334199025401</v>
      </c>
      <c r="I72" s="11">
        <v>27.499681837977</v>
      </c>
      <c r="J72" s="11">
        <v>28.076135010905901</v>
      </c>
      <c r="K72" s="11">
        <v>28.859971371764601</v>
      </c>
      <c r="L72" s="11">
        <v>26.9735691514067</v>
      </c>
      <c r="M72" s="11">
        <v>29.5080510008194</v>
      </c>
      <c r="N72" s="11">
        <v>30.939616364220299</v>
      </c>
      <c r="O72" s="11">
        <v>38.556687970521402</v>
      </c>
      <c r="P72" s="10" t="s">
        <v>59</v>
      </c>
      <c r="Q72" s="11">
        <v>22.697910036004501</v>
      </c>
      <c r="R72" s="10" t="s">
        <v>59</v>
      </c>
      <c r="S72" s="11">
        <v>26.190681607487701</v>
      </c>
      <c r="T72" s="10" t="s">
        <v>59</v>
      </c>
      <c r="U72" s="10" t="s">
        <v>59</v>
      </c>
      <c r="V72" s="10" t="s">
        <v>59</v>
      </c>
      <c r="W72" s="11">
        <v>21.328822959810701</v>
      </c>
      <c r="X72" s="10" t="s">
        <v>59</v>
      </c>
      <c r="Y72" s="10" t="s">
        <v>59</v>
      </c>
      <c r="Z72" s="10" t="s">
        <v>59</v>
      </c>
      <c r="AA72" s="11">
        <v>23.7101160848059</v>
      </c>
      <c r="AB72" s="10" t="s">
        <v>59</v>
      </c>
      <c r="AC72" s="10" t="s">
        <v>59</v>
      </c>
      <c r="AD72" s="10" t="s">
        <v>59</v>
      </c>
      <c r="AE72" s="11">
        <v>18.8867860462286</v>
      </c>
      <c r="AF72" s="10" t="s">
        <v>59</v>
      </c>
      <c r="AG72" s="10" t="s">
        <v>59</v>
      </c>
      <c r="AH72" s="10" t="s">
        <v>59</v>
      </c>
      <c r="AI72" s="11">
        <v>15.253505658845601</v>
      </c>
      <c r="AJ72" s="10" t="s">
        <v>59</v>
      </c>
      <c r="AK72" s="10" t="s">
        <v>59</v>
      </c>
      <c r="AL72" s="10" t="s">
        <v>59</v>
      </c>
      <c r="AM72" s="11">
        <v>22.0833916581925</v>
      </c>
      <c r="AN72" s="10" t="s">
        <v>59</v>
      </c>
      <c r="AO72" s="10" t="s">
        <v>59</v>
      </c>
      <c r="AP72" s="10" t="s">
        <v>59</v>
      </c>
      <c r="AQ72" s="11">
        <v>31.981777975911701</v>
      </c>
      <c r="AR72" s="10" t="s">
        <v>59</v>
      </c>
      <c r="AS72" s="10" t="s">
        <v>59</v>
      </c>
      <c r="AT72" s="10" t="s">
        <v>59</v>
      </c>
      <c r="AU72" s="11">
        <v>31.736454428574302</v>
      </c>
      <c r="AV72" s="10" t="s">
        <v>59</v>
      </c>
      <c r="AW72" s="10" t="s">
        <v>59</v>
      </c>
      <c r="AX72" s="10" t="s">
        <v>59</v>
      </c>
      <c r="AY72" s="11">
        <v>31.0425831494472</v>
      </c>
      <c r="AZ72" s="10" t="s">
        <v>59</v>
      </c>
      <c r="BA72" s="10" t="s">
        <v>59</v>
      </c>
      <c r="BB72" s="10" t="s">
        <v>59</v>
      </c>
      <c r="BC72" s="11">
        <v>25.6178084469603</v>
      </c>
      <c r="BD72" s="10" t="s">
        <v>59</v>
      </c>
      <c r="BE72" s="10" t="s">
        <v>59</v>
      </c>
      <c r="BF72" s="6">
        <v>18.98634132063</v>
      </c>
    </row>
    <row r="73" spans="1:58" hidden="1" x14ac:dyDescent="0.2">
      <c r="A73" s="8" t="s">
        <v>130</v>
      </c>
      <c r="B73" s="9">
        <v>7137012</v>
      </c>
      <c r="C73" s="18" t="s">
        <v>452</v>
      </c>
      <c r="D73" s="18"/>
      <c r="E73" s="19" t="s">
        <v>441</v>
      </c>
      <c r="F73" s="19" t="s">
        <v>446</v>
      </c>
      <c r="G73" s="10" t="s">
        <v>59</v>
      </c>
      <c r="H73" s="10" t="s">
        <v>59</v>
      </c>
      <c r="I73" s="10" t="s">
        <v>59</v>
      </c>
      <c r="J73" s="10" t="s">
        <v>59</v>
      </c>
      <c r="K73" s="10" t="s">
        <v>59</v>
      </c>
      <c r="L73" s="10" t="s">
        <v>59</v>
      </c>
      <c r="M73" s="10" t="s">
        <v>59</v>
      </c>
      <c r="N73" s="10">
        <f>(139441915+2451015451+185545384+20000000+1883428000+2114410534)/25096578249*100</f>
        <v>27.070787167054171</v>
      </c>
      <c r="O73" s="10">
        <f>(139441915+2451015451+185545384+20000000+1883428000+2114410534)/25096578249*100</f>
        <v>27.070787167054171</v>
      </c>
      <c r="P73" s="10" t="s">
        <v>59</v>
      </c>
      <c r="Q73" s="10" t="s">
        <v>59</v>
      </c>
      <c r="R73" s="10">
        <f>(68982786+3201248460+803420137+47000000+1154940000+7935151608)/45073454378*100</f>
        <v>29.309364399299426</v>
      </c>
      <c r="S73" s="10">
        <f>(68982786+3201248460+803420137+47000000+1154940000+7935151608)/45073454378*100</f>
        <v>29.309364399299426</v>
      </c>
      <c r="T73" s="10" t="s">
        <v>59</v>
      </c>
      <c r="U73" s="10" t="s">
        <v>59</v>
      </c>
      <c r="V73" s="11">
        <v>46.410755566597501</v>
      </c>
      <c r="W73" s="11">
        <v>46.410755566597501</v>
      </c>
      <c r="X73" s="10" t="s">
        <v>59</v>
      </c>
      <c r="Y73" s="10" t="s">
        <v>59</v>
      </c>
      <c r="Z73" s="11">
        <v>57.1998688900999</v>
      </c>
      <c r="AA73" s="11">
        <v>57.1998688900999</v>
      </c>
      <c r="AB73" s="10" t="s">
        <v>59</v>
      </c>
      <c r="AC73" s="10" t="s">
        <v>59</v>
      </c>
      <c r="AD73" s="11">
        <v>51.724768413324803</v>
      </c>
      <c r="AE73" s="11">
        <v>51.724768413324803</v>
      </c>
      <c r="AF73" s="10" t="s">
        <v>59</v>
      </c>
      <c r="AG73" s="10" t="s">
        <v>59</v>
      </c>
      <c r="AH73" s="11">
        <v>40.939414683594599</v>
      </c>
      <c r="AI73" s="11">
        <v>40.939414683594599</v>
      </c>
      <c r="AJ73" s="10" t="s">
        <v>59</v>
      </c>
      <c r="AK73" s="10" t="s">
        <v>59</v>
      </c>
      <c r="AL73" s="11">
        <v>29.767894336655502</v>
      </c>
      <c r="AM73" s="11">
        <v>29.767894336655502</v>
      </c>
      <c r="AN73" s="10" t="s">
        <v>59</v>
      </c>
      <c r="AO73" s="10" t="s">
        <v>59</v>
      </c>
      <c r="AP73" s="11">
        <v>32.501957528429301</v>
      </c>
      <c r="AQ73" s="11">
        <v>32.501957528429301</v>
      </c>
      <c r="AR73" s="10" t="s">
        <v>59</v>
      </c>
      <c r="AS73" s="10" t="s">
        <v>59</v>
      </c>
      <c r="AT73" s="11">
        <v>53.398223067095898</v>
      </c>
      <c r="AU73" s="11">
        <v>53.398223067095898</v>
      </c>
      <c r="AV73" s="10" t="s">
        <v>59</v>
      </c>
      <c r="AW73" s="10" t="s">
        <v>59</v>
      </c>
      <c r="AX73" s="10">
        <f>(3787629063+6613726011)/17337475979*100</f>
        <v>59.993479365731382</v>
      </c>
      <c r="AY73" s="10">
        <f>(3787629063+6613726011)/17337475979*100</f>
        <v>59.993479365731382</v>
      </c>
      <c r="AZ73" s="10" t="s">
        <v>59</v>
      </c>
      <c r="BA73" s="10" t="s">
        <v>59</v>
      </c>
      <c r="BB73" s="10" t="s">
        <v>59</v>
      </c>
      <c r="BC73" s="10" t="s">
        <v>59</v>
      </c>
      <c r="BD73" s="10" t="s">
        <v>59</v>
      </c>
      <c r="BE73" s="10" t="s">
        <v>59</v>
      </c>
      <c r="BF73" s="5" t="s">
        <v>59</v>
      </c>
    </row>
    <row r="74" spans="1:58" hidden="1" x14ac:dyDescent="0.2">
      <c r="A74" s="8" t="s">
        <v>131</v>
      </c>
      <c r="B74" s="9">
        <v>4307072</v>
      </c>
      <c r="C74" s="14" t="s">
        <v>443</v>
      </c>
      <c r="D74" s="14" t="s">
        <v>479</v>
      </c>
      <c r="E74" s="15" t="s">
        <v>450</v>
      </c>
      <c r="F74" s="15" t="s">
        <v>446</v>
      </c>
      <c r="G74" s="11">
        <v>21.465197781064401</v>
      </c>
      <c r="H74" s="11">
        <v>14.810035928810301</v>
      </c>
      <c r="I74" s="11">
        <v>14.380320960103401</v>
      </c>
      <c r="J74" s="11">
        <v>13.450204472024801</v>
      </c>
      <c r="K74" s="11">
        <v>17.7829915110804</v>
      </c>
      <c r="L74" s="11">
        <v>18.402513702593399</v>
      </c>
      <c r="M74" s="11">
        <v>14.342123583148901</v>
      </c>
      <c r="N74" s="11">
        <v>14.547178548937699</v>
      </c>
      <c r="O74" s="11">
        <v>13.706646080897199</v>
      </c>
      <c r="P74" s="11">
        <v>14.7992640418848</v>
      </c>
      <c r="Q74" s="11">
        <v>14.310536750173499</v>
      </c>
      <c r="R74" s="11">
        <v>15.9488173098326</v>
      </c>
      <c r="S74" s="11">
        <v>17.624577497125401</v>
      </c>
      <c r="T74" s="11">
        <v>19.541506754894399</v>
      </c>
      <c r="U74" s="11">
        <v>20.822611032444801</v>
      </c>
      <c r="V74" s="11">
        <v>19.547243264916499</v>
      </c>
      <c r="W74" s="11">
        <v>21.669718638486898</v>
      </c>
      <c r="X74" s="10" t="s">
        <v>59</v>
      </c>
      <c r="Y74" s="11">
        <v>22.951407903498001</v>
      </c>
      <c r="Z74" s="10" t="s">
        <v>59</v>
      </c>
      <c r="AA74" s="11">
        <v>24.524685187993601</v>
      </c>
      <c r="AB74" s="10" t="s">
        <v>59</v>
      </c>
      <c r="AC74" s="11">
        <v>30.651510763246101</v>
      </c>
      <c r="AD74" s="10" t="s">
        <v>59</v>
      </c>
      <c r="AE74" s="11">
        <v>39.769509427223497</v>
      </c>
      <c r="AF74" s="10" t="s">
        <v>59</v>
      </c>
      <c r="AG74" s="11">
        <v>41.483886815936799</v>
      </c>
      <c r="AH74" s="10" t="s">
        <v>59</v>
      </c>
      <c r="AI74" s="11">
        <v>44.133744017338998</v>
      </c>
      <c r="AJ74" s="10" t="s">
        <v>59</v>
      </c>
      <c r="AK74" s="11">
        <v>32.191725791503103</v>
      </c>
      <c r="AL74" s="10" t="s">
        <v>59</v>
      </c>
      <c r="AM74" s="11">
        <v>30.645336971714698</v>
      </c>
      <c r="AN74" s="10" t="s">
        <v>59</v>
      </c>
      <c r="AO74" s="10" t="s">
        <v>59</v>
      </c>
      <c r="AP74" s="10" t="s">
        <v>59</v>
      </c>
      <c r="AQ74" s="10" t="s">
        <v>59</v>
      </c>
      <c r="AR74" s="10" t="s">
        <v>59</v>
      </c>
      <c r="AS74" s="10" t="s">
        <v>59</v>
      </c>
      <c r="AT74" s="10" t="s">
        <v>59</v>
      </c>
      <c r="AU74" s="10" t="s">
        <v>59</v>
      </c>
      <c r="AV74" s="10" t="s">
        <v>59</v>
      </c>
      <c r="AW74" s="10" t="s">
        <v>59</v>
      </c>
      <c r="AX74" s="10" t="s">
        <v>59</v>
      </c>
      <c r="AY74" s="10" t="s">
        <v>59</v>
      </c>
      <c r="AZ74" s="10" t="s">
        <v>59</v>
      </c>
      <c r="BA74" s="10" t="s">
        <v>59</v>
      </c>
      <c r="BB74" s="10" t="s">
        <v>59</v>
      </c>
      <c r="BC74" s="11">
        <v>25.6462320483027</v>
      </c>
      <c r="BD74" s="10" t="s">
        <v>59</v>
      </c>
      <c r="BE74" s="10" t="s">
        <v>59</v>
      </c>
      <c r="BF74" s="6">
        <v>27.008265034820599</v>
      </c>
    </row>
    <row r="75" spans="1:58" hidden="1" x14ac:dyDescent="0.2">
      <c r="A75" s="8" t="s">
        <v>132</v>
      </c>
      <c r="B75" s="9">
        <v>4535948</v>
      </c>
      <c r="C75" s="16" t="s">
        <v>452</v>
      </c>
      <c r="D75" s="16"/>
      <c r="E75" s="17" t="s">
        <v>441</v>
      </c>
      <c r="F75" s="17" t="s">
        <v>446</v>
      </c>
      <c r="G75" s="11">
        <v>42.498279538856004</v>
      </c>
      <c r="H75" s="11">
        <v>42.019746133704899</v>
      </c>
      <c r="I75" s="11">
        <v>43.012585299618699</v>
      </c>
      <c r="J75" s="11">
        <v>43.639409624528</v>
      </c>
      <c r="K75" s="11">
        <v>44.494233364583899</v>
      </c>
      <c r="L75" s="10" t="s">
        <v>59</v>
      </c>
      <c r="M75" s="10" t="s">
        <v>59</v>
      </c>
      <c r="N75" s="10" t="s">
        <v>59</v>
      </c>
      <c r="O75" s="11">
        <v>18.529251461258301</v>
      </c>
      <c r="P75" s="11">
        <v>18.034121899365001</v>
      </c>
      <c r="Q75" s="11">
        <v>19.4405592023274</v>
      </c>
      <c r="R75" s="10" t="s">
        <v>59</v>
      </c>
      <c r="S75" s="11">
        <v>21.304264463923602</v>
      </c>
      <c r="T75" s="10" t="s">
        <v>59</v>
      </c>
      <c r="U75" s="11">
        <v>23.573898769292899</v>
      </c>
      <c r="V75" s="10" t="s">
        <v>59</v>
      </c>
      <c r="W75" s="11">
        <v>23.769883230452901</v>
      </c>
      <c r="X75" s="10" t="s">
        <v>59</v>
      </c>
      <c r="Y75" s="10" t="s">
        <v>59</v>
      </c>
      <c r="Z75" s="10" t="s">
        <v>59</v>
      </c>
      <c r="AA75" s="11">
        <v>21.9790325718314</v>
      </c>
      <c r="AB75" s="10" t="s">
        <v>59</v>
      </c>
      <c r="AC75" s="10" t="s">
        <v>59</v>
      </c>
      <c r="AD75" s="10" t="s">
        <v>59</v>
      </c>
      <c r="AE75" s="11">
        <v>22.394117376515201</v>
      </c>
      <c r="AF75" s="10" t="s">
        <v>59</v>
      </c>
      <c r="AG75" s="10" t="s">
        <v>59</v>
      </c>
      <c r="AH75" s="10" t="s">
        <v>59</v>
      </c>
      <c r="AI75" s="11">
        <v>25.566051773909798</v>
      </c>
      <c r="AJ75" s="10" t="s">
        <v>59</v>
      </c>
      <c r="AK75" s="10" t="s">
        <v>59</v>
      </c>
      <c r="AL75" s="10" t="s">
        <v>59</v>
      </c>
      <c r="AM75" s="11">
        <v>49.784958149959103</v>
      </c>
      <c r="AN75" s="10" t="s">
        <v>59</v>
      </c>
      <c r="AO75" s="10" t="s">
        <v>59</v>
      </c>
      <c r="AP75" s="10" t="s">
        <v>59</v>
      </c>
      <c r="AQ75" s="11">
        <v>48.571512832906002</v>
      </c>
      <c r="AR75" s="10" t="s">
        <v>59</v>
      </c>
      <c r="AS75" s="10" t="s">
        <v>59</v>
      </c>
      <c r="AT75" s="10" t="s">
        <v>59</v>
      </c>
      <c r="AU75" s="11">
        <v>33.725424979088601</v>
      </c>
      <c r="AV75" s="10" t="s">
        <v>59</v>
      </c>
      <c r="AW75" s="10" t="s">
        <v>59</v>
      </c>
      <c r="AX75" s="10" t="s">
        <v>59</v>
      </c>
      <c r="AY75" s="11">
        <v>26.9474525914354</v>
      </c>
      <c r="AZ75" s="10" t="s">
        <v>59</v>
      </c>
      <c r="BA75" s="10" t="s">
        <v>59</v>
      </c>
      <c r="BB75" s="10" t="s">
        <v>59</v>
      </c>
      <c r="BC75" s="10" t="s">
        <v>59</v>
      </c>
      <c r="BD75" s="10" t="s">
        <v>59</v>
      </c>
      <c r="BE75" s="10" t="s">
        <v>59</v>
      </c>
      <c r="BF75" s="5" t="s">
        <v>59</v>
      </c>
    </row>
    <row r="76" spans="1:58" hidden="1" x14ac:dyDescent="0.2">
      <c r="A76" s="8" t="s">
        <v>133</v>
      </c>
      <c r="B76" s="9">
        <v>4311017</v>
      </c>
      <c r="C76" s="20" t="s">
        <v>452</v>
      </c>
      <c r="D76" s="20"/>
      <c r="E76" s="21" t="s">
        <v>441</v>
      </c>
      <c r="F76" s="21" t="s">
        <v>446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 t="s">
        <v>59</v>
      </c>
      <c r="P76" s="11">
        <v>22.479968938062701</v>
      </c>
      <c r="Q76" s="11">
        <v>22.060943902731999</v>
      </c>
      <c r="R76" s="11">
        <v>20.059060714866298</v>
      </c>
      <c r="S76" s="11">
        <v>37.196116425990503</v>
      </c>
      <c r="T76" s="11">
        <v>17.240300603737602</v>
      </c>
      <c r="U76" s="11">
        <v>16.8883136354392</v>
      </c>
      <c r="V76" s="11">
        <v>17.004508084232999</v>
      </c>
      <c r="W76" s="11">
        <v>30.313010806439401</v>
      </c>
      <c r="X76" s="11">
        <v>15.9991800416123</v>
      </c>
      <c r="Y76" s="11">
        <v>16.764697210605</v>
      </c>
      <c r="Z76" s="11">
        <v>17.3247908050947</v>
      </c>
      <c r="AA76" s="11">
        <v>23.030704545430901</v>
      </c>
      <c r="AB76" s="11">
        <v>16.941619154015299</v>
      </c>
      <c r="AC76" s="11">
        <v>17.131177847872198</v>
      </c>
      <c r="AD76" s="11">
        <v>17.942138487534699</v>
      </c>
      <c r="AE76" s="11">
        <v>30.067616987608599</v>
      </c>
      <c r="AF76" s="11">
        <v>21.102221688735501</v>
      </c>
      <c r="AG76" s="11">
        <v>21.520625129930401</v>
      </c>
      <c r="AH76" s="11">
        <v>37.0310806909565</v>
      </c>
      <c r="AI76" s="11">
        <v>37.0310806909565</v>
      </c>
      <c r="AJ76" s="11">
        <v>23.2781965115609</v>
      </c>
      <c r="AK76" s="11">
        <v>24.504016595416299</v>
      </c>
      <c r="AL76" s="11">
        <v>25.136656040755799</v>
      </c>
      <c r="AM76" s="11">
        <v>33.954694420597299</v>
      </c>
      <c r="AN76" s="10" t="s">
        <v>59</v>
      </c>
      <c r="AO76" s="11">
        <v>34.458664603223902</v>
      </c>
      <c r="AP76" s="11">
        <v>37.779480489590497</v>
      </c>
      <c r="AQ76" s="11">
        <v>37.779480489590497</v>
      </c>
      <c r="AR76" s="10" t="s">
        <v>59</v>
      </c>
      <c r="AS76" s="10" t="s">
        <v>59</v>
      </c>
      <c r="AT76" s="11">
        <v>37.8242618004722</v>
      </c>
      <c r="AU76" s="11">
        <v>37.8242618004722</v>
      </c>
      <c r="AV76" s="10" t="s">
        <v>59</v>
      </c>
      <c r="AW76" s="10" t="s">
        <v>59</v>
      </c>
      <c r="AX76" s="11">
        <v>33.004345930750503</v>
      </c>
      <c r="AY76" s="11">
        <v>33.004345930750503</v>
      </c>
      <c r="AZ76" s="10" t="s">
        <v>59</v>
      </c>
      <c r="BA76" s="10" t="s">
        <v>59</v>
      </c>
      <c r="BB76" s="11">
        <v>17.207037765797299</v>
      </c>
      <c r="BC76" s="11">
        <v>17.207037765797299</v>
      </c>
      <c r="BD76" s="10" t="s">
        <v>59</v>
      </c>
      <c r="BE76" s="10" t="s">
        <v>59</v>
      </c>
      <c r="BF76" s="5" t="s">
        <v>59</v>
      </c>
    </row>
    <row r="77" spans="1:58" hidden="1" x14ac:dyDescent="0.2">
      <c r="A77" s="8" t="s">
        <v>134</v>
      </c>
      <c r="B77" s="9">
        <v>4834991</v>
      </c>
      <c r="C77" s="16" t="s">
        <v>452</v>
      </c>
      <c r="D77" s="16"/>
      <c r="E77" s="17" t="s">
        <v>441</v>
      </c>
      <c r="F77" s="17" t="s">
        <v>446</v>
      </c>
      <c r="G77" s="10">
        <f>(16375999+5256368+2671123+6001870+27005373+13545976+68710354)/312531130*100</f>
        <v>44.657011607131743</v>
      </c>
      <c r="H77" s="10" t="s">
        <v>59</v>
      </c>
      <c r="I77" s="10" t="s">
        <v>59</v>
      </c>
      <c r="J77" s="11">
        <v>20.459164033532701</v>
      </c>
      <c r="K77" s="11">
        <v>20.459164033532701</v>
      </c>
      <c r="L77" s="10" t="s">
        <v>59</v>
      </c>
      <c r="M77" s="10" t="s">
        <v>59</v>
      </c>
      <c r="N77" s="10" t="s">
        <v>59</v>
      </c>
      <c r="O77" s="10" t="s">
        <v>59</v>
      </c>
      <c r="P77" s="10" t="s">
        <v>59</v>
      </c>
      <c r="Q77" s="10" t="s">
        <v>59</v>
      </c>
      <c r="R77" s="10" t="s">
        <v>59</v>
      </c>
      <c r="S77" s="10" t="s">
        <v>59</v>
      </c>
      <c r="T77" s="10" t="s">
        <v>59</v>
      </c>
      <c r="U77" s="10" t="s">
        <v>59</v>
      </c>
      <c r="V77" s="11">
        <v>31.318333249661801</v>
      </c>
      <c r="W77" s="11">
        <v>31.318333249661801</v>
      </c>
      <c r="X77" s="10" t="s">
        <v>59</v>
      </c>
      <c r="Y77" s="10" t="s">
        <v>59</v>
      </c>
      <c r="Z77" s="11">
        <v>23.862785209722301</v>
      </c>
      <c r="AA77" s="11">
        <v>23.862785209722301</v>
      </c>
      <c r="AB77" s="10" t="s">
        <v>59</v>
      </c>
      <c r="AC77" s="10" t="s">
        <v>59</v>
      </c>
      <c r="AD77" s="11">
        <v>29.756729806926799</v>
      </c>
      <c r="AE77" s="11">
        <v>29.756729806926799</v>
      </c>
      <c r="AF77" s="10" t="s">
        <v>59</v>
      </c>
      <c r="AG77" s="10" t="s">
        <v>59</v>
      </c>
      <c r="AH77" s="11">
        <v>41.775390875030098</v>
      </c>
      <c r="AI77" s="11">
        <v>41.775390875030098</v>
      </c>
      <c r="AJ77" s="10" t="s">
        <v>59</v>
      </c>
      <c r="AK77" s="10" t="s">
        <v>59</v>
      </c>
      <c r="AL77" s="11">
        <v>52.926018235630799</v>
      </c>
      <c r="AM77" s="11">
        <v>52.926018235630799</v>
      </c>
      <c r="AN77" s="10" t="s">
        <v>59</v>
      </c>
      <c r="AO77" s="10" t="s">
        <v>59</v>
      </c>
      <c r="AP77" s="11">
        <v>37.173185463342598</v>
      </c>
      <c r="AQ77" s="11">
        <v>37.173185463342598</v>
      </c>
      <c r="AR77" s="10" t="s">
        <v>59</v>
      </c>
      <c r="AS77" s="10" t="s">
        <v>59</v>
      </c>
      <c r="AT77" s="11">
        <v>41.206566190781203</v>
      </c>
      <c r="AU77" s="11">
        <v>41.206566190781203</v>
      </c>
      <c r="AV77" s="10" t="s">
        <v>59</v>
      </c>
      <c r="AW77" s="10" t="s">
        <v>59</v>
      </c>
      <c r="AX77" s="11">
        <v>36.002729738502303</v>
      </c>
      <c r="AY77" s="11">
        <v>36.002729738502303</v>
      </c>
      <c r="AZ77" s="10" t="s">
        <v>59</v>
      </c>
      <c r="BA77" s="10" t="s">
        <v>59</v>
      </c>
      <c r="BB77" s="11">
        <v>39.812875640165899</v>
      </c>
      <c r="BC77" s="11">
        <v>39.812875640165899</v>
      </c>
      <c r="BD77" s="10" t="s">
        <v>59</v>
      </c>
      <c r="BE77" s="10" t="s">
        <v>59</v>
      </c>
      <c r="BF77" s="5" t="s">
        <v>59</v>
      </c>
    </row>
    <row r="78" spans="1:58" hidden="1" x14ac:dyDescent="0.2">
      <c r="A78" s="8" t="s">
        <v>135</v>
      </c>
      <c r="B78" s="9">
        <v>4308988</v>
      </c>
      <c r="C78" s="16" t="s">
        <v>443</v>
      </c>
      <c r="D78" s="16" t="s">
        <v>480</v>
      </c>
      <c r="E78" s="17" t="s">
        <v>450</v>
      </c>
      <c r="F78" s="17" t="s">
        <v>446</v>
      </c>
      <c r="G78" s="11">
        <v>15.622960349156299</v>
      </c>
      <c r="H78" s="11">
        <v>16.522180387316599</v>
      </c>
      <c r="I78" s="11">
        <v>16.306257974602701</v>
      </c>
      <c r="J78" s="11">
        <v>15.302444215012899</v>
      </c>
      <c r="K78" s="11">
        <v>17.240531022469501</v>
      </c>
      <c r="L78" s="11">
        <v>16.5254500364656</v>
      </c>
      <c r="M78" s="11">
        <v>17.887381703061902</v>
      </c>
      <c r="N78" s="11">
        <v>19.415635495703999</v>
      </c>
      <c r="O78" s="11">
        <v>20.2154505722572</v>
      </c>
      <c r="P78" s="11">
        <v>20.537640555506801</v>
      </c>
      <c r="Q78" s="11">
        <v>23.0677534648493</v>
      </c>
      <c r="R78" s="11">
        <v>22.096628418631902</v>
      </c>
      <c r="S78" s="11">
        <v>22.796052583532799</v>
      </c>
      <c r="T78" s="11">
        <v>21.938804233353899</v>
      </c>
      <c r="U78" s="11">
        <v>23.196875062409401</v>
      </c>
      <c r="V78" s="11">
        <v>25.5951647561789</v>
      </c>
      <c r="W78" s="11">
        <v>25.869867736430699</v>
      </c>
      <c r="X78" s="11">
        <v>23.201373590133802</v>
      </c>
      <c r="Y78" s="11">
        <v>25.446293214732801</v>
      </c>
      <c r="Z78" s="11">
        <v>28.237434231695399</v>
      </c>
      <c r="AA78" s="11">
        <v>25.833970018605001</v>
      </c>
      <c r="AB78" s="10" t="s">
        <v>59</v>
      </c>
      <c r="AC78" s="11">
        <v>24.331597764841799</v>
      </c>
      <c r="AD78" s="11">
        <v>21.6666112191816</v>
      </c>
      <c r="AE78" s="11">
        <v>19.393085973449001</v>
      </c>
      <c r="AF78" s="10" t="s">
        <v>59</v>
      </c>
      <c r="AG78" s="10" t="s">
        <v>59</v>
      </c>
      <c r="AH78" s="10" t="s">
        <v>59</v>
      </c>
      <c r="AI78" s="11">
        <v>26.509170292797901</v>
      </c>
      <c r="AJ78" s="10" t="s">
        <v>59</v>
      </c>
      <c r="AK78" s="10" t="s">
        <v>59</v>
      </c>
      <c r="AL78" s="10" t="s">
        <v>59</v>
      </c>
      <c r="AM78" s="11">
        <v>24.779881055783001</v>
      </c>
      <c r="AN78" s="10" t="s">
        <v>59</v>
      </c>
      <c r="AO78" s="10" t="s">
        <v>59</v>
      </c>
      <c r="AP78" s="10" t="s">
        <v>59</v>
      </c>
      <c r="AQ78" s="11">
        <v>25.8808807761786</v>
      </c>
      <c r="AR78" s="10" t="s">
        <v>59</v>
      </c>
      <c r="AS78" s="10" t="s">
        <v>59</v>
      </c>
      <c r="AT78" s="10" t="s">
        <v>59</v>
      </c>
      <c r="AU78" s="11">
        <v>29.054456805792299</v>
      </c>
      <c r="AV78" s="10" t="s">
        <v>59</v>
      </c>
      <c r="AW78" s="10" t="s">
        <v>59</v>
      </c>
      <c r="AX78" s="10" t="s">
        <v>59</v>
      </c>
      <c r="AY78" s="11">
        <v>26.338210812429399</v>
      </c>
      <c r="AZ78" s="10" t="s">
        <v>59</v>
      </c>
      <c r="BA78" s="10" t="s">
        <v>59</v>
      </c>
      <c r="BB78" s="10" t="s">
        <v>59</v>
      </c>
      <c r="BC78" s="11">
        <v>30.539054484729601</v>
      </c>
      <c r="BD78" s="10" t="s">
        <v>59</v>
      </c>
      <c r="BE78" s="10" t="s">
        <v>59</v>
      </c>
      <c r="BF78" s="6">
        <v>29.219413178467299</v>
      </c>
    </row>
    <row r="79" spans="1:58" hidden="1" x14ac:dyDescent="0.2">
      <c r="A79" s="8" t="s">
        <v>136</v>
      </c>
      <c r="B79" s="9">
        <v>8590559</v>
      </c>
      <c r="C79" s="18" t="s">
        <v>452</v>
      </c>
      <c r="D79" s="18"/>
      <c r="E79" s="19" t="s">
        <v>441</v>
      </c>
      <c r="F79" s="19" t="s">
        <v>446</v>
      </c>
      <c r="G79" s="10">
        <f>(5249208645+272369575+419672042+300049315+16954386086)/90550499749*100</f>
        <v>25.616297786646026</v>
      </c>
      <c r="H79" s="10" t="s">
        <v>59</v>
      </c>
      <c r="I79" s="10" t="s">
        <v>59</v>
      </c>
      <c r="J79" s="10">
        <f>(5842499923+630510954+1022404656+870060603+16428361257)/89248695098*100</f>
        <v>27.780616137608504</v>
      </c>
      <c r="K79" s="10">
        <f>(5842499923+630510954+1022404656+870060603+16428361257)/89248695098*100</f>
        <v>27.780616137608504</v>
      </c>
      <c r="L79" s="10" t="s">
        <v>59</v>
      </c>
      <c r="M79" s="10" t="s">
        <v>59</v>
      </c>
      <c r="N79" s="11">
        <v>11.713662821679801</v>
      </c>
      <c r="O79" s="11">
        <v>11.713662821679801</v>
      </c>
      <c r="P79" s="10" t="s">
        <v>59</v>
      </c>
      <c r="Q79" s="10" t="s">
        <v>59</v>
      </c>
      <c r="R79" s="10" t="s">
        <v>59</v>
      </c>
      <c r="S79" s="10" t="s">
        <v>59</v>
      </c>
      <c r="T79" s="10" t="s">
        <v>59</v>
      </c>
      <c r="U79" s="10" t="s">
        <v>59</v>
      </c>
      <c r="V79" s="11">
        <v>10.1990171546613</v>
      </c>
      <c r="W79" s="11">
        <v>10.1990171546613</v>
      </c>
      <c r="X79" s="10" t="s">
        <v>59</v>
      </c>
      <c r="Y79" s="10" t="s">
        <v>59</v>
      </c>
      <c r="Z79" s="11">
        <v>41.343454579432397</v>
      </c>
      <c r="AA79" s="11">
        <v>41.343454579432397</v>
      </c>
      <c r="AB79" s="10" t="s">
        <v>59</v>
      </c>
      <c r="AC79" s="10" t="s">
        <v>59</v>
      </c>
      <c r="AD79" s="11">
        <v>43.668019824755198</v>
      </c>
      <c r="AE79" s="11">
        <v>43.668019824755198</v>
      </c>
      <c r="AF79" s="10" t="s">
        <v>59</v>
      </c>
      <c r="AG79" s="10" t="s">
        <v>59</v>
      </c>
      <c r="AH79" s="11">
        <v>28.395433799906101</v>
      </c>
      <c r="AI79" s="11">
        <v>28.395433799906101</v>
      </c>
      <c r="AJ79" s="10" t="s">
        <v>59</v>
      </c>
      <c r="AK79" s="10" t="s">
        <v>59</v>
      </c>
      <c r="AL79" s="10" t="s">
        <v>59</v>
      </c>
      <c r="AM79" s="10" t="s">
        <v>59</v>
      </c>
      <c r="AN79" s="10" t="s">
        <v>59</v>
      </c>
      <c r="AO79" s="10" t="s">
        <v>59</v>
      </c>
      <c r="AP79" s="10" t="s">
        <v>59</v>
      </c>
      <c r="AQ79" s="10" t="s">
        <v>59</v>
      </c>
      <c r="AR79" s="10" t="s">
        <v>59</v>
      </c>
      <c r="AS79" s="10" t="s">
        <v>59</v>
      </c>
      <c r="AT79" s="11">
        <v>51.242628013096301</v>
      </c>
      <c r="AU79" s="11">
        <v>51.242628013096301</v>
      </c>
      <c r="AV79" s="10" t="s">
        <v>59</v>
      </c>
      <c r="AW79" s="10" t="s">
        <v>59</v>
      </c>
      <c r="AX79" s="10" t="s">
        <v>59</v>
      </c>
      <c r="AY79" s="10" t="s">
        <v>59</v>
      </c>
      <c r="AZ79" s="10" t="s">
        <v>59</v>
      </c>
      <c r="BA79" s="10" t="s">
        <v>59</v>
      </c>
      <c r="BB79" s="10" t="s">
        <v>59</v>
      </c>
      <c r="BC79" s="10" t="s">
        <v>59</v>
      </c>
      <c r="BD79" s="10" t="s">
        <v>59</v>
      </c>
      <c r="BE79" s="10" t="s">
        <v>59</v>
      </c>
      <c r="BF79" s="5" t="s">
        <v>59</v>
      </c>
    </row>
    <row r="80" spans="1:58" hidden="1" x14ac:dyDescent="0.2">
      <c r="A80" s="8" t="s">
        <v>137</v>
      </c>
      <c r="B80" s="9">
        <v>4421135</v>
      </c>
      <c r="C80" s="16" t="s">
        <v>452</v>
      </c>
      <c r="D80" s="16"/>
      <c r="E80" s="17" t="s">
        <v>454</v>
      </c>
      <c r="F80" s="17" t="s">
        <v>446</v>
      </c>
      <c r="G80" s="11">
        <v>47.7408959919008</v>
      </c>
      <c r="H80" s="10" t="s">
        <v>59</v>
      </c>
      <c r="I80" s="10" t="s">
        <v>59</v>
      </c>
      <c r="J80" s="11">
        <v>51.649086026828599</v>
      </c>
      <c r="K80" s="11">
        <v>51.649086026828599</v>
      </c>
      <c r="L80" s="10" t="s">
        <v>59</v>
      </c>
      <c r="M80" s="10" t="s">
        <v>59</v>
      </c>
      <c r="N80" s="11">
        <v>50.503490439874597</v>
      </c>
      <c r="O80" s="11">
        <v>50.503490439874597</v>
      </c>
      <c r="P80" s="10" t="s">
        <v>59</v>
      </c>
      <c r="Q80" s="10" t="s">
        <v>59</v>
      </c>
      <c r="R80" s="11">
        <v>55.267012865173797</v>
      </c>
      <c r="S80" s="11">
        <v>55.267012865173797</v>
      </c>
      <c r="T80" s="10" t="s">
        <v>59</v>
      </c>
      <c r="U80" s="10" t="s">
        <v>59</v>
      </c>
      <c r="V80" s="11">
        <v>68.256433234349799</v>
      </c>
      <c r="W80" s="11">
        <v>68.256433234349799</v>
      </c>
      <c r="X80" s="10" t="s">
        <v>59</v>
      </c>
      <c r="Y80" s="10" t="s">
        <v>59</v>
      </c>
      <c r="Z80" s="11">
        <v>77.213111411545199</v>
      </c>
      <c r="AA80" s="11">
        <v>77.213111411545199</v>
      </c>
      <c r="AB80" s="10" t="s">
        <v>59</v>
      </c>
      <c r="AC80" s="10" t="s">
        <v>59</v>
      </c>
      <c r="AD80" s="11">
        <v>71.118871607461998</v>
      </c>
      <c r="AE80" s="11">
        <v>71.118871607461998</v>
      </c>
      <c r="AF80" s="10" t="s">
        <v>59</v>
      </c>
      <c r="AG80" s="10" t="s">
        <v>59</v>
      </c>
      <c r="AH80" s="11">
        <v>78.772517436869606</v>
      </c>
      <c r="AI80" s="11">
        <v>78.772517436869606</v>
      </c>
      <c r="AJ80" s="10" t="s">
        <v>59</v>
      </c>
      <c r="AK80" s="10" t="s">
        <v>59</v>
      </c>
      <c r="AL80" s="11">
        <v>88.465718344327399</v>
      </c>
      <c r="AM80" s="11">
        <v>88.465718344327399</v>
      </c>
      <c r="AN80" s="10" t="s">
        <v>59</v>
      </c>
      <c r="AO80" s="10" t="s">
        <v>59</v>
      </c>
      <c r="AP80" s="10" t="s">
        <v>59</v>
      </c>
      <c r="AQ80" s="10" t="s">
        <v>59</v>
      </c>
      <c r="AR80" s="10" t="s">
        <v>59</v>
      </c>
      <c r="AS80" s="10" t="s">
        <v>59</v>
      </c>
      <c r="AT80" s="10" t="s">
        <v>59</v>
      </c>
      <c r="AU80" s="10" t="s">
        <v>59</v>
      </c>
      <c r="AV80" s="10" t="s">
        <v>59</v>
      </c>
      <c r="AW80" s="10" t="s">
        <v>59</v>
      </c>
      <c r="AX80" s="10" t="s">
        <v>59</v>
      </c>
      <c r="AY80" s="10" t="s">
        <v>59</v>
      </c>
      <c r="AZ80" s="10" t="s">
        <v>59</v>
      </c>
      <c r="BA80" s="10" t="s">
        <v>59</v>
      </c>
      <c r="BB80" s="10" t="s">
        <v>59</v>
      </c>
      <c r="BC80" s="10" t="s">
        <v>59</v>
      </c>
      <c r="BD80" s="10" t="s">
        <v>59</v>
      </c>
      <c r="BE80" s="10" t="s">
        <v>59</v>
      </c>
      <c r="BF80" s="5" t="s">
        <v>59</v>
      </c>
    </row>
    <row r="81" spans="1:58" ht="12.75" hidden="1" x14ac:dyDescent="0.2">
      <c r="A81" s="8" t="s">
        <v>138</v>
      </c>
      <c r="B81" s="9">
        <v>4405985</v>
      </c>
      <c r="C81" s="8" t="s">
        <v>463</v>
      </c>
      <c r="D81" s="8"/>
      <c r="E81" s="13" t="s">
        <v>441</v>
      </c>
      <c r="F81" s="13" t="s">
        <v>451</v>
      </c>
      <c r="G81" s="10" t="s">
        <v>59</v>
      </c>
      <c r="H81" s="10" t="s">
        <v>59</v>
      </c>
      <c r="I81" s="10" t="s">
        <v>59</v>
      </c>
      <c r="J81" s="11">
        <v>58.508392600159297</v>
      </c>
      <c r="K81" s="11">
        <v>58.508392600159297</v>
      </c>
      <c r="L81" s="10" t="s">
        <v>59</v>
      </c>
      <c r="M81" s="10" t="s">
        <v>59</v>
      </c>
      <c r="N81" s="10" t="s">
        <v>59</v>
      </c>
      <c r="O81" s="10" t="s">
        <v>59</v>
      </c>
      <c r="P81" s="10" t="s">
        <v>59</v>
      </c>
      <c r="Q81" s="10" t="s">
        <v>59</v>
      </c>
      <c r="R81" s="10" t="s">
        <v>59</v>
      </c>
      <c r="S81" s="10" t="s">
        <v>59</v>
      </c>
      <c r="T81" s="10" t="s">
        <v>59</v>
      </c>
      <c r="U81" s="10" t="s">
        <v>59</v>
      </c>
      <c r="V81" s="11">
        <v>21.7634120995065</v>
      </c>
      <c r="W81" s="11">
        <v>21.7634120995065</v>
      </c>
      <c r="X81" s="10" t="s">
        <v>59</v>
      </c>
      <c r="Y81" s="10" t="s">
        <v>59</v>
      </c>
      <c r="Z81" s="11">
        <v>22.0671920195275</v>
      </c>
      <c r="AA81" s="11">
        <v>22.0671920195275</v>
      </c>
      <c r="AB81" s="10" t="s">
        <v>59</v>
      </c>
      <c r="AC81" s="10" t="s">
        <v>59</v>
      </c>
      <c r="AD81" s="11">
        <v>18.987100064875701</v>
      </c>
      <c r="AE81" s="11">
        <v>18.987100064875701</v>
      </c>
      <c r="AF81" s="10" t="s">
        <v>59</v>
      </c>
      <c r="AG81" s="10" t="s">
        <v>59</v>
      </c>
      <c r="AH81" s="11">
        <v>19.502059767945401</v>
      </c>
      <c r="AI81" s="11">
        <v>19.502059767945401</v>
      </c>
      <c r="AJ81" s="10" t="s">
        <v>59</v>
      </c>
      <c r="AK81" s="10" t="s">
        <v>59</v>
      </c>
      <c r="AL81" s="11">
        <v>22.7667427055856</v>
      </c>
      <c r="AM81" s="11">
        <v>22.7667427055856</v>
      </c>
      <c r="AN81" s="10" t="s">
        <v>59</v>
      </c>
      <c r="AO81" s="10" t="s">
        <v>59</v>
      </c>
      <c r="AP81" s="11">
        <v>26.247442073076002</v>
      </c>
      <c r="AQ81" s="11">
        <v>26.247442073076002</v>
      </c>
      <c r="AR81" s="10" t="s">
        <v>59</v>
      </c>
      <c r="AS81" s="10" t="s">
        <v>59</v>
      </c>
      <c r="AT81" s="11">
        <v>18.4926620726682</v>
      </c>
      <c r="AU81" s="11">
        <v>18.4926620726682</v>
      </c>
      <c r="AV81" s="10" t="s">
        <v>59</v>
      </c>
      <c r="AW81" s="10" t="s">
        <v>59</v>
      </c>
      <c r="AX81" s="11">
        <v>19.317928162502</v>
      </c>
      <c r="AY81" s="11">
        <v>19.317928162502</v>
      </c>
      <c r="AZ81" s="10" t="s">
        <v>59</v>
      </c>
      <c r="BA81" s="10" t="s">
        <v>59</v>
      </c>
      <c r="BB81" s="10" t="s">
        <v>59</v>
      </c>
      <c r="BC81" s="10" t="s">
        <v>59</v>
      </c>
      <c r="BD81" s="10" t="s">
        <v>59</v>
      </c>
      <c r="BE81" s="10" t="s">
        <v>59</v>
      </c>
      <c r="BF81" s="5" t="s">
        <v>59</v>
      </c>
    </row>
    <row r="82" spans="1:58" ht="12.75" hidden="1" x14ac:dyDescent="0.2">
      <c r="A82" s="8" t="s">
        <v>139</v>
      </c>
      <c r="B82" s="9">
        <v>4429624</v>
      </c>
      <c r="C82" s="8" t="s">
        <v>481</v>
      </c>
      <c r="D82" s="8" t="s">
        <v>482</v>
      </c>
      <c r="E82" s="13" t="s">
        <v>441</v>
      </c>
      <c r="F82" s="13" t="s">
        <v>442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 t="s">
        <v>59</v>
      </c>
      <c r="P82" s="10" t="s">
        <v>59</v>
      </c>
      <c r="Q82" s="10" t="s">
        <v>59</v>
      </c>
      <c r="R82" s="10" t="s">
        <v>59</v>
      </c>
      <c r="S82" s="10" t="s">
        <v>59</v>
      </c>
      <c r="T82" s="10" t="s">
        <v>59</v>
      </c>
      <c r="U82" s="10" t="s">
        <v>59</v>
      </c>
      <c r="V82" s="10" t="s">
        <v>59</v>
      </c>
      <c r="W82" s="10" t="s">
        <v>59</v>
      </c>
      <c r="X82" s="10" t="s">
        <v>59</v>
      </c>
      <c r="Y82" s="10" t="s">
        <v>59</v>
      </c>
      <c r="Z82" s="10" t="s">
        <v>59</v>
      </c>
      <c r="AA82" s="10" t="s">
        <v>59</v>
      </c>
      <c r="AB82" s="10" t="s">
        <v>59</v>
      </c>
      <c r="AC82" s="10" t="s">
        <v>59</v>
      </c>
      <c r="AD82" s="10" t="s">
        <v>59</v>
      </c>
      <c r="AE82" s="10" t="s">
        <v>59</v>
      </c>
      <c r="AF82" s="10" t="s">
        <v>59</v>
      </c>
      <c r="AG82" s="10" t="s">
        <v>59</v>
      </c>
      <c r="AH82" s="10" t="s">
        <v>59</v>
      </c>
      <c r="AI82" s="10" t="s">
        <v>59</v>
      </c>
      <c r="AJ82" s="10" t="s">
        <v>59</v>
      </c>
      <c r="AK82" s="10" t="s">
        <v>59</v>
      </c>
      <c r="AL82" s="10" t="s">
        <v>59</v>
      </c>
      <c r="AM82" s="10" t="s">
        <v>59</v>
      </c>
      <c r="AN82" s="10" t="s">
        <v>59</v>
      </c>
      <c r="AO82" s="10" t="s">
        <v>59</v>
      </c>
      <c r="AP82" s="10" t="s">
        <v>59</v>
      </c>
      <c r="AQ82" s="10" t="s">
        <v>59</v>
      </c>
      <c r="AR82" s="10" t="s">
        <v>59</v>
      </c>
      <c r="AS82" s="10" t="s">
        <v>59</v>
      </c>
      <c r="AT82" s="10" t="s">
        <v>59</v>
      </c>
      <c r="AU82" s="10" t="s">
        <v>59</v>
      </c>
      <c r="AV82" s="10" t="s">
        <v>59</v>
      </c>
      <c r="AW82" s="10" t="s">
        <v>59</v>
      </c>
      <c r="AX82" s="10" t="s">
        <v>59</v>
      </c>
      <c r="AY82" s="10" t="s">
        <v>59</v>
      </c>
      <c r="AZ82" s="10" t="s">
        <v>59</v>
      </c>
      <c r="BA82" s="10" t="s">
        <v>59</v>
      </c>
      <c r="BB82" s="10" t="s">
        <v>59</v>
      </c>
      <c r="BC82" s="10" t="s">
        <v>59</v>
      </c>
      <c r="BD82" s="10" t="s">
        <v>59</v>
      </c>
      <c r="BE82" s="10" t="s">
        <v>59</v>
      </c>
      <c r="BF82" s="5" t="s">
        <v>59</v>
      </c>
    </row>
    <row r="83" spans="1:58" hidden="1" x14ac:dyDescent="0.2">
      <c r="A83" s="8" t="s">
        <v>140</v>
      </c>
      <c r="B83" s="9">
        <v>4304536</v>
      </c>
      <c r="C83" s="16" t="s">
        <v>452</v>
      </c>
      <c r="D83" s="16"/>
      <c r="E83" s="17" t="s">
        <v>450</v>
      </c>
      <c r="F83" s="17" t="s">
        <v>446</v>
      </c>
      <c r="G83" s="11">
        <v>41.468381370810299</v>
      </c>
      <c r="H83" s="11">
        <v>38.945882934698702</v>
      </c>
      <c r="I83" s="11">
        <v>38.980885374404501</v>
      </c>
      <c r="J83" s="11">
        <v>40.218896375739497</v>
      </c>
      <c r="K83" s="11">
        <v>41.188011489107801</v>
      </c>
      <c r="L83" s="10" t="s">
        <v>59</v>
      </c>
      <c r="M83" s="10" t="s">
        <v>59</v>
      </c>
      <c r="N83" s="10" t="s">
        <v>59</v>
      </c>
      <c r="O83" s="11">
        <v>44.0201312086513</v>
      </c>
      <c r="P83" s="10" t="s">
        <v>59</v>
      </c>
      <c r="Q83" s="10" t="s">
        <v>59</v>
      </c>
      <c r="R83" s="10" t="s">
        <v>59</v>
      </c>
      <c r="S83" s="10" t="s">
        <v>59</v>
      </c>
      <c r="T83" s="10" t="s">
        <v>59</v>
      </c>
      <c r="U83" s="10" t="s">
        <v>59</v>
      </c>
      <c r="V83" s="10" t="s">
        <v>59</v>
      </c>
      <c r="W83" s="11">
        <v>38.518162644776297</v>
      </c>
      <c r="X83" s="10" t="s">
        <v>59</v>
      </c>
      <c r="Y83" s="10" t="s">
        <v>59</v>
      </c>
      <c r="Z83" s="10" t="s">
        <v>59</v>
      </c>
      <c r="AA83" s="11">
        <v>39.856813988604998</v>
      </c>
      <c r="AB83" s="10" t="s">
        <v>59</v>
      </c>
      <c r="AC83" s="10" t="s">
        <v>59</v>
      </c>
      <c r="AD83" s="10" t="s">
        <v>59</v>
      </c>
      <c r="AE83" s="11">
        <v>36.971426865197401</v>
      </c>
      <c r="AF83" s="10" t="s">
        <v>59</v>
      </c>
      <c r="AG83" s="10" t="s">
        <v>59</v>
      </c>
      <c r="AH83" s="10" t="s">
        <v>59</v>
      </c>
      <c r="AI83" s="11">
        <v>30.7010505081935</v>
      </c>
      <c r="AJ83" s="10" t="s">
        <v>59</v>
      </c>
      <c r="AK83" s="10" t="s">
        <v>59</v>
      </c>
      <c r="AL83" s="10" t="s">
        <v>59</v>
      </c>
      <c r="AM83" s="11">
        <v>27.8512339453364</v>
      </c>
      <c r="AN83" s="10" t="s">
        <v>59</v>
      </c>
      <c r="AO83" s="10" t="s">
        <v>59</v>
      </c>
      <c r="AP83" s="10" t="s">
        <v>59</v>
      </c>
      <c r="AQ83" s="11">
        <v>31.661567992589699</v>
      </c>
      <c r="AR83" s="10" t="s">
        <v>59</v>
      </c>
      <c r="AS83" s="10" t="s">
        <v>59</v>
      </c>
      <c r="AT83" s="10" t="s">
        <v>59</v>
      </c>
      <c r="AU83" s="11">
        <v>35.339794188711203</v>
      </c>
      <c r="AV83" s="10" t="s">
        <v>59</v>
      </c>
      <c r="AW83" s="10" t="s">
        <v>59</v>
      </c>
      <c r="AX83" s="10" t="s">
        <v>59</v>
      </c>
      <c r="AY83" s="11">
        <v>37.828007497437703</v>
      </c>
      <c r="AZ83" s="10" t="s">
        <v>59</v>
      </c>
      <c r="BA83" s="10" t="s">
        <v>59</v>
      </c>
      <c r="BB83" s="10" t="s">
        <v>59</v>
      </c>
      <c r="BC83" s="11">
        <v>34.720189822528802</v>
      </c>
      <c r="BD83" s="10" t="s">
        <v>59</v>
      </c>
      <c r="BE83" s="10" t="s">
        <v>59</v>
      </c>
      <c r="BF83" s="6">
        <v>35.959400144731099</v>
      </c>
    </row>
    <row r="84" spans="1:58" hidden="1" x14ac:dyDescent="0.2">
      <c r="A84" s="8" t="s">
        <v>141</v>
      </c>
      <c r="B84" s="9">
        <v>4839802</v>
      </c>
      <c r="C84" s="18" t="s">
        <v>452</v>
      </c>
      <c r="D84" s="18"/>
      <c r="E84" s="19" t="s">
        <v>450</v>
      </c>
      <c r="F84" s="19" t="s">
        <v>446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>
        <f>(3409180576+358859170+190000000)/35900496505*100</f>
        <v>11.025027872382624</v>
      </c>
      <c r="O84" s="10">
        <f>(3409180576+358859170+190000000)/35900496505*100</f>
        <v>11.025027872382624</v>
      </c>
      <c r="P84" s="10" t="s">
        <v>59</v>
      </c>
      <c r="Q84" s="10" t="s">
        <v>59</v>
      </c>
      <c r="R84" s="10">
        <f>(3539477553+399361637+807580)/34536539671*100</f>
        <v>11.407184412594999</v>
      </c>
      <c r="S84" s="10">
        <f>(3539477553+399361637+807580)/34536539671*100</f>
        <v>11.407184412594999</v>
      </c>
      <c r="T84" s="10" t="s">
        <v>59</v>
      </c>
      <c r="U84" s="10" t="s">
        <v>59</v>
      </c>
      <c r="V84" s="10" t="s">
        <v>59</v>
      </c>
      <c r="W84" s="10" t="s">
        <v>59</v>
      </c>
      <c r="X84" s="10" t="s">
        <v>59</v>
      </c>
      <c r="Y84" s="10" t="s">
        <v>59</v>
      </c>
      <c r="Z84" s="10" t="s">
        <v>59</v>
      </c>
      <c r="AA84" s="10" t="s">
        <v>59</v>
      </c>
      <c r="AB84" s="10" t="s">
        <v>59</v>
      </c>
      <c r="AC84" s="10" t="s">
        <v>59</v>
      </c>
      <c r="AD84" s="10" t="s">
        <v>59</v>
      </c>
      <c r="AE84" s="10" t="s">
        <v>59</v>
      </c>
      <c r="AF84" s="10" t="s">
        <v>59</v>
      </c>
      <c r="AG84" s="10" t="s">
        <v>59</v>
      </c>
      <c r="AH84" s="10" t="s">
        <v>59</v>
      </c>
      <c r="AI84" s="10" t="s">
        <v>59</v>
      </c>
      <c r="AJ84" s="10" t="s">
        <v>59</v>
      </c>
      <c r="AK84" s="10" t="s">
        <v>59</v>
      </c>
      <c r="AL84" s="10" t="s">
        <v>59</v>
      </c>
      <c r="AM84" s="10" t="s">
        <v>59</v>
      </c>
      <c r="AN84" s="10" t="s">
        <v>59</v>
      </c>
      <c r="AO84" s="10" t="s">
        <v>59</v>
      </c>
      <c r="AP84" s="10" t="s">
        <v>59</v>
      </c>
      <c r="AQ84" s="10" t="s">
        <v>59</v>
      </c>
      <c r="AR84" s="10" t="s">
        <v>59</v>
      </c>
      <c r="AS84" s="10" t="s">
        <v>59</v>
      </c>
      <c r="AT84" s="10" t="s">
        <v>59</v>
      </c>
      <c r="AU84" s="10" t="s">
        <v>59</v>
      </c>
      <c r="AV84" s="10" t="s">
        <v>59</v>
      </c>
      <c r="AW84" s="10" t="s">
        <v>59</v>
      </c>
      <c r="AX84" s="10" t="s">
        <v>59</v>
      </c>
      <c r="AY84" s="10" t="s">
        <v>59</v>
      </c>
      <c r="AZ84" s="10" t="s">
        <v>59</v>
      </c>
      <c r="BA84" s="10" t="s">
        <v>59</v>
      </c>
      <c r="BB84" s="10" t="s">
        <v>59</v>
      </c>
      <c r="BC84" s="10" t="s">
        <v>59</v>
      </c>
      <c r="BD84" s="10" t="s">
        <v>59</v>
      </c>
      <c r="BE84" s="10" t="s">
        <v>59</v>
      </c>
      <c r="BF84" s="5" t="s">
        <v>59</v>
      </c>
    </row>
    <row r="85" spans="1:58" hidden="1" x14ac:dyDescent="0.2">
      <c r="A85" s="8" t="s">
        <v>142</v>
      </c>
      <c r="B85" s="9">
        <v>4250993</v>
      </c>
      <c r="C85" s="16" t="s">
        <v>483</v>
      </c>
      <c r="D85" s="16"/>
      <c r="E85" s="17" t="s">
        <v>454</v>
      </c>
      <c r="F85" s="17" t="s">
        <v>446</v>
      </c>
      <c r="G85" s="11">
        <v>69.389288527358104</v>
      </c>
      <c r="H85" s="10" t="s">
        <v>59</v>
      </c>
      <c r="I85" s="10" t="s">
        <v>59</v>
      </c>
      <c r="J85" s="11">
        <v>70.5805116835474</v>
      </c>
      <c r="K85" s="11">
        <v>70.5805116835474</v>
      </c>
      <c r="L85" s="10" t="s">
        <v>59</v>
      </c>
      <c r="M85" s="10" t="s">
        <v>59</v>
      </c>
      <c r="N85" s="11">
        <v>45.875604682973702</v>
      </c>
      <c r="O85" s="11">
        <v>45.875604682973702</v>
      </c>
      <c r="P85" s="10" t="s">
        <v>59</v>
      </c>
      <c r="Q85" s="10" t="s">
        <v>59</v>
      </c>
      <c r="R85" s="10" t="s">
        <v>59</v>
      </c>
      <c r="S85" s="11">
        <v>49.8376210011781</v>
      </c>
      <c r="T85" s="10" t="s">
        <v>59</v>
      </c>
      <c r="U85" s="10" t="s">
        <v>59</v>
      </c>
      <c r="V85" s="11">
        <v>42.939099149012002</v>
      </c>
      <c r="W85" s="11">
        <v>42.939099149012002</v>
      </c>
      <c r="X85" s="10" t="s">
        <v>59</v>
      </c>
      <c r="Y85" s="10" t="s">
        <v>59</v>
      </c>
      <c r="Z85" s="10" t="s">
        <v>59</v>
      </c>
      <c r="AA85" s="10" t="s">
        <v>59</v>
      </c>
      <c r="AB85" s="10" t="s">
        <v>59</v>
      </c>
      <c r="AC85" s="10" t="s">
        <v>59</v>
      </c>
      <c r="AD85" s="10" t="s">
        <v>59</v>
      </c>
      <c r="AE85" s="10" t="s">
        <v>59</v>
      </c>
      <c r="AF85" s="10" t="s">
        <v>59</v>
      </c>
      <c r="AG85" s="10" t="s">
        <v>59</v>
      </c>
      <c r="AH85" s="10" t="s">
        <v>59</v>
      </c>
      <c r="AI85" s="10" t="s">
        <v>59</v>
      </c>
      <c r="AJ85" s="10" t="s">
        <v>59</v>
      </c>
      <c r="AK85" s="10" t="s">
        <v>59</v>
      </c>
      <c r="AL85" s="10" t="s">
        <v>59</v>
      </c>
      <c r="AM85" s="10" t="s">
        <v>59</v>
      </c>
      <c r="AN85" s="10" t="s">
        <v>59</v>
      </c>
      <c r="AO85" s="10" t="s">
        <v>59</v>
      </c>
      <c r="AP85" s="10" t="s">
        <v>59</v>
      </c>
      <c r="AQ85" s="10" t="s">
        <v>59</v>
      </c>
      <c r="AR85" s="10" t="s">
        <v>59</v>
      </c>
      <c r="AS85" s="10" t="s">
        <v>59</v>
      </c>
      <c r="AT85" s="10" t="s">
        <v>59</v>
      </c>
      <c r="AU85" s="10" t="s">
        <v>59</v>
      </c>
      <c r="AV85" s="10" t="s">
        <v>59</v>
      </c>
      <c r="AW85" s="10" t="s">
        <v>59</v>
      </c>
      <c r="AX85" s="10" t="s">
        <v>59</v>
      </c>
      <c r="AY85" s="10" t="s">
        <v>59</v>
      </c>
      <c r="AZ85" s="10" t="s">
        <v>59</v>
      </c>
      <c r="BA85" s="10" t="s">
        <v>59</v>
      </c>
      <c r="BB85" s="10" t="s">
        <v>59</v>
      </c>
      <c r="BC85" s="10" t="s">
        <v>59</v>
      </c>
      <c r="BD85" s="10" t="s">
        <v>59</v>
      </c>
      <c r="BE85" s="10" t="s">
        <v>59</v>
      </c>
      <c r="BF85" s="5" t="s">
        <v>59</v>
      </c>
    </row>
    <row r="86" spans="1:58" ht="12.75" hidden="1" x14ac:dyDescent="0.2">
      <c r="A86" s="8" t="s">
        <v>143</v>
      </c>
      <c r="B86" s="9">
        <v>4313374</v>
      </c>
      <c r="C86" s="8" t="s">
        <v>484</v>
      </c>
      <c r="D86" s="8"/>
      <c r="E86" s="13" t="s">
        <v>445</v>
      </c>
      <c r="F86" s="13" t="s">
        <v>448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 t="s">
        <v>59</v>
      </c>
      <c r="P86" s="10" t="s">
        <v>59</v>
      </c>
      <c r="Q86" s="10" t="s">
        <v>59</v>
      </c>
      <c r="R86" s="10" t="s">
        <v>59</v>
      </c>
      <c r="S86" s="10" t="s">
        <v>59</v>
      </c>
      <c r="T86" s="10" t="s">
        <v>59</v>
      </c>
      <c r="U86" s="10" t="s">
        <v>59</v>
      </c>
      <c r="V86" s="10" t="s">
        <v>59</v>
      </c>
      <c r="W86" s="10" t="s">
        <v>59</v>
      </c>
      <c r="X86" s="10" t="s">
        <v>59</v>
      </c>
      <c r="Y86" s="10" t="s">
        <v>59</v>
      </c>
      <c r="Z86" s="10" t="s">
        <v>59</v>
      </c>
      <c r="AA86" s="10" t="s">
        <v>59</v>
      </c>
      <c r="AB86" s="10" t="s">
        <v>59</v>
      </c>
      <c r="AC86" s="10" t="s">
        <v>59</v>
      </c>
      <c r="AD86" s="10" t="s">
        <v>59</v>
      </c>
      <c r="AE86" s="10" t="s">
        <v>59</v>
      </c>
      <c r="AF86" s="10" t="s">
        <v>59</v>
      </c>
      <c r="AG86" s="10" t="s">
        <v>59</v>
      </c>
      <c r="AH86" s="10" t="s">
        <v>59</v>
      </c>
      <c r="AI86" s="10" t="s">
        <v>59</v>
      </c>
      <c r="AJ86" s="10" t="s">
        <v>59</v>
      </c>
      <c r="AK86" s="10" t="s">
        <v>59</v>
      </c>
      <c r="AL86" s="10" t="s">
        <v>59</v>
      </c>
      <c r="AM86" s="10" t="s">
        <v>59</v>
      </c>
      <c r="AN86" s="10" t="s">
        <v>59</v>
      </c>
      <c r="AO86" s="10" t="s">
        <v>59</v>
      </c>
      <c r="AP86" s="10" t="s">
        <v>59</v>
      </c>
      <c r="AQ86" s="10" t="s">
        <v>59</v>
      </c>
      <c r="AR86" s="10" t="s">
        <v>59</v>
      </c>
      <c r="AS86" s="10" t="s">
        <v>59</v>
      </c>
      <c r="AT86" s="10" t="s">
        <v>59</v>
      </c>
      <c r="AU86" s="10" t="s">
        <v>59</v>
      </c>
      <c r="AV86" s="10" t="s">
        <v>59</v>
      </c>
      <c r="AW86" s="10" t="s">
        <v>59</v>
      </c>
      <c r="AX86" s="10" t="s">
        <v>59</v>
      </c>
      <c r="AY86" s="10" t="s">
        <v>59</v>
      </c>
      <c r="AZ86" s="10" t="s">
        <v>59</v>
      </c>
      <c r="BA86" s="10" t="s">
        <v>59</v>
      </c>
      <c r="BB86" s="10" t="s">
        <v>59</v>
      </c>
      <c r="BC86" s="10" t="s">
        <v>59</v>
      </c>
      <c r="BD86" s="10" t="s">
        <v>59</v>
      </c>
      <c r="BE86" s="10" t="s">
        <v>59</v>
      </c>
      <c r="BF86" s="5" t="s">
        <v>59</v>
      </c>
    </row>
    <row r="87" spans="1:58" ht="12.75" hidden="1" x14ac:dyDescent="0.2">
      <c r="A87" s="8" t="s">
        <v>144</v>
      </c>
      <c r="B87" s="9">
        <v>4325194</v>
      </c>
      <c r="C87" s="8" t="s">
        <v>485</v>
      </c>
      <c r="D87" s="8"/>
      <c r="E87" s="13" t="s">
        <v>457</v>
      </c>
      <c r="F87" s="13" t="s">
        <v>448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 t="s">
        <v>59</v>
      </c>
      <c r="P87" s="10" t="s">
        <v>59</v>
      </c>
      <c r="Q87" s="10" t="s">
        <v>59</v>
      </c>
      <c r="R87" s="10" t="s">
        <v>59</v>
      </c>
      <c r="S87" s="10" t="s">
        <v>59</v>
      </c>
      <c r="T87" s="10" t="s">
        <v>59</v>
      </c>
      <c r="U87" s="10" t="s">
        <v>59</v>
      </c>
      <c r="V87" s="10" t="s">
        <v>59</v>
      </c>
      <c r="W87" s="10" t="s">
        <v>59</v>
      </c>
      <c r="X87" s="10" t="s">
        <v>59</v>
      </c>
      <c r="Y87" s="10" t="s">
        <v>59</v>
      </c>
      <c r="Z87" s="10" t="s">
        <v>59</v>
      </c>
      <c r="AA87" s="10" t="s">
        <v>59</v>
      </c>
      <c r="AB87" s="10" t="s">
        <v>59</v>
      </c>
      <c r="AC87" s="10" t="s">
        <v>59</v>
      </c>
      <c r="AD87" s="10" t="s">
        <v>59</v>
      </c>
      <c r="AE87" s="10" t="s">
        <v>59</v>
      </c>
      <c r="AF87" s="10" t="s">
        <v>59</v>
      </c>
      <c r="AG87" s="10" t="s">
        <v>59</v>
      </c>
      <c r="AH87" s="10" t="s">
        <v>59</v>
      </c>
      <c r="AI87" s="10" t="s">
        <v>59</v>
      </c>
      <c r="AJ87" s="10" t="s">
        <v>59</v>
      </c>
      <c r="AK87" s="10" t="s">
        <v>59</v>
      </c>
      <c r="AL87" s="10" t="s">
        <v>59</v>
      </c>
      <c r="AM87" s="10" t="s">
        <v>59</v>
      </c>
      <c r="AN87" s="10" t="s">
        <v>59</v>
      </c>
      <c r="AO87" s="10" t="s">
        <v>59</v>
      </c>
      <c r="AP87" s="10" t="s">
        <v>59</v>
      </c>
      <c r="AQ87" s="10" t="s">
        <v>59</v>
      </c>
      <c r="AR87" s="10" t="s">
        <v>59</v>
      </c>
      <c r="AS87" s="10" t="s">
        <v>59</v>
      </c>
      <c r="AT87" s="10" t="s">
        <v>59</v>
      </c>
      <c r="AU87" s="10" t="s">
        <v>59</v>
      </c>
      <c r="AV87" s="10" t="s">
        <v>59</v>
      </c>
      <c r="AW87" s="10" t="s">
        <v>59</v>
      </c>
      <c r="AX87" s="10" t="s">
        <v>59</v>
      </c>
      <c r="AY87" s="10" t="s">
        <v>59</v>
      </c>
      <c r="AZ87" s="10" t="s">
        <v>59</v>
      </c>
      <c r="BA87" s="10" t="s">
        <v>59</v>
      </c>
      <c r="BB87" s="10" t="s">
        <v>59</v>
      </c>
      <c r="BC87" s="10" t="s">
        <v>59</v>
      </c>
      <c r="BD87" s="10" t="s">
        <v>59</v>
      </c>
      <c r="BE87" s="10" t="s">
        <v>59</v>
      </c>
      <c r="BF87" s="5" t="s">
        <v>59</v>
      </c>
    </row>
    <row r="88" spans="1:58" ht="12.75" hidden="1" x14ac:dyDescent="0.2">
      <c r="A88" s="8" t="s">
        <v>145</v>
      </c>
      <c r="B88" s="9">
        <v>29248357</v>
      </c>
      <c r="C88" s="8" t="s">
        <v>486</v>
      </c>
      <c r="D88" s="8" t="s">
        <v>487</v>
      </c>
      <c r="E88" s="13" t="s">
        <v>441</v>
      </c>
      <c r="F88" s="13" t="s">
        <v>442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 t="s">
        <v>59</v>
      </c>
      <c r="P88" s="10" t="s">
        <v>59</v>
      </c>
      <c r="Q88" s="10" t="s">
        <v>59</v>
      </c>
      <c r="R88" s="10" t="s">
        <v>59</v>
      </c>
      <c r="S88" s="10" t="s">
        <v>59</v>
      </c>
      <c r="T88" s="10" t="s">
        <v>59</v>
      </c>
      <c r="U88" s="10" t="s">
        <v>59</v>
      </c>
      <c r="V88" s="10" t="s">
        <v>59</v>
      </c>
      <c r="W88" s="10" t="s">
        <v>59</v>
      </c>
      <c r="X88" s="10" t="s">
        <v>59</v>
      </c>
      <c r="Y88" s="10" t="s">
        <v>59</v>
      </c>
      <c r="Z88" s="10" t="s">
        <v>59</v>
      </c>
      <c r="AA88" s="10" t="s">
        <v>59</v>
      </c>
      <c r="AB88" s="10" t="s">
        <v>59</v>
      </c>
      <c r="AC88" s="10" t="s">
        <v>59</v>
      </c>
      <c r="AD88" s="10" t="s">
        <v>59</v>
      </c>
      <c r="AE88" s="10" t="s">
        <v>59</v>
      </c>
      <c r="AF88" s="10" t="s">
        <v>59</v>
      </c>
      <c r="AG88" s="10" t="s">
        <v>59</v>
      </c>
      <c r="AH88" s="10" t="s">
        <v>59</v>
      </c>
      <c r="AI88" s="10" t="s">
        <v>59</v>
      </c>
      <c r="AJ88" s="10" t="s">
        <v>59</v>
      </c>
      <c r="AK88" s="10" t="s">
        <v>59</v>
      </c>
      <c r="AL88" s="10" t="s">
        <v>59</v>
      </c>
      <c r="AM88" s="10" t="s">
        <v>59</v>
      </c>
      <c r="AN88" s="10" t="s">
        <v>59</v>
      </c>
      <c r="AO88" s="10" t="s">
        <v>59</v>
      </c>
      <c r="AP88" s="10" t="s">
        <v>59</v>
      </c>
      <c r="AQ88" s="10" t="s">
        <v>59</v>
      </c>
      <c r="AR88" s="10" t="s">
        <v>59</v>
      </c>
      <c r="AS88" s="10" t="s">
        <v>59</v>
      </c>
      <c r="AT88" s="10" t="s">
        <v>59</v>
      </c>
      <c r="AU88" s="10" t="s">
        <v>59</v>
      </c>
      <c r="AV88" s="10" t="s">
        <v>59</v>
      </c>
      <c r="AW88" s="10" t="s">
        <v>59</v>
      </c>
      <c r="AX88" s="10" t="s">
        <v>59</v>
      </c>
      <c r="AY88" s="10" t="s">
        <v>59</v>
      </c>
      <c r="AZ88" s="10" t="s">
        <v>59</v>
      </c>
      <c r="BA88" s="10" t="s">
        <v>59</v>
      </c>
      <c r="BB88" s="10" t="s">
        <v>59</v>
      </c>
      <c r="BC88" s="10" t="s">
        <v>59</v>
      </c>
      <c r="BD88" s="10" t="s">
        <v>59</v>
      </c>
      <c r="BE88" s="10" t="s">
        <v>59</v>
      </c>
      <c r="BF88" s="5" t="s">
        <v>59</v>
      </c>
    </row>
    <row r="89" spans="1:58" ht="12.75" hidden="1" x14ac:dyDescent="0.2">
      <c r="A89" s="8" t="s">
        <v>146</v>
      </c>
      <c r="B89" s="9">
        <v>4380536</v>
      </c>
      <c r="C89" s="8">
        <v>6798</v>
      </c>
      <c r="D89" s="8"/>
      <c r="E89" s="13" t="s">
        <v>441</v>
      </c>
      <c r="F89" s="13" t="s">
        <v>451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 t="s">
        <v>59</v>
      </c>
      <c r="P89" s="10" t="s">
        <v>59</v>
      </c>
      <c r="Q89" s="10" t="s">
        <v>59</v>
      </c>
      <c r="R89" s="10" t="s">
        <v>59</v>
      </c>
      <c r="S89" s="10" t="s">
        <v>59</v>
      </c>
      <c r="T89" s="10" t="s">
        <v>59</v>
      </c>
      <c r="U89" s="10" t="s">
        <v>59</v>
      </c>
      <c r="V89" s="11">
        <v>71.208858446838804</v>
      </c>
      <c r="W89" s="11">
        <v>71.208858446838804</v>
      </c>
      <c r="X89" s="10" t="s">
        <v>59</v>
      </c>
      <c r="Y89" s="10" t="s">
        <v>59</v>
      </c>
      <c r="Z89" s="11">
        <v>78.164973452841906</v>
      </c>
      <c r="AA89" s="11">
        <v>78.164973452841906</v>
      </c>
      <c r="AB89" s="10" t="s">
        <v>59</v>
      </c>
      <c r="AC89" s="10" t="s">
        <v>59</v>
      </c>
      <c r="AD89" s="11">
        <v>82.811534292161795</v>
      </c>
      <c r="AE89" s="11">
        <v>82.811534292161795</v>
      </c>
      <c r="AF89" s="10" t="s">
        <v>59</v>
      </c>
      <c r="AG89" s="10" t="s">
        <v>59</v>
      </c>
      <c r="AH89" s="11">
        <v>83.970703546987707</v>
      </c>
      <c r="AI89" s="11">
        <v>83.970703546987707</v>
      </c>
      <c r="AJ89" s="10" t="s">
        <v>59</v>
      </c>
      <c r="AK89" s="10" t="s">
        <v>59</v>
      </c>
      <c r="AL89" s="11">
        <v>69.512916533478005</v>
      </c>
      <c r="AM89" s="11">
        <v>69.512916533478005</v>
      </c>
      <c r="AN89" s="10" t="s">
        <v>59</v>
      </c>
      <c r="AO89" s="10" t="s">
        <v>59</v>
      </c>
      <c r="AP89" s="11">
        <v>62.873841316569603</v>
      </c>
      <c r="AQ89" s="11">
        <v>62.873841316569603</v>
      </c>
      <c r="AR89" s="10" t="s">
        <v>59</v>
      </c>
      <c r="AS89" s="10" t="s">
        <v>59</v>
      </c>
      <c r="AT89" s="11">
        <v>32.001464026159603</v>
      </c>
      <c r="AU89" s="11">
        <v>32.001464026159603</v>
      </c>
      <c r="AV89" s="10" t="s">
        <v>59</v>
      </c>
      <c r="AW89" s="10" t="s">
        <v>59</v>
      </c>
      <c r="AX89" s="11">
        <v>37.044922547851698</v>
      </c>
      <c r="AY89" s="11">
        <v>37.044922547851698</v>
      </c>
      <c r="AZ89" s="10" t="s">
        <v>59</v>
      </c>
      <c r="BA89" s="10" t="s">
        <v>59</v>
      </c>
      <c r="BB89" s="11">
        <v>67.711987411469593</v>
      </c>
      <c r="BC89" s="11">
        <v>67.711987411469593</v>
      </c>
      <c r="BD89" s="10" t="s">
        <v>59</v>
      </c>
      <c r="BE89" s="10" t="s">
        <v>59</v>
      </c>
      <c r="BF89" s="5" t="s">
        <v>59</v>
      </c>
    </row>
    <row r="90" spans="1:58" hidden="1" x14ac:dyDescent="0.2">
      <c r="A90" s="8" t="s">
        <v>147</v>
      </c>
      <c r="B90" s="9">
        <v>11260349</v>
      </c>
      <c r="C90" s="16" t="s">
        <v>452</v>
      </c>
      <c r="D90" s="16"/>
      <c r="E90" s="17" t="s">
        <v>454</v>
      </c>
      <c r="F90" s="17" t="s">
        <v>446</v>
      </c>
      <c r="G90" s="11">
        <v>44.199803085615798</v>
      </c>
      <c r="H90" s="10" t="s">
        <v>59</v>
      </c>
      <c r="I90" s="10" t="s">
        <v>59</v>
      </c>
      <c r="J90" s="11">
        <v>57.150305739739402</v>
      </c>
      <c r="K90" s="11">
        <v>57.150305739739402</v>
      </c>
      <c r="L90" s="10" t="s">
        <v>59</v>
      </c>
      <c r="M90" s="10" t="s">
        <v>59</v>
      </c>
      <c r="N90" s="10" t="s">
        <v>59</v>
      </c>
      <c r="O90" s="10" t="s">
        <v>59</v>
      </c>
      <c r="P90" s="10" t="s">
        <v>59</v>
      </c>
      <c r="Q90" s="10" t="s">
        <v>59</v>
      </c>
      <c r="R90" s="10" t="s">
        <v>59</v>
      </c>
      <c r="S90" s="10" t="s">
        <v>59</v>
      </c>
      <c r="T90" s="10" t="s">
        <v>59</v>
      </c>
      <c r="U90" s="10" t="s">
        <v>59</v>
      </c>
      <c r="V90" s="11">
        <v>50.385464725599398</v>
      </c>
      <c r="W90" s="11">
        <v>50.385464725599398</v>
      </c>
      <c r="X90" s="10" t="s">
        <v>59</v>
      </c>
      <c r="Y90" s="10" t="s">
        <v>59</v>
      </c>
      <c r="Z90" s="10" t="s">
        <v>59</v>
      </c>
      <c r="AA90" s="10" t="s">
        <v>59</v>
      </c>
      <c r="AB90" s="10" t="s">
        <v>59</v>
      </c>
      <c r="AC90" s="10" t="s">
        <v>59</v>
      </c>
      <c r="AD90" s="10" t="s">
        <v>59</v>
      </c>
      <c r="AE90" s="10" t="s">
        <v>59</v>
      </c>
      <c r="AF90" s="10" t="s">
        <v>59</v>
      </c>
      <c r="AG90" s="10" t="s">
        <v>59</v>
      </c>
      <c r="AH90" s="10" t="s">
        <v>59</v>
      </c>
      <c r="AI90" s="10" t="s">
        <v>59</v>
      </c>
      <c r="AJ90" s="10" t="s">
        <v>59</v>
      </c>
      <c r="AK90" s="10" t="s">
        <v>59</v>
      </c>
      <c r="AL90" s="10" t="s">
        <v>59</v>
      </c>
      <c r="AM90" s="10" t="s">
        <v>59</v>
      </c>
      <c r="AN90" s="10" t="s">
        <v>59</v>
      </c>
      <c r="AO90" s="10" t="s">
        <v>59</v>
      </c>
      <c r="AP90" s="10" t="s">
        <v>59</v>
      </c>
      <c r="AQ90" s="10" t="s">
        <v>59</v>
      </c>
      <c r="AR90" s="10" t="s">
        <v>59</v>
      </c>
      <c r="AS90" s="10" t="s">
        <v>59</v>
      </c>
      <c r="AT90" s="10" t="s">
        <v>59</v>
      </c>
      <c r="AU90" s="10" t="s">
        <v>59</v>
      </c>
      <c r="AV90" s="10" t="s">
        <v>59</v>
      </c>
      <c r="AW90" s="10" t="s">
        <v>59</v>
      </c>
      <c r="AX90" s="10" t="s">
        <v>59</v>
      </c>
      <c r="AY90" s="10" t="s">
        <v>59</v>
      </c>
      <c r="AZ90" s="10" t="s">
        <v>59</v>
      </c>
      <c r="BA90" s="10" t="s">
        <v>59</v>
      </c>
      <c r="BB90" s="10" t="s">
        <v>59</v>
      </c>
      <c r="BC90" s="10" t="s">
        <v>59</v>
      </c>
      <c r="BD90" s="10" t="s">
        <v>59</v>
      </c>
      <c r="BE90" s="10" t="s">
        <v>59</v>
      </c>
      <c r="BF90" s="5" t="s">
        <v>59</v>
      </c>
    </row>
    <row r="91" spans="1:58" ht="12.75" hidden="1" x14ac:dyDescent="0.2">
      <c r="A91" s="8" t="s">
        <v>148</v>
      </c>
      <c r="B91" s="9">
        <v>4772305</v>
      </c>
      <c r="C91" s="8" t="s">
        <v>488</v>
      </c>
      <c r="D91" s="8" t="s">
        <v>489</v>
      </c>
      <c r="E91" s="13" t="s">
        <v>450</v>
      </c>
      <c r="F91" s="13" t="s">
        <v>490</v>
      </c>
      <c r="G91" s="11">
        <v>34.758990360012902</v>
      </c>
      <c r="H91" s="11">
        <v>53.745329673877798</v>
      </c>
      <c r="I91" s="11">
        <v>28.762488030410999</v>
      </c>
      <c r="J91" s="11">
        <v>57.710819120292101</v>
      </c>
      <c r="K91" s="11">
        <v>32.540285349176699</v>
      </c>
      <c r="L91" s="11">
        <v>55.592382386372797</v>
      </c>
      <c r="M91" s="11">
        <v>37.051704701872502</v>
      </c>
      <c r="N91" s="11">
        <v>58.684403109100103</v>
      </c>
      <c r="O91" s="11">
        <v>30.803150611731802</v>
      </c>
      <c r="P91" s="11">
        <v>55.112861091621902</v>
      </c>
      <c r="Q91" s="11">
        <v>30.205597400043501</v>
      </c>
      <c r="R91" s="11">
        <v>56.556518472826703</v>
      </c>
      <c r="S91" s="11">
        <v>40.889850980155998</v>
      </c>
      <c r="T91" s="11">
        <v>56.905757662394102</v>
      </c>
      <c r="U91" s="11">
        <v>42.988755336245298</v>
      </c>
      <c r="V91" s="11">
        <v>57.630864153209998</v>
      </c>
      <c r="W91" s="11">
        <v>49.997865036224901</v>
      </c>
      <c r="X91" s="11">
        <v>64.137887271142901</v>
      </c>
      <c r="Y91" s="11">
        <v>61.386973178071699</v>
      </c>
      <c r="Z91" s="11">
        <v>57.380582452633099</v>
      </c>
      <c r="AA91" s="11">
        <v>55.369262614915897</v>
      </c>
      <c r="AB91" s="11">
        <v>31.895494542950399</v>
      </c>
      <c r="AC91" s="11">
        <v>30.217350436625299</v>
      </c>
      <c r="AD91" s="11">
        <v>30.2114080945932</v>
      </c>
      <c r="AE91" s="11">
        <v>37.786985198853401</v>
      </c>
      <c r="AF91" s="10" t="s">
        <v>59</v>
      </c>
      <c r="AG91" s="10" t="s">
        <v>59</v>
      </c>
      <c r="AH91" s="10" t="s">
        <v>59</v>
      </c>
      <c r="AI91" s="11">
        <v>23.016498256750999</v>
      </c>
      <c r="AJ91" s="10" t="s">
        <v>59</v>
      </c>
      <c r="AK91" s="10" t="s">
        <v>59</v>
      </c>
      <c r="AL91" s="10" t="s">
        <v>59</v>
      </c>
      <c r="AM91" s="11">
        <v>22.809140054055899</v>
      </c>
      <c r="AN91" s="10" t="s">
        <v>59</v>
      </c>
      <c r="AO91" s="10" t="s">
        <v>59</v>
      </c>
      <c r="AP91" s="10" t="s">
        <v>59</v>
      </c>
      <c r="AQ91" s="11">
        <v>33.888277353080902</v>
      </c>
      <c r="AR91" s="10" t="s">
        <v>59</v>
      </c>
      <c r="AS91" s="10" t="s">
        <v>59</v>
      </c>
      <c r="AT91" s="10" t="s">
        <v>59</v>
      </c>
      <c r="AU91" s="11">
        <v>80.016325277357893</v>
      </c>
      <c r="AV91" s="10" t="s">
        <v>59</v>
      </c>
      <c r="AW91" s="10" t="s">
        <v>59</v>
      </c>
      <c r="AX91" s="10" t="s">
        <v>59</v>
      </c>
      <c r="AY91" s="11">
        <v>80.328424037890997</v>
      </c>
      <c r="AZ91" s="10" t="s">
        <v>59</v>
      </c>
      <c r="BA91" s="10" t="s">
        <v>59</v>
      </c>
      <c r="BB91" s="10" t="s">
        <v>59</v>
      </c>
      <c r="BC91" s="11">
        <v>71.438227226131602</v>
      </c>
      <c r="BD91" s="10" t="s">
        <v>59</v>
      </c>
      <c r="BE91" s="10" t="s">
        <v>59</v>
      </c>
      <c r="BF91" s="5" t="s">
        <v>59</v>
      </c>
    </row>
    <row r="92" spans="1:58" hidden="1" x14ac:dyDescent="0.2">
      <c r="A92" s="8" t="s">
        <v>149</v>
      </c>
      <c r="B92" s="9">
        <v>4307124</v>
      </c>
      <c r="C92" s="16" t="s">
        <v>452</v>
      </c>
      <c r="D92" s="16"/>
      <c r="E92" s="17" t="s">
        <v>441</v>
      </c>
      <c r="F92" s="17" t="s">
        <v>446</v>
      </c>
      <c r="G92" s="11">
        <v>8.7830008270179292</v>
      </c>
      <c r="H92" s="11">
        <v>10.6929982620155</v>
      </c>
      <c r="I92" s="11">
        <v>11.018322650714699</v>
      </c>
      <c r="J92" s="11">
        <v>9.8041955584480007</v>
      </c>
      <c r="K92" s="11">
        <v>9.8041955584480007</v>
      </c>
      <c r="L92" s="10" t="s">
        <v>59</v>
      </c>
      <c r="M92" s="10" t="s">
        <v>59</v>
      </c>
      <c r="N92" s="10" t="s">
        <v>59</v>
      </c>
      <c r="O92" s="10" t="s">
        <v>59</v>
      </c>
      <c r="P92" s="10" t="s">
        <v>59</v>
      </c>
      <c r="Q92" s="10" t="s">
        <v>59</v>
      </c>
      <c r="R92" s="10" t="s">
        <v>59</v>
      </c>
      <c r="S92" s="10" t="s">
        <v>59</v>
      </c>
      <c r="T92" s="10" t="s">
        <v>59</v>
      </c>
      <c r="U92" s="10" t="s">
        <v>59</v>
      </c>
      <c r="V92" s="11">
        <v>28.643340355968299</v>
      </c>
      <c r="W92" s="11">
        <v>28.643340355968299</v>
      </c>
      <c r="X92" s="10" t="s">
        <v>59</v>
      </c>
      <c r="Y92" s="10" t="s">
        <v>59</v>
      </c>
      <c r="Z92" s="11">
        <v>28.738275656756901</v>
      </c>
      <c r="AA92" s="11">
        <v>28.738275656756901</v>
      </c>
      <c r="AB92" s="10" t="s">
        <v>59</v>
      </c>
      <c r="AC92" s="10" t="s">
        <v>59</v>
      </c>
      <c r="AD92" s="11">
        <v>29.421939020137302</v>
      </c>
      <c r="AE92" s="11">
        <v>29.421939020137302</v>
      </c>
      <c r="AF92" s="10" t="s">
        <v>59</v>
      </c>
      <c r="AG92" s="10" t="s">
        <v>59</v>
      </c>
      <c r="AH92" s="11">
        <v>26.768354256873401</v>
      </c>
      <c r="AI92" s="11">
        <v>26.768354256873401</v>
      </c>
      <c r="AJ92" s="10" t="s">
        <v>59</v>
      </c>
      <c r="AK92" s="10" t="s">
        <v>59</v>
      </c>
      <c r="AL92" s="11">
        <v>23.460353835085499</v>
      </c>
      <c r="AM92" s="11">
        <v>23.460353835085499</v>
      </c>
      <c r="AN92" s="10" t="s">
        <v>59</v>
      </c>
      <c r="AO92" s="10" t="s">
        <v>59</v>
      </c>
      <c r="AP92" s="11">
        <v>22.202614906386898</v>
      </c>
      <c r="AQ92" s="11">
        <v>22.202614906386898</v>
      </c>
      <c r="AR92" s="10" t="s">
        <v>59</v>
      </c>
      <c r="AS92" s="10" t="s">
        <v>59</v>
      </c>
      <c r="AT92" s="11">
        <v>20.152420520219</v>
      </c>
      <c r="AU92" s="11">
        <v>20.152420520219</v>
      </c>
      <c r="AV92" s="10" t="s">
        <v>59</v>
      </c>
      <c r="AW92" s="10" t="s">
        <v>59</v>
      </c>
      <c r="AX92" s="11">
        <v>34.995136334403597</v>
      </c>
      <c r="AY92" s="11">
        <v>34.995136334403597</v>
      </c>
      <c r="AZ92" s="10" t="s">
        <v>59</v>
      </c>
      <c r="BA92" s="10" t="s">
        <v>59</v>
      </c>
      <c r="BB92" s="11">
        <v>24.606939595976399</v>
      </c>
      <c r="BC92" s="11">
        <v>24.606939595976399</v>
      </c>
      <c r="BD92" s="10" t="s">
        <v>59</v>
      </c>
      <c r="BE92" s="10" t="s">
        <v>59</v>
      </c>
      <c r="BF92" s="6">
        <v>30.511467686851699</v>
      </c>
    </row>
    <row r="93" spans="1:58" hidden="1" x14ac:dyDescent="0.2">
      <c r="A93" s="8" t="s">
        <v>150</v>
      </c>
      <c r="B93" s="9">
        <v>4804565</v>
      </c>
      <c r="C93" s="16" t="s">
        <v>453</v>
      </c>
      <c r="D93" s="16"/>
      <c r="E93" s="17" t="s">
        <v>441</v>
      </c>
      <c r="F93" s="17" t="s">
        <v>446</v>
      </c>
      <c r="G93" s="11">
        <v>22.520654112281999</v>
      </c>
      <c r="H93" s="11">
        <v>26.053783619117901</v>
      </c>
      <c r="I93" s="11">
        <v>23.0983515527668</v>
      </c>
      <c r="J93" s="11">
        <v>24.892804325394302</v>
      </c>
      <c r="K93" s="11">
        <v>26.128334775697301</v>
      </c>
      <c r="L93" s="10" t="s">
        <v>59</v>
      </c>
      <c r="M93" s="10" t="s">
        <v>59</v>
      </c>
      <c r="N93" s="10" t="s">
        <v>59</v>
      </c>
      <c r="O93" s="11">
        <v>28.2004952194041</v>
      </c>
      <c r="P93" s="11">
        <v>25.2213324758218</v>
      </c>
      <c r="Q93" s="11">
        <v>27.1195998739232</v>
      </c>
      <c r="R93" s="11">
        <v>30.166189392575401</v>
      </c>
      <c r="S93" s="11">
        <v>28.519308912124899</v>
      </c>
      <c r="T93" s="11">
        <v>26.1477641943628</v>
      </c>
      <c r="U93" s="10" t="s">
        <v>59</v>
      </c>
      <c r="V93" s="10" t="s">
        <v>59</v>
      </c>
      <c r="W93" s="11">
        <v>27.3223390352303</v>
      </c>
      <c r="X93" s="11">
        <v>27.920478662724399</v>
      </c>
      <c r="Y93" s="11">
        <v>28.203706261186099</v>
      </c>
      <c r="Z93" s="11">
        <v>29.6243123243915</v>
      </c>
      <c r="AA93" s="11">
        <v>28.072785433725201</v>
      </c>
      <c r="AB93" s="11">
        <v>34.746590473481902</v>
      </c>
      <c r="AC93" s="11">
        <v>32.894976163080997</v>
      </c>
      <c r="AD93" s="11">
        <v>39.174905212822502</v>
      </c>
      <c r="AE93" s="11">
        <v>37.910102552998701</v>
      </c>
      <c r="AF93" s="10" t="s">
        <v>59</v>
      </c>
      <c r="AG93" s="10" t="s">
        <v>59</v>
      </c>
      <c r="AH93" s="10" t="s">
        <v>59</v>
      </c>
      <c r="AI93" s="11">
        <v>26.549595359168599</v>
      </c>
      <c r="AJ93" s="10" t="s">
        <v>59</v>
      </c>
      <c r="AK93" s="10" t="s">
        <v>59</v>
      </c>
      <c r="AL93" s="10" t="s">
        <v>59</v>
      </c>
      <c r="AM93" s="11">
        <v>22.4376138926999</v>
      </c>
      <c r="AN93" s="10" t="s">
        <v>59</v>
      </c>
      <c r="AO93" s="10" t="s">
        <v>59</v>
      </c>
      <c r="AP93" s="10" t="s">
        <v>59</v>
      </c>
      <c r="AQ93" s="11">
        <v>17.644529709379601</v>
      </c>
      <c r="AR93" s="10" t="s">
        <v>59</v>
      </c>
      <c r="AS93" s="10" t="s">
        <v>59</v>
      </c>
      <c r="AT93" s="10" t="s">
        <v>59</v>
      </c>
      <c r="AU93" s="11">
        <v>20.264475172264</v>
      </c>
      <c r="AV93" s="10" t="s">
        <v>59</v>
      </c>
      <c r="AW93" s="10" t="s">
        <v>59</v>
      </c>
      <c r="AX93" s="10" t="s">
        <v>59</v>
      </c>
      <c r="AY93" s="11">
        <v>24.0130821183172</v>
      </c>
      <c r="AZ93" s="10" t="s">
        <v>59</v>
      </c>
      <c r="BA93" s="10" t="s">
        <v>59</v>
      </c>
      <c r="BB93" s="10" t="s">
        <v>59</v>
      </c>
      <c r="BC93" s="10" t="s">
        <v>59</v>
      </c>
      <c r="BD93" s="10" t="s">
        <v>59</v>
      </c>
      <c r="BE93" s="10" t="s">
        <v>59</v>
      </c>
      <c r="BF93" s="5" t="s">
        <v>59</v>
      </c>
    </row>
    <row r="94" spans="1:58" hidden="1" x14ac:dyDescent="0.2">
      <c r="A94" s="8" t="s">
        <v>151</v>
      </c>
      <c r="B94" s="9">
        <v>9293729</v>
      </c>
      <c r="C94" s="18" t="s">
        <v>452</v>
      </c>
      <c r="D94" s="18"/>
      <c r="E94" s="19" t="s">
        <v>441</v>
      </c>
      <c r="F94" s="19" t="s">
        <v>446</v>
      </c>
      <c r="G94" s="11">
        <v>33.230439313908697</v>
      </c>
      <c r="H94" s="10" t="s">
        <v>59</v>
      </c>
      <c r="I94" s="10" t="s">
        <v>59</v>
      </c>
      <c r="J94" s="11">
        <v>28.407279076862501</v>
      </c>
      <c r="K94" s="11">
        <v>28.407279076862501</v>
      </c>
      <c r="L94" s="10" t="s">
        <v>59</v>
      </c>
      <c r="M94" s="10" t="s">
        <v>59</v>
      </c>
      <c r="N94" s="10">
        <f>(8195589778+2696460731+2449000000+1151517708+36135236084)/148101267361*100</f>
        <v>34.184585455027637</v>
      </c>
      <c r="O94" s="10">
        <f>(8195589778+2696460731+2449000000+1151517708+36135236084)/148101267361*100</f>
        <v>34.184585455027637</v>
      </c>
      <c r="P94" s="10" t="s">
        <v>59</v>
      </c>
      <c r="Q94" s="10" t="s">
        <v>59</v>
      </c>
      <c r="R94" s="10" t="s">
        <v>59</v>
      </c>
      <c r="S94" s="10" t="s">
        <v>59</v>
      </c>
      <c r="T94" s="10" t="s">
        <v>59</v>
      </c>
      <c r="U94" s="10" t="s">
        <v>59</v>
      </c>
      <c r="V94" s="11">
        <v>34.478199464372402</v>
      </c>
      <c r="W94" s="11">
        <v>34.478199464372402</v>
      </c>
      <c r="X94" s="10" t="s">
        <v>59</v>
      </c>
      <c r="Y94" s="10" t="s">
        <v>59</v>
      </c>
      <c r="Z94" s="11">
        <v>31.350636449032098</v>
      </c>
      <c r="AA94" s="11">
        <v>31.350636449032098</v>
      </c>
      <c r="AB94" s="10" t="s">
        <v>59</v>
      </c>
      <c r="AC94" s="10" t="s">
        <v>59</v>
      </c>
      <c r="AD94" s="11">
        <v>21.899524852328799</v>
      </c>
      <c r="AE94" s="11">
        <v>21.899524852328799</v>
      </c>
      <c r="AF94" s="10" t="s">
        <v>59</v>
      </c>
      <c r="AG94" s="10" t="s">
        <v>59</v>
      </c>
      <c r="AH94" s="10" t="s">
        <v>59</v>
      </c>
      <c r="AI94" s="10" t="s">
        <v>59</v>
      </c>
      <c r="AJ94" s="10" t="s">
        <v>59</v>
      </c>
      <c r="AK94" s="10" t="s">
        <v>59</v>
      </c>
      <c r="AL94" s="10" t="s">
        <v>59</v>
      </c>
      <c r="AM94" s="10" t="s">
        <v>59</v>
      </c>
      <c r="AN94" s="10" t="s">
        <v>59</v>
      </c>
      <c r="AO94" s="10" t="s">
        <v>59</v>
      </c>
      <c r="AP94" s="10" t="s">
        <v>59</v>
      </c>
      <c r="AQ94" s="10" t="s">
        <v>59</v>
      </c>
      <c r="AR94" s="10" t="s">
        <v>59</v>
      </c>
      <c r="AS94" s="10" t="s">
        <v>59</v>
      </c>
      <c r="AT94" s="10" t="s">
        <v>59</v>
      </c>
      <c r="AU94" s="10" t="s">
        <v>59</v>
      </c>
      <c r="AV94" s="10" t="s">
        <v>59</v>
      </c>
      <c r="AW94" s="10" t="s">
        <v>59</v>
      </c>
      <c r="AX94" s="10" t="s">
        <v>59</v>
      </c>
      <c r="AY94" s="10" t="s">
        <v>59</v>
      </c>
      <c r="AZ94" s="10" t="s">
        <v>59</v>
      </c>
      <c r="BA94" s="10" t="s">
        <v>59</v>
      </c>
      <c r="BB94" s="10" t="s">
        <v>59</v>
      </c>
      <c r="BC94" s="10" t="s">
        <v>59</v>
      </c>
      <c r="BD94" s="10" t="s">
        <v>59</v>
      </c>
      <c r="BE94" s="10" t="s">
        <v>59</v>
      </c>
      <c r="BF94" s="5" t="s">
        <v>59</v>
      </c>
    </row>
    <row r="95" spans="1:58" hidden="1" x14ac:dyDescent="0.2">
      <c r="A95" s="8" t="s">
        <v>152</v>
      </c>
      <c r="B95" s="9">
        <v>4794912</v>
      </c>
      <c r="C95" s="16" t="s">
        <v>452</v>
      </c>
      <c r="D95" s="16"/>
      <c r="E95" s="17" t="s">
        <v>441</v>
      </c>
      <c r="F95" s="17" t="s">
        <v>446</v>
      </c>
      <c r="G95" s="11">
        <v>18.6050070518171</v>
      </c>
      <c r="H95" s="11">
        <v>16.118451757980299</v>
      </c>
      <c r="I95" s="10" t="s">
        <v>59</v>
      </c>
      <c r="J95" s="11">
        <v>19.207318155730501</v>
      </c>
      <c r="K95" s="11">
        <v>19.207318155730501</v>
      </c>
      <c r="L95" s="10" t="s">
        <v>59</v>
      </c>
      <c r="M95" s="10" t="s">
        <v>59</v>
      </c>
      <c r="N95" s="11">
        <v>21.461141495477801</v>
      </c>
      <c r="O95" s="11">
        <v>21.461141495477801</v>
      </c>
      <c r="P95" s="10" t="s">
        <v>59</v>
      </c>
      <c r="Q95" s="10" t="s">
        <v>59</v>
      </c>
      <c r="R95" s="11">
        <v>21.502227569220299</v>
      </c>
      <c r="S95" s="11">
        <v>21.502227569220299</v>
      </c>
      <c r="T95" s="10" t="s">
        <v>59</v>
      </c>
      <c r="U95" s="10" t="s">
        <v>59</v>
      </c>
      <c r="V95" s="11">
        <v>27.4383264403561</v>
      </c>
      <c r="W95" s="11">
        <v>27.4383264403561</v>
      </c>
      <c r="X95" s="11">
        <v>24.9176844867143</v>
      </c>
      <c r="Y95" s="11">
        <v>25.714184885489399</v>
      </c>
      <c r="Z95" s="11">
        <v>26.8336344514084</v>
      </c>
      <c r="AA95" s="11">
        <v>36.368331612279903</v>
      </c>
      <c r="AB95" s="11">
        <v>26.265055767605201</v>
      </c>
      <c r="AC95" s="11">
        <v>25.174793513336802</v>
      </c>
      <c r="AD95" s="11">
        <v>41.6797101668298</v>
      </c>
      <c r="AE95" s="11">
        <v>41.6797101668298</v>
      </c>
      <c r="AF95" s="10" t="s">
        <v>59</v>
      </c>
      <c r="AG95" s="10" t="s">
        <v>59</v>
      </c>
      <c r="AH95" s="11">
        <v>40.928929905412701</v>
      </c>
      <c r="AI95" s="11">
        <v>40.928929905412701</v>
      </c>
      <c r="AJ95" s="10" t="s">
        <v>59</v>
      </c>
      <c r="AK95" s="10" t="s">
        <v>59</v>
      </c>
      <c r="AL95" s="11">
        <v>47.585100877882603</v>
      </c>
      <c r="AM95" s="11">
        <v>47.585100877882603</v>
      </c>
      <c r="AN95" s="10" t="s">
        <v>59</v>
      </c>
      <c r="AO95" s="10" t="s">
        <v>59</v>
      </c>
      <c r="AP95" s="11">
        <v>41.8550358237406</v>
      </c>
      <c r="AQ95" s="11">
        <v>41.8550358237406</v>
      </c>
      <c r="AR95" s="10" t="s">
        <v>59</v>
      </c>
      <c r="AS95" s="10" t="s">
        <v>59</v>
      </c>
      <c r="AT95" s="11">
        <v>38.4089210702166</v>
      </c>
      <c r="AU95" s="11">
        <v>38.4089210702166</v>
      </c>
      <c r="AV95" s="10" t="s">
        <v>59</v>
      </c>
      <c r="AW95" s="10" t="s">
        <v>59</v>
      </c>
      <c r="AX95" s="11">
        <v>32.734896538680403</v>
      </c>
      <c r="AY95" s="11">
        <v>32.734896538680403</v>
      </c>
      <c r="AZ95" s="10" t="s">
        <v>59</v>
      </c>
      <c r="BA95" s="10" t="s">
        <v>59</v>
      </c>
      <c r="BB95" s="11">
        <v>30.578458738689999</v>
      </c>
      <c r="BC95" s="11">
        <v>30.578458738689999</v>
      </c>
      <c r="BD95" s="10" t="s">
        <v>59</v>
      </c>
      <c r="BE95" s="10" t="s">
        <v>59</v>
      </c>
      <c r="BF95" s="5" t="s">
        <v>59</v>
      </c>
    </row>
    <row r="96" spans="1:58" hidden="1" x14ac:dyDescent="0.2">
      <c r="A96" s="8" t="s">
        <v>153</v>
      </c>
      <c r="B96" s="9">
        <v>4265636</v>
      </c>
      <c r="C96" s="20" t="s">
        <v>443</v>
      </c>
      <c r="D96" s="20" t="s">
        <v>491</v>
      </c>
      <c r="E96" s="21" t="s">
        <v>457</v>
      </c>
      <c r="F96" s="21" t="s">
        <v>446</v>
      </c>
      <c r="G96" s="11">
        <v>22.058017042704101</v>
      </c>
      <c r="H96" s="10" t="s">
        <v>59</v>
      </c>
      <c r="I96" s="11">
        <v>21.361988066394701</v>
      </c>
      <c r="J96" s="11">
        <v>21.760743515429802</v>
      </c>
      <c r="K96" s="11">
        <v>21.760743515429802</v>
      </c>
      <c r="L96" s="10" t="s">
        <v>59</v>
      </c>
      <c r="M96" s="10" t="s">
        <v>59</v>
      </c>
      <c r="N96" s="10" t="s">
        <v>59</v>
      </c>
      <c r="O96" s="10" t="s">
        <v>59</v>
      </c>
      <c r="P96" s="10" t="s">
        <v>59</v>
      </c>
      <c r="Q96" s="10" t="s">
        <v>59</v>
      </c>
      <c r="R96" s="10" t="s">
        <v>59</v>
      </c>
      <c r="S96" s="10" t="s">
        <v>59</v>
      </c>
      <c r="T96" s="11">
        <v>20.4038257399909</v>
      </c>
      <c r="U96" s="10" t="s">
        <v>59</v>
      </c>
      <c r="V96" s="11">
        <v>21.304845591324501</v>
      </c>
      <c r="W96" s="11">
        <v>21.304845591324501</v>
      </c>
      <c r="X96" s="10" t="s">
        <v>59</v>
      </c>
      <c r="Y96" s="10" t="s">
        <v>59</v>
      </c>
      <c r="Z96" s="11">
        <v>17.300161637369001</v>
      </c>
      <c r="AA96" s="11">
        <v>17.300161637369001</v>
      </c>
      <c r="AB96" s="11">
        <v>18.140206412229599</v>
      </c>
      <c r="AC96" s="11">
        <v>16.571150876262099</v>
      </c>
      <c r="AD96" s="11">
        <v>17.564449791796498</v>
      </c>
      <c r="AE96" s="11">
        <v>17.564449791796498</v>
      </c>
      <c r="AF96" s="11">
        <v>18.4477992957849</v>
      </c>
      <c r="AG96" s="10" t="s">
        <v>59</v>
      </c>
      <c r="AH96" s="11">
        <v>15.732754293624501</v>
      </c>
      <c r="AI96" s="11">
        <v>15.732754293624501</v>
      </c>
      <c r="AJ96" s="10" t="s">
        <v>59</v>
      </c>
      <c r="AK96" s="10" t="s">
        <v>59</v>
      </c>
      <c r="AL96" s="11">
        <v>18.718118699569299</v>
      </c>
      <c r="AM96" s="11">
        <v>18.718118699569299</v>
      </c>
      <c r="AN96" s="10" t="s">
        <v>59</v>
      </c>
      <c r="AO96" s="10" t="s">
        <v>59</v>
      </c>
      <c r="AP96" s="11">
        <v>15.8956408809259</v>
      </c>
      <c r="AQ96" s="11">
        <v>15.8956408809259</v>
      </c>
      <c r="AR96" s="10" t="s">
        <v>59</v>
      </c>
      <c r="AS96" s="10" t="s">
        <v>59</v>
      </c>
      <c r="AT96" s="11">
        <v>18.852064091030002</v>
      </c>
      <c r="AU96" s="11">
        <v>18.852064091030002</v>
      </c>
      <c r="AV96" s="10" t="s">
        <v>59</v>
      </c>
      <c r="AW96" s="10" t="s">
        <v>59</v>
      </c>
      <c r="AX96" s="11">
        <v>23.615898625483101</v>
      </c>
      <c r="AY96" s="11">
        <v>23.615898625483101</v>
      </c>
      <c r="AZ96" s="10" t="s">
        <v>59</v>
      </c>
      <c r="BA96" s="10" t="s">
        <v>59</v>
      </c>
      <c r="BB96" s="11">
        <v>16.372783002143301</v>
      </c>
      <c r="BC96" s="11">
        <v>16.372783002143301</v>
      </c>
      <c r="BD96" s="10" t="s">
        <v>59</v>
      </c>
      <c r="BE96" s="10" t="s">
        <v>59</v>
      </c>
      <c r="BF96" s="6">
        <v>26.271494843868599</v>
      </c>
    </row>
    <row r="97" spans="1:58" hidden="1" x14ac:dyDescent="0.2">
      <c r="A97" s="8" t="s">
        <v>154</v>
      </c>
      <c r="B97" s="9">
        <v>4190041</v>
      </c>
      <c r="C97" s="14" t="s">
        <v>443</v>
      </c>
      <c r="D97" s="14" t="s">
        <v>492</v>
      </c>
      <c r="E97" s="15" t="s">
        <v>445</v>
      </c>
      <c r="F97" s="15" t="s">
        <v>446</v>
      </c>
      <c r="G97" s="11">
        <v>25.608481876019798</v>
      </c>
      <c r="H97" s="10" t="s">
        <v>59</v>
      </c>
      <c r="I97" s="11">
        <v>24.548780770658102</v>
      </c>
      <c r="J97" s="11">
        <v>23.184183683365301</v>
      </c>
      <c r="K97" s="11">
        <v>23.184183683365301</v>
      </c>
      <c r="L97" s="10" t="s">
        <v>59</v>
      </c>
      <c r="M97" s="11">
        <v>23.702597472547499</v>
      </c>
      <c r="N97" s="11">
        <v>25.468392968810001</v>
      </c>
      <c r="O97" s="11">
        <v>25.468392968810001</v>
      </c>
      <c r="P97" s="10" t="s">
        <v>59</v>
      </c>
      <c r="Q97" s="11">
        <v>25.850293251321599</v>
      </c>
      <c r="R97" s="11">
        <v>26.029396929056301</v>
      </c>
      <c r="S97" s="11">
        <v>26.029396929056301</v>
      </c>
      <c r="T97" s="10" t="s">
        <v>59</v>
      </c>
      <c r="U97" s="11">
        <v>23.797216448138801</v>
      </c>
      <c r="V97" s="11">
        <v>27.508796359940501</v>
      </c>
      <c r="W97" s="11">
        <v>27.508796359940501</v>
      </c>
      <c r="X97" s="10" t="s">
        <v>59</v>
      </c>
      <c r="Y97" s="11">
        <v>28.279670023507801</v>
      </c>
      <c r="Z97" s="11">
        <v>28.667305071727199</v>
      </c>
      <c r="AA97" s="11">
        <v>28.667305071727199</v>
      </c>
      <c r="AB97" s="10" t="s">
        <v>59</v>
      </c>
      <c r="AC97" s="11">
        <v>24.977243835663</v>
      </c>
      <c r="AD97" s="11">
        <v>26.568415373331899</v>
      </c>
      <c r="AE97" s="11">
        <v>26.568415373331899</v>
      </c>
      <c r="AF97" s="10" t="s">
        <v>59</v>
      </c>
      <c r="AG97" s="11">
        <v>23.536512414081699</v>
      </c>
      <c r="AH97" s="11">
        <v>21.949334399522701</v>
      </c>
      <c r="AI97" s="11">
        <v>21.949334399522701</v>
      </c>
      <c r="AJ97" s="10" t="s">
        <v>59</v>
      </c>
      <c r="AK97" s="11">
        <v>22.6451057456059</v>
      </c>
      <c r="AL97" s="11">
        <v>22.846104500926</v>
      </c>
      <c r="AM97" s="11">
        <v>22.846104500926</v>
      </c>
      <c r="AN97" s="10" t="s">
        <v>59</v>
      </c>
      <c r="AO97" s="11">
        <v>24.552286875981</v>
      </c>
      <c r="AP97" s="11">
        <v>26.0084538226894</v>
      </c>
      <c r="AQ97" s="11">
        <v>26.0084538226894</v>
      </c>
      <c r="AR97" s="10" t="s">
        <v>59</v>
      </c>
      <c r="AS97" s="11">
        <v>31.549442891870498</v>
      </c>
      <c r="AT97" s="11">
        <v>34.777236963329301</v>
      </c>
      <c r="AU97" s="11">
        <v>34.777236963329301</v>
      </c>
      <c r="AV97" s="10" t="s">
        <v>59</v>
      </c>
      <c r="AW97" s="11">
        <v>34.88606535876</v>
      </c>
      <c r="AX97" s="11">
        <v>37.996030921070002</v>
      </c>
      <c r="AY97" s="11">
        <v>37.996030921070002</v>
      </c>
      <c r="AZ97" s="10" t="s">
        <v>59</v>
      </c>
      <c r="BA97" s="10" t="s">
        <v>59</v>
      </c>
      <c r="BB97" s="11">
        <v>25.527383181970599</v>
      </c>
      <c r="BC97" s="11">
        <v>25.527383181970599</v>
      </c>
      <c r="BD97" s="10" t="s">
        <v>59</v>
      </c>
      <c r="BE97" s="10" t="s">
        <v>59</v>
      </c>
      <c r="BF97" s="6">
        <v>22.9717678170128</v>
      </c>
    </row>
    <row r="98" spans="1:58" hidden="1" x14ac:dyDescent="0.2">
      <c r="A98" s="8" t="s">
        <v>155</v>
      </c>
      <c r="B98" s="9">
        <v>4147550</v>
      </c>
      <c r="C98" s="14" t="s">
        <v>443</v>
      </c>
      <c r="D98" s="14" t="s">
        <v>493</v>
      </c>
      <c r="E98" s="15" t="s">
        <v>445</v>
      </c>
      <c r="F98" s="15" t="s">
        <v>446</v>
      </c>
      <c r="G98" s="11">
        <v>18.405884853142702</v>
      </c>
      <c r="H98" s="10" t="s">
        <v>59</v>
      </c>
      <c r="I98" s="11">
        <v>17.9887677543446</v>
      </c>
      <c r="J98" s="11">
        <v>18.593286522741401</v>
      </c>
      <c r="K98" s="11">
        <v>18.593286522741401</v>
      </c>
      <c r="L98" s="10" t="s">
        <v>59</v>
      </c>
      <c r="M98" s="11">
        <v>20.6613118249381</v>
      </c>
      <c r="N98" s="11">
        <v>21.867799857060898</v>
      </c>
      <c r="O98" s="11">
        <v>21.867799857060898</v>
      </c>
      <c r="P98" s="10" t="s">
        <v>59</v>
      </c>
      <c r="Q98" s="11">
        <v>23.240985697940101</v>
      </c>
      <c r="R98" s="11">
        <v>23.897596427399399</v>
      </c>
      <c r="S98" s="11">
        <v>23.897596427399399</v>
      </c>
      <c r="T98" s="10" t="s">
        <v>59</v>
      </c>
      <c r="U98" s="11">
        <v>23.716881382558</v>
      </c>
      <c r="V98" s="11">
        <v>25.6704078204883</v>
      </c>
      <c r="W98" s="11">
        <v>25.6704078204883</v>
      </c>
      <c r="X98" s="10" t="s">
        <v>59</v>
      </c>
      <c r="Y98" s="11">
        <v>24.215759383108601</v>
      </c>
      <c r="Z98" s="11">
        <v>25.755023315226499</v>
      </c>
      <c r="AA98" s="11">
        <v>25.755023315226499</v>
      </c>
      <c r="AB98" s="10" t="s">
        <v>59</v>
      </c>
      <c r="AC98" s="11">
        <v>26.3501076222934</v>
      </c>
      <c r="AD98" s="11">
        <v>27.743225732283499</v>
      </c>
      <c r="AE98" s="11">
        <v>27.743225732283499</v>
      </c>
      <c r="AF98" s="10" t="s">
        <v>59</v>
      </c>
      <c r="AG98" s="11">
        <v>26.1414185764196</v>
      </c>
      <c r="AH98" s="11">
        <v>24.167708430463598</v>
      </c>
      <c r="AI98" s="11">
        <v>24.167708430463598</v>
      </c>
      <c r="AJ98" s="10" t="s">
        <v>59</v>
      </c>
      <c r="AK98" s="11">
        <v>25.7410073095472</v>
      </c>
      <c r="AL98" s="11">
        <v>26.264958036246</v>
      </c>
      <c r="AM98" s="11">
        <v>26.264958036246</v>
      </c>
      <c r="AN98" s="10" t="s">
        <v>59</v>
      </c>
      <c r="AO98" s="11">
        <v>26.195262256406899</v>
      </c>
      <c r="AP98" s="11">
        <v>26.6321035773123</v>
      </c>
      <c r="AQ98" s="11">
        <v>26.6321035773123</v>
      </c>
      <c r="AR98" s="10" t="s">
        <v>59</v>
      </c>
      <c r="AS98" s="11">
        <v>28.3632499000284</v>
      </c>
      <c r="AT98" s="11">
        <v>28.017077144297499</v>
      </c>
      <c r="AU98" s="11">
        <v>28.017077144297499</v>
      </c>
      <c r="AV98" s="10" t="s">
        <v>59</v>
      </c>
      <c r="AW98" s="10" t="s">
        <v>59</v>
      </c>
      <c r="AX98" s="10" t="s">
        <v>59</v>
      </c>
      <c r="AY98" s="10" t="s">
        <v>59</v>
      </c>
      <c r="AZ98" s="10" t="s">
        <v>59</v>
      </c>
      <c r="BA98" s="10" t="s">
        <v>59</v>
      </c>
      <c r="BB98" s="10" t="s">
        <v>59</v>
      </c>
      <c r="BC98" s="10" t="s">
        <v>59</v>
      </c>
      <c r="BD98" s="10" t="s">
        <v>59</v>
      </c>
      <c r="BE98" s="10" t="s">
        <v>59</v>
      </c>
      <c r="BF98" s="5" t="s">
        <v>59</v>
      </c>
    </row>
    <row r="99" spans="1:58" ht="12.75" hidden="1" x14ac:dyDescent="0.2">
      <c r="A99" s="8" t="s">
        <v>156</v>
      </c>
      <c r="B99" s="9">
        <v>4196287</v>
      </c>
      <c r="C99" s="8" t="s">
        <v>494</v>
      </c>
      <c r="D99" s="8"/>
      <c r="E99" s="13" t="s">
        <v>445</v>
      </c>
      <c r="F99" s="13" t="s">
        <v>448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 t="s">
        <v>59</v>
      </c>
      <c r="P99" s="10" t="s">
        <v>59</v>
      </c>
      <c r="Q99" s="10" t="s">
        <v>59</v>
      </c>
      <c r="R99" s="10" t="s">
        <v>59</v>
      </c>
      <c r="S99" s="10" t="s">
        <v>59</v>
      </c>
      <c r="T99" s="10" t="s">
        <v>59</v>
      </c>
      <c r="U99" s="10" t="s">
        <v>59</v>
      </c>
      <c r="V99" s="10" t="s">
        <v>59</v>
      </c>
      <c r="W99" s="10" t="s">
        <v>59</v>
      </c>
      <c r="X99" s="10" t="s">
        <v>59</v>
      </c>
      <c r="Y99" s="10" t="s">
        <v>59</v>
      </c>
      <c r="Z99" s="10" t="s">
        <v>59</v>
      </c>
      <c r="AA99" s="10" t="s">
        <v>59</v>
      </c>
      <c r="AB99" s="10" t="s">
        <v>59</v>
      </c>
      <c r="AC99" s="10" t="s">
        <v>59</v>
      </c>
      <c r="AD99" s="10" t="s">
        <v>59</v>
      </c>
      <c r="AE99" s="10" t="s">
        <v>59</v>
      </c>
      <c r="AF99" s="10" t="s">
        <v>59</v>
      </c>
      <c r="AG99" s="10" t="s">
        <v>59</v>
      </c>
      <c r="AH99" s="10" t="s">
        <v>59</v>
      </c>
      <c r="AI99" s="10" t="s">
        <v>59</v>
      </c>
      <c r="AJ99" s="10" t="s">
        <v>59</v>
      </c>
      <c r="AK99" s="10" t="s">
        <v>59</v>
      </c>
      <c r="AL99" s="10" t="s">
        <v>59</v>
      </c>
      <c r="AM99" s="10" t="s">
        <v>59</v>
      </c>
      <c r="AN99" s="10" t="s">
        <v>59</v>
      </c>
      <c r="AO99" s="10" t="s">
        <v>59</v>
      </c>
      <c r="AP99" s="10" t="s">
        <v>59</v>
      </c>
      <c r="AQ99" s="10" t="s">
        <v>59</v>
      </c>
      <c r="AR99" s="10" t="s">
        <v>59</v>
      </c>
      <c r="AS99" s="10" t="s">
        <v>59</v>
      </c>
      <c r="AT99" s="10" t="s">
        <v>59</v>
      </c>
      <c r="AU99" s="10" t="s">
        <v>59</v>
      </c>
      <c r="AV99" s="10" t="s">
        <v>59</v>
      </c>
      <c r="AW99" s="10" t="s">
        <v>59</v>
      </c>
      <c r="AX99" s="10" t="s">
        <v>59</v>
      </c>
      <c r="AY99" s="10" t="s">
        <v>59</v>
      </c>
      <c r="AZ99" s="10" t="s">
        <v>59</v>
      </c>
      <c r="BA99" s="10" t="s">
        <v>59</v>
      </c>
      <c r="BB99" s="10" t="s">
        <v>59</v>
      </c>
      <c r="BC99" s="10" t="s">
        <v>59</v>
      </c>
      <c r="BD99" s="10" t="s">
        <v>59</v>
      </c>
      <c r="BE99" s="10" t="s">
        <v>59</v>
      </c>
      <c r="BF99" s="5" t="s">
        <v>59</v>
      </c>
    </row>
    <row r="100" spans="1:58" ht="12.75" hidden="1" x14ac:dyDescent="0.2">
      <c r="A100" s="8" t="s">
        <v>157</v>
      </c>
      <c r="B100" s="9">
        <v>4404969</v>
      </c>
      <c r="C100" s="8" t="s">
        <v>488</v>
      </c>
      <c r="D100" s="8"/>
      <c r="E100" s="13" t="s">
        <v>445</v>
      </c>
      <c r="F100" s="13" t="s">
        <v>451</v>
      </c>
      <c r="G100" s="11">
        <v>68.326961333076596</v>
      </c>
      <c r="H100" s="10" t="s">
        <v>59</v>
      </c>
      <c r="I100" s="10" t="s">
        <v>59</v>
      </c>
      <c r="J100" s="11">
        <v>63.5858400103604</v>
      </c>
      <c r="K100" s="11">
        <v>63.5858400103604</v>
      </c>
      <c r="L100" s="10" t="s">
        <v>59</v>
      </c>
      <c r="M100" s="10" t="s">
        <v>59</v>
      </c>
      <c r="N100" s="10" t="s">
        <v>59</v>
      </c>
      <c r="O100" s="10" t="s">
        <v>59</v>
      </c>
      <c r="P100" s="10" t="s">
        <v>59</v>
      </c>
      <c r="Q100" s="10" t="s">
        <v>59</v>
      </c>
      <c r="R100" s="10" t="s">
        <v>59</v>
      </c>
      <c r="S100" s="10" t="s">
        <v>59</v>
      </c>
      <c r="T100" s="10" t="s">
        <v>59</v>
      </c>
      <c r="U100" s="10" t="s">
        <v>59</v>
      </c>
      <c r="V100" s="11">
        <v>67.838606832700407</v>
      </c>
      <c r="W100" s="11">
        <v>67.838606832700407</v>
      </c>
      <c r="X100" s="10" t="s">
        <v>59</v>
      </c>
      <c r="Y100" s="10" t="s">
        <v>59</v>
      </c>
      <c r="Z100" s="11">
        <v>67.617795269676293</v>
      </c>
      <c r="AA100" s="11">
        <v>67.617795269676293</v>
      </c>
      <c r="AB100" s="10" t="s">
        <v>59</v>
      </c>
      <c r="AC100" s="10" t="s">
        <v>59</v>
      </c>
      <c r="AD100" s="11">
        <v>63.539791825020004</v>
      </c>
      <c r="AE100" s="11">
        <v>63.539791825020004</v>
      </c>
      <c r="AF100" s="10" t="s">
        <v>59</v>
      </c>
      <c r="AG100" s="10" t="s">
        <v>59</v>
      </c>
      <c r="AH100" s="11">
        <v>62.381812749348398</v>
      </c>
      <c r="AI100" s="11">
        <v>62.381812749348398</v>
      </c>
      <c r="AJ100" s="10" t="s">
        <v>59</v>
      </c>
      <c r="AK100" s="10" t="s">
        <v>59</v>
      </c>
      <c r="AL100" s="11">
        <v>19.0654895328307</v>
      </c>
      <c r="AM100" s="11">
        <v>19.0654895328307</v>
      </c>
      <c r="AN100" s="10" t="s">
        <v>59</v>
      </c>
      <c r="AO100" s="10" t="s">
        <v>59</v>
      </c>
      <c r="AP100" s="11">
        <v>24.325142787091799</v>
      </c>
      <c r="AQ100" s="11">
        <v>24.325142787091799</v>
      </c>
      <c r="AR100" s="10" t="s">
        <v>59</v>
      </c>
      <c r="AS100" s="10" t="s">
        <v>59</v>
      </c>
      <c r="AT100" s="11">
        <v>25.1720637823861</v>
      </c>
      <c r="AU100" s="11">
        <v>25.1720637823861</v>
      </c>
      <c r="AV100" s="10" t="s">
        <v>59</v>
      </c>
      <c r="AW100" s="10" t="s">
        <v>59</v>
      </c>
      <c r="AX100" s="11">
        <v>30.157288144161299</v>
      </c>
      <c r="AY100" s="11">
        <v>30.157288144161299</v>
      </c>
      <c r="AZ100" s="10" t="s">
        <v>59</v>
      </c>
      <c r="BA100" s="10" t="s">
        <v>59</v>
      </c>
      <c r="BB100" s="11">
        <v>25.7941189649306</v>
      </c>
      <c r="BC100" s="11">
        <v>25.7941189649306</v>
      </c>
      <c r="BD100" s="10" t="s">
        <v>59</v>
      </c>
      <c r="BE100" s="10" t="s">
        <v>59</v>
      </c>
      <c r="BF100" s="5" t="s">
        <v>59</v>
      </c>
    </row>
    <row r="101" spans="1:58" hidden="1" x14ac:dyDescent="0.2">
      <c r="A101" s="8" t="s">
        <v>158</v>
      </c>
      <c r="B101" s="9">
        <v>4293446</v>
      </c>
      <c r="C101" s="14" t="s">
        <v>443</v>
      </c>
      <c r="D101" s="14" t="s">
        <v>495</v>
      </c>
      <c r="E101" s="15" t="s">
        <v>445</v>
      </c>
      <c r="F101" s="15" t="s">
        <v>446</v>
      </c>
      <c r="G101" s="11">
        <v>22.032041850580299</v>
      </c>
      <c r="H101" s="10" t="s">
        <v>59</v>
      </c>
      <c r="I101" s="11">
        <v>21.143659503932</v>
      </c>
      <c r="J101" s="11">
        <v>22.176080890877898</v>
      </c>
      <c r="K101" s="11">
        <v>21.8897983063227</v>
      </c>
      <c r="L101" s="11">
        <v>19.5827082545573</v>
      </c>
      <c r="M101" s="11">
        <v>19.818022324017701</v>
      </c>
      <c r="N101" s="11">
        <v>20.028464492212098</v>
      </c>
      <c r="O101" s="11">
        <v>19.177640470306098</v>
      </c>
      <c r="P101" s="10" t="s">
        <v>59</v>
      </c>
      <c r="Q101" s="11">
        <v>19.000251278943001</v>
      </c>
      <c r="R101" s="10" t="s">
        <v>59</v>
      </c>
      <c r="S101" s="11">
        <v>18.2067299597269</v>
      </c>
      <c r="T101" s="10" t="s">
        <v>59</v>
      </c>
      <c r="U101" s="11">
        <v>19.2104187199539</v>
      </c>
      <c r="V101" s="10" t="s">
        <v>59</v>
      </c>
      <c r="W101" s="11">
        <v>20.5759395887208</v>
      </c>
      <c r="X101" s="10" t="s">
        <v>59</v>
      </c>
      <c r="Y101" s="11">
        <v>22.583970170502599</v>
      </c>
      <c r="Z101" s="11">
        <v>22.985515663841198</v>
      </c>
      <c r="AA101" s="11">
        <v>24.228452173708899</v>
      </c>
      <c r="AB101" s="10" t="s">
        <v>59</v>
      </c>
      <c r="AC101" s="11">
        <v>24.477841581576101</v>
      </c>
      <c r="AD101" s="10" t="s">
        <v>59</v>
      </c>
      <c r="AE101" s="11">
        <v>29.3136738372385</v>
      </c>
      <c r="AF101" s="10" t="s">
        <v>59</v>
      </c>
      <c r="AG101" s="11">
        <v>27.2715537574318</v>
      </c>
      <c r="AH101" s="10" t="s">
        <v>59</v>
      </c>
      <c r="AI101" s="11">
        <v>24.4672334273024</v>
      </c>
      <c r="AJ101" s="10" t="s">
        <v>59</v>
      </c>
      <c r="AK101" s="11">
        <v>22.824476991910199</v>
      </c>
      <c r="AL101" s="10" t="s">
        <v>59</v>
      </c>
      <c r="AM101" s="11">
        <v>24.518726639654201</v>
      </c>
      <c r="AN101" s="10" t="s">
        <v>59</v>
      </c>
      <c r="AO101" s="11">
        <v>27.732885122667302</v>
      </c>
      <c r="AP101" s="10" t="s">
        <v>59</v>
      </c>
      <c r="AQ101" s="11">
        <v>26.092694007584001</v>
      </c>
      <c r="AR101" s="11">
        <v>25.362197010601601</v>
      </c>
      <c r="AS101" s="11">
        <v>26.504875427328301</v>
      </c>
      <c r="AT101" s="11">
        <v>26.2434913845231</v>
      </c>
      <c r="AU101" s="11">
        <v>25.930737355190999</v>
      </c>
      <c r="AV101" s="11">
        <v>26.272178643326601</v>
      </c>
      <c r="AW101" s="11">
        <v>25.202513905852999</v>
      </c>
      <c r="AX101" s="11">
        <v>27.911615065129499</v>
      </c>
      <c r="AY101" s="11">
        <v>28.5291461785209</v>
      </c>
      <c r="AZ101" s="11">
        <v>25.885749306529199</v>
      </c>
      <c r="BA101" s="11">
        <v>25.104752149070698</v>
      </c>
      <c r="BB101" s="10" t="s">
        <v>59</v>
      </c>
      <c r="BC101" s="11">
        <v>24.579520060517002</v>
      </c>
      <c r="BD101" s="10" t="s">
        <v>59</v>
      </c>
      <c r="BE101" s="10" t="s">
        <v>59</v>
      </c>
      <c r="BF101" s="6">
        <v>26.1810234806082</v>
      </c>
    </row>
    <row r="102" spans="1:58" ht="12.75" hidden="1" x14ac:dyDescent="0.2">
      <c r="A102" s="8" t="s">
        <v>159</v>
      </c>
      <c r="B102" s="9">
        <v>4249335</v>
      </c>
      <c r="C102" s="8" t="s">
        <v>481</v>
      </c>
      <c r="D102" s="8" t="s">
        <v>496</v>
      </c>
      <c r="E102" s="13" t="s">
        <v>441</v>
      </c>
      <c r="F102" s="13" t="s">
        <v>442</v>
      </c>
      <c r="G102" s="10" t="s">
        <v>59</v>
      </c>
      <c r="H102" s="10" t="s">
        <v>59</v>
      </c>
      <c r="I102" s="10" t="s">
        <v>59</v>
      </c>
      <c r="J102" s="10" t="s">
        <v>59</v>
      </c>
      <c r="K102" s="10" t="s">
        <v>59</v>
      </c>
      <c r="L102" s="10" t="s">
        <v>59</v>
      </c>
      <c r="M102" s="10" t="s">
        <v>59</v>
      </c>
      <c r="N102" s="10" t="s">
        <v>59</v>
      </c>
      <c r="O102" s="10" t="s">
        <v>59</v>
      </c>
      <c r="P102" s="10" t="s">
        <v>59</v>
      </c>
      <c r="Q102" s="10" t="s">
        <v>59</v>
      </c>
      <c r="R102" s="10" t="s">
        <v>59</v>
      </c>
      <c r="S102" s="10" t="s">
        <v>59</v>
      </c>
      <c r="T102" s="10" t="s">
        <v>59</v>
      </c>
      <c r="U102" s="10" t="s">
        <v>59</v>
      </c>
      <c r="V102" s="10" t="s">
        <v>59</v>
      </c>
      <c r="W102" s="10" t="s">
        <v>59</v>
      </c>
      <c r="X102" s="10" t="s">
        <v>59</v>
      </c>
      <c r="Y102" s="10" t="s">
        <v>59</v>
      </c>
      <c r="Z102" s="10" t="s">
        <v>59</v>
      </c>
      <c r="AA102" s="10" t="s">
        <v>59</v>
      </c>
      <c r="AB102" s="10" t="s">
        <v>59</v>
      </c>
      <c r="AC102" s="10" t="s">
        <v>59</v>
      </c>
      <c r="AD102" s="10" t="s">
        <v>59</v>
      </c>
      <c r="AE102" s="10" t="s">
        <v>59</v>
      </c>
      <c r="AF102" s="10" t="s">
        <v>59</v>
      </c>
      <c r="AG102" s="10" t="s">
        <v>59</v>
      </c>
      <c r="AH102" s="10" t="s">
        <v>59</v>
      </c>
      <c r="AI102" s="10" t="s">
        <v>59</v>
      </c>
      <c r="AJ102" s="10" t="s">
        <v>59</v>
      </c>
      <c r="AK102" s="10" t="s">
        <v>59</v>
      </c>
      <c r="AL102" s="10" t="s">
        <v>59</v>
      </c>
      <c r="AM102" s="10" t="s">
        <v>59</v>
      </c>
      <c r="AN102" s="10" t="s">
        <v>59</v>
      </c>
      <c r="AO102" s="10" t="s">
        <v>59</v>
      </c>
      <c r="AP102" s="10" t="s">
        <v>59</v>
      </c>
      <c r="AQ102" s="10" t="s">
        <v>59</v>
      </c>
      <c r="AR102" s="10" t="s">
        <v>59</v>
      </c>
      <c r="AS102" s="10" t="s">
        <v>59</v>
      </c>
      <c r="AT102" s="10" t="s">
        <v>59</v>
      </c>
      <c r="AU102" s="10" t="s">
        <v>59</v>
      </c>
      <c r="AV102" s="10" t="s">
        <v>59</v>
      </c>
      <c r="AW102" s="10" t="s">
        <v>59</v>
      </c>
      <c r="AX102" s="10" t="s">
        <v>59</v>
      </c>
      <c r="AY102" s="10" t="s">
        <v>59</v>
      </c>
      <c r="AZ102" s="10" t="s">
        <v>59</v>
      </c>
      <c r="BA102" s="10" t="s">
        <v>59</v>
      </c>
      <c r="BB102" s="10" t="s">
        <v>59</v>
      </c>
      <c r="BC102" s="10" t="s">
        <v>59</v>
      </c>
      <c r="BD102" s="10" t="s">
        <v>59</v>
      </c>
      <c r="BE102" s="10" t="s">
        <v>59</v>
      </c>
      <c r="BF102" s="5" t="s">
        <v>59</v>
      </c>
    </row>
    <row r="103" spans="1:58" ht="12.75" hidden="1" x14ac:dyDescent="0.2">
      <c r="A103" s="8" t="s">
        <v>160</v>
      </c>
      <c r="B103" s="9">
        <v>4405586</v>
      </c>
      <c r="C103" s="8" t="s">
        <v>497</v>
      </c>
      <c r="D103" s="8"/>
      <c r="E103" s="13" t="s">
        <v>445</v>
      </c>
      <c r="F103" s="13" t="s">
        <v>498</v>
      </c>
      <c r="G103" s="10" t="s">
        <v>59</v>
      </c>
      <c r="H103" s="10" t="s">
        <v>59</v>
      </c>
      <c r="I103" s="10" t="s">
        <v>59</v>
      </c>
      <c r="J103" s="10" t="s">
        <v>59</v>
      </c>
      <c r="K103" s="10" t="s">
        <v>59</v>
      </c>
      <c r="L103" s="10" t="s">
        <v>59</v>
      </c>
      <c r="M103" s="10" t="s">
        <v>59</v>
      </c>
      <c r="N103" s="10" t="s">
        <v>59</v>
      </c>
      <c r="O103" s="10" t="s">
        <v>59</v>
      </c>
      <c r="P103" s="10" t="s">
        <v>59</v>
      </c>
      <c r="Q103" s="10" t="s">
        <v>59</v>
      </c>
      <c r="R103" s="10" t="s">
        <v>59</v>
      </c>
      <c r="S103" s="10" t="s">
        <v>59</v>
      </c>
      <c r="T103" s="10" t="s">
        <v>59</v>
      </c>
      <c r="U103" s="10" t="s">
        <v>59</v>
      </c>
      <c r="V103" s="10" t="s">
        <v>59</v>
      </c>
      <c r="W103" s="10" t="s">
        <v>59</v>
      </c>
      <c r="X103" s="10" t="s">
        <v>59</v>
      </c>
      <c r="Y103" s="10" t="s">
        <v>59</v>
      </c>
      <c r="Z103" s="10" t="s">
        <v>59</v>
      </c>
      <c r="AA103" s="10" t="s">
        <v>59</v>
      </c>
      <c r="AB103" s="10" t="s">
        <v>59</v>
      </c>
      <c r="AC103" s="10" t="s">
        <v>59</v>
      </c>
      <c r="AD103" s="10" t="s">
        <v>59</v>
      </c>
      <c r="AE103" s="10" t="s">
        <v>59</v>
      </c>
      <c r="AF103" s="10" t="s">
        <v>59</v>
      </c>
      <c r="AG103" s="10" t="s">
        <v>59</v>
      </c>
      <c r="AH103" s="10" t="s">
        <v>59</v>
      </c>
      <c r="AI103" s="10" t="s">
        <v>59</v>
      </c>
      <c r="AJ103" s="10" t="s">
        <v>59</v>
      </c>
      <c r="AK103" s="10" t="s">
        <v>59</v>
      </c>
      <c r="AL103" s="10" t="s">
        <v>59</v>
      </c>
      <c r="AM103" s="10" t="s">
        <v>59</v>
      </c>
      <c r="AN103" s="10" t="s">
        <v>59</v>
      </c>
      <c r="AO103" s="10" t="s">
        <v>59</v>
      </c>
      <c r="AP103" s="10" t="s">
        <v>59</v>
      </c>
      <c r="AQ103" s="10" t="s">
        <v>59</v>
      </c>
      <c r="AR103" s="10" t="s">
        <v>59</v>
      </c>
      <c r="AS103" s="10" t="s">
        <v>59</v>
      </c>
      <c r="AT103" s="10" t="s">
        <v>59</v>
      </c>
      <c r="AU103" s="10" t="s">
        <v>59</v>
      </c>
      <c r="AV103" s="10" t="s">
        <v>59</v>
      </c>
      <c r="AW103" s="10" t="s">
        <v>59</v>
      </c>
      <c r="AX103" s="10" t="s">
        <v>59</v>
      </c>
      <c r="AY103" s="10" t="s">
        <v>59</v>
      </c>
      <c r="AZ103" s="10" t="s">
        <v>59</v>
      </c>
      <c r="BA103" s="10" t="s">
        <v>59</v>
      </c>
      <c r="BB103" s="10" t="s">
        <v>59</v>
      </c>
      <c r="BC103" s="10" t="s">
        <v>59</v>
      </c>
      <c r="BD103" s="10" t="s">
        <v>59</v>
      </c>
      <c r="BE103" s="10" t="s">
        <v>59</v>
      </c>
      <c r="BF103" s="5" t="s">
        <v>59</v>
      </c>
    </row>
    <row r="104" spans="1:58" ht="12.75" hidden="1" x14ac:dyDescent="0.2">
      <c r="A104" s="8" t="s">
        <v>161</v>
      </c>
      <c r="B104" s="9">
        <v>4327156</v>
      </c>
      <c r="C104" s="8" t="s">
        <v>488</v>
      </c>
      <c r="D104" s="8" t="s">
        <v>499</v>
      </c>
      <c r="E104" s="13" t="s">
        <v>445</v>
      </c>
      <c r="F104" s="13" t="s">
        <v>490</v>
      </c>
      <c r="G104" s="11">
        <v>75.662824980390297</v>
      </c>
      <c r="H104" s="11">
        <v>74.460412406802106</v>
      </c>
      <c r="I104" s="11">
        <v>74.324298356753005</v>
      </c>
      <c r="J104" s="11">
        <v>72.649632859902894</v>
      </c>
      <c r="K104" s="11">
        <v>70.778506546295603</v>
      </c>
      <c r="L104" s="11">
        <v>69.984789103160097</v>
      </c>
      <c r="M104" s="11">
        <v>67.9649336820939</v>
      </c>
      <c r="N104" s="11">
        <v>69.135431217397596</v>
      </c>
      <c r="O104" s="11">
        <v>67.981380396211193</v>
      </c>
      <c r="P104" s="11">
        <v>67.045933389677003</v>
      </c>
      <c r="Q104" s="11">
        <v>71.126791890626393</v>
      </c>
      <c r="R104" s="11">
        <v>72.353138735504004</v>
      </c>
      <c r="S104" s="11">
        <v>69.591561619466503</v>
      </c>
      <c r="T104" s="11">
        <v>72.166747210704102</v>
      </c>
      <c r="U104" s="11">
        <v>73.482572626783906</v>
      </c>
      <c r="V104" s="11">
        <v>75.5958661549776</v>
      </c>
      <c r="W104" s="11">
        <v>74.296107541017193</v>
      </c>
      <c r="X104" s="11">
        <v>71.953923968447697</v>
      </c>
      <c r="Y104" s="11">
        <v>74.636125520960306</v>
      </c>
      <c r="Z104" s="11">
        <v>73.959865621136998</v>
      </c>
      <c r="AA104" s="11">
        <v>70.421298959339794</v>
      </c>
      <c r="AB104" s="11">
        <v>52.084502589548102</v>
      </c>
      <c r="AC104" s="11">
        <v>55.158558165720301</v>
      </c>
      <c r="AD104" s="11">
        <v>56.399136618471701</v>
      </c>
      <c r="AE104" s="11">
        <v>55.697520893481098</v>
      </c>
      <c r="AF104" s="10" t="s">
        <v>59</v>
      </c>
      <c r="AG104" s="10" t="s">
        <v>59</v>
      </c>
      <c r="AH104" s="10" t="s">
        <v>59</v>
      </c>
      <c r="AI104" s="11">
        <v>58.306122543534897</v>
      </c>
      <c r="AJ104" s="10" t="s">
        <v>59</v>
      </c>
      <c r="AK104" s="10" t="s">
        <v>59</v>
      </c>
      <c r="AL104" s="10" t="s">
        <v>59</v>
      </c>
      <c r="AM104" s="11">
        <v>39.865211583365699</v>
      </c>
      <c r="AN104" s="10" t="s">
        <v>59</v>
      </c>
      <c r="AO104" s="10" t="s">
        <v>59</v>
      </c>
      <c r="AP104" s="10" t="s">
        <v>59</v>
      </c>
      <c r="AQ104" s="11">
        <v>62.764907292858297</v>
      </c>
      <c r="AR104" s="10" t="s">
        <v>59</v>
      </c>
      <c r="AS104" s="10" t="s">
        <v>59</v>
      </c>
      <c r="AT104" s="10" t="s">
        <v>59</v>
      </c>
      <c r="AU104" s="11">
        <v>76.485912679696398</v>
      </c>
      <c r="AV104" s="10" t="s">
        <v>59</v>
      </c>
      <c r="AW104" s="10" t="s">
        <v>59</v>
      </c>
      <c r="AX104" s="10" t="s">
        <v>59</v>
      </c>
      <c r="AY104" s="11">
        <v>82.399124136923007</v>
      </c>
      <c r="AZ104" s="10" t="s">
        <v>59</v>
      </c>
      <c r="BA104" s="10" t="s">
        <v>59</v>
      </c>
      <c r="BB104" s="10" t="s">
        <v>59</v>
      </c>
      <c r="BC104" s="11">
        <v>69.170802188266507</v>
      </c>
      <c r="BD104" s="10" t="s">
        <v>59</v>
      </c>
      <c r="BE104" s="10" t="s">
        <v>59</v>
      </c>
      <c r="BF104" s="5" t="s">
        <v>59</v>
      </c>
    </row>
    <row r="105" spans="1:58" hidden="1" x14ac:dyDescent="0.2">
      <c r="A105" s="8" t="s">
        <v>162</v>
      </c>
      <c r="B105" s="9">
        <v>4307036</v>
      </c>
      <c r="C105" s="18" t="s">
        <v>452</v>
      </c>
      <c r="D105" s="18"/>
      <c r="E105" s="19" t="s">
        <v>441</v>
      </c>
      <c r="F105" s="19" t="s">
        <v>446</v>
      </c>
      <c r="G105" s="11">
        <v>22.8258363910765</v>
      </c>
      <c r="H105" s="10" t="s">
        <v>59</v>
      </c>
      <c r="I105" s="10" t="s">
        <v>59</v>
      </c>
      <c r="J105" s="11">
        <v>23.180046614416799</v>
      </c>
      <c r="K105" s="11">
        <v>23.180046614416799</v>
      </c>
      <c r="L105" s="10" t="s">
        <v>59</v>
      </c>
      <c r="M105" s="10" t="s">
        <v>59</v>
      </c>
      <c r="N105" s="10" t="s">
        <v>59</v>
      </c>
      <c r="O105" s="10" t="s">
        <v>59</v>
      </c>
      <c r="P105" s="10" t="s">
        <v>59</v>
      </c>
      <c r="Q105" s="10" t="s">
        <v>59</v>
      </c>
      <c r="R105" s="10" t="s">
        <v>59</v>
      </c>
      <c r="S105" s="11">
        <v>23.5532205411738</v>
      </c>
      <c r="T105" s="10" t="s">
        <v>59</v>
      </c>
      <c r="U105" s="10" t="s">
        <v>59</v>
      </c>
      <c r="V105" s="11">
        <v>25.2871195383618</v>
      </c>
      <c r="W105" s="11">
        <v>25.2871195383618</v>
      </c>
      <c r="X105" s="10" t="s">
        <v>59</v>
      </c>
      <c r="Y105" s="10" t="s">
        <v>59</v>
      </c>
      <c r="Z105" s="11">
        <v>27.425996714063601</v>
      </c>
      <c r="AA105" s="11">
        <v>27.425996714063601</v>
      </c>
      <c r="AB105" s="10" t="s">
        <v>59</v>
      </c>
      <c r="AC105" s="10" t="s">
        <v>59</v>
      </c>
      <c r="AD105" s="11">
        <v>34.327276484591401</v>
      </c>
      <c r="AE105" s="11">
        <v>34.327276484591401</v>
      </c>
      <c r="AF105" s="10" t="s">
        <v>59</v>
      </c>
      <c r="AG105" s="10" t="s">
        <v>59</v>
      </c>
      <c r="AH105" s="11">
        <v>21.9131986000124</v>
      </c>
      <c r="AI105" s="11">
        <v>21.9131986000124</v>
      </c>
      <c r="AJ105" s="10" t="s">
        <v>59</v>
      </c>
      <c r="AK105" s="10" t="s">
        <v>59</v>
      </c>
      <c r="AL105" s="11">
        <v>25.435001155221499</v>
      </c>
      <c r="AM105" s="11">
        <v>25.435001155221499</v>
      </c>
      <c r="AN105" s="10" t="s">
        <v>59</v>
      </c>
      <c r="AO105" s="10" t="s">
        <v>59</v>
      </c>
      <c r="AP105" s="11">
        <v>22.419316492793701</v>
      </c>
      <c r="AQ105" s="11">
        <v>22.419316492793701</v>
      </c>
      <c r="AR105" s="10" t="s">
        <v>59</v>
      </c>
      <c r="AS105" s="10" t="s">
        <v>59</v>
      </c>
      <c r="AT105" s="11">
        <v>28.430012579644501</v>
      </c>
      <c r="AU105" s="11">
        <v>28.430012579644501</v>
      </c>
      <c r="AV105" s="10" t="s">
        <v>59</v>
      </c>
      <c r="AW105" s="10" t="s">
        <v>59</v>
      </c>
      <c r="AX105" s="11">
        <v>27.057048666160799</v>
      </c>
      <c r="AY105" s="11">
        <v>27.057048666160799</v>
      </c>
      <c r="AZ105" s="10" t="s">
        <v>59</v>
      </c>
      <c r="BA105" s="10" t="s">
        <v>59</v>
      </c>
      <c r="BB105" s="11">
        <v>20.068303710135599</v>
      </c>
      <c r="BC105" s="11">
        <v>20.068303710135599</v>
      </c>
      <c r="BD105" s="10" t="s">
        <v>59</v>
      </c>
      <c r="BE105" s="10" t="s">
        <v>59</v>
      </c>
      <c r="BF105" s="6">
        <v>21.661343048949199</v>
      </c>
    </row>
    <row r="106" spans="1:58" ht="12.75" hidden="1" x14ac:dyDescent="0.2">
      <c r="A106" s="8" t="s">
        <v>163</v>
      </c>
      <c r="B106" s="9">
        <v>4326287</v>
      </c>
      <c r="C106" s="8" t="s">
        <v>486</v>
      </c>
      <c r="D106" s="8"/>
      <c r="E106" s="13" t="s">
        <v>441</v>
      </c>
      <c r="F106" s="13" t="s">
        <v>451</v>
      </c>
      <c r="G106" s="11">
        <v>88.102802122419902</v>
      </c>
      <c r="H106" s="10" t="s">
        <v>59</v>
      </c>
      <c r="I106" s="10" t="s">
        <v>59</v>
      </c>
      <c r="J106" s="11">
        <v>87.288216839749893</v>
      </c>
      <c r="K106" s="11">
        <v>87.288216839749893</v>
      </c>
      <c r="L106" s="10" t="s">
        <v>59</v>
      </c>
      <c r="M106" s="10" t="s">
        <v>59</v>
      </c>
      <c r="N106" s="10" t="s">
        <v>59</v>
      </c>
      <c r="O106" s="10" t="s">
        <v>59</v>
      </c>
      <c r="P106" s="10" t="s">
        <v>59</v>
      </c>
      <c r="Q106" s="10" t="s">
        <v>59</v>
      </c>
      <c r="R106" s="10" t="s">
        <v>59</v>
      </c>
      <c r="S106" s="10" t="s">
        <v>59</v>
      </c>
      <c r="T106" s="10" t="s">
        <v>59</v>
      </c>
      <c r="U106" s="10" t="s">
        <v>59</v>
      </c>
      <c r="V106" s="11">
        <v>58.025632438297698</v>
      </c>
      <c r="W106" s="11">
        <v>58.025632438297698</v>
      </c>
      <c r="X106" s="10" t="s">
        <v>59</v>
      </c>
      <c r="Y106" s="10" t="s">
        <v>59</v>
      </c>
      <c r="Z106" s="11">
        <v>50.553667138078097</v>
      </c>
      <c r="AA106" s="11">
        <v>50.553667138078097</v>
      </c>
      <c r="AB106" s="10" t="s">
        <v>59</v>
      </c>
      <c r="AC106" s="10" t="s">
        <v>59</v>
      </c>
      <c r="AD106" s="11">
        <v>50.134753210157498</v>
      </c>
      <c r="AE106" s="11">
        <v>50.134753210157498</v>
      </c>
      <c r="AF106" s="10" t="s">
        <v>59</v>
      </c>
      <c r="AG106" s="10" t="s">
        <v>59</v>
      </c>
      <c r="AH106" s="11">
        <v>53.533743584652299</v>
      </c>
      <c r="AI106" s="11">
        <v>53.533743584652299</v>
      </c>
      <c r="AJ106" s="10" t="s">
        <v>59</v>
      </c>
      <c r="AK106" s="10" t="s">
        <v>59</v>
      </c>
      <c r="AL106" s="11">
        <v>40.535344252551504</v>
      </c>
      <c r="AM106" s="11">
        <v>40.535344252551504</v>
      </c>
      <c r="AN106" s="10" t="s">
        <v>59</v>
      </c>
      <c r="AO106" s="10" t="s">
        <v>59</v>
      </c>
      <c r="AP106" s="11">
        <v>52.8223141176559</v>
      </c>
      <c r="AQ106" s="11">
        <v>52.8223141176559</v>
      </c>
      <c r="AR106" s="10" t="s">
        <v>59</v>
      </c>
      <c r="AS106" s="10" t="s">
        <v>59</v>
      </c>
      <c r="AT106" s="11">
        <v>54.465132116952098</v>
      </c>
      <c r="AU106" s="11">
        <v>54.465132116952098</v>
      </c>
      <c r="AV106" s="10" t="s">
        <v>59</v>
      </c>
      <c r="AW106" s="10" t="s">
        <v>59</v>
      </c>
      <c r="AX106" s="11">
        <v>79.144814776092801</v>
      </c>
      <c r="AY106" s="11">
        <v>79.144814776092801</v>
      </c>
      <c r="AZ106" s="10" t="s">
        <v>59</v>
      </c>
      <c r="BA106" s="10" t="s">
        <v>59</v>
      </c>
      <c r="BB106" s="11">
        <v>67.104156494800506</v>
      </c>
      <c r="BC106" s="11">
        <v>67.104156494800506</v>
      </c>
      <c r="BD106" s="10" t="s">
        <v>59</v>
      </c>
      <c r="BE106" s="10" t="s">
        <v>59</v>
      </c>
      <c r="BF106" s="5" t="s">
        <v>59</v>
      </c>
    </row>
    <row r="107" spans="1:58" ht="12.75" hidden="1" x14ac:dyDescent="0.2">
      <c r="A107" s="8" t="s">
        <v>164</v>
      </c>
      <c r="B107" s="9">
        <v>4138232</v>
      </c>
      <c r="C107" s="8" t="s">
        <v>488</v>
      </c>
      <c r="D107" s="8" t="s">
        <v>500</v>
      </c>
      <c r="E107" s="13" t="s">
        <v>457</v>
      </c>
      <c r="F107" s="13" t="s">
        <v>490</v>
      </c>
      <c r="G107" s="11">
        <v>69.062661162697395</v>
      </c>
      <c r="H107" s="11">
        <v>69.155722159358106</v>
      </c>
      <c r="I107" s="11">
        <v>77.213394067405005</v>
      </c>
      <c r="J107" s="11">
        <v>70.082724472481701</v>
      </c>
      <c r="K107" s="11">
        <v>66.998105768629003</v>
      </c>
      <c r="L107" s="11">
        <v>68.062980806039405</v>
      </c>
      <c r="M107" s="11">
        <v>66.045841421412902</v>
      </c>
      <c r="N107" s="11">
        <v>69.419575826589806</v>
      </c>
      <c r="O107" s="11">
        <v>67.095255075289401</v>
      </c>
      <c r="P107" s="11">
        <v>68.637702990280502</v>
      </c>
      <c r="Q107" s="11">
        <v>68.602698000526701</v>
      </c>
      <c r="R107" s="11">
        <v>67.9302905597322</v>
      </c>
      <c r="S107" s="11">
        <v>68.011970203556899</v>
      </c>
      <c r="T107" s="11">
        <v>69.855357751469001</v>
      </c>
      <c r="U107" s="11">
        <v>68.064366702771906</v>
      </c>
      <c r="V107" s="11">
        <v>67.820055794396296</v>
      </c>
      <c r="W107" s="11">
        <v>69.739571347874005</v>
      </c>
      <c r="X107" s="11">
        <v>68.379678318864805</v>
      </c>
      <c r="Y107" s="11">
        <v>62.487247150652301</v>
      </c>
      <c r="Z107" s="11">
        <v>66.020631017538705</v>
      </c>
      <c r="AA107" s="11">
        <v>62.133012239292398</v>
      </c>
      <c r="AB107" s="10" t="s">
        <v>59</v>
      </c>
      <c r="AC107" s="11">
        <v>50.672475086244397</v>
      </c>
      <c r="AD107" s="10" t="s">
        <v>59</v>
      </c>
      <c r="AE107" s="11">
        <v>64.833485372529907</v>
      </c>
      <c r="AF107" s="10" t="s">
        <v>59</v>
      </c>
      <c r="AG107" s="10" t="s">
        <v>59</v>
      </c>
      <c r="AH107" s="10" t="s">
        <v>59</v>
      </c>
      <c r="AI107" s="11">
        <v>58.071987923504302</v>
      </c>
      <c r="AJ107" s="10" t="s">
        <v>59</v>
      </c>
      <c r="AK107" s="10" t="s">
        <v>59</v>
      </c>
      <c r="AL107" s="10" t="s">
        <v>59</v>
      </c>
      <c r="AM107" s="11">
        <v>48.272135583466401</v>
      </c>
      <c r="AN107" s="10" t="s">
        <v>59</v>
      </c>
      <c r="AO107" s="10" t="s">
        <v>59</v>
      </c>
      <c r="AP107" s="10" t="s">
        <v>59</v>
      </c>
      <c r="AQ107" s="11">
        <v>49.5590710270343</v>
      </c>
      <c r="AR107" s="10" t="s">
        <v>59</v>
      </c>
      <c r="AS107" s="10" t="s">
        <v>59</v>
      </c>
      <c r="AT107" s="10" t="s">
        <v>59</v>
      </c>
      <c r="AU107" s="11">
        <v>81.8553997603195</v>
      </c>
      <c r="AV107" s="10" t="s">
        <v>59</v>
      </c>
      <c r="AW107" s="10" t="s">
        <v>59</v>
      </c>
      <c r="AX107" s="10" t="s">
        <v>59</v>
      </c>
      <c r="AY107" s="11">
        <v>81.891741932004194</v>
      </c>
      <c r="AZ107" s="10" t="s">
        <v>59</v>
      </c>
      <c r="BA107" s="10" t="s">
        <v>59</v>
      </c>
      <c r="BB107" s="10" t="s">
        <v>59</v>
      </c>
      <c r="BC107" s="11">
        <v>84.690384736834204</v>
      </c>
      <c r="BD107" s="10" t="s">
        <v>59</v>
      </c>
      <c r="BE107" s="10" t="s">
        <v>59</v>
      </c>
      <c r="BF107" s="5" t="s">
        <v>59</v>
      </c>
    </row>
    <row r="108" spans="1:58" ht="12.75" hidden="1" x14ac:dyDescent="0.2">
      <c r="A108" s="8" t="s">
        <v>165</v>
      </c>
      <c r="B108" s="9">
        <v>4236770</v>
      </c>
      <c r="C108" s="8" t="s">
        <v>485</v>
      </c>
      <c r="D108" s="8"/>
      <c r="E108" s="13" t="s">
        <v>445</v>
      </c>
      <c r="F108" s="13" t="s">
        <v>448</v>
      </c>
      <c r="G108" s="10" t="s">
        <v>59</v>
      </c>
      <c r="H108" s="10" t="s">
        <v>59</v>
      </c>
      <c r="I108" s="10" t="s">
        <v>59</v>
      </c>
      <c r="J108" s="10" t="s">
        <v>59</v>
      </c>
      <c r="K108" s="10" t="s">
        <v>59</v>
      </c>
      <c r="L108" s="10" t="s">
        <v>59</v>
      </c>
      <c r="M108" s="10" t="s">
        <v>59</v>
      </c>
      <c r="N108" s="10" t="s">
        <v>59</v>
      </c>
      <c r="O108" s="10" t="s">
        <v>59</v>
      </c>
      <c r="P108" s="10" t="s">
        <v>59</v>
      </c>
      <c r="Q108" s="10" t="s">
        <v>59</v>
      </c>
      <c r="R108" s="10" t="s">
        <v>59</v>
      </c>
      <c r="S108" s="10" t="s">
        <v>59</v>
      </c>
      <c r="T108" s="10" t="s">
        <v>59</v>
      </c>
      <c r="U108" s="10" t="s">
        <v>59</v>
      </c>
      <c r="V108" s="10" t="s">
        <v>59</v>
      </c>
      <c r="W108" s="10" t="s">
        <v>59</v>
      </c>
      <c r="X108" s="10" t="s">
        <v>59</v>
      </c>
      <c r="Y108" s="10" t="s">
        <v>59</v>
      </c>
      <c r="Z108" s="10" t="s">
        <v>59</v>
      </c>
      <c r="AA108" s="10" t="s">
        <v>59</v>
      </c>
      <c r="AB108" s="10" t="s">
        <v>59</v>
      </c>
      <c r="AC108" s="10" t="s">
        <v>59</v>
      </c>
      <c r="AD108" s="10" t="s">
        <v>59</v>
      </c>
      <c r="AE108" s="10" t="s">
        <v>59</v>
      </c>
      <c r="AF108" s="10" t="s">
        <v>59</v>
      </c>
      <c r="AG108" s="10" t="s">
        <v>59</v>
      </c>
      <c r="AH108" s="10" t="s">
        <v>59</v>
      </c>
      <c r="AI108" s="10" t="s">
        <v>59</v>
      </c>
      <c r="AJ108" s="10" t="s">
        <v>59</v>
      </c>
      <c r="AK108" s="10" t="s">
        <v>59</v>
      </c>
      <c r="AL108" s="10" t="s">
        <v>59</v>
      </c>
      <c r="AM108" s="10" t="s">
        <v>59</v>
      </c>
      <c r="AN108" s="10" t="s">
        <v>59</v>
      </c>
      <c r="AO108" s="10" t="s">
        <v>59</v>
      </c>
      <c r="AP108" s="10" t="s">
        <v>59</v>
      </c>
      <c r="AQ108" s="10" t="s">
        <v>59</v>
      </c>
      <c r="AR108" s="10" t="s">
        <v>59</v>
      </c>
      <c r="AS108" s="10" t="s">
        <v>59</v>
      </c>
      <c r="AT108" s="10" t="s">
        <v>59</v>
      </c>
      <c r="AU108" s="10" t="s">
        <v>59</v>
      </c>
      <c r="AV108" s="10" t="s">
        <v>59</v>
      </c>
      <c r="AW108" s="10" t="s">
        <v>59</v>
      </c>
      <c r="AX108" s="10" t="s">
        <v>59</v>
      </c>
      <c r="AY108" s="10" t="s">
        <v>59</v>
      </c>
      <c r="AZ108" s="10" t="s">
        <v>59</v>
      </c>
      <c r="BA108" s="10" t="s">
        <v>59</v>
      </c>
      <c r="BB108" s="10" t="s">
        <v>59</v>
      </c>
      <c r="BC108" s="10" t="s">
        <v>59</v>
      </c>
      <c r="BD108" s="10" t="s">
        <v>59</v>
      </c>
      <c r="BE108" s="10" t="s">
        <v>59</v>
      </c>
      <c r="BF108" s="5" t="s">
        <v>59</v>
      </c>
    </row>
    <row r="109" spans="1:58" ht="12.75" hidden="1" x14ac:dyDescent="0.2">
      <c r="A109" s="8" t="s">
        <v>166</v>
      </c>
      <c r="B109" s="9">
        <v>4090721</v>
      </c>
      <c r="C109" s="8" t="s">
        <v>485</v>
      </c>
      <c r="D109" s="8" t="s">
        <v>501</v>
      </c>
      <c r="E109" s="13" t="s">
        <v>445</v>
      </c>
      <c r="F109" s="13" t="s">
        <v>448</v>
      </c>
      <c r="G109" s="10" t="s">
        <v>59</v>
      </c>
      <c r="H109" s="10" t="s">
        <v>59</v>
      </c>
      <c r="I109" s="10" t="s">
        <v>59</v>
      </c>
      <c r="J109" s="10" t="s">
        <v>59</v>
      </c>
      <c r="K109" s="10" t="s">
        <v>59</v>
      </c>
      <c r="L109" s="10" t="s">
        <v>59</v>
      </c>
      <c r="M109" s="10" t="s">
        <v>59</v>
      </c>
      <c r="N109" s="10" t="s">
        <v>59</v>
      </c>
      <c r="O109" s="10" t="s">
        <v>59</v>
      </c>
      <c r="P109" s="10" t="s">
        <v>59</v>
      </c>
      <c r="Q109" s="10" t="s">
        <v>59</v>
      </c>
      <c r="R109" s="10" t="s">
        <v>59</v>
      </c>
      <c r="S109" s="10" t="s">
        <v>59</v>
      </c>
      <c r="T109" s="10" t="s">
        <v>59</v>
      </c>
      <c r="U109" s="10" t="s">
        <v>59</v>
      </c>
      <c r="V109" s="10" t="s">
        <v>59</v>
      </c>
      <c r="W109" s="10" t="s">
        <v>59</v>
      </c>
      <c r="X109" s="10" t="s">
        <v>59</v>
      </c>
      <c r="Y109" s="10" t="s">
        <v>59</v>
      </c>
      <c r="Z109" s="10" t="s">
        <v>59</v>
      </c>
      <c r="AA109" s="10" t="s">
        <v>59</v>
      </c>
      <c r="AB109" s="10" t="s">
        <v>59</v>
      </c>
      <c r="AC109" s="10" t="s">
        <v>59</v>
      </c>
      <c r="AD109" s="10" t="s">
        <v>59</v>
      </c>
      <c r="AE109" s="10" t="s">
        <v>59</v>
      </c>
      <c r="AF109" s="10" t="s">
        <v>59</v>
      </c>
      <c r="AG109" s="10" t="s">
        <v>59</v>
      </c>
      <c r="AH109" s="10" t="s">
        <v>59</v>
      </c>
      <c r="AI109" s="10" t="s">
        <v>59</v>
      </c>
      <c r="AJ109" s="10" t="s">
        <v>59</v>
      </c>
      <c r="AK109" s="10" t="s">
        <v>59</v>
      </c>
      <c r="AL109" s="10" t="s">
        <v>59</v>
      </c>
      <c r="AM109" s="10" t="s">
        <v>59</v>
      </c>
      <c r="AN109" s="10" t="s">
        <v>59</v>
      </c>
      <c r="AO109" s="10" t="s">
        <v>59</v>
      </c>
      <c r="AP109" s="10" t="s">
        <v>59</v>
      </c>
      <c r="AQ109" s="10" t="s">
        <v>59</v>
      </c>
      <c r="AR109" s="10" t="s">
        <v>59</v>
      </c>
      <c r="AS109" s="10" t="s">
        <v>59</v>
      </c>
      <c r="AT109" s="10" t="s">
        <v>59</v>
      </c>
      <c r="AU109" s="10" t="s">
        <v>59</v>
      </c>
      <c r="AV109" s="10" t="s">
        <v>59</v>
      </c>
      <c r="AW109" s="10" t="s">
        <v>59</v>
      </c>
      <c r="AX109" s="10" t="s">
        <v>59</v>
      </c>
      <c r="AY109" s="10" t="s">
        <v>59</v>
      </c>
      <c r="AZ109" s="10" t="s">
        <v>59</v>
      </c>
      <c r="BA109" s="10" t="s">
        <v>59</v>
      </c>
      <c r="BB109" s="10" t="s">
        <v>59</v>
      </c>
      <c r="BC109" s="10" t="s">
        <v>59</v>
      </c>
      <c r="BD109" s="10" t="s">
        <v>59</v>
      </c>
      <c r="BE109" s="10" t="s">
        <v>59</v>
      </c>
      <c r="BF109" s="5" t="s">
        <v>59</v>
      </c>
    </row>
    <row r="110" spans="1:58" ht="12.75" hidden="1" x14ac:dyDescent="0.2">
      <c r="A110" s="8" t="s">
        <v>167</v>
      </c>
      <c r="B110" s="9">
        <v>4232369</v>
      </c>
      <c r="C110" s="8" t="s">
        <v>494</v>
      </c>
      <c r="D110" s="8"/>
      <c r="E110" s="13" t="s">
        <v>445</v>
      </c>
      <c r="F110" s="13" t="s">
        <v>448</v>
      </c>
      <c r="G110" s="10" t="s">
        <v>59</v>
      </c>
      <c r="H110" s="10" t="s">
        <v>59</v>
      </c>
      <c r="I110" s="10" t="s">
        <v>59</v>
      </c>
      <c r="J110" s="10" t="s">
        <v>59</v>
      </c>
      <c r="K110" s="10" t="s">
        <v>59</v>
      </c>
      <c r="L110" s="10" t="s">
        <v>59</v>
      </c>
      <c r="M110" s="10" t="s">
        <v>59</v>
      </c>
      <c r="N110" s="10" t="s">
        <v>59</v>
      </c>
      <c r="O110" s="10" t="s">
        <v>59</v>
      </c>
      <c r="P110" s="10" t="s">
        <v>59</v>
      </c>
      <c r="Q110" s="10" t="s">
        <v>59</v>
      </c>
      <c r="R110" s="10" t="s">
        <v>59</v>
      </c>
      <c r="S110" s="10" t="s">
        <v>59</v>
      </c>
      <c r="T110" s="10" t="s">
        <v>59</v>
      </c>
      <c r="U110" s="10" t="s">
        <v>59</v>
      </c>
      <c r="V110" s="10" t="s">
        <v>59</v>
      </c>
      <c r="W110" s="10" t="s">
        <v>59</v>
      </c>
      <c r="X110" s="10" t="s">
        <v>59</v>
      </c>
      <c r="Y110" s="10" t="s">
        <v>59</v>
      </c>
      <c r="Z110" s="10" t="s">
        <v>59</v>
      </c>
      <c r="AA110" s="10" t="s">
        <v>59</v>
      </c>
      <c r="AB110" s="10" t="s">
        <v>59</v>
      </c>
      <c r="AC110" s="10" t="s">
        <v>59</v>
      </c>
      <c r="AD110" s="10" t="s">
        <v>59</v>
      </c>
      <c r="AE110" s="10" t="s">
        <v>59</v>
      </c>
      <c r="AF110" s="10" t="s">
        <v>59</v>
      </c>
      <c r="AG110" s="10" t="s">
        <v>59</v>
      </c>
      <c r="AH110" s="10" t="s">
        <v>59</v>
      </c>
      <c r="AI110" s="10" t="s">
        <v>59</v>
      </c>
      <c r="AJ110" s="10" t="s">
        <v>59</v>
      </c>
      <c r="AK110" s="10" t="s">
        <v>59</v>
      </c>
      <c r="AL110" s="10" t="s">
        <v>59</v>
      </c>
      <c r="AM110" s="10" t="s">
        <v>59</v>
      </c>
      <c r="AN110" s="10" t="s">
        <v>59</v>
      </c>
      <c r="AO110" s="10" t="s">
        <v>59</v>
      </c>
      <c r="AP110" s="10" t="s">
        <v>59</v>
      </c>
      <c r="AQ110" s="10" t="s">
        <v>59</v>
      </c>
      <c r="AR110" s="10" t="s">
        <v>59</v>
      </c>
      <c r="AS110" s="10" t="s">
        <v>59</v>
      </c>
      <c r="AT110" s="10" t="s">
        <v>59</v>
      </c>
      <c r="AU110" s="10" t="s">
        <v>59</v>
      </c>
      <c r="AV110" s="10" t="s">
        <v>59</v>
      </c>
      <c r="AW110" s="10" t="s">
        <v>59</v>
      </c>
      <c r="AX110" s="10" t="s">
        <v>59</v>
      </c>
      <c r="AY110" s="10" t="s">
        <v>59</v>
      </c>
      <c r="AZ110" s="10" t="s">
        <v>59</v>
      </c>
      <c r="BA110" s="10" t="s">
        <v>59</v>
      </c>
      <c r="BB110" s="10" t="s">
        <v>59</v>
      </c>
      <c r="BC110" s="10" t="s">
        <v>59</v>
      </c>
      <c r="BD110" s="10" t="s">
        <v>59</v>
      </c>
      <c r="BE110" s="10" t="s">
        <v>59</v>
      </c>
      <c r="BF110" s="5" t="s">
        <v>59</v>
      </c>
    </row>
    <row r="111" spans="1:58" ht="12.75" hidden="1" x14ac:dyDescent="0.2">
      <c r="A111" s="8" t="s">
        <v>168</v>
      </c>
      <c r="B111" s="9">
        <v>4752957</v>
      </c>
      <c r="C111" s="8" t="s">
        <v>502</v>
      </c>
      <c r="D111" s="8" t="s">
        <v>503</v>
      </c>
      <c r="E111" s="13" t="s">
        <v>441</v>
      </c>
      <c r="F111" s="13" t="s">
        <v>442</v>
      </c>
      <c r="G111" s="10" t="s">
        <v>59</v>
      </c>
      <c r="H111" s="10" t="s">
        <v>59</v>
      </c>
      <c r="I111" s="10" t="s">
        <v>59</v>
      </c>
      <c r="J111" s="10" t="s">
        <v>59</v>
      </c>
      <c r="K111" s="10" t="s">
        <v>59</v>
      </c>
      <c r="L111" s="10" t="s">
        <v>59</v>
      </c>
      <c r="M111" s="10" t="s">
        <v>59</v>
      </c>
      <c r="N111" s="10" t="s">
        <v>59</v>
      </c>
      <c r="O111" s="10" t="s">
        <v>59</v>
      </c>
      <c r="P111" s="10" t="s">
        <v>59</v>
      </c>
      <c r="Q111" s="10" t="s">
        <v>59</v>
      </c>
      <c r="R111" s="10" t="s">
        <v>59</v>
      </c>
      <c r="S111" s="10" t="s">
        <v>59</v>
      </c>
      <c r="T111" s="10" t="s">
        <v>59</v>
      </c>
      <c r="U111" s="10" t="s">
        <v>59</v>
      </c>
      <c r="V111" s="10" t="s">
        <v>59</v>
      </c>
      <c r="W111" s="10" t="s">
        <v>59</v>
      </c>
      <c r="X111" s="10" t="s">
        <v>59</v>
      </c>
      <c r="Y111" s="10" t="s">
        <v>59</v>
      </c>
      <c r="Z111" s="10" t="s">
        <v>59</v>
      </c>
      <c r="AA111" s="10" t="s">
        <v>59</v>
      </c>
      <c r="AB111" s="10" t="s">
        <v>59</v>
      </c>
      <c r="AC111" s="10" t="s">
        <v>59</v>
      </c>
      <c r="AD111" s="10" t="s">
        <v>59</v>
      </c>
      <c r="AE111" s="10" t="s">
        <v>59</v>
      </c>
      <c r="AF111" s="10" t="s">
        <v>59</v>
      </c>
      <c r="AG111" s="10" t="s">
        <v>59</v>
      </c>
      <c r="AH111" s="10" t="s">
        <v>59</v>
      </c>
      <c r="AI111" s="10" t="s">
        <v>59</v>
      </c>
      <c r="AJ111" s="10" t="s">
        <v>59</v>
      </c>
      <c r="AK111" s="10" t="s">
        <v>59</v>
      </c>
      <c r="AL111" s="10" t="s">
        <v>59</v>
      </c>
      <c r="AM111" s="10" t="s">
        <v>59</v>
      </c>
      <c r="AN111" s="10" t="s">
        <v>59</v>
      </c>
      <c r="AO111" s="10" t="s">
        <v>59</v>
      </c>
      <c r="AP111" s="10" t="s">
        <v>59</v>
      </c>
      <c r="AQ111" s="10" t="s">
        <v>59</v>
      </c>
      <c r="AR111" s="10" t="s">
        <v>59</v>
      </c>
      <c r="AS111" s="10" t="s">
        <v>59</v>
      </c>
      <c r="AT111" s="10" t="s">
        <v>59</v>
      </c>
      <c r="AU111" s="10" t="s">
        <v>59</v>
      </c>
      <c r="AV111" s="10" t="s">
        <v>59</v>
      </c>
      <c r="AW111" s="10" t="s">
        <v>59</v>
      </c>
      <c r="AX111" s="10" t="s">
        <v>59</v>
      </c>
      <c r="AY111" s="10" t="s">
        <v>59</v>
      </c>
      <c r="AZ111" s="10" t="s">
        <v>59</v>
      </c>
      <c r="BA111" s="10" t="s">
        <v>59</v>
      </c>
      <c r="BB111" s="10" t="s">
        <v>59</v>
      </c>
      <c r="BC111" s="10" t="s">
        <v>59</v>
      </c>
      <c r="BD111" s="10" t="s">
        <v>59</v>
      </c>
      <c r="BE111" s="10" t="s">
        <v>59</v>
      </c>
      <c r="BF111" s="5" t="s">
        <v>59</v>
      </c>
    </row>
    <row r="112" spans="1:58" hidden="1" x14ac:dyDescent="0.2">
      <c r="A112" s="8" t="s">
        <v>169</v>
      </c>
      <c r="B112" s="9">
        <v>4147551</v>
      </c>
      <c r="C112" s="14" t="s">
        <v>443</v>
      </c>
      <c r="D112" s="14" t="s">
        <v>504</v>
      </c>
      <c r="E112" s="15" t="s">
        <v>445</v>
      </c>
      <c r="F112" s="15" t="s">
        <v>446</v>
      </c>
      <c r="G112" s="11">
        <v>21.642391215152099</v>
      </c>
      <c r="H112" s="10" t="s">
        <v>59</v>
      </c>
      <c r="I112" s="11">
        <v>22.0678239867656</v>
      </c>
      <c r="J112" s="11">
        <v>20.072167638066801</v>
      </c>
      <c r="K112" s="11">
        <v>20.072167638066801</v>
      </c>
      <c r="L112" s="10" t="s">
        <v>59</v>
      </c>
      <c r="M112" s="11">
        <v>22.799088352022501</v>
      </c>
      <c r="N112" s="11">
        <v>23.146553085063701</v>
      </c>
      <c r="O112" s="11">
        <v>23.146553085063701</v>
      </c>
      <c r="P112" s="10" t="s">
        <v>59</v>
      </c>
      <c r="Q112" s="11">
        <v>23.453035461674599</v>
      </c>
      <c r="R112" s="11">
        <v>25.4658740987214</v>
      </c>
      <c r="S112" s="11">
        <v>25.4658740987214</v>
      </c>
      <c r="T112" s="10" t="s">
        <v>59</v>
      </c>
      <c r="U112" s="11">
        <v>23.0817214247772</v>
      </c>
      <c r="V112" s="11">
        <v>25.148386482765599</v>
      </c>
      <c r="W112" s="11">
        <v>25.148386482765599</v>
      </c>
      <c r="X112" s="11">
        <v>22.505619802230299</v>
      </c>
      <c r="Y112" s="11">
        <v>21.948758975363099</v>
      </c>
      <c r="Z112" s="11">
        <v>21.5530023009361</v>
      </c>
      <c r="AA112" s="11">
        <v>20.877319401337498</v>
      </c>
      <c r="AB112" s="10" t="s">
        <v>59</v>
      </c>
      <c r="AC112" s="11">
        <v>21.023373749332599</v>
      </c>
      <c r="AD112" s="11">
        <v>22.7944818101914</v>
      </c>
      <c r="AE112" s="11">
        <v>22.7944818101914</v>
      </c>
      <c r="AF112" s="10" t="s">
        <v>59</v>
      </c>
      <c r="AG112" s="11">
        <v>23.7491643036008</v>
      </c>
      <c r="AH112" s="11">
        <v>21.959796002833301</v>
      </c>
      <c r="AI112" s="11">
        <v>21.959796002833301</v>
      </c>
      <c r="AJ112" s="10" t="s">
        <v>59</v>
      </c>
      <c r="AK112" s="11">
        <v>21.741964188070199</v>
      </c>
      <c r="AL112" s="11">
        <v>24.572823743208001</v>
      </c>
      <c r="AM112" s="11">
        <v>24.572823743208001</v>
      </c>
      <c r="AN112" s="10" t="s">
        <v>59</v>
      </c>
      <c r="AO112" s="11">
        <v>23.482125011076601</v>
      </c>
      <c r="AP112" s="11">
        <v>25.472095775345</v>
      </c>
      <c r="AQ112" s="11">
        <v>25.472095775345</v>
      </c>
      <c r="AR112" s="10" t="s">
        <v>59</v>
      </c>
      <c r="AS112" s="11">
        <v>25.260160461698099</v>
      </c>
      <c r="AT112" s="11">
        <v>27.7808611879117</v>
      </c>
      <c r="AU112" s="11">
        <v>34.276234346478802</v>
      </c>
      <c r="AV112" s="10" t="s">
        <v>59</v>
      </c>
      <c r="AW112" s="11">
        <v>32.543794942728802</v>
      </c>
      <c r="AX112" s="11">
        <v>32.043910294596998</v>
      </c>
      <c r="AY112" s="11">
        <v>32.043910294596998</v>
      </c>
      <c r="AZ112" s="10" t="s">
        <v>59</v>
      </c>
      <c r="BA112" s="11">
        <v>27.536456687998101</v>
      </c>
      <c r="BB112" s="11">
        <v>27.977691636278301</v>
      </c>
      <c r="BC112" s="11">
        <v>27.977691636278301</v>
      </c>
      <c r="BD112" s="10" t="s">
        <v>59</v>
      </c>
      <c r="BE112" s="10" t="s">
        <v>59</v>
      </c>
      <c r="BF112" s="6">
        <v>36.174291239450298</v>
      </c>
    </row>
    <row r="113" spans="1:58" ht="12.75" hidden="1" x14ac:dyDescent="0.2">
      <c r="A113" s="8" t="s">
        <v>170</v>
      </c>
      <c r="B113" s="9">
        <v>4253190</v>
      </c>
      <c r="C113" s="8" t="s">
        <v>488</v>
      </c>
      <c r="D113" s="8" t="s">
        <v>505</v>
      </c>
      <c r="E113" s="13" t="s">
        <v>445</v>
      </c>
      <c r="F113" s="13" t="s">
        <v>490</v>
      </c>
      <c r="G113" s="11">
        <v>62.824528274266399</v>
      </c>
      <c r="H113" s="11">
        <v>61.939384219088602</v>
      </c>
      <c r="I113" s="11">
        <v>60.770341984845402</v>
      </c>
      <c r="J113" s="11">
        <v>61.750250159442302</v>
      </c>
      <c r="K113" s="11">
        <v>60.468671999159398</v>
      </c>
      <c r="L113" s="11">
        <v>61.482900783921799</v>
      </c>
      <c r="M113" s="11">
        <v>59.315204807727497</v>
      </c>
      <c r="N113" s="11">
        <v>61.984649262968802</v>
      </c>
      <c r="O113" s="11">
        <v>59.499436290852898</v>
      </c>
      <c r="P113" s="11">
        <v>60.102862647334</v>
      </c>
      <c r="Q113" s="11">
        <v>60.033840924105199</v>
      </c>
      <c r="R113" s="11">
        <v>59.970928112706801</v>
      </c>
      <c r="S113" s="11">
        <v>62.810216233600201</v>
      </c>
      <c r="T113" s="10" t="s">
        <v>59</v>
      </c>
      <c r="U113" s="11">
        <v>61.427787599846702</v>
      </c>
      <c r="V113" s="11">
        <v>54.5845612617276</v>
      </c>
      <c r="W113" s="11">
        <v>63.1870355594396</v>
      </c>
      <c r="X113" s="11">
        <v>56.219710054925301</v>
      </c>
      <c r="Y113" s="11">
        <v>55.920859111336199</v>
      </c>
      <c r="Z113" s="11">
        <v>52.433691311745299</v>
      </c>
      <c r="AA113" s="11">
        <v>54.549330895983303</v>
      </c>
      <c r="AB113" s="11">
        <v>39.622596508289803</v>
      </c>
      <c r="AC113" s="11">
        <v>36.1711427714229</v>
      </c>
      <c r="AD113" s="11">
        <v>33.9800264496252</v>
      </c>
      <c r="AE113" s="11">
        <v>35.0913398485405</v>
      </c>
      <c r="AF113" s="10" t="s">
        <v>59</v>
      </c>
      <c r="AG113" s="10" t="s">
        <v>59</v>
      </c>
      <c r="AH113" s="10" t="s">
        <v>59</v>
      </c>
      <c r="AI113" s="11">
        <v>37.415260880397703</v>
      </c>
      <c r="AJ113" s="10" t="s">
        <v>59</v>
      </c>
      <c r="AK113" s="10" t="s">
        <v>59</v>
      </c>
      <c r="AL113" s="10" t="s">
        <v>59</v>
      </c>
      <c r="AM113" s="11">
        <v>30.7838163923373</v>
      </c>
      <c r="AN113" s="10" t="s">
        <v>59</v>
      </c>
      <c r="AO113" s="10" t="s">
        <v>59</v>
      </c>
      <c r="AP113" s="10" t="s">
        <v>59</v>
      </c>
      <c r="AQ113" s="11">
        <v>29.787217297284101</v>
      </c>
      <c r="AR113" s="10" t="s">
        <v>59</v>
      </c>
      <c r="AS113" s="10" t="s">
        <v>59</v>
      </c>
      <c r="AT113" s="10" t="s">
        <v>59</v>
      </c>
      <c r="AU113" s="11">
        <v>42.2073018711841</v>
      </c>
      <c r="AV113" s="10" t="s">
        <v>59</v>
      </c>
      <c r="AW113" s="10" t="s">
        <v>59</v>
      </c>
      <c r="AX113" s="10" t="s">
        <v>59</v>
      </c>
      <c r="AY113" s="11">
        <v>37.388313647890598</v>
      </c>
      <c r="AZ113" s="10" t="s">
        <v>59</v>
      </c>
      <c r="BA113" s="10" t="s">
        <v>59</v>
      </c>
      <c r="BB113" s="10" t="s">
        <v>59</v>
      </c>
      <c r="BC113" s="11">
        <v>27.780309620727799</v>
      </c>
      <c r="BD113" s="10" t="s">
        <v>59</v>
      </c>
      <c r="BE113" s="10" t="s">
        <v>59</v>
      </c>
      <c r="BF113" s="5" t="s">
        <v>59</v>
      </c>
    </row>
    <row r="114" spans="1:58" hidden="1" x14ac:dyDescent="0.2">
      <c r="A114" s="8" t="s">
        <v>171</v>
      </c>
      <c r="B114" s="9">
        <v>4147552</v>
      </c>
      <c r="C114" s="14" t="s">
        <v>443</v>
      </c>
      <c r="D114" s="14" t="s">
        <v>506</v>
      </c>
      <c r="E114" s="15" t="s">
        <v>441</v>
      </c>
      <c r="F114" s="15" t="s">
        <v>446</v>
      </c>
      <c r="G114" s="11">
        <v>20.7550422958697</v>
      </c>
      <c r="H114" s="10" t="s">
        <v>59</v>
      </c>
      <c r="I114" s="11">
        <v>20.806029030486702</v>
      </c>
      <c r="J114" s="11">
        <v>19.829015304081</v>
      </c>
      <c r="K114" s="11">
        <v>19.829015304081</v>
      </c>
      <c r="L114" s="10" t="s">
        <v>59</v>
      </c>
      <c r="M114" s="11">
        <v>21.922560309421499</v>
      </c>
      <c r="N114" s="11">
        <v>21.755083606549601</v>
      </c>
      <c r="O114" s="11">
        <v>21.755083606549601</v>
      </c>
      <c r="P114" s="10" t="s">
        <v>59</v>
      </c>
      <c r="Q114" s="11">
        <v>25.207748786478302</v>
      </c>
      <c r="R114" s="11">
        <v>26.134833199413201</v>
      </c>
      <c r="S114" s="11">
        <v>26.134833199413201</v>
      </c>
      <c r="T114" s="10" t="s">
        <v>59</v>
      </c>
      <c r="U114" s="11">
        <v>26.431184271411599</v>
      </c>
      <c r="V114" s="11">
        <v>26.110950416876399</v>
      </c>
      <c r="W114" s="11">
        <v>26.110950416876399</v>
      </c>
      <c r="X114" s="10" t="s">
        <v>59</v>
      </c>
      <c r="Y114" s="11">
        <v>25.435417049226501</v>
      </c>
      <c r="Z114" s="11">
        <v>19.205328421171799</v>
      </c>
      <c r="AA114" s="11">
        <v>19.205328421171799</v>
      </c>
      <c r="AB114" s="10" t="s">
        <v>59</v>
      </c>
      <c r="AC114" s="11">
        <v>19.0601727802825</v>
      </c>
      <c r="AD114" s="11">
        <v>22.052546211530501</v>
      </c>
      <c r="AE114" s="11">
        <v>22.052546211530501</v>
      </c>
      <c r="AF114" s="10" t="s">
        <v>59</v>
      </c>
      <c r="AG114" s="11">
        <v>21.0691593897484</v>
      </c>
      <c r="AH114" s="11">
        <v>21.072235022633699</v>
      </c>
      <c r="AI114" s="11">
        <v>21.072235022633699</v>
      </c>
      <c r="AJ114" s="10" t="s">
        <v>59</v>
      </c>
      <c r="AK114" s="11">
        <v>24.173316751424601</v>
      </c>
      <c r="AL114" s="11">
        <v>22.755841894272098</v>
      </c>
      <c r="AM114" s="11">
        <v>22.755841894272098</v>
      </c>
      <c r="AN114" s="10" t="s">
        <v>59</v>
      </c>
      <c r="AO114" s="11">
        <v>24.836992023690101</v>
      </c>
      <c r="AP114" s="11">
        <v>23.7583108353145</v>
      </c>
      <c r="AQ114" s="11">
        <v>23.7583108353145</v>
      </c>
      <c r="AR114" s="10" t="s">
        <v>59</v>
      </c>
      <c r="AS114" s="11">
        <v>24.1699566551411</v>
      </c>
      <c r="AT114" s="11">
        <v>27.443578006357999</v>
      </c>
      <c r="AU114" s="11">
        <v>27.443578006357999</v>
      </c>
      <c r="AV114" s="10" t="s">
        <v>59</v>
      </c>
      <c r="AW114" s="11">
        <v>30.171745822966699</v>
      </c>
      <c r="AX114" s="11">
        <v>31.6271103701344</v>
      </c>
      <c r="AY114" s="11">
        <v>30.8987539164421</v>
      </c>
      <c r="AZ114" s="11">
        <v>31.309884127012602</v>
      </c>
      <c r="BA114" s="11">
        <v>37.848501044652799</v>
      </c>
      <c r="BB114" s="11">
        <v>31.557154746169299</v>
      </c>
      <c r="BC114" s="11">
        <v>25.795495732114901</v>
      </c>
      <c r="BD114" s="10" t="s">
        <v>59</v>
      </c>
      <c r="BE114" s="10" t="s">
        <v>59</v>
      </c>
      <c r="BF114" s="6">
        <v>29.105883936533601</v>
      </c>
    </row>
    <row r="115" spans="1:58" ht="12.75" hidden="1" x14ac:dyDescent="0.2">
      <c r="A115" s="8" t="s">
        <v>172</v>
      </c>
      <c r="B115" s="9">
        <v>4175233</v>
      </c>
      <c r="C115" s="8" t="s">
        <v>485</v>
      </c>
      <c r="D115" s="8" t="s">
        <v>507</v>
      </c>
      <c r="E115" s="13" t="s">
        <v>445</v>
      </c>
      <c r="F115" s="13" t="s">
        <v>448</v>
      </c>
      <c r="G115" s="10" t="s">
        <v>59</v>
      </c>
      <c r="H115" s="10" t="s">
        <v>59</v>
      </c>
      <c r="I115" s="10" t="s">
        <v>59</v>
      </c>
      <c r="J115" s="10" t="s">
        <v>59</v>
      </c>
      <c r="K115" s="10" t="s">
        <v>59</v>
      </c>
      <c r="L115" s="10" t="s">
        <v>59</v>
      </c>
      <c r="M115" s="10" t="s">
        <v>59</v>
      </c>
      <c r="N115" s="10" t="s">
        <v>59</v>
      </c>
      <c r="O115" s="10" t="s">
        <v>59</v>
      </c>
      <c r="P115" s="10" t="s">
        <v>59</v>
      </c>
      <c r="Q115" s="10" t="s">
        <v>59</v>
      </c>
      <c r="R115" s="10" t="s">
        <v>59</v>
      </c>
      <c r="S115" s="10" t="s">
        <v>59</v>
      </c>
      <c r="T115" s="10" t="s">
        <v>59</v>
      </c>
      <c r="U115" s="10" t="s">
        <v>59</v>
      </c>
      <c r="V115" s="10" t="s">
        <v>59</v>
      </c>
      <c r="W115" s="10" t="s">
        <v>59</v>
      </c>
      <c r="X115" s="10" t="s">
        <v>59</v>
      </c>
      <c r="Y115" s="10" t="s">
        <v>59</v>
      </c>
      <c r="Z115" s="10" t="s">
        <v>59</v>
      </c>
      <c r="AA115" s="10" t="s">
        <v>59</v>
      </c>
      <c r="AB115" s="10" t="s">
        <v>59</v>
      </c>
      <c r="AC115" s="10" t="s">
        <v>59</v>
      </c>
      <c r="AD115" s="10" t="s">
        <v>59</v>
      </c>
      <c r="AE115" s="10" t="s">
        <v>59</v>
      </c>
      <c r="AF115" s="10" t="s">
        <v>59</v>
      </c>
      <c r="AG115" s="10" t="s">
        <v>59</v>
      </c>
      <c r="AH115" s="10" t="s">
        <v>59</v>
      </c>
      <c r="AI115" s="10" t="s">
        <v>59</v>
      </c>
      <c r="AJ115" s="10" t="s">
        <v>59</v>
      </c>
      <c r="AK115" s="10" t="s">
        <v>59</v>
      </c>
      <c r="AL115" s="10" t="s">
        <v>59</v>
      </c>
      <c r="AM115" s="10" t="s">
        <v>59</v>
      </c>
      <c r="AN115" s="10" t="s">
        <v>59</v>
      </c>
      <c r="AO115" s="10" t="s">
        <v>59</v>
      </c>
      <c r="AP115" s="10" t="s">
        <v>59</v>
      </c>
      <c r="AQ115" s="10" t="s">
        <v>59</v>
      </c>
      <c r="AR115" s="10" t="s">
        <v>59</v>
      </c>
      <c r="AS115" s="10" t="s">
        <v>59</v>
      </c>
      <c r="AT115" s="10" t="s">
        <v>59</v>
      </c>
      <c r="AU115" s="10" t="s">
        <v>59</v>
      </c>
      <c r="AV115" s="10" t="s">
        <v>59</v>
      </c>
      <c r="AW115" s="10" t="s">
        <v>59</v>
      </c>
      <c r="AX115" s="10" t="s">
        <v>59</v>
      </c>
      <c r="AY115" s="10" t="s">
        <v>59</v>
      </c>
      <c r="AZ115" s="10" t="s">
        <v>59</v>
      </c>
      <c r="BA115" s="10" t="s">
        <v>59</v>
      </c>
      <c r="BB115" s="10" t="s">
        <v>59</v>
      </c>
      <c r="BC115" s="10" t="s">
        <v>59</v>
      </c>
      <c r="BD115" s="10" t="s">
        <v>59</v>
      </c>
      <c r="BE115" s="10" t="s">
        <v>59</v>
      </c>
      <c r="BF115" s="5" t="s">
        <v>59</v>
      </c>
    </row>
    <row r="116" spans="1:58" ht="12.75" hidden="1" x14ac:dyDescent="0.2">
      <c r="A116" s="8" t="s">
        <v>173</v>
      </c>
      <c r="B116" s="9">
        <v>4316096</v>
      </c>
      <c r="C116" s="8" t="s">
        <v>485</v>
      </c>
      <c r="D116" s="8"/>
      <c r="E116" s="13" t="s">
        <v>445</v>
      </c>
      <c r="F116" s="13" t="s">
        <v>448</v>
      </c>
      <c r="G116" s="10" t="s">
        <v>59</v>
      </c>
      <c r="H116" s="10" t="s">
        <v>59</v>
      </c>
      <c r="I116" s="10" t="s">
        <v>59</v>
      </c>
      <c r="J116" s="10" t="s">
        <v>59</v>
      </c>
      <c r="K116" s="10" t="s">
        <v>59</v>
      </c>
      <c r="L116" s="10" t="s">
        <v>59</v>
      </c>
      <c r="M116" s="10" t="s">
        <v>59</v>
      </c>
      <c r="N116" s="10" t="s">
        <v>59</v>
      </c>
      <c r="O116" s="10" t="s">
        <v>59</v>
      </c>
      <c r="P116" s="10" t="s">
        <v>59</v>
      </c>
      <c r="Q116" s="10" t="s">
        <v>59</v>
      </c>
      <c r="R116" s="10" t="s">
        <v>59</v>
      </c>
      <c r="S116" s="10" t="s">
        <v>59</v>
      </c>
      <c r="T116" s="10" t="s">
        <v>59</v>
      </c>
      <c r="U116" s="10" t="s">
        <v>59</v>
      </c>
      <c r="V116" s="10" t="s">
        <v>59</v>
      </c>
      <c r="W116" s="10" t="s">
        <v>59</v>
      </c>
      <c r="X116" s="10" t="s">
        <v>59</v>
      </c>
      <c r="Y116" s="10" t="s">
        <v>59</v>
      </c>
      <c r="Z116" s="10" t="s">
        <v>59</v>
      </c>
      <c r="AA116" s="10" t="s">
        <v>59</v>
      </c>
      <c r="AB116" s="10" t="s">
        <v>59</v>
      </c>
      <c r="AC116" s="10" t="s">
        <v>59</v>
      </c>
      <c r="AD116" s="10" t="s">
        <v>59</v>
      </c>
      <c r="AE116" s="10" t="s">
        <v>59</v>
      </c>
      <c r="AF116" s="10" t="s">
        <v>59</v>
      </c>
      <c r="AG116" s="10" t="s">
        <v>59</v>
      </c>
      <c r="AH116" s="10" t="s">
        <v>59</v>
      </c>
      <c r="AI116" s="10" t="s">
        <v>59</v>
      </c>
      <c r="AJ116" s="10" t="s">
        <v>59</v>
      </c>
      <c r="AK116" s="10" t="s">
        <v>59</v>
      </c>
      <c r="AL116" s="10" t="s">
        <v>59</v>
      </c>
      <c r="AM116" s="10" t="s">
        <v>59</v>
      </c>
      <c r="AN116" s="10" t="s">
        <v>59</v>
      </c>
      <c r="AO116" s="10" t="s">
        <v>59</v>
      </c>
      <c r="AP116" s="10" t="s">
        <v>59</v>
      </c>
      <c r="AQ116" s="10" t="s">
        <v>59</v>
      </c>
      <c r="AR116" s="10" t="s">
        <v>59</v>
      </c>
      <c r="AS116" s="10" t="s">
        <v>59</v>
      </c>
      <c r="AT116" s="10" t="s">
        <v>59</v>
      </c>
      <c r="AU116" s="10" t="s">
        <v>59</v>
      </c>
      <c r="AV116" s="10" t="s">
        <v>59</v>
      </c>
      <c r="AW116" s="10" t="s">
        <v>59</v>
      </c>
      <c r="AX116" s="10" t="s">
        <v>59</v>
      </c>
      <c r="AY116" s="10" t="s">
        <v>59</v>
      </c>
      <c r="AZ116" s="10" t="s">
        <v>59</v>
      </c>
      <c r="BA116" s="10" t="s">
        <v>59</v>
      </c>
      <c r="BB116" s="10" t="s">
        <v>59</v>
      </c>
      <c r="BC116" s="10" t="s">
        <v>59</v>
      </c>
      <c r="BD116" s="10" t="s">
        <v>59</v>
      </c>
      <c r="BE116" s="10" t="s">
        <v>59</v>
      </c>
      <c r="BF116" s="5" t="s">
        <v>59</v>
      </c>
    </row>
    <row r="117" spans="1:58" ht="12.75" hidden="1" x14ac:dyDescent="0.2">
      <c r="A117" s="8" t="s">
        <v>174</v>
      </c>
      <c r="B117" s="9">
        <v>4321272</v>
      </c>
      <c r="C117" s="8" t="s">
        <v>494</v>
      </c>
      <c r="D117" s="8"/>
      <c r="E117" s="13" t="s">
        <v>445</v>
      </c>
      <c r="F117" s="13" t="s">
        <v>448</v>
      </c>
      <c r="G117" s="10" t="s">
        <v>59</v>
      </c>
      <c r="H117" s="10" t="s">
        <v>59</v>
      </c>
      <c r="I117" s="10" t="s">
        <v>59</v>
      </c>
      <c r="J117" s="10" t="s">
        <v>59</v>
      </c>
      <c r="K117" s="10" t="s">
        <v>59</v>
      </c>
      <c r="L117" s="10" t="s">
        <v>59</v>
      </c>
      <c r="M117" s="10" t="s">
        <v>59</v>
      </c>
      <c r="N117" s="10" t="s">
        <v>59</v>
      </c>
      <c r="O117" s="10" t="s">
        <v>59</v>
      </c>
      <c r="P117" s="10" t="s">
        <v>59</v>
      </c>
      <c r="Q117" s="10" t="s">
        <v>59</v>
      </c>
      <c r="R117" s="10" t="s">
        <v>59</v>
      </c>
      <c r="S117" s="10" t="s">
        <v>59</v>
      </c>
      <c r="T117" s="10" t="s">
        <v>59</v>
      </c>
      <c r="U117" s="10" t="s">
        <v>59</v>
      </c>
      <c r="V117" s="10" t="s">
        <v>59</v>
      </c>
      <c r="W117" s="10" t="s">
        <v>59</v>
      </c>
      <c r="X117" s="10" t="s">
        <v>59</v>
      </c>
      <c r="Y117" s="10" t="s">
        <v>59</v>
      </c>
      <c r="Z117" s="10" t="s">
        <v>59</v>
      </c>
      <c r="AA117" s="10" t="s">
        <v>59</v>
      </c>
      <c r="AB117" s="10" t="s">
        <v>59</v>
      </c>
      <c r="AC117" s="10" t="s">
        <v>59</v>
      </c>
      <c r="AD117" s="10" t="s">
        <v>59</v>
      </c>
      <c r="AE117" s="10" t="s">
        <v>59</v>
      </c>
      <c r="AF117" s="10" t="s">
        <v>59</v>
      </c>
      <c r="AG117" s="10" t="s">
        <v>59</v>
      </c>
      <c r="AH117" s="10" t="s">
        <v>59</v>
      </c>
      <c r="AI117" s="10" t="s">
        <v>59</v>
      </c>
      <c r="AJ117" s="10" t="s">
        <v>59</v>
      </c>
      <c r="AK117" s="10" t="s">
        <v>59</v>
      </c>
      <c r="AL117" s="10" t="s">
        <v>59</v>
      </c>
      <c r="AM117" s="10" t="s">
        <v>59</v>
      </c>
      <c r="AN117" s="10" t="s">
        <v>59</v>
      </c>
      <c r="AO117" s="10" t="s">
        <v>59</v>
      </c>
      <c r="AP117" s="10" t="s">
        <v>59</v>
      </c>
      <c r="AQ117" s="10" t="s">
        <v>59</v>
      </c>
      <c r="AR117" s="10" t="s">
        <v>59</v>
      </c>
      <c r="AS117" s="10" t="s">
        <v>59</v>
      </c>
      <c r="AT117" s="10" t="s">
        <v>59</v>
      </c>
      <c r="AU117" s="10" t="s">
        <v>59</v>
      </c>
      <c r="AV117" s="10" t="s">
        <v>59</v>
      </c>
      <c r="AW117" s="10" t="s">
        <v>59</v>
      </c>
      <c r="AX117" s="10" t="s">
        <v>59</v>
      </c>
      <c r="AY117" s="10" t="s">
        <v>59</v>
      </c>
      <c r="AZ117" s="10" t="s">
        <v>59</v>
      </c>
      <c r="BA117" s="10" t="s">
        <v>59</v>
      </c>
      <c r="BB117" s="10" t="s">
        <v>59</v>
      </c>
      <c r="BC117" s="10" t="s">
        <v>59</v>
      </c>
      <c r="BD117" s="10" t="s">
        <v>59</v>
      </c>
      <c r="BE117" s="10" t="s">
        <v>59</v>
      </c>
      <c r="BF117" s="5" t="s">
        <v>59</v>
      </c>
    </row>
    <row r="118" spans="1:58" ht="12.75" hidden="1" x14ac:dyDescent="0.2">
      <c r="A118" s="8" t="s">
        <v>175</v>
      </c>
      <c r="B118" s="9">
        <v>4629654</v>
      </c>
      <c r="C118" s="8" t="s">
        <v>484</v>
      </c>
      <c r="D118" s="8"/>
      <c r="E118" s="13" t="s">
        <v>445</v>
      </c>
      <c r="F118" s="13" t="s">
        <v>448</v>
      </c>
      <c r="G118" s="10" t="s">
        <v>59</v>
      </c>
      <c r="H118" s="10" t="s">
        <v>59</v>
      </c>
      <c r="I118" s="10" t="s">
        <v>59</v>
      </c>
      <c r="J118" s="10" t="s">
        <v>59</v>
      </c>
      <c r="K118" s="10" t="s">
        <v>59</v>
      </c>
      <c r="L118" s="10" t="s">
        <v>59</v>
      </c>
      <c r="M118" s="10" t="s">
        <v>59</v>
      </c>
      <c r="N118" s="10" t="s">
        <v>59</v>
      </c>
      <c r="O118" s="10" t="s">
        <v>59</v>
      </c>
      <c r="P118" s="10" t="s">
        <v>59</v>
      </c>
      <c r="Q118" s="10" t="s">
        <v>59</v>
      </c>
      <c r="R118" s="10" t="s">
        <v>59</v>
      </c>
      <c r="S118" s="10" t="s">
        <v>59</v>
      </c>
      <c r="T118" s="10" t="s">
        <v>59</v>
      </c>
      <c r="U118" s="10" t="s">
        <v>59</v>
      </c>
      <c r="V118" s="10" t="s">
        <v>59</v>
      </c>
      <c r="W118" s="10" t="s">
        <v>59</v>
      </c>
      <c r="X118" s="10" t="s">
        <v>59</v>
      </c>
      <c r="Y118" s="10" t="s">
        <v>59</v>
      </c>
      <c r="Z118" s="10" t="s">
        <v>59</v>
      </c>
      <c r="AA118" s="10" t="s">
        <v>59</v>
      </c>
      <c r="AB118" s="10" t="s">
        <v>59</v>
      </c>
      <c r="AC118" s="10" t="s">
        <v>59</v>
      </c>
      <c r="AD118" s="10" t="s">
        <v>59</v>
      </c>
      <c r="AE118" s="10" t="s">
        <v>59</v>
      </c>
      <c r="AF118" s="10" t="s">
        <v>59</v>
      </c>
      <c r="AG118" s="10" t="s">
        <v>59</v>
      </c>
      <c r="AH118" s="10" t="s">
        <v>59</v>
      </c>
      <c r="AI118" s="10" t="s">
        <v>59</v>
      </c>
      <c r="AJ118" s="10" t="s">
        <v>59</v>
      </c>
      <c r="AK118" s="10" t="s">
        <v>59</v>
      </c>
      <c r="AL118" s="10" t="s">
        <v>59</v>
      </c>
      <c r="AM118" s="10" t="s">
        <v>59</v>
      </c>
      <c r="AN118" s="10" t="s">
        <v>59</v>
      </c>
      <c r="AO118" s="10" t="s">
        <v>59</v>
      </c>
      <c r="AP118" s="10" t="s">
        <v>59</v>
      </c>
      <c r="AQ118" s="10" t="s">
        <v>59</v>
      </c>
      <c r="AR118" s="10" t="s">
        <v>59</v>
      </c>
      <c r="AS118" s="10" t="s">
        <v>59</v>
      </c>
      <c r="AT118" s="10" t="s">
        <v>59</v>
      </c>
      <c r="AU118" s="10" t="s">
        <v>59</v>
      </c>
      <c r="AV118" s="10" t="s">
        <v>59</v>
      </c>
      <c r="AW118" s="10" t="s">
        <v>59</v>
      </c>
      <c r="AX118" s="10" t="s">
        <v>59</v>
      </c>
      <c r="AY118" s="10" t="s">
        <v>59</v>
      </c>
      <c r="AZ118" s="10" t="s">
        <v>59</v>
      </c>
      <c r="BA118" s="10" t="s">
        <v>59</v>
      </c>
      <c r="BB118" s="10" t="s">
        <v>59</v>
      </c>
      <c r="BC118" s="10" t="s">
        <v>59</v>
      </c>
      <c r="BD118" s="10" t="s">
        <v>59</v>
      </c>
      <c r="BE118" s="10" t="s">
        <v>59</v>
      </c>
      <c r="BF118" s="5" t="s">
        <v>59</v>
      </c>
    </row>
    <row r="119" spans="1:58" ht="12.75" hidden="1" x14ac:dyDescent="0.2">
      <c r="A119" s="8" t="s">
        <v>176</v>
      </c>
      <c r="B119" s="9">
        <v>4175234</v>
      </c>
      <c r="C119" s="8" t="s">
        <v>494</v>
      </c>
      <c r="D119" s="8" t="s">
        <v>508</v>
      </c>
      <c r="E119" s="13" t="s">
        <v>445</v>
      </c>
      <c r="F119" s="13" t="s">
        <v>498</v>
      </c>
      <c r="G119" s="10" t="s">
        <v>59</v>
      </c>
      <c r="H119" s="10" t="s">
        <v>59</v>
      </c>
      <c r="I119" s="10" t="s">
        <v>59</v>
      </c>
      <c r="J119" s="10" t="s">
        <v>59</v>
      </c>
      <c r="K119" s="10" t="s">
        <v>59</v>
      </c>
      <c r="L119" s="10" t="s">
        <v>59</v>
      </c>
      <c r="M119" s="10" t="s">
        <v>59</v>
      </c>
      <c r="N119" s="10" t="s">
        <v>59</v>
      </c>
      <c r="O119" s="10" t="s">
        <v>59</v>
      </c>
      <c r="P119" s="10" t="s">
        <v>59</v>
      </c>
      <c r="Q119" s="10" t="s">
        <v>59</v>
      </c>
      <c r="R119" s="10" t="s">
        <v>59</v>
      </c>
      <c r="S119" s="10" t="s">
        <v>59</v>
      </c>
      <c r="T119" s="10" t="s">
        <v>59</v>
      </c>
      <c r="U119" s="10" t="s">
        <v>59</v>
      </c>
      <c r="V119" s="10" t="s">
        <v>59</v>
      </c>
      <c r="W119" s="10" t="s">
        <v>59</v>
      </c>
      <c r="X119" s="10" t="s">
        <v>59</v>
      </c>
      <c r="Y119" s="10" t="s">
        <v>59</v>
      </c>
      <c r="Z119" s="10" t="s">
        <v>59</v>
      </c>
      <c r="AA119" s="10" t="s">
        <v>59</v>
      </c>
      <c r="AB119" s="10" t="s">
        <v>59</v>
      </c>
      <c r="AC119" s="10" t="s">
        <v>59</v>
      </c>
      <c r="AD119" s="10" t="s">
        <v>59</v>
      </c>
      <c r="AE119" s="10" t="s">
        <v>59</v>
      </c>
      <c r="AF119" s="10" t="s">
        <v>59</v>
      </c>
      <c r="AG119" s="10" t="s">
        <v>59</v>
      </c>
      <c r="AH119" s="10" t="s">
        <v>59</v>
      </c>
      <c r="AI119" s="10" t="s">
        <v>59</v>
      </c>
      <c r="AJ119" s="10" t="s">
        <v>59</v>
      </c>
      <c r="AK119" s="10" t="s">
        <v>59</v>
      </c>
      <c r="AL119" s="10" t="s">
        <v>59</v>
      </c>
      <c r="AM119" s="10" t="s">
        <v>59</v>
      </c>
      <c r="AN119" s="10" t="s">
        <v>59</v>
      </c>
      <c r="AO119" s="10" t="s">
        <v>59</v>
      </c>
      <c r="AP119" s="10" t="s">
        <v>59</v>
      </c>
      <c r="AQ119" s="10" t="s">
        <v>59</v>
      </c>
      <c r="AR119" s="10" t="s">
        <v>59</v>
      </c>
      <c r="AS119" s="10" t="s">
        <v>59</v>
      </c>
      <c r="AT119" s="10" t="s">
        <v>59</v>
      </c>
      <c r="AU119" s="10" t="s">
        <v>59</v>
      </c>
      <c r="AV119" s="10" t="s">
        <v>59</v>
      </c>
      <c r="AW119" s="10" t="s">
        <v>59</v>
      </c>
      <c r="AX119" s="10" t="s">
        <v>59</v>
      </c>
      <c r="AY119" s="10" t="s">
        <v>59</v>
      </c>
      <c r="AZ119" s="10" t="s">
        <v>59</v>
      </c>
      <c r="BA119" s="10" t="s">
        <v>59</v>
      </c>
      <c r="BB119" s="10" t="s">
        <v>59</v>
      </c>
      <c r="BC119" s="10" t="s">
        <v>59</v>
      </c>
      <c r="BD119" s="10" t="s">
        <v>59</v>
      </c>
      <c r="BE119" s="10" t="s">
        <v>59</v>
      </c>
      <c r="BF119" s="5" t="s">
        <v>59</v>
      </c>
    </row>
    <row r="120" spans="1:58" hidden="1" x14ac:dyDescent="0.2">
      <c r="A120" s="8" t="s">
        <v>177</v>
      </c>
      <c r="B120" s="9">
        <v>4332554</v>
      </c>
      <c r="C120" s="16" t="s">
        <v>452</v>
      </c>
      <c r="D120" s="16"/>
      <c r="E120" s="17" t="s">
        <v>441</v>
      </c>
      <c r="F120" s="17" t="s">
        <v>446</v>
      </c>
      <c r="G120" s="11">
        <v>27.962133347205299</v>
      </c>
      <c r="H120" s="10" t="s">
        <v>59</v>
      </c>
      <c r="I120" s="10" t="s">
        <v>59</v>
      </c>
      <c r="J120" s="11">
        <v>29.191712129632499</v>
      </c>
      <c r="K120" s="11">
        <v>29.191712129632499</v>
      </c>
      <c r="L120" s="10" t="s">
        <v>59</v>
      </c>
      <c r="M120" s="10" t="s">
        <v>59</v>
      </c>
      <c r="N120" s="10" t="s">
        <v>59</v>
      </c>
      <c r="O120" s="10" t="s">
        <v>59</v>
      </c>
      <c r="P120" s="11">
        <v>28.521633022053901</v>
      </c>
      <c r="Q120" s="11">
        <v>28.7353951783405</v>
      </c>
      <c r="R120" s="10" t="s">
        <v>59</v>
      </c>
      <c r="S120" s="11">
        <v>27.587646144042601</v>
      </c>
      <c r="T120" s="11">
        <v>28.884710005995299</v>
      </c>
      <c r="U120" s="10" t="s">
        <v>59</v>
      </c>
      <c r="V120" s="11">
        <v>27.587646144042601</v>
      </c>
      <c r="W120" s="11">
        <v>27.9187824618147</v>
      </c>
      <c r="X120" s="11">
        <v>26.786446647980899</v>
      </c>
      <c r="Y120" s="11">
        <v>27.396137094747299</v>
      </c>
      <c r="Z120" s="11">
        <v>26.591860503562799</v>
      </c>
      <c r="AA120" s="11">
        <v>23.359370227465</v>
      </c>
      <c r="AB120" s="10" t="s">
        <v>59</v>
      </c>
      <c r="AC120" s="10" t="s">
        <v>59</v>
      </c>
      <c r="AD120" s="11">
        <v>18.6075615258741</v>
      </c>
      <c r="AE120" s="11">
        <v>23.242623687267599</v>
      </c>
      <c r="AF120" s="10" t="s">
        <v>59</v>
      </c>
      <c r="AG120" s="10" t="s">
        <v>59</v>
      </c>
      <c r="AH120" s="11">
        <v>26.066605227560299</v>
      </c>
      <c r="AI120" s="11">
        <v>26.066605227560299</v>
      </c>
      <c r="AJ120" s="10" t="s">
        <v>59</v>
      </c>
      <c r="AK120" s="10" t="s">
        <v>59</v>
      </c>
      <c r="AL120" s="11">
        <v>30.349292168860298</v>
      </c>
      <c r="AM120" s="11">
        <v>30.349292168860298</v>
      </c>
      <c r="AN120" s="10" t="s">
        <v>59</v>
      </c>
      <c r="AO120" s="10" t="s">
        <v>59</v>
      </c>
      <c r="AP120" s="11">
        <v>30.5483651367047</v>
      </c>
      <c r="AQ120" s="11">
        <v>30.5483651367047</v>
      </c>
      <c r="AR120" s="10" t="s">
        <v>59</v>
      </c>
      <c r="AS120" s="10" t="s">
        <v>59</v>
      </c>
      <c r="AT120" s="11">
        <v>24.506105283033499</v>
      </c>
      <c r="AU120" s="11">
        <v>24.506105283033499</v>
      </c>
      <c r="AV120" s="10" t="s">
        <v>59</v>
      </c>
      <c r="AW120" s="10" t="s">
        <v>59</v>
      </c>
      <c r="AX120" s="11">
        <v>37.8646320348535</v>
      </c>
      <c r="AY120" s="11">
        <v>37.8646320348535</v>
      </c>
      <c r="AZ120" s="10" t="s">
        <v>59</v>
      </c>
      <c r="BA120" s="10" t="s">
        <v>59</v>
      </c>
      <c r="BB120" s="11">
        <v>49.536394040066199</v>
      </c>
      <c r="BC120" s="11">
        <v>49.536394040066199</v>
      </c>
      <c r="BD120" s="10" t="s">
        <v>59</v>
      </c>
      <c r="BE120" s="10" t="s">
        <v>59</v>
      </c>
      <c r="BF120" s="6">
        <v>35.208974735835703</v>
      </c>
    </row>
    <row r="121" spans="1:58" ht="12.75" hidden="1" x14ac:dyDescent="0.2">
      <c r="A121" s="8" t="s">
        <v>178</v>
      </c>
      <c r="B121" s="9">
        <v>4543330</v>
      </c>
      <c r="C121" s="8" t="s">
        <v>463</v>
      </c>
      <c r="D121" s="8"/>
      <c r="E121" s="13" t="s">
        <v>445</v>
      </c>
      <c r="F121" s="13" t="s">
        <v>451</v>
      </c>
      <c r="G121" s="11">
        <v>34.562296587082201</v>
      </c>
      <c r="H121" s="10" t="s">
        <v>59</v>
      </c>
      <c r="I121" s="10" t="s">
        <v>59</v>
      </c>
      <c r="J121" s="11">
        <v>30.7572712632949</v>
      </c>
      <c r="K121" s="11">
        <v>30.7572712632949</v>
      </c>
      <c r="L121" s="10" t="s">
        <v>59</v>
      </c>
      <c r="M121" s="10" t="s">
        <v>59</v>
      </c>
      <c r="N121" s="10" t="s">
        <v>59</v>
      </c>
      <c r="O121" s="10" t="s">
        <v>59</v>
      </c>
      <c r="P121" s="10" t="s">
        <v>59</v>
      </c>
      <c r="Q121" s="10" t="s">
        <v>59</v>
      </c>
      <c r="R121" s="10" t="s">
        <v>59</v>
      </c>
      <c r="S121" s="11">
        <v>31.470140778621499</v>
      </c>
      <c r="T121" s="10" t="s">
        <v>59</v>
      </c>
      <c r="U121" s="10" t="s">
        <v>59</v>
      </c>
      <c r="V121" s="11">
        <v>31.470140778621499</v>
      </c>
      <c r="W121" s="11">
        <v>31.470140778621499</v>
      </c>
      <c r="X121" s="10" t="s">
        <v>59</v>
      </c>
      <c r="Y121" s="10" t="s">
        <v>59</v>
      </c>
      <c r="Z121" s="11">
        <v>30.536310923365601</v>
      </c>
      <c r="AA121" s="11">
        <v>30.536310923365601</v>
      </c>
      <c r="AB121" s="10" t="s">
        <v>59</v>
      </c>
      <c r="AC121" s="10" t="s">
        <v>59</v>
      </c>
      <c r="AD121" s="11">
        <v>27.3354074046443</v>
      </c>
      <c r="AE121" s="11">
        <v>27.3354074046443</v>
      </c>
      <c r="AF121" s="10" t="s">
        <v>59</v>
      </c>
      <c r="AG121" s="10" t="s">
        <v>59</v>
      </c>
      <c r="AH121" s="11">
        <v>34.7476604911596</v>
      </c>
      <c r="AI121" s="11">
        <v>34.7476604911596</v>
      </c>
      <c r="AJ121" s="10" t="s">
        <v>59</v>
      </c>
      <c r="AK121" s="10" t="s">
        <v>59</v>
      </c>
      <c r="AL121" s="11">
        <v>40.879659609908501</v>
      </c>
      <c r="AM121" s="11">
        <v>40.879659609908501</v>
      </c>
      <c r="AN121" s="10" t="s">
        <v>59</v>
      </c>
      <c r="AO121" s="10" t="s">
        <v>59</v>
      </c>
      <c r="AP121" s="11">
        <v>48.856888002308402</v>
      </c>
      <c r="AQ121" s="11">
        <v>48.856888002308402</v>
      </c>
      <c r="AR121" s="10" t="s">
        <v>59</v>
      </c>
      <c r="AS121" s="10" t="s">
        <v>59</v>
      </c>
      <c r="AT121" s="11">
        <v>44.357911875220303</v>
      </c>
      <c r="AU121" s="11">
        <v>44.357911875220303</v>
      </c>
      <c r="AV121" s="10" t="s">
        <v>59</v>
      </c>
      <c r="AW121" s="10" t="s">
        <v>59</v>
      </c>
      <c r="AX121" s="11">
        <v>41.3664841316535</v>
      </c>
      <c r="AY121" s="11">
        <v>41.3664841316535</v>
      </c>
      <c r="AZ121" s="10" t="s">
        <v>59</v>
      </c>
      <c r="BA121" s="10" t="s">
        <v>59</v>
      </c>
      <c r="BB121" s="11">
        <v>42.226755976435001</v>
      </c>
      <c r="BC121" s="11">
        <v>42.226755976435001</v>
      </c>
      <c r="BD121" s="10" t="s">
        <v>59</v>
      </c>
      <c r="BE121" s="10" t="s">
        <v>59</v>
      </c>
      <c r="BF121" s="5" t="s">
        <v>59</v>
      </c>
    </row>
    <row r="122" spans="1:58" ht="12.75" hidden="1" x14ac:dyDescent="0.2">
      <c r="A122" s="8" t="s">
        <v>179</v>
      </c>
      <c r="B122" s="9">
        <v>4202879</v>
      </c>
      <c r="C122" s="8" t="s">
        <v>447</v>
      </c>
      <c r="D122" s="8"/>
      <c r="E122" s="13" t="s">
        <v>445</v>
      </c>
      <c r="F122" s="13" t="s">
        <v>448</v>
      </c>
      <c r="G122" s="10" t="s">
        <v>59</v>
      </c>
      <c r="H122" s="10" t="s">
        <v>59</v>
      </c>
      <c r="I122" s="10" t="s">
        <v>59</v>
      </c>
      <c r="J122" s="10" t="s">
        <v>59</v>
      </c>
      <c r="K122" s="10" t="s">
        <v>59</v>
      </c>
      <c r="L122" s="10" t="s">
        <v>59</v>
      </c>
      <c r="M122" s="10" t="s">
        <v>59</v>
      </c>
      <c r="N122" s="10" t="s">
        <v>59</v>
      </c>
      <c r="O122" s="10" t="s">
        <v>59</v>
      </c>
      <c r="P122" s="10" t="s">
        <v>59</v>
      </c>
      <c r="Q122" s="10" t="s">
        <v>59</v>
      </c>
      <c r="R122" s="10" t="s">
        <v>59</v>
      </c>
      <c r="S122" s="10" t="s">
        <v>59</v>
      </c>
      <c r="T122" s="10" t="s">
        <v>59</v>
      </c>
      <c r="U122" s="10" t="s">
        <v>59</v>
      </c>
      <c r="V122" s="10" t="s">
        <v>59</v>
      </c>
      <c r="W122" s="10" t="s">
        <v>59</v>
      </c>
      <c r="X122" s="10" t="s">
        <v>59</v>
      </c>
      <c r="Y122" s="10" t="s">
        <v>59</v>
      </c>
      <c r="Z122" s="10" t="s">
        <v>59</v>
      </c>
      <c r="AA122" s="10" t="s">
        <v>59</v>
      </c>
      <c r="AB122" s="10" t="s">
        <v>59</v>
      </c>
      <c r="AC122" s="10" t="s">
        <v>59</v>
      </c>
      <c r="AD122" s="10" t="s">
        <v>59</v>
      </c>
      <c r="AE122" s="10" t="s">
        <v>59</v>
      </c>
      <c r="AF122" s="10" t="s">
        <v>59</v>
      </c>
      <c r="AG122" s="10" t="s">
        <v>59</v>
      </c>
      <c r="AH122" s="10" t="s">
        <v>59</v>
      </c>
      <c r="AI122" s="10" t="s">
        <v>59</v>
      </c>
      <c r="AJ122" s="10" t="s">
        <v>59</v>
      </c>
      <c r="AK122" s="10" t="s">
        <v>59</v>
      </c>
      <c r="AL122" s="10" t="s">
        <v>59</v>
      </c>
      <c r="AM122" s="10" t="s">
        <v>59</v>
      </c>
      <c r="AN122" s="10" t="s">
        <v>59</v>
      </c>
      <c r="AO122" s="10" t="s">
        <v>59</v>
      </c>
      <c r="AP122" s="10" t="s">
        <v>59</v>
      </c>
      <c r="AQ122" s="10" t="s">
        <v>59</v>
      </c>
      <c r="AR122" s="10" t="s">
        <v>59</v>
      </c>
      <c r="AS122" s="10" t="s">
        <v>59</v>
      </c>
      <c r="AT122" s="10" t="s">
        <v>59</v>
      </c>
      <c r="AU122" s="10" t="s">
        <v>59</v>
      </c>
      <c r="AV122" s="10" t="s">
        <v>59</v>
      </c>
      <c r="AW122" s="10" t="s">
        <v>59</v>
      </c>
      <c r="AX122" s="10" t="s">
        <v>59</v>
      </c>
      <c r="AY122" s="10" t="s">
        <v>59</v>
      </c>
      <c r="AZ122" s="10" t="s">
        <v>59</v>
      </c>
      <c r="BA122" s="10" t="s">
        <v>59</v>
      </c>
      <c r="BB122" s="10" t="s">
        <v>59</v>
      </c>
      <c r="BC122" s="10" t="s">
        <v>59</v>
      </c>
      <c r="BD122" s="10" t="s">
        <v>59</v>
      </c>
      <c r="BE122" s="10" t="s">
        <v>59</v>
      </c>
      <c r="BF122" s="5" t="s">
        <v>59</v>
      </c>
    </row>
    <row r="123" spans="1:58" ht="12.75" hidden="1" x14ac:dyDescent="0.2">
      <c r="A123" s="8" t="s">
        <v>180</v>
      </c>
      <c r="B123" s="9">
        <v>4346255</v>
      </c>
      <c r="C123" s="8" t="s">
        <v>439</v>
      </c>
      <c r="D123" s="8" t="s">
        <v>509</v>
      </c>
      <c r="E123" s="13" t="s">
        <v>441</v>
      </c>
      <c r="F123" s="13" t="s">
        <v>442</v>
      </c>
      <c r="G123" s="10" t="s">
        <v>59</v>
      </c>
      <c r="H123" s="10" t="s">
        <v>59</v>
      </c>
      <c r="I123" s="10" t="s">
        <v>59</v>
      </c>
      <c r="J123" s="10" t="s">
        <v>59</v>
      </c>
      <c r="K123" s="10" t="s">
        <v>59</v>
      </c>
      <c r="L123" s="10" t="s">
        <v>59</v>
      </c>
      <c r="M123" s="10" t="s">
        <v>59</v>
      </c>
      <c r="N123" s="10" t="s">
        <v>59</v>
      </c>
      <c r="O123" s="10" t="s">
        <v>59</v>
      </c>
      <c r="P123" s="10" t="s">
        <v>59</v>
      </c>
      <c r="Q123" s="10" t="s">
        <v>59</v>
      </c>
      <c r="R123" s="10" t="s">
        <v>59</v>
      </c>
      <c r="S123" s="10" t="s">
        <v>59</v>
      </c>
      <c r="T123" s="10" t="s">
        <v>59</v>
      </c>
      <c r="U123" s="10" t="s">
        <v>59</v>
      </c>
      <c r="V123" s="10" t="s">
        <v>59</v>
      </c>
      <c r="W123" s="10" t="s">
        <v>59</v>
      </c>
      <c r="X123" s="10" t="s">
        <v>59</v>
      </c>
      <c r="Y123" s="10" t="s">
        <v>59</v>
      </c>
      <c r="Z123" s="10" t="s">
        <v>59</v>
      </c>
      <c r="AA123" s="10" t="s">
        <v>59</v>
      </c>
      <c r="AB123" s="10" t="s">
        <v>59</v>
      </c>
      <c r="AC123" s="10" t="s">
        <v>59</v>
      </c>
      <c r="AD123" s="10" t="s">
        <v>59</v>
      </c>
      <c r="AE123" s="10" t="s">
        <v>59</v>
      </c>
      <c r="AF123" s="10" t="s">
        <v>59</v>
      </c>
      <c r="AG123" s="10" t="s">
        <v>59</v>
      </c>
      <c r="AH123" s="10" t="s">
        <v>59</v>
      </c>
      <c r="AI123" s="10" t="s">
        <v>59</v>
      </c>
      <c r="AJ123" s="10" t="s">
        <v>59</v>
      </c>
      <c r="AK123" s="10" t="s">
        <v>59</v>
      </c>
      <c r="AL123" s="10" t="s">
        <v>59</v>
      </c>
      <c r="AM123" s="10" t="s">
        <v>59</v>
      </c>
      <c r="AN123" s="10" t="s">
        <v>59</v>
      </c>
      <c r="AO123" s="10" t="s">
        <v>59</v>
      </c>
      <c r="AP123" s="10" t="s">
        <v>59</v>
      </c>
      <c r="AQ123" s="10" t="s">
        <v>59</v>
      </c>
      <c r="AR123" s="10" t="s">
        <v>59</v>
      </c>
      <c r="AS123" s="10" t="s">
        <v>59</v>
      </c>
      <c r="AT123" s="10" t="s">
        <v>59</v>
      </c>
      <c r="AU123" s="10" t="s">
        <v>59</v>
      </c>
      <c r="AV123" s="10" t="s">
        <v>59</v>
      </c>
      <c r="AW123" s="10" t="s">
        <v>59</v>
      </c>
      <c r="AX123" s="10" t="s">
        <v>59</v>
      </c>
      <c r="AY123" s="10" t="s">
        <v>59</v>
      </c>
      <c r="AZ123" s="10" t="s">
        <v>59</v>
      </c>
      <c r="BA123" s="10" t="s">
        <v>59</v>
      </c>
      <c r="BB123" s="10" t="s">
        <v>59</v>
      </c>
      <c r="BC123" s="10" t="s">
        <v>59</v>
      </c>
      <c r="BD123" s="10" t="s">
        <v>59</v>
      </c>
      <c r="BE123" s="10" t="s">
        <v>59</v>
      </c>
      <c r="BF123" s="5" t="s">
        <v>59</v>
      </c>
    </row>
    <row r="124" spans="1:58" ht="12.75" hidden="1" x14ac:dyDescent="0.2">
      <c r="A124" s="8" t="s">
        <v>181</v>
      </c>
      <c r="B124" s="9">
        <v>4556300</v>
      </c>
      <c r="C124" s="8" t="s">
        <v>439</v>
      </c>
      <c r="D124" s="8" t="s">
        <v>510</v>
      </c>
      <c r="E124" s="13" t="s">
        <v>441</v>
      </c>
      <c r="F124" s="13" t="s">
        <v>442</v>
      </c>
      <c r="G124" s="10" t="s">
        <v>59</v>
      </c>
      <c r="H124" s="10" t="s">
        <v>59</v>
      </c>
      <c r="I124" s="10" t="s">
        <v>59</v>
      </c>
      <c r="J124" s="10" t="s">
        <v>59</v>
      </c>
      <c r="K124" s="10" t="s">
        <v>59</v>
      </c>
      <c r="L124" s="10" t="s">
        <v>59</v>
      </c>
      <c r="M124" s="10" t="s">
        <v>59</v>
      </c>
      <c r="N124" s="10" t="s">
        <v>59</v>
      </c>
      <c r="O124" s="10" t="s">
        <v>59</v>
      </c>
      <c r="P124" s="10" t="s">
        <v>59</v>
      </c>
      <c r="Q124" s="10" t="s">
        <v>59</v>
      </c>
      <c r="R124" s="10" t="s">
        <v>59</v>
      </c>
      <c r="S124" s="10" t="s">
        <v>59</v>
      </c>
      <c r="T124" s="10" t="s">
        <v>59</v>
      </c>
      <c r="U124" s="10" t="s">
        <v>59</v>
      </c>
      <c r="V124" s="10" t="s">
        <v>59</v>
      </c>
      <c r="W124" s="10" t="s">
        <v>59</v>
      </c>
      <c r="X124" s="10" t="s">
        <v>59</v>
      </c>
      <c r="Y124" s="10" t="s">
        <v>59</v>
      </c>
      <c r="Z124" s="10" t="s">
        <v>59</v>
      </c>
      <c r="AA124" s="10" t="s">
        <v>59</v>
      </c>
      <c r="AB124" s="10" t="s">
        <v>59</v>
      </c>
      <c r="AC124" s="10" t="s">
        <v>59</v>
      </c>
      <c r="AD124" s="10" t="s">
        <v>59</v>
      </c>
      <c r="AE124" s="10" t="s">
        <v>59</v>
      </c>
      <c r="AF124" s="10" t="s">
        <v>59</v>
      </c>
      <c r="AG124" s="10" t="s">
        <v>59</v>
      </c>
      <c r="AH124" s="10" t="s">
        <v>59</v>
      </c>
      <c r="AI124" s="10" t="s">
        <v>59</v>
      </c>
      <c r="AJ124" s="10" t="s">
        <v>59</v>
      </c>
      <c r="AK124" s="10" t="s">
        <v>59</v>
      </c>
      <c r="AL124" s="10" t="s">
        <v>59</v>
      </c>
      <c r="AM124" s="10" t="s">
        <v>59</v>
      </c>
      <c r="AN124" s="10" t="s">
        <v>59</v>
      </c>
      <c r="AO124" s="10" t="s">
        <v>59</v>
      </c>
      <c r="AP124" s="10" t="s">
        <v>59</v>
      </c>
      <c r="AQ124" s="10" t="s">
        <v>59</v>
      </c>
      <c r="AR124" s="10" t="s">
        <v>59</v>
      </c>
      <c r="AS124" s="10" t="s">
        <v>59</v>
      </c>
      <c r="AT124" s="10" t="s">
        <v>59</v>
      </c>
      <c r="AU124" s="10" t="s">
        <v>59</v>
      </c>
      <c r="AV124" s="10" t="s">
        <v>59</v>
      </c>
      <c r="AW124" s="10" t="s">
        <v>59</v>
      </c>
      <c r="AX124" s="10" t="s">
        <v>59</v>
      </c>
      <c r="AY124" s="10" t="s">
        <v>59</v>
      </c>
      <c r="AZ124" s="10" t="s">
        <v>59</v>
      </c>
      <c r="BA124" s="10" t="s">
        <v>59</v>
      </c>
      <c r="BB124" s="10" t="s">
        <v>59</v>
      </c>
      <c r="BC124" s="10" t="s">
        <v>59</v>
      </c>
      <c r="BD124" s="10" t="s">
        <v>59</v>
      </c>
      <c r="BE124" s="10" t="s">
        <v>59</v>
      </c>
      <c r="BF124" s="5" t="s">
        <v>59</v>
      </c>
    </row>
    <row r="125" spans="1:58" hidden="1" x14ac:dyDescent="0.2">
      <c r="A125" s="8" t="s">
        <v>182</v>
      </c>
      <c r="B125" s="9">
        <v>4307038</v>
      </c>
      <c r="C125" s="14" t="s">
        <v>443</v>
      </c>
      <c r="D125" s="14" t="s">
        <v>511</v>
      </c>
      <c r="E125" s="15" t="s">
        <v>441</v>
      </c>
      <c r="F125" s="15" t="s">
        <v>446</v>
      </c>
      <c r="G125" s="11">
        <v>24.253240933205699</v>
      </c>
      <c r="H125" s="11">
        <v>23.790565326242898</v>
      </c>
      <c r="I125" s="11">
        <v>21.606199162001001</v>
      </c>
      <c r="J125" s="11">
        <v>21.868750425620799</v>
      </c>
      <c r="K125" s="11">
        <v>21.217742594971099</v>
      </c>
      <c r="L125" s="11">
        <v>20.116376796876398</v>
      </c>
      <c r="M125" s="11">
        <v>20.832789871133301</v>
      </c>
      <c r="N125" s="11">
        <v>19.3726200213091</v>
      </c>
      <c r="O125" s="11">
        <v>19.412662183109799</v>
      </c>
      <c r="P125" s="11">
        <v>21.793055278873499</v>
      </c>
      <c r="Q125" s="11">
        <v>21.443118326780901</v>
      </c>
      <c r="R125" s="11">
        <v>21.347077563329201</v>
      </c>
      <c r="S125" s="11">
        <v>21.363301048164001</v>
      </c>
      <c r="T125" s="11">
        <v>23.3720881844974</v>
      </c>
      <c r="U125" s="11">
        <v>24.869742255053598</v>
      </c>
      <c r="V125" s="11">
        <v>21.462121377388399</v>
      </c>
      <c r="W125" s="11">
        <v>25.4432909637076</v>
      </c>
      <c r="X125" s="11">
        <v>25.184881746341102</v>
      </c>
      <c r="Y125" s="11">
        <v>25.0514869856056</v>
      </c>
      <c r="Z125" s="11">
        <v>23.068607230806499</v>
      </c>
      <c r="AA125" s="11">
        <v>26.310127604432601</v>
      </c>
      <c r="AB125" s="11">
        <v>24.850768520913899</v>
      </c>
      <c r="AC125" s="11">
        <v>24.663710786469998</v>
      </c>
      <c r="AD125" s="11">
        <v>22.0595612620594</v>
      </c>
      <c r="AE125" s="11">
        <v>23.034965940870901</v>
      </c>
      <c r="AF125" s="11">
        <v>19.822121005384702</v>
      </c>
      <c r="AG125" s="10" t="s">
        <v>59</v>
      </c>
      <c r="AH125" s="10" t="s">
        <v>59</v>
      </c>
      <c r="AI125" s="11">
        <v>21.773695725637001</v>
      </c>
      <c r="AJ125" s="11">
        <v>24.480597281901801</v>
      </c>
      <c r="AK125" s="10" t="s">
        <v>59</v>
      </c>
      <c r="AL125" s="10" t="s">
        <v>59</v>
      </c>
      <c r="AM125" s="11">
        <v>30.074363558905802</v>
      </c>
      <c r="AN125" s="10" t="s">
        <v>59</v>
      </c>
      <c r="AO125" s="10" t="s">
        <v>59</v>
      </c>
      <c r="AP125" s="10" t="s">
        <v>59</v>
      </c>
      <c r="AQ125" s="11">
        <v>47.550345686181899</v>
      </c>
      <c r="AR125" s="10" t="s">
        <v>59</v>
      </c>
      <c r="AS125" s="10" t="s">
        <v>59</v>
      </c>
      <c r="AT125" s="10" t="s">
        <v>59</v>
      </c>
      <c r="AU125" s="11">
        <v>47.362436965719503</v>
      </c>
      <c r="AV125" s="10" t="s">
        <v>59</v>
      </c>
      <c r="AW125" s="10" t="s">
        <v>59</v>
      </c>
      <c r="AX125" s="10" t="s">
        <v>59</v>
      </c>
      <c r="AY125" s="11">
        <v>31.039213396661399</v>
      </c>
      <c r="AZ125" s="10" t="s">
        <v>59</v>
      </c>
      <c r="BA125" s="10" t="s">
        <v>59</v>
      </c>
      <c r="BB125" s="10" t="s">
        <v>59</v>
      </c>
      <c r="BC125" s="11">
        <v>27.917878453660201</v>
      </c>
      <c r="BD125" s="10" t="s">
        <v>59</v>
      </c>
      <c r="BE125" s="11">
        <v>23.553358981917501</v>
      </c>
      <c r="BF125" s="6">
        <v>23.364277410805101</v>
      </c>
    </row>
    <row r="126" spans="1:58" ht="12.75" hidden="1" x14ac:dyDescent="0.2">
      <c r="A126" s="8" t="s">
        <v>183</v>
      </c>
      <c r="B126" s="9">
        <v>4303391</v>
      </c>
      <c r="C126" s="8" t="s">
        <v>512</v>
      </c>
      <c r="D126" s="8"/>
      <c r="E126" s="13" t="s">
        <v>445</v>
      </c>
      <c r="F126" s="13" t="s">
        <v>446</v>
      </c>
      <c r="G126" s="11">
        <v>37.908055595752202</v>
      </c>
      <c r="H126" s="10" t="s">
        <v>59</v>
      </c>
      <c r="I126" s="10" t="s">
        <v>59</v>
      </c>
      <c r="J126" s="11">
        <v>37.8343465020629</v>
      </c>
      <c r="K126" s="11">
        <v>37.8343465020629</v>
      </c>
      <c r="L126" s="10" t="s">
        <v>59</v>
      </c>
      <c r="M126" s="10" t="s">
        <v>59</v>
      </c>
      <c r="N126" s="11">
        <v>37.892895432378602</v>
      </c>
      <c r="O126" s="11">
        <v>37.892895432378602</v>
      </c>
      <c r="P126" s="10" t="s">
        <v>59</v>
      </c>
      <c r="Q126" s="10" t="s">
        <v>59</v>
      </c>
      <c r="R126" s="11">
        <v>40.857324529587501</v>
      </c>
      <c r="S126" s="11">
        <v>40.857324529587501</v>
      </c>
      <c r="T126" s="10" t="s">
        <v>59</v>
      </c>
      <c r="U126" s="10" t="s">
        <v>59</v>
      </c>
      <c r="V126" s="10" t="s">
        <v>59</v>
      </c>
      <c r="W126" s="10" t="s">
        <v>59</v>
      </c>
      <c r="X126" s="10" t="s">
        <v>59</v>
      </c>
      <c r="Y126" s="10" t="s">
        <v>59</v>
      </c>
      <c r="Z126" s="11">
        <v>46.516438312334003</v>
      </c>
      <c r="AA126" s="11">
        <v>46.516438312334003</v>
      </c>
      <c r="AB126" s="10" t="s">
        <v>59</v>
      </c>
      <c r="AC126" s="10" t="s">
        <v>59</v>
      </c>
      <c r="AD126" s="11">
        <v>50.234949864221498</v>
      </c>
      <c r="AE126" s="11">
        <v>50.234949864221498</v>
      </c>
      <c r="AF126" s="10" t="s">
        <v>59</v>
      </c>
      <c r="AG126" s="10" t="s">
        <v>59</v>
      </c>
      <c r="AH126" s="11">
        <v>57.858796947351699</v>
      </c>
      <c r="AI126" s="11">
        <v>57.858796947351699</v>
      </c>
      <c r="AJ126" s="10" t="s">
        <v>59</v>
      </c>
      <c r="AK126" s="10" t="s">
        <v>59</v>
      </c>
      <c r="AL126" s="11">
        <v>61.083694398698697</v>
      </c>
      <c r="AM126" s="11">
        <v>61.083694398698697</v>
      </c>
      <c r="AN126" s="10" t="s">
        <v>59</v>
      </c>
      <c r="AO126" s="10" t="s">
        <v>59</v>
      </c>
      <c r="AP126" s="11">
        <v>55.993956968172299</v>
      </c>
      <c r="AQ126" s="11">
        <v>55.993956968172299</v>
      </c>
      <c r="AR126" s="10" t="s">
        <v>59</v>
      </c>
      <c r="AS126" s="10" t="s">
        <v>59</v>
      </c>
      <c r="AT126" s="11">
        <v>63.363287742536897</v>
      </c>
      <c r="AU126" s="11">
        <v>63.363287742536897</v>
      </c>
      <c r="AV126" s="10" t="s">
        <v>59</v>
      </c>
      <c r="AW126" s="10" t="s">
        <v>59</v>
      </c>
      <c r="AX126" s="11">
        <v>54.140659160752399</v>
      </c>
      <c r="AY126" s="11">
        <v>54.140659160752399</v>
      </c>
      <c r="AZ126" s="10" t="s">
        <v>59</v>
      </c>
      <c r="BA126" s="10" t="s">
        <v>59</v>
      </c>
      <c r="BB126" s="11">
        <v>28.043041972690101</v>
      </c>
      <c r="BC126" s="11">
        <v>28.043041972690101</v>
      </c>
      <c r="BD126" s="10" t="s">
        <v>59</v>
      </c>
      <c r="BE126" s="10" t="s">
        <v>59</v>
      </c>
      <c r="BF126" s="5" t="s">
        <v>59</v>
      </c>
    </row>
    <row r="127" spans="1:58" hidden="1" x14ac:dyDescent="0.2">
      <c r="A127" s="8" t="s">
        <v>184</v>
      </c>
      <c r="B127" s="9">
        <v>4296051</v>
      </c>
      <c r="C127" s="14" t="s">
        <v>443</v>
      </c>
      <c r="D127" s="14" t="s">
        <v>513</v>
      </c>
      <c r="E127" s="15" t="s">
        <v>450</v>
      </c>
      <c r="F127" s="15" t="s">
        <v>446</v>
      </c>
      <c r="G127" s="11">
        <v>23.620332317301099</v>
      </c>
      <c r="H127" s="11">
        <v>22.981859528090499</v>
      </c>
      <c r="I127" s="11">
        <v>22.574085833217399</v>
      </c>
      <c r="J127" s="11">
        <v>22.355243592598399</v>
      </c>
      <c r="K127" s="11">
        <v>21.057777564163601</v>
      </c>
      <c r="L127" s="11">
        <v>19.909766373700499</v>
      </c>
      <c r="M127" s="11">
        <v>20.072920178428099</v>
      </c>
      <c r="N127" s="11">
        <v>21.1338685886736</v>
      </c>
      <c r="O127" s="11">
        <v>21.9650937602554</v>
      </c>
      <c r="P127" s="11">
        <v>22.898639963333402</v>
      </c>
      <c r="Q127" s="11">
        <v>22.858856735853902</v>
      </c>
      <c r="R127" s="11">
        <v>24.2806907002673</v>
      </c>
      <c r="S127" s="11">
        <v>24.697568209110099</v>
      </c>
      <c r="T127" s="11">
        <v>25.739118904506299</v>
      </c>
      <c r="U127" s="11">
        <v>28.2923535535753</v>
      </c>
      <c r="V127" s="10" t="s">
        <v>59</v>
      </c>
      <c r="W127" s="11">
        <v>29.4112329589403</v>
      </c>
      <c r="X127" s="10" t="s">
        <v>59</v>
      </c>
      <c r="Y127" s="11">
        <v>36.1420679954524</v>
      </c>
      <c r="Z127" s="11">
        <v>41.3622985788842</v>
      </c>
      <c r="AA127" s="10" t="s">
        <v>59</v>
      </c>
      <c r="AB127" s="10" t="s">
        <v>59</v>
      </c>
      <c r="AC127" s="10" t="s">
        <v>59</v>
      </c>
      <c r="AD127" s="10" t="s">
        <v>59</v>
      </c>
      <c r="AE127" s="10" t="s">
        <v>59</v>
      </c>
      <c r="AF127" s="10" t="s">
        <v>59</v>
      </c>
      <c r="AG127" s="10" t="s">
        <v>59</v>
      </c>
      <c r="AH127" s="10" t="s">
        <v>59</v>
      </c>
      <c r="AI127" s="10" t="s">
        <v>59</v>
      </c>
      <c r="AJ127" s="11">
        <v>33.068743691718502</v>
      </c>
      <c r="AK127" s="11">
        <v>32.773919939771197</v>
      </c>
      <c r="AL127" s="11">
        <v>34.7725987559513</v>
      </c>
      <c r="AM127" s="11">
        <v>34.567662611028197</v>
      </c>
      <c r="AN127" s="10" t="s">
        <v>59</v>
      </c>
      <c r="AO127" s="10" t="s">
        <v>59</v>
      </c>
      <c r="AP127" s="10" t="s">
        <v>59</v>
      </c>
      <c r="AQ127" s="10" t="s">
        <v>59</v>
      </c>
      <c r="AR127" s="11">
        <v>30.033083787511799</v>
      </c>
      <c r="AS127" s="11">
        <v>34.083317488827099</v>
      </c>
      <c r="AT127" s="11">
        <v>31.735101760899401</v>
      </c>
      <c r="AU127" s="11">
        <v>29.3808012561061</v>
      </c>
      <c r="AV127" s="11">
        <v>31.0423341375215</v>
      </c>
      <c r="AW127" s="11">
        <v>29.2634856387835</v>
      </c>
      <c r="AX127" s="11">
        <v>27.9107271772559</v>
      </c>
      <c r="AY127" s="11">
        <v>25.700572357426999</v>
      </c>
      <c r="AZ127" s="11">
        <v>24.551646655062001</v>
      </c>
      <c r="BA127" s="11">
        <v>22.225857360071402</v>
      </c>
      <c r="BB127" s="10" t="s">
        <v>59</v>
      </c>
      <c r="BC127" s="11">
        <v>23.2938252805152</v>
      </c>
      <c r="BD127" s="10" t="s">
        <v>59</v>
      </c>
      <c r="BE127" s="10" t="s">
        <v>59</v>
      </c>
      <c r="BF127" s="6">
        <v>22.6058672350343</v>
      </c>
    </row>
    <row r="128" spans="1:58" hidden="1" x14ac:dyDescent="0.2">
      <c r="A128" s="8" t="s">
        <v>185</v>
      </c>
      <c r="B128" s="9">
        <v>4335167</v>
      </c>
      <c r="C128" s="16" t="s">
        <v>452</v>
      </c>
      <c r="D128" s="16"/>
      <c r="E128" s="17" t="s">
        <v>450</v>
      </c>
      <c r="F128" s="17" t="s">
        <v>446</v>
      </c>
      <c r="G128" s="11">
        <v>40.846369938034897</v>
      </c>
      <c r="H128" s="10" t="s">
        <v>59</v>
      </c>
      <c r="I128" s="10" t="s">
        <v>59</v>
      </c>
      <c r="J128" s="11">
        <v>44.519470416684499</v>
      </c>
      <c r="K128" s="11">
        <v>44.519470416684499</v>
      </c>
      <c r="L128" s="10" t="s">
        <v>59</v>
      </c>
      <c r="M128" s="10" t="s">
        <v>59</v>
      </c>
      <c r="N128" s="11">
        <v>50.935142733470101</v>
      </c>
      <c r="O128" s="11">
        <v>50.935142733470101</v>
      </c>
      <c r="P128" s="10" t="s">
        <v>59</v>
      </c>
      <c r="Q128" s="11">
        <v>51.150833933309102</v>
      </c>
      <c r="R128" s="11">
        <v>55.811580268357602</v>
      </c>
      <c r="S128" s="11">
        <v>55.811580268357602</v>
      </c>
      <c r="T128" s="10" t="s">
        <v>59</v>
      </c>
      <c r="U128" s="10" t="s">
        <v>59</v>
      </c>
      <c r="V128" s="11">
        <v>27.205525325233801</v>
      </c>
      <c r="W128" s="11">
        <v>27.205525325233801</v>
      </c>
      <c r="X128" s="10" t="s">
        <v>59</v>
      </c>
      <c r="Y128" s="10" t="s">
        <v>59</v>
      </c>
      <c r="Z128" s="11">
        <v>28.8773671930314</v>
      </c>
      <c r="AA128" s="11">
        <v>28.8773671930314</v>
      </c>
      <c r="AB128" s="10" t="s">
        <v>59</v>
      </c>
      <c r="AC128" s="11">
        <v>24.683323610217599</v>
      </c>
      <c r="AD128" s="11">
        <v>33.869743141957102</v>
      </c>
      <c r="AE128" s="11">
        <v>33.869743141957102</v>
      </c>
      <c r="AF128" s="10" t="s">
        <v>59</v>
      </c>
      <c r="AG128" s="11">
        <v>27.788803863178899</v>
      </c>
      <c r="AH128" s="11">
        <v>31.844388862897301</v>
      </c>
      <c r="AI128" s="11">
        <v>31.844388862897301</v>
      </c>
      <c r="AJ128" s="10" t="s">
        <v>59</v>
      </c>
      <c r="AK128" s="10" t="s">
        <v>59</v>
      </c>
      <c r="AL128" s="11">
        <v>27.2222340941527</v>
      </c>
      <c r="AM128" s="11">
        <v>27.2222340941527</v>
      </c>
      <c r="AN128" s="10" t="s">
        <v>59</v>
      </c>
      <c r="AO128" s="10" t="s">
        <v>59</v>
      </c>
      <c r="AP128" s="11">
        <v>29.832845369929</v>
      </c>
      <c r="AQ128" s="11">
        <v>29.832845369929</v>
      </c>
      <c r="AR128" s="10" t="s">
        <v>59</v>
      </c>
      <c r="AS128" s="10" t="s">
        <v>59</v>
      </c>
      <c r="AT128" s="11">
        <v>21.612791464833801</v>
      </c>
      <c r="AU128" s="11">
        <v>21.612791464833801</v>
      </c>
      <c r="AV128" s="10" t="s">
        <v>59</v>
      </c>
      <c r="AW128" s="10" t="s">
        <v>59</v>
      </c>
      <c r="AX128" s="11">
        <v>18.3002238812306</v>
      </c>
      <c r="AY128" s="11">
        <v>18.3002238812306</v>
      </c>
      <c r="AZ128" s="10" t="s">
        <v>59</v>
      </c>
      <c r="BA128" s="10" t="s">
        <v>59</v>
      </c>
      <c r="BB128" s="11">
        <v>14.310936099159401</v>
      </c>
      <c r="BC128" s="11">
        <v>14.310936099159401</v>
      </c>
      <c r="BD128" s="10" t="s">
        <v>59</v>
      </c>
      <c r="BE128" s="10" t="s">
        <v>59</v>
      </c>
      <c r="BF128" s="5" t="s">
        <v>59</v>
      </c>
    </row>
    <row r="129" spans="1:58" ht="12.75" hidden="1" x14ac:dyDescent="0.2">
      <c r="A129" s="8" t="s">
        <v>186</v>
      </c>
      <c r="B129" s="9">
        <v>29248934</v>
      </c>
      <c r="C129" s="8" t="s">
        <v>486</v>
      </c>
      <c r="D129" s="8"/>
      <c r="E129" s="13" t="s">
        <v>441</v>
      </c>
      <c r="F129" s="13" t="s">
        <v>442</v>
      </c>
      <c r="G129" s="10" t="s">
        <v>59</v>
      </c>
      <c r="H129" s="10" t="s">
        <v>59</v>
      </c>
      <c r="I129" s="10" t="s">
        <v>59</v>
      </c>
      <c r="J129" s="10" t="s">
        <v>59</v>
      </c>
      <c r="K129" s="10" t="s">
        <v>59</v>
      </c>
      <c r="L129" s="10" t="s">
        <v>59</v>
      </c>
      <c r="M129" s="10" t="s">
        <v>59</v>
      </c>
      <c r="N129" s="10" t="s">
        <v>59</v>
      </c>
      <c r="O129" s="10" t="s">
        <v>59</v>
      </c>
      <c r="P129" s="10" t="s">
        <v>59</v>
      </c>
      <c r="Q129" s="10" t="s">
        <v>59</v>
      </c>
      <c r="R129" s="10" t="s">
        <v>59</v>
      </c>
      <c r="S129" s="10" t="s">
        <v>59</v>
      </c>
      <c r="T129" s="10" t="s">
        <v>59</v>
      </c>
      <c r="U129" s="10" t="s">
        <v>59</v>
      </c>
      <c r="V129" s="10" t="s">
        <v>59</v>
      </c>
      <c r="W129" s="10" t="s">
        <v>59</v>
      </c>
      <c r="X129" s="10" t="s">
        <v>59</v>
      </c>
      <c r="Y129" s="10" t="s">
        <v>59</v>
      </c>
      <c r="Z129" s="10" t="s">
        <v>59</v>
      </c>
      <c r="AA129" s="10" t="s">
        <v>59</v>
      </c>
      <c r="AB129" s="10" t="s">
        <v>59</v>
      </c>
      <c r="AC129" s="10" t="s">
        <v>59</v>
      </c>
      <c r="AD129" s="10" t="s">
        <v>59</v>
      </c>
      <c r="AE129" s="10" t="s">
        <v>59</v>
      </c>
      <c r="AF129" s="10" t="s">
        <v>59</v>
      </c>
      <c r="AG129" s="10" t="s">
        <v>59</v>
      </c>
      <c r="AH129" s="10" t="s">
        <v>59</v>
      </c>
      <c r="AI129" s="10" t="s">
        <v>59</v>
      </c>
      <c r="AJ129" s="10" t="s">
        <v>59</v>
      </c>
      <c r="AK129" s="10" t="s">
        <v>59</v>
      </c>
      <c r="AL129" s="10" t="s">
        <v>59</v>
      </c>
      <c r="AM129" s="10" t="s">
        <v>59</v>
      </c>
      <c r="AN129" s="10" t="s">
        <v>59</v>
      </c>
      <c r="AO129" s="10" t="s">
        <v>59</v>
      </c>
      <c r="AP129" s="10" t="s">
        <v>59</v>
      </c>
      <c r="AQ129" s="10" t="s">
        <v>59</v>
      </c>
      <c r="AR129" s="10" t="s">
        <v>59</v>
      </c>
      <c r="AS129" s="10" t="s">
        <v>59</v>
      </c>
      <c r="AT129" s="10" t="s">
        <v>59</v>
      </c>
      <c r="AU129" s="10" t="s">
        <v>59</v>
      </c>
      <c r="AV129" s="10" t="s">
        <v>59</v>
      </c>
      <c r="AW129" s="10" t="s">
        <v>59</v>
      </c>
      <c r="AX129" s="10" t="s">
        <v>59</v>
      </c>
      <c r="AY129" s="10" t="s">
        <v>59</v>
      </c>
      <c r="AZ129" s="10" t="s">
        <v>59</v>
      </c>
      <c r="BA129" s="10" t="s">
        <v>59</v>
      </c>
      <c r="BB129" s="10" t="s">
        <v>59</v>
      </c>
      <c r="BC129" s="10" t="s">
        <v>59</v>
      </c>
      <c r="BD129" s="10" t="s">
        <v>59</v>
      </c>
      <c r="BE129" s="10" t="s">
        <v>59</v>
      </c>
      <c r="BF129" s="5" t="s">
        <v>59</v>
      </c>
    </row>
    <row r="130" spans="1:58" ht="12.75" hidden="1" x14ac:dyDescent="0.2">
      <c r="A130" s="8" t="s">
        <v>187</v>
      </c>
      <c r="B130" s="9">
        <v>4434887</v>
      </c>
      <c r="C130" s="8" t="s">
        <v>439</v>
      </c>
      <c r="D130" s="8" t="s">
        <v>514</v>
      </c>
      <c r="E130" s="13" t="s">
        <v>441</v>
      </c>
      <c r="F130" s="13" t="s">
        <v>442</v>
      </c>
      <c r="G130" s="10" t="s">
        <v>59</v>
      </c>
      <c r="H130" s="10" t="s">
        <v>59</v>
      </c>
      <c r="I130" s="10" t="s">
        <v>59</v>
      </c>
      <c r="J130" s="10" t="s">
        <v>59</v>
      </c>
      <c r="K130" s="10" t="s">
        <v>59</v>
      </c>
      <c r="L130" s="10" t="s">
        <v>59</v>
      </c>
      <c r="M130" s="10" t="s">
        <v>59</v>
      </c>
      <c r="N130" s="10" t="s">
        <v>59</v>
      </c>
      <c r="O130" s="10" t="s">
        <v>59</v>
      </c>
      <c r="P130" s="10" t="s">
        <v>59</v>
      </c>
      <c r="Q130" s="10" t="s">
        <v>59</v>
      </c>
      <c r="R130" s="10" t="s">
        <v>59</v>
      </c>
      <c r="S130" s="10" t="s">
        <v>59</v>
      </c>
      <c r="T130" s="10" t="s">
        <v>59</v>
      </c>
      <c r="U130" s="10" t="s">
        <v>59</v>
      </c>
      <c r="V130" s="10" t="s">
        <v>59</v>
      </c>
      <c r="W130" s="10" t="s">
        <v>59</v>
      </c>
      <c r="X130" s="10" t="s">
        <v>59</v>
      </c>
      <c r="Y130" s="10" t="s">
        <v>59</v>
      </c>
      <c r="Z130" s="10" t="s">
        <v>59</v>
      </c>
      <c r="AA130" s="10" t="s">
        <v>59</v>
      </c>
      <c r="AB130" s="10" t="s">
        <v>59</v>
      </c>
      <c r="AC130" s="10" t="s">
        <v>59</v>
      </c>
      <c r="AD130" s="10" t="s">
        <v>59</v>
      </c>
      <c r="AE130" s="10" t="s">
        <v>59</v>
      </c>
      <c r="AF130" s="10" t="s">
        <v>59</v>
      </c>
      <c r="AG130" s="10" t="s">
        <v>59</v>
      </c>
      <c r="AH130" s="10" t="s">
        <v>59</v>
      </c>
      <c r="AI130" s="10" t="s">
        <v>59</v>
      </c>
      <c r="AJ130" s="10" t="s">
        <v>59</v>
      </c>
      <c r="AK130" s="10" t="s">
        <v>59</v>
      </c>
      <c r="AL130" s="10" t="s">
        <v>59</v>
      </c>
      <c r="AM130" s="10" t="s">
        <v>59</v>
      </c>
      <c r="AN130" s="10" t="s">
        <v>59</v>
      </c>
      <c r="AO130" s="10" t="s">
        <v>59</v>
      </c>
      <c r="AP130" s="10" t="s">
        <v>59</v>
      </c>
      <c r="AQ130" s="10" t="s">
        <v>59</v>
      </c>
      <c r="AR130" s="10" t="s">
        <v>59</v>
      </c>
      <c r="AS130" s="10" t="s">
        <v>59</v>
      </c>
      <c r="AT130" s="10" t="s">
        <v>59</v>
      </c>
      <c r="AU130" s="10" t="s">
        <v>59</v>
      </c>
      <c r="AV130" s="10" t="s">
        <v>59</v>
      </c>
      <c r="AW130" s="10" t="s">
        <v>59</v>
      </c>
      <c r="AX130" s="10" t="s">
        <v>59</v>
      </c>
      <c r="AY130" s="10" t="s">
        <v>59</v>
      </c>
      <c r="AZ130" s="10" t="s">
        <v>59</v>
      </c>
      <c r="BA130" s="10" t="s">
        <v>59</v>
      </c>
      <c r="BB130" s="10" t="s">
        <v>59</v>
      </c>
      <c r="BC130" s="10" t="s">
        <v>59</v>
      </c>
      <c r="BD130" s="10" t="s">
        <v>59</v>
      </c>
      <c r="BE130" s="10" t="s">
        <v>59</v>
      </c>
      <c r="BF130" s="5" t="s">
        <v>59</v>
      </c>
    </row>
    <row r="131" spans="1:58" ht="12.75" hidden="1" x14ac:dyDescent="0.2">
      <c r="A131" s="8" t="s">
        <v>188</v>
      </c>
      <c r="B131" s="9">
        <v>6212704</v>
      </c>
      <c r="C131" s="8" t="s">
        <v>488</v>
      </c>
      <c r="D131" s="8" t="s">
        <v>515</v>
      </c>
      <c r="E131" s="13" t="s">
        <v>441</v>
      </c>
      <c r="F131" s="13" t="s">
        <v>490</v>
      </c>
      <c r="G131" s="11">
        <v>75.121377571963095</v>
      </c>
      <c r="H131" s="10" t="s">
        <v>59</v>
      </c>
      <c r="I131" s="11">
        <v>73.942328898433104</v>
      </c>
      <c r="J131" s="11">
        <v>70.081722730392997</v>
      </c>
      <c r="K131" s="11">
        <v>70.081722730392997</v>
      </c>
      <c r="L131" s="10" t="s">
        <v>59</v>
      </c>
      <c r="M131" s="10" t="s">
        <v>59</v>
      </c>
      <c r="N131" s="10" t="s">
        <v>59</v>
      </c>
      <c r="O131" s="10" t="s">
        <v>59</v>
      </c>
      <c r="P131" s="10" t="s">
        <v>59</v>
      </c>
      <c r="Q131" s="10" t="s">
        <v>59</v>
      </c>
      <c r="R131" s="10" t="s">
        <v>59</v>
      </c>
      <c r="S131" s="10" t="s">
        <v>59</v>
      </c>
      <c r="T131" s="10" t="s">
        <v>59</v>
      </c>
      <c r="U131" s="10" t="s">
        <v>59</v>
      </c>
      <c r="V131" s="11">
        <v>48.371211036883103</v>
      </c>
      <c r="W131" s="11">
        <v>48.371211036883103</v>
      </c>
      <c r="X131" s="10" t="s">
        <v>59</v>
      </c>
      <c r="Y131" s="10" t="s">
        <v>59</v>
      </c>
      <c r="Z131" s="11">
        <v>53.463394319926103</v>
      </c>
      <c r="AA131" s="11">
        <v>53.463394319926103</v>
      </c>
      <c r="AB131" s="10" t="s">
        <v>59</v>
      </c>
      <c r="AC131" s="10" t="s">
        <v>59</v>
      </c>
      <c r="AD131" s="10" t="s">
        <v>59</v>
      </c>
      <c r="AE131" s="10" t="s">
        <v>59</v>
      </c>
      <c r="AF131" s="10" t="s">
        <v>59</v>
      </c>
      <c r="AG131" s="10" t="s">
        <v>59</v>
      </c>
      <c r="AH131" s="11">
        <v>66.922141495599703</v>
      </c>
      <c r="AI131" s="11">
        <v>66.922141495599703</v>
      </c>
      <c r="AJ131" s="10" t="s">
        <v>59</v>
      </c>
      <c r="AK131" s="10" t="s">
        <v>59</v>
      </c>
      <c r="AL131" s="11">
        <v>60.945992110646898</v>
      </c>
      <c r="AM131" s="11">
        <v>60.945992110646898</v>
      </c>
      <c r="AN131" s="10" t="s">
        <v>59</v>
      </c>
      <c r="AO131" s="10" t="s">
        <v>59</v>
      </c>
      <c r="AP131" s="11">
        <v>68.526158666867801</v>
      </c>
      <c r="AQ131" s="11">
        <v>68.526158666867801</v>
      </c>
      <c r="AR131" s="10" t="s">
        <v>59</v>
      </c>
      <c r="AS131" s="10" t="s">
        <v>59</v>
      </c>
      <c r="AT131" s="11">
        <v>81.911607479080004</v>
      </c>
      <c r="AU131" s="11">
        <v>81.911607479080004</v>
      </c>
      <c r="AV131" s="10" t="s">
        <v>59</v>
      </c>
      <c r="AW131" s="10" t="s">
        <v>59</v>
      </c>
      <c r="AX131" s="11">
        <v>82.585324738745697</v>
      </c>
      <c r="AY131" s="11">
        <v>82.585324738745697</v>
      </c>
      <c r="AZ131" s="10" t="s">
        <v>59</v>
      </c>
      <c r="BA131" s="10" t="s">
        <v>59</v>
      </c>
      <c r="BB131" s="11">
        <v>80.8356312406803</v>
      </c>
      <c r="BC131" s="11">
        <v>80.8356312406803</v>
      </c>
      <c r="BD131" s="10" t="s">
        <v>59</v>
      </c>
      <c r="BE131" s="10" t="s">
        <v>59</v>
      </c>
      <c r="BF131" s="5" t="s">
        <v>59</v>
      </c>
    </row>
    <row r="132" spans="1:58" hidden="1" x14ac:dyDescent="0.2">
      <c r="A132" s="8" t="s">
        <v>189</v>
      </c>
      <c r="B132" s="9">
        <v>4394862</v>
      </c>
      <c r="C132" s="16" t="s">
        <v>452</v>
      </c>
      <c r="D132" s="16"/>
      <c r="E132" s="17" t="s">
        <v>454</v>
      </c>
      <c r="F132" s="17" t="s">
        <v>446</v>
      </c>
      <c r="G132" s="11">
        <v>68.054661569112099</v>
      </c>
      <c r="H132" s="10" t="s">
        <v>59</v>
      </c>
      <c r="I132" s="10" t="s">
        <v>59</v>
      </c>
      <c r="J132" s="11">
        <v>62.708397761363699</v>
      </c>
      <c r="K132" s="11">
        <v>62.708397761363699</v>
      </c>
      <c r="L132" s="10" t="s">
        <v>59</v>
      </c>
      <c r="M132" s="10" t="s">
        <v>59</v>
      </c>
      <c r="N132" s="11">
        <v>61.4149906537696</v>
      </c>
      <c r="O132" s="11">
        <v>61.4149906537696</v>
      </c>
      <c r="P132" s="10" t="s">
        <v>59</v>
      </c>
      <c r="Q132" s="10" t="s">
        <v>59</v>
      </c>
      <c r="R132" s="11">
        <v>59.400906833109502</v>
      </c>
      <c r="S132" s="11">
        <v>59.400906833109502</v>
      </c>
      <c r="T132" s="10" t="s">
        <v>59</v>
      </c>
      <c r="U132" s="10" t="s">
        <v>59</v>
      </c>
      <c r="V132" s="11">
        <v>60.195716954284102</v>
      </c>
      <c r="W132" s="11">
        <v>60.195716954284102</v>
      </c>
      <c r="X132" s="10" t="s">
        <v>59</v>
      </c>
      <c r="Y132" s="10" t="s">
        <v>59</v>
      </c>
      <c r="Z132" s="11">
        <v>52.263713610186201</v>
      </c>
      <c r="AA132" s="11">
        <v>52.263713610186201</v>
      </c>
      <c r="AB132" s="10" t="s">
        <v>59</v>
      </c>
      <c r="AC132" s="10" t="s">
        <v>59</v>
      </c>
      <c r="AD132" s="11">
        <v>62.776791400651199</v>
      </c>
      <c r="AE132" s="11">
        <v>62.776791400651199</v>
      </c>
      <c r="AF132" s="10" t="s">
        <v>59</v>
      </c>
      <c r="AG132" s="10" t="s">
        <v>59</v>
      </c>
      <c r="AH132" s="11">
        <v>58.038334151642701</v>
      </c>
      <c r="AI132" s="11">
        <v>58.038334151642701</v>
      </c>
      <c r="AJ132" s="10" t="s">
        <v>59</v>
      </c>
      <c r="AK132" s="10" t="s">
        <v>59</v>
      </c>
      <c r="AL132" s="11">
        <v>54.979191174843102</v>
      </c>
      <c r="AM132" s="11">
        <v>54.979191174843102</v>
      </c>
      <c r="AN132" s="10" t="s">
        <v>59</v>
      </c>
      <c r="AO132" s="10" t="s">
        <v>59</v>
      </c>
      <c r="AP132" s="11">
        <v>56.1317249396729</v>
      </c>
      <c r="AQ132" s="11">
        <v>56.1317249396729</v>
      </c>
      <c r="AR132" s="10" t="s">
        <v>59</v>
      </c>
      <c r="AS132" s="10" t="s">
        <v>59</v>
      </c>
      <c r="AT132" s="11">
        <v>56.706567769190798</v>
      </c>
      <c r="AU132" s="11">
        <v>56.706567769190798</v>
      </c>
      <c r="AV132" s="10" t="s">
        <v>59</v>
      </c>
      <c r="AW132" s="10" t="s">
        <v>59</v>
      </c>
      <c r="AX132" s="11">
        <v>52.650692281097903</v>
      </c>
      <c r="AY132" s="11">
        <v>52.650692281097903</v>
      </c>
      <c r="AZ132" s="10" t="s">
        <v>59</v>
      </c>
      <c r="BA132" s="10" t="s">
        <v>59</v>
      </c>
      <c r="BB132" s="11">
        <v>57.803526211104902</v>
      </c>
      <c r="BC132" s="11">
        <v>57.803526211104902</v>
      </c>
      <c r="BD132" s="10" t="s">
        <v>59</v>
      </c>
      <c r="BE132" s="10" t="s">
        <v>59</v>
      </c>
      <c r="BF132" s="5" t="s">
        <v>59</v>
      </c>
    </row>
    <row r="133" spans="1:58" ht="12.75" hidden="1" x14ac:dyDescent="0.2">
      <c r="A133" s="8" t="s">
        <v>190</v>
      </c>
      <c r="B133" s="9">
        <v>4290440</v>
      </c>
      <c r="C133" s="8" t="s">
        <v>488</v>
      </c>
      <c r="D133" s="8" t="s">
        <v>516</v>
      </c>
      <c r="E133" s="13" t="s">
        <v>441</v>
      </c>
      <c r="F133" s="13" t="s">
        <v>490</v>
      </c>
      <c r="G133" s="11">
        <v>56.937453497702698</v>
      </c>
      <c r="H133" s="11">
        <v>57.691060881850802</v>
      </c>
      <c r="I133" s="11">
        <v>59.143129379347002</v>
      </c>
      <c r="J133" s="11">
        <v>58.3431672415186</v>
      </c>
      <c r="K133" s="11">
        <v>59.327082659331097</v>
      </c>
      <c r="L133" s="11">
        <v>54.467844097696798</v>
      </c>
      <c r="M133" s="11">
        <v>56.487612293430999</v>
      </c>
      <c r="N133" s="11">
        <v>57.334640997400101</v>
      </c>
      <c r="O133" s="11">
        <v>58.535197842516503</v>
      </c>
      <c r="P133" s="11">
        <v>61.295290462459</v>
      </c>
      <c r="Q133" s="11">
        <v>61.679739891094897</v>
      </c>
      <c r="R133" s="11">
        <v>58.813929445757097</v>
      </c>
      <c r="S133" s="11">
        <v>65.525354593686799</v>
      </c>
      <c r="T133" s="11">
        <v>60.522537496678801</v>
      </c>
      <c r="U133" s="11">
        <v>63.675183099843998</v>
      </c>
      <c r="V133" s="11">
        <v>54.508762560150402</v>
      </c>
      <c r="W133" s="11">
        <v>64.136178160556</v>
      </c>
      <c r="X133" s="11">
        <v>55.346896311900203</v>
      </c>
      <c r="Y133" s="11">
        <v>57.062440990947799</v>
      </c>
      <c r="Z133" s="11">
        <v>63.167931527339803</v>
      </c>
      <c r="AA133" s="11">
        <v>61.747324592650898</v>
      </c>
      <c r="AB133" s="11">
        <v>54.206862324478401</v>
      </c>
      <c r="AC133" s="11">
        <v>43.925457663487499</v>
      </c>
      <c r="AD133" s="11">
        <v>60.910525882824203</v>
      </c>
      <c r="AE133" s="11">
        <v>46.486400593718301</v>
      </c>
      <c r="AF133" s="10" t="s">
        <v>59</v>
      </c>
      <c r="AG133" s="10" t="s">
        <v>59</v>
      </c>
      <c r="AH133" s="10" t="s">
        <v>59</v>
      </c>
      <c r="AI133" s="11">
        <v>47.815987340743902</v>
      </c>
      <c r="AJ133" s="10" t="s">
        <v>59</v>
      </c>
      <c r="AK133" s="10" t="s">
        <v>59</v>
      </c>
      <c r="AL133" s="10" t="s">
        <v>59</v>
      </c>
      <c r="AM133" s="11">
        <v>43.907046410805698</v>
      </c>
      <c r="AN133" s="10" t="s">
        <v>59</v>
      </c>
      <c r="AO133" s="10" t="s">
        <v>59</v>
      </c>
      <c r="AP133" s="10" t="s">
        <v>59</v>
      </c>
      <c r="AQ133" s="11">
        <v>48.376398926408598</v>
      </c>
      <c r="AR133" s="10" t="s">
        <v>59</v>
      </c>
      <c r="AS133" s="10" t="s">
        <v>59</v>
      </c>
      <c r="AT133" s="10" t="s">
        <v>59</v>
      </c>
      <c r="AU133" s="11">
        <v>60.840883959179202</v>
      </c>
      <c r="AV133" s="10" t="s">
        <v>59</v>
      </c>
      <c r="AW133" s="10" t="s">
        <v>59</v>
      </c>
      <c r="AX133" s="10" t="s">
        <v>59</v>
      </c>
      <c r="AY133" s="11">
        <v>60.238271577129801</v>
      </c>
      <c r="AZ133" s="10" t="s">
        <v>59</v>
      </c>
      <c r="BA133" s="10" t="s">
        <v>59</v>
      </c>
      <c r="BB133" s="10" t="s">
        <v>59</v>
      </c>
      <c r="BC133" s="11">
        <v>49.445331685747703</v>
      </c>
      <c r="BD133" s="10" t="s">
        <v>59</v>
      </c>
      <c r="BE133" s="10" t="s">
        <v>59</v>
      </c>
      <c r="BF133" s="5" t="s">
        <v>59</v>
      </c>
    </row>
    <row r="134" spans="1:58" ht="12.75" hidden="1" x14ac:dyDescent="0.2">
      <c r="A134" s="8" t="s">
        <v>191</v>
      </c>
      <c r="B134" s="9">
        <v>4185166</v>
      </c>
      <c r="C134" s="8" t="s">
        <v>485</v>
      </c>
      <c r="D134" s="8"/>
      <c r="E134" s="13" t="s">
        <v>457</v>
      </c>
      <c r="F134" s="13" t="s">
        <v>448</v>
      </c>
      <c r="G134" s="10" t="s">
        <v>59</v>
      </c>
      <c r="H134" s="10" t="s">
        <v>59</v>
      </c>
      <c r="I134" s="10" t="s">
        <v>59</v>
      </c>
      <c r="J134" s="10" t="s">
        <v>59</v>
      </c>
      <c r="K134" s="10" t="s">
        <v>59</v>
      </c>
      <c r="L134" s="10" t="s">
        <v>59</v>
      </c>
      <c r="M134" s="10" t="s">
        <v>59</v>
      </c>
      <c r="N134" s="10" t="s">
        <v>59</v>
      </c>
      <c r="O134" s="10" t="s">
        <v>59</v>
      </c>
      <c r="P134" s="10" t="s">
        <v>59</v>
      </c>
      <c r="Q134" s="10" t="s">
        <v>59</v>
      </c>
      <c r="R134" s="10" t="s">
        <v>59</v>
      </c>
      <c r="S134" s="10" t="s">
        <v>59</v>
      </c>
      <c r="T134" s="10" t="s">
        <v>59</v>
      </c>
      <c r="U134" s="10" t="s">
        <v>59</v>
      </c>
      <c r="V134" s="10" t="s">
        <v>59</v>
      </c>
      <c r="W134" s="10" t="s">
        <v>59</v>
      </c>
      <c r="X134" s="10" t="s">
        <v>59</v>
      </c>
      <c r="Y134" s="10" t="s">
        <v>59</v>
      </c>
      <c r="Z134" s="10" t="s">
        <v>59</v>
      </c>
      <c r="AA134" s="10" t="s">
        <v>59</v>
      </c>
      <c r="AB134" s="10" t="s">
        <v>59</v>
      </c>
      <c r="AC134" s="10" t="s">
        <v>59</v>
      </c>
      <c r="AD134" s="10" t="s">
        <v>59</v>
      </c>
      <c r="AE134" s="10" t="s">
        <v>59</v>
      </c>
      <c r="AF134" s="10" t="s">
        <v>59</v>
      </c>
      <c r="AG134" s="10" t="s">
        <v>59</v>
      </c>
      <c r="AH134" s="10" t="s">
        <v>59</v>
      </c>
      <c r="AI134" s="10" t="s">
        <v>59</v>
      </c>
      <c r="AJ134" s="10" t="s">
        <v>59</v>
      </c>
      <c r="AK134" s="10" t="s">
        <v>59</v>
      </c>
      <c r="AL134" s="10" t="s">
        <v>59</v>
      </c>
      <c r="AM134" s="10" t="s">
        <v>59</v>
      </c>
      <c r="AN134" s="10" t="s">
        <v>59</v>
      </c>
      <c r="AO134" s="10" t="s">
        <v>59</v>
      </c>
      <c r="AP134" s="10" t="s">
        <v>59</v>
      </c>
      <c r="AQ134" s="10" t="s">
        <v>59</v>
      </c>
      <c r="AR134" s="10" t="s">
        <v>59</v>
      </c>
      <c r="AS134" s="10" t="s">
        <v>59</v>
      </c>
      <c r="AT134" s="10" t="s">
        <v>59</v>
      </c>
      <c r="AU134" s="10" t="s">
        <v>59</v>
      </c>
      <c r="AV134" s="10" t="s">
        <v>59</v>
      </c>
      <c r="AW134" s="10" t="s">
        <v>59</v>
      </c>
      <c r="AX134" s="10" t="s">
        <v>59</v>
      </c>
      <c r="AY134" s="10" t="s">
        <v>59</v>
      </c>
      <c r="AZ134" s="10" t="s">
        <v>59</v>
      </c>
      <c r="BA134" s="10" t="s">
        <v>59</v>
      </c>
      <c r="BB134" s="10" t="s">
        <v>59</v>
      </c>
      <c r="BC134" s="10" t="s">
        <v>59</v>
      </c>
      <c r="BD134" s="10" t="s">
        <v>59</v>
      </c>
      <c r="BE134" s="10" t="s">
        <v>59</v>
      </c>
      <c r="BF134" s="5" t="s">
        <v>59</v>
      </c>
    </row>
    <row r="135" spans="1:58" ht="12.75" hidden="1" x14ac:dyDescent="0.2">
      <c r="A135" s="8" t="s">
        <v>192</v>
      </c>
      <c r="B135" s="9">
        <v>10882842</v>
      </c>
      <c r="C135" s="8">
        <v>6719</v>
      </c>
      <c r="D135" s="8" t="s">
        <v>517</v>
      </c>
      <c r="E135" s="13" t="s">
        <v>441</v>
      </c>
      <c r="F135" s="13" t="s">
        <v>518</v>
      </c>
      <c r="G135" s="11">
        <v>7.8275808732543704</v>
      </c>
      <c r="H135" s="11">
        <v>11.007385765771399</v>
      </c>
      <c r="I135" s="11">
        <v>14.945471820809701</v>
      </c>
      <c r="J135" s="11">
        <v>15.768062719738399</v>
      </c>
      <c r="K135" s="11">
        <v>12.5374639297698</v>
      </c>
      <c r="L135" s="11">
        <v>13.4981915848415</v>
      </c>
      <c r="M135" s="11">
        <v>8.9645294867743193</v>
      </c>
      <c r="N135" s="11">
        <v>10.140174251834001</v>
      </c>
      <c r="O135" s="11">
        <v>10.9872598969256</v>
      </c>
      <c r="P135" s="11">
        <v>11.3766227223109</v>
      </c>
      <c r="Q135" s="11">
        <v>14.9678808706069</v>
      </c>
      <c r="R135" s="11">
        <v>19.234923616338701</v>
      </c>
      <c r="S135" s="11">
        <v>9.8760203340194099</v>
      </c>
      <c r="T135" s="11">
        <v>6.3386054439250801</v>
      </c>
      <c r="U135" s="11">
        <v>10.641477728201</v>
      </c>
      <c r="V135" s="11">
        <v>11.7240916660463</v>
      </c>
      <c r="W135" s="11">
        <v>7.1644912193756198</v>
      </c>
      <c r="X135" s="11">
        <v>10.830500706419899</v>
      </c>
      <c r="Y135" s="11">
        <v>12.574956013821399</v>
      </c>
      <c r="Z135" s="11">
        <v>8.5187350423417403</v>
      </c>
      <c r="AA135" s="11">
        <v>3.5077444853703099</v>
      </c>
      <c r="AB135" s="10" t="s">
        <v>59</v>
      </c>
      <c r="AC135" s="10" t="s">
        <v>59</v>
      </c>
      <c r="AD135" s="10" t="s">
        <v>59</v>
      </c>
      <c r="AE135" s="11">
        <v>2.9025574925666402</v>
      </c>
      <c r="AF135" s="10" t="s">
        <v>59</v>
      </c>
      <c r="AG135" s="10" t="s">
        <v>59</v>
      </c>
      <c r="AH135" s="10" t="s">
        <v>59</v>
      </c>
      <c r="AI135" s="10" t="s">
        <v>59</v>
      </c>
      <c r="AJ135" s="10" t="s">
        <v>59</v>
      </c>
      <c r="AK135" s="10" t="s">
        <v>59</v>
      </c>
      <c r="AL135" s="10" t="s">
        <v>59</v>
      </c>
      <c r="AM135" s="10" t="s">
        <v>59</v>
      </c>
      <c r="AN135" s="10" t="s">
        <v>59</v>
      </c>
      <c r="AO135" s="10" t="s">
        <v>59</v>
      </c>
      <c r="AP135" s="10" t="s">
        <v>59</v>
      </c>
      <c r="AQ135" s="10" t="s">
        <v>59</v>
      </c>
      <c r="AR135" s="10" t="s">
        <v>59</v>
      </c>
      <c r="AS135" s="10" t="s">
        <v>59</v>
      </c>
      <c r="AT135" s="10" t="s">
        <v>59</v>
      </c>
      <c r="AU135" s="10" t="s">
        <v>59</v>
      </c>
      <c r="AV135" s="10" t="s">
        <v>59</v>
      </c>
      <c r="AW135" s="10" t="s">
        <v>59</v>
      </c>
      <c r="AX135" s="10" t="s">
        <v>59</v>
      </c>
      <c r="AY135" s="10" t="s">
        <v>59</v>
      </c>
      <c r="AZ135" s="10" t="s">
        <v>59</v>
      </c>
      <c r="BA135" s="10" t="s">
        <v>59</v>
      </c>
      <c r="BB135" s="10" t="s">
        <v>59</v>
      </c>
      <c r="BC135" s="10" t="s">
        <v>59</v>
      </c>
      <c r="BD135" s="10" t="s">
        <v>59</v>
      </c>
      <c r="BE135" s="10" t="s">
        <v>59</v>
      </c>
      <c r="BF135" s="5" t="s">
        <v>59</v>
      </c>
    </row>
    <row r="136" spans="1:58" ht="12.75" hidden="1" x14ac:dyDescent="0.2">
      <c r="A136" s="8" t="s">
        <v>193</v>
      </c>
      <c r="B136" s="9">
        <v>4837675</v>
      </c>
      <c r="C136" s="8" t="s">
        <v>519</v>
      </c>
      <c r="D136" s="8"/>
      <c r="E136" s="13" t="s">
        <v>457</v>
      </c>
      <c r="F136" s="13" t="s">
        <v>451</v>
      </c>
      <c r="G136" s="10" t="s">
        <v>59</v>
      </c>
      <c r="H136" s="10" t="s">
        <v>59</v>
      </c>
      <c r="I136" s="10" t="s">
        <v>59</v>
      </c>
      <c r="J136" s="10" t="s">
        <v>59</v>
      </c>
      <c r="K136" s="10" t="s">
        <v>59</v>
      </c>
      <c r="L136" s="10" t="s">
        <v>59</v>
      </c>
      <c r="M136" s="10" t="s">
        <v>59</v>
      </c>
      <c r="N136" s="10" t="s">
        <v>59</v>
      </c>
      <c r="O136" s="10" t="s">
        <v>59</v>
      </c>
      <c r="P136" s="10" t="s">
        <v>59</v>
      </c>
      <c r="Q136" s="10" t="s">
        <v>59</v>
      </c>
      <c r="R136" s="10" t="s">
        <v>59</v>
      </c>
      <c r="S136" s="10" t="s">
        <v>59</v>
      </c>
      <c r="T136" s="10" t="s">
        <v>59</v>
      </c>
      <c r="U136" s="10" t="s">
        <v>59</v>
      </c>
      <c r="V136" s="11">
        <v>32.279540497923698</v>
      </c>
      <c r="W136" s="11">
        <v>32.279540497923698</v>
      </c>
      <c r="X136" s="10" t="s">
        <v>59</v>
      </c>
      <c r="Y136" s="10" t="s">
        <v>59</v>
      </c>
      <c r="Z136" s="11">
        <v>41.6247238029746</v>
      </c>
      <c r="AA136" s="11">
        <v>41.6247238029746</v>
      </c>
      <c r="AB136" s="10" t="s">
        <v>59</v>
      </c>
      <c r="AC136" s="10" t="s">
        <v>59</v>
      </c>
      <c r="AD136" s="11">
        <v>38.619190609157201</v>
      </c>
      <c r="AE136" s="11">
        <v>38.619190609157201</v>
      </c>
      <c r="AF136" s="10" t="s">
        <v>59</v>
      </c>
      <c r="AG136" s="10" t="s">
        <v>59</v>
      </c>
      <c r="AH136" s="11">
        <v>77.356129562712894</v>
      </c>
      <c r="AI136" s="11">
        <v>77.356129562712894</v>
      </c>
      <c r="AJ136" s="10" t="s">
        <v>59</v>
      </c>
      <c r="AK136" s="10" t="s">
        <v>59</v>
      </c>
      <c r="AL136" s="11">
        <v>81.951641228141</v>
      </c>
      <c r="AM136" s="11">
        <v>81.951641228141</v>
      </c>
      <c r="AN136" s="10" t="s">
        <v>59</v>
      </c>
      <c r="AO136" s="10" t="s">
        <v>59</v>
      </c>
      <c r="AP136" s="11">
        <v>79.312589157030004</v>
      </c>
      <c r="AQ136" s="11">
        <v>79.312589157030004</v>
      </c>
      <c r="AR136" s="10" t="s">
        <v>59</v>
      </c>
      <c r="AS136" s="10" t="s">
        <v>59</v>
      </c>
      <c r="AT136" s="11">
        <v>70.702949867426995</v>
      </c>
      <c r="AU136" s="11">
        <v>70.702949867426995</v>
      </c>
      <c r="AV136" s="10" t="s">
        <v>59</v>
      </c>
      <c r="AW136" s="10" t="s">
        <v>59</v>
      </c>
      <c r="AX136" s="10" t="s">
        <v>59</v>
      </c>
      <c r="AY136" s="10" t="s">
        <v>59</v>
      </c>
      <c r="AZ136" s="10" t="s">
        <v>59</v>
      </c>
      <c r="BA136" s="10" t="s">
        <v>59</v>
      </c>
      <c r="BB136" s="10" t="s">
        <v>59</v>
      </c>
      <c r="BC136" s="10" t="s">
        <v>59</v>
      </c>
      <c r="BD136" s="10" t="s">
        <v>59</v>
      </c>
      <c r="BE136" s="10" t="s">
        <v>59</v>
      </c>
      <c r="BF136" s="5" t="s">
        <v>59</v>
      </c>
    </row>
    <row r="137" spans="1:58" ht="12.75" hidden="1" x14ac:dyDescent="0.2">
      <c r="A137" s="8" t="s">
        <v>194</v>
      </c>
      <c r="B137" s="9">
        <v>4182980</v>
      </c>
      <c r="C137" s="8" t="s">
        <v>439</v>
      </c>
      <c r="D137" s="8" t="s">
        <v>520</v>
      </c>
      <c r="E137" s="13" t="s">
        <v>441</v>
      </c>
      <c r="F137" s="13" t="s">
        <v>442</v>
      </c>
      <c r="G137" s="10" t="s">
        <v>59</v>
      </c>
      <c r="H137" s="10" t="s">
        <v>59</v>
      </c>
      <c r="I137" s="10" t="s">
        <v>59</v>
      </c>
      <c r="J137" s="10" t="s">
        <v>59</v>
      </c>
      <c r="K137" s="10" t="s">
        <v>59</v>
      </c>
      <c r="L137" s="10" t="s">
        <v>59</v>
      </c>
      <c r="M137" s="10" t="s">
        <v>59</v>
      </c>
      <c r="N137" s="10" t="s">
        <v>59</v>
      </c>
      <c r="O137" s="10" t="s">
        <v>59</v>
      </c>
      <c r="P137" s="10" t="s">
        <v>59</v>
      </c>
      <c r="Q137" s="10" t="s">
        <v>59</v>
      </c>
      <c r="R137" s="10" t="s">
        <v>59</v>
      </c>
      <c r="S137" s="10" t="s">
        <v>59</v>
      </c>
      <c r="T137" s="10" t="s">
        <v>59</v>
      </c>
      <c r="U137" s="10" t="s">
        <v>59</v>
      </c>
      <c r="V137" s="10" t="s">
        <v>59</v>
      </c>
      <c r="W137" s="10" t="s">
        <v>59</v>
      </c>
      <c r="X137" s="10" t="s">
        <v>59</v>
      </c>
      <c r="Y137" s="10" t="s">
        <v>59</v>
      </c>
      <c r="Z137" s="10" t="s">
        <v>59</v>
      </c>
      <c r="AA137" s="10" t="s">
        <v>59</v>
      </c>
      <c r="AB137" s="10" t="s">
        <v>59</v>
      </c>
      <c r="AC137" s="10" t="s">
        <v>59</v>
      </c>
      <c r="AD137" s="10" t="s">
        <v>59</v>
      </c>
      <c r="AE137" s="10" t="s">
        <v>59</v>
      </c>
      <c r="AF137" s="10" t="s">
        <v>59</v>
      </c>
      <c r="AG137" s="10" t="s">
        <v>59</v>
      </c>
      <c r="AH137" s="10" t="s">
        <v>59</v>
      </c>
      <c r="AI137" s="10" t="s">
        <v>59</v>
      </c>
      <c r="AJ137" s="10" t="s">
        <v>59</v>
      </c>
      <c r="AK137" s="10" t="s">
        <v>59</v>
      </c>
      <c r="AL137" s="10" t="s">
        <v>59</v>
      </c>
      <c r="AM137" s="10" t="s">
        <v>59</v>
      </c>
      <c r="AN137" s="10" t="s">
        <v>59</v>
      </c>
      <c r="AO137" s="10" t="s">
        <v>59</v>
      </c>
      <c r="AP137" s="10" t="s">
        <v>59</v>
      </c>
      <c r="AQ137" s="10" t="s">
        <v>59</v>
      </c>
      <c r="AR137" s="10" t="s">
        <v>59</v>
      </c>
      <c r="AS137" s="10" t="s">
        <v>59</v>
      </c>
      <c r="AT137" s="10" t="s">
        <v>59</v>
      </c>
      <c r="AU137" s="10" t="s">
        <v>59</v>
      </c>
      <c r="AV137" s="10" t="s">
        <v>59</v>
      </c>
      <c r="AW137" s="10" t="s">
        <v>59</v>
      </c>
      <c r="AX137" s="10" t="s">
        <v>59</v>
      </c>
      <c r="AY137" s="10" t="s">
        <v>59</v>
      </c>
      <c r="AZ137" s="10" t="s">
        <v>59</v>
      </c>
      <c r="BA137" s="10" t="s">
        <v>59</v>
      </c>
      <c r="BB137" s="10" t="s">
        <v>59</v>
      </c>
      <c r="BC137" s="10" t="s">
        <v>59</v>
      </c>
      <c r="BD137" s="10" t="s">
        <v>59</v>
      </c>
      <c r="BE137" s="10" t="s">
        <v>59</v>
      </c>
      <c r="BF137" s="5" t="s">
        <v>59</v>
      </c>
    </row>
    <row r="138" spans="1:58" hidden="1" x14ac:dyDescent="0.2">
      <c r="A138" s="8" t="s">
        <v>195</v>
      </c>
      <c r="B138" s="9">
        <v>4394522</v>
      </c>
      <c r="C138" s="18" t="s">
        <v>483</v>
      </c>
      <c r="D138" s="18"/>
      <c r="E138" s="19" t="s">
        <v>454</v>
      </c>
      <c r="F138" s="19" t="s">
        <v>446</v>
      </c>
      <c r="G138" s="11">
        <v>26.957904389129698</v>
      </c>
      <c r="H138" s="10" t="s">
        <v>59</v>
      </c>
      <c r="I138" s="10" t="s">
        <v>59</v>
      </c>
      <c r="J138" s="11">
        <v>39.505054714657298</v>
      </c>
      <c r="K138" s="11">
        <v>39.505054714657298</v>
      </c>
      <c r="L138" s="10" t="s">
        <v>59</v>
      </c>
      <c r="M138" s="10" t="s">
        <v>59</v>
      </c>
      <c r="N138" s="10" t="s">
        <v>59</v>
      </c>
      <c r="O138" s="10" t="s">
        <v>59</v>
      </c>
      <c r="P138" s="10" t="s">
        <v>59</v>
      </c>
      <c r="Q138" s="10" t="s">
        <v>59</v>
      </c>
      <c r="R138" s="10" t="s">
        <v>59</v>
      </c>
      <c r="S138" s="10" t="s">
        <v>59</v>
      </c>
      <c r="T138" s="10" t="s">
        <v>59</v>
      </c>
      <c r="U138" s="10" t="s">
        <v>59</v>
      </c>
      <c r="V138" s="11">
        <v>34.190617055955698</v>
      </c>
      <c r="W138" s="11">
        <v>34.190617055955698</v>
      </c>
      <c r="X138" s="10" t="s">
        <v>59</v>
      </c>
      <c r="Y138" s="10" t="s">
        <v>59</v>
      </c>
      <c r="Z138" s="11">
        <v>45.1587995481419</v>
      </c>
      <c r="AA138" s="11">
        <v>45.1587995481419</v>
      </c>
      <c r="AB138" s="10" t="s">
        <v>59</v>
      </c>
      <c r="AC138" s="10" t="s">
        <v>59</v>
      </c>
      <c r="AD138" s="11">
        <v>59.774952515485801</v>
      </c>
      <c r="AE138" s="11">
        <v>59.774952515485801</v>
      </c>
      <c r="AF138" s="10" t="s">
        <v>59</v>
      </c>
      <c r="AG138" s="10" t="s">
        <v>59</v>
      </c>
      <c r="AH138" s="11">
        <v>63.297135784632303</v>
      </c>
      <c r="AI138" s="11">
        <v>63.297135784632303</v>
      </c>
      <c r="AJ138" s="10" t="s">
        <v>59</v>
      </c>
      <c r="AK138" s="10" t="s">
        <v>59</v>
      </c>
      <c r="AL138" s="11">
        <v>73.619591860973102</v>
      </c>
      <c r="AM138" s="11">
        <v>73.619591860973102</v>
      </c>
      <c r="AN138" s="10" t="s">
        <v>59</v>
      </c>
      <c r="AO138" s="10" t="s">
        <v>59</v>
      </c>
      <c r="AP138" s="11">
        <v>70.829569394475698</v>
      </c>
      <c r="AQ138" s="11">
        <v>70.829569394475698</v>
      </c>
      <c r="AR138" s="10" t="s">
        <v>59</v>
      </c>
      <c r="AS138" s="10" t="s">
        <v>59</v>
      </c>
      <c r="AT138" s="11">
        <v>63.461724957510498</v>
      </c>
      <c r="AU138" s="11">
        <v>63.461724957510498</v>
      </c>
      <c r="AV138" s="10" t="s">
        <v>59</v>
      </c>
      <c r="AW138" s="10" t="s">
        <v>59</v>
      </c>
      <c r="AX138" s="11">
        <v>55.679274118963399</v>
      </c>
      <c r="AY138" s="11">
        <v>55.679274118963399</v>
      </c>
      <c r="AZ138" s="10" t="s">
        <v>59</v>
      </c>
      <c r="BA138" s="10" t="s">
        <v>59</v>
      </c>
      <c r="BB138" s="10" t="s">
        <v>59</v>
      </c>
      <c r="BC138" s="11">
        <v>46.075502930032698</v>
      </c>
      <c r="BD138" s="10" t="s">
        <v>59</v>
      </c>
      <c r="BE138" s="10" t="s">
        <v>59</v>
      </c>
      <c r="BF138" s="5" t="s">
        <v>59</v>
      </c>
    </row>
    <row r="139" spans="1:58" ht="12.75" hidden="1" x14ac:dyDescent="0.2">
      <c r="A139" s="8" t="s">
        <v>196</v>
      </c>
      <c r="B139" s="9">
        <v>5000115</v>
      </c>
      <c r="C139" s="8">
        <v>6719</v>
      </c>
      <c r="D139" s="8" t="s">
        <v>521</v>
      </c>
      <c r="E139" s="13" t="s">
        <v>441</v>
      </c>
      <c r="F139" s="13" t="s">
        <v>518</v>
      </c>
      <c r="G139" s="11">
        <v>58.235669615233803</v>
      </c>
      <c r="H139" s="11">
        <v>56.391856004839198</v>
      </c>
      <c r="I139" s="11">
        <v>50.9173310964485</v>
      </c>
      <c r="J139" s="11">
        <v>50.549264480436499</v>
      </c>
      <c r="K139" s="11">
        <v>54.3095040850001</v>
      </c>
      <c r="L139" s="11">
        <v>53.999978101321503</v>
      </c>
      <c r="M139" s="11">
        <v>53.667975011152301</v>
      </c>
      <c r="N139" s="11">
        <v>57.655113755125903</v>
      </c>
      <c r="O139" s="11">
        <v>57.787070577782103</v>
      </c>
      <c r="P139" s="11">
        <v>59.3045404289076</v>
      </c>
      <c r="Q139" s="11">
        <v>56.807551008153602</v>
      </c>
      <c r="R139" s="11">
        <v>57.337284369940498</v>
      </c>
      <c r="S139" s="11">
        <v>61.029397721334199</v>
      </c>
      <c r="T139" s="11">
        <v>57.290644117943799</v>
      </c>
      <c r="U139" s="11">
        <v>53.0261567621598</v>
      </c>
      <c r="V139" s="11">
        <v>52.622844907544</v>
      </c>
      <c r="W139" s="11">
        <v>53.897367927967899</v>
      </c>
      <c r="X139" s="10" t="s">
        <v>59</v>
      </c>
      <c r="Y139" s="10" t="s">
        <v>59</v>
      </c>
      <c r="Z139" s="10" t="s">
        <v>59</v>
      </c>
      <c r="AA139" s="11">
        <v>40.5155807807946</v>
      </c>
      <c r="AB139" s="10" t="s">
        <v>59</v>
      </c>
      <c r="AC139" s="10" t="s">
        <v>59</v>
      </c>
      <c r="AD139" s="10" t="s">
        <v>59</v>
      </c>
      <c r="AE139" s="11">
        <v>43.796392570760297</v>
      </c>
      <c r="AF139" s="10" t="s">
        <v>59</v>
      </c>
      <c r="AG139" s="10" t="s">
        <v>59</v>
      </c>
      <c r="AH139" s="10" t="s">
        <v>59</v>
      </c>
      <c r="AI139" s="11">
        <v>34.557218491621001</v>
      </c>
      <c r="AJ139" s="10" t="s">
        <v>59</v>
      </c>
      <c r="AK139" s="10" t="s">
        <v>59</v>
      </c>
      <c r="AL139" s="10" t="s">
        <v>59</v>
      </c>
      <c r="AM139" s="10" t="s">
        <v>59</v>
      </c>
      <c r="AN139" s="10" t="s">
        <v>59</v>
      </c>
      <c r="AO139" s="10" t="s">
        <v>59</v>
      </c>
      <c r="AP139" s="10" t="s">
        <v>59</v>
      </c>
      <c r="AQ139" s="10" t="s">
        <v>59</v>
      </c>
      <c r="AR139" s="10" t="s">
        <v>59</v>
      </c>
      <c r="AS139" s="10" t="s">
        <v>59</v>
      </c>
      <c r="AT139" s="10" t="s">
        <v>59</v>
      </c>
      <c r="AU139" s="10" t="s">
        <v>59</v>
      </c>
      <c r="AV139" s="10" t="s">
        <v>59</v>
      </c>
      <c r="AW139" s="10" t="s">
        <v>59</v>
      </c>
      <c r="AX139" s="10" t="s">
        <v>59</v>
      </c>
      <c r="AY139" s="10" t="s">
        <v>59</v>
      </c>
      <c r="AZ139" s="10" t="s">
        <v>59</v>
      </c>
      <c r="BA139" s="10" t="s">
        <v>59</v>
      </c>
      <c r="BB139" s="10" t="s">
        <v>59</v>
      </c>
      <c r="BC139" s="10" t="s">
        <v>59</v>
      </c>
      <c r="BD139" s="10" t="s">
        <v>59</v>
      </c>
      <c r="BE139" s="10" t="s">
        <v>59</v>
      </c>
      <c r="BF139" s="5" t="s">
        <v>59</v>
      </c>
    </row>
    <row r="140" spans="1:58" ht="12.75" hidden="1" x14ac:dyDescent="0.2">
      <c r="A140" s="8" t="s">
        <v>197</v>
      </c>
      <c r="B140" s="9">
        <v>11116089</v>
      </c>
      <c r="C140" s="8" t="s">
        <v>439</v>
      </c>
      <c r="D140" s="8" t="s">
        <v>522</v>
      </c>
      <c r="E140" s="13" t="s">
        <v>441</v>
      </c>
      <c r="F140" s="13" t="s">
        <v>442</v>
      </c>
      <c r="G140" s="10" t="s">
        <v>59</v>
      </c>
      <c r="H140" s="10" t="s">
        <v>59</v>
      </c>
      <c r="I140" s="10" t="s">
        <v>59</v>
      </c>
      <c r="J140" s="10" t="s">
        <v>59</v>
      </c>
      <c r="K140" s="10" t="s">
        <v>59</v>
      </c>
      <c r="L140" s="10" t="s">
        <v>59</v>
      </c>
      <c r="M140" s="10" t="s">
        <v>59</v>
      </c>
      <c r="N140" s="10" t="s">
        <v>59</v>
      </c>
      <c r="O140" s="10" t="s">
        <v>59</v>
      </c>
      <c r="P140" s="10" t="s">
        <v>59</v>
      </c>
      <c r="Q140" s="10" t="s">
        <v>59</v>
      </c>
      <c r="R140" s="10" t="s">
        <v>59</v>
      </c>
      <c r="S140" s="10" t="s">
        <v>59</v>
      </c>
      <c r="T140" s="10" t="s">
        <v>59</v>
      </c>
      <c r="U140" s="10" t="s">
        <v>59</v>
      </c>
      <c r="V140" s="10" t="s">
        <v>59</v>
      </c>
      <c r="W140" s="10" t="s">
        <v>59</v>
      </c>
      <c r="X140" s="10" t="s">
        <v>59</v>
      </c>
      <c r="Y140" s="10" t="s">
        <v>59</v>
      </c>
      <c r="Z140" s="10" t="s">
        <v>59</v>
      </c>
      <c r="AA140" s="10" t="s">
        <v>59</v>
      </c>
      <c r="AB140" s="10" t="s">
        <v>59</v>
      </c>
      <c r="AC140" s="10" t="s">
        <v>59</v>
      </c>
      <c r="AD140" s="10" t="s">
        <v>59</v>
      </c>
      <c r="AE140" s="10" t="s">
        <v>59</v>
      </c>
      <c r="AF140" s="10" t="s">
        <v>59</v>
      </c>
      <c r="AG140" s="10" t="s">
        <v>59</v>
      </c>
      <c r="AH140" s="10" t="s">
        <v>59</v>
      </c>
      <c r="AI140" s="10" t="s">
        <v>59</v>
      </c>
      <c r="AJ140" s="10" t="s">
        <v>59</v>
      </c>
      <c r="AK140" s="10" t="s">
        <v>59</v>
      </c>
      <c r="AL140" s="10" t="s">
        <v>59</v>
      </c>
      <c r="AM140" s="10" t="s">
        <v>59</v>
      </c>
      <c r="AN140" s="10" t="s">
        <v>59</v>
      </c>
      <c r="AO140" s="10" t="s">
        <v>59</v>
      </c>
      <c r="AP140" s="10" t="s">
        <v>59</v>
      </c>
      <c r="AQ140" s="10" t="s">
        <v>59</v>
      </c>
      <c r="AR140" s="10" t="s">
        <v>59</v>
      </c>
      <c r="AS140" s="10" t="s">
        <v>59</v>
      </c>
      <c r="AT140" s="10" t="s">
        <v>59</v>
      </c>
      <c r="AU140" s="10" t="s">
        <v>59</v>
      </c>
      <c r="AV140" s="10" t="s">
        <v>59</v>
      </c>
      <c r="AW140" s="10" t="s">
        <v>59</v>
      </c>
      <c r="AX140" s="10" t="s">
        <v>59</v>
      </c>
      <c r="AY140" s="10" t="s">
        <v>59</v>
      </c>
      <c r="AZ140" s="10" t="s">
        <v>59</v>
      </c>
      <c r="BA140" s="10" t="s">
        <v>59</v>
      </c>
      <c r="BB140" s="10" t="s">
        <v>59</v>
      </c>
      <c r="BC140" s="10" t="s">
        <v>59</v>
      </c>
      <c r="BD140" s="10" t="s">
        <v>59</v>
      </c>
      <c r="BE140" s="10" t="s">
        <v>59</v>
      </c>
      <c r="BF140" s="5" t="s">
        <v>59</v>
      </c>
    </row>
    <row r="141" spans="1:58" hidden="1" x14ac:dyDescent="0.2">
      <c r="A141" s="8" t="s">
        <v>198</v>
      </c>
      <c r="B141" s="9">
        <v>4306449</v>
      </c>
      <c r="C141" s="16" t="s">
        <v>453</v>
      </c>
      <c r="D141" s="16"/>
      <c r="E141" s="17" t="s">
        <v>454</v>
      </c>
      <c r="F141" s="17" t="s">
        <v>446</v>
      </c>
      <c r="G141" s="11">
        <v>30.571894843897802</v>
      </c>
      <c r="H141" s="10" t="s">
        <v>59</v>
      </c>
      <c r="I141" s="10" t="s">
        <v>59</v>
      </c>
      <c r="J141" s="11">
        <v>26.985196473176899</v>
      </c>
      <c r="K141" s="11">
        <v>26.985196473176899</v>
      </c>
      <c r="L141" s="10" t="s">
        <v>59</v>
      </c>
      <c r="M141" s="10" t="s">
        <v>59</v>
      </c>
      <c r="N141" s="11">
        <v>32.2466726048835</v>
      </c>
      <c r="O141" s="11">
        <v>32.2466726048835</v>
      </c>
      <c r="P141" s="10" t="s">
        <v>59</v>
      </c>
      <c r="Q141" s="10" t="s">
        <v>59</v>
      </c>
      <c r="R141" s="10" t="s">
        <v>59</v>
      </c>
      <c r="S141" s="10" t="s">
        <v>59</v>
      </c>
      <c r="T141" s="10" t="s">
        <v>59</v>
      </c>
      <c r="U141" s="10" t="s">
        <v>59</v>
      </c>
      <c r="V141" s="10" t="s">
        <v>59</v>
      </c>
      <c r="W141" s="10" t="s">
        <v>59</v>
      </c>
      <c r="X141" s="10" t="s">
        <v>59</v>
      </c>
      <c r="Y141" s="10" t="s">
        <v>59</v>
      </c>
      <c r="Z141" s="11">
        <v>32.059068212614498</v>
      </c>
      <c r="AA141" s="11">
        <v>32.059068212614498</v>
      </c>
      <c r="AB141" s="10" t="s">
        <v>59</v>
      </c>
      <c r="AC141" s="10" t="s">
        <v>59</v>
      </c>
      <c r="AD141" s="11">
        <v>45.2435747395199</v>
      </c>
      <c r="AE141" s="11">
        <v>45.2435747395199</v>
      </c>
      <c r="AF141" s="10" t="s">
        <v>59</v>
      </c>
      <c r="AG141" s="10" t="s">
        <v>59</v>
      </c>
      <c r="AH141" s="11">
        <v>42.744932122740401</v>
      </c>
      <c r="AI141" s="11">
        <v>42.744932122740401</v>
      </c>
      <c r="AJ141" s="10" t="s">
        <v>59</v>
      </c>
      <c r="AK141" s="10" t="s">
        <v>59</v>
      </c>
      <c r="AL141" s="11">
        <v>46.2813504733749</v>
      </c>
      <c r="AM141" s="11">
        <v>46.2813504733749</v>
      </c>
      <c r="AN141" s="10" t="s">
        <v>59</v>
      </c>
      <c r="AO141" s="10" t="s">
        <v>59</v>
      </c>
      <c r="AP141" s="11">
        <v>44.530646256676299</v>
      </c>
      <c r="AQ141" s="11">
        <v>44.530646256676299</v>
      </c>
      <c r="AR141" s="10" t="s">
        <v>59</v>
      </c>
      <c r="AS141" s="10" t="s">
        <v>59</v>
      </c>
      <c r="AT141" s="10" t="s">
        <v>59</v>
      </c>
      <c r="AU141" s="10" t="s">
        <v>59</v>
      </c>
      <c r="AV141" s="10" t="s">
        <v>59</v>
      </c>
      <c r="AW141" s="10" t="s">
        <v>59</v>
      </c>
      <c r="AX141" s="10" t="s">
        <v>59</v>
      </c>
      <c r="AY141" s="10" t="s">
        <v>59</v>
      </c>
      <c r="AZ141" s="10" t="s">
        <v>59</v>
      </c>
      <c r="BA141" s="10" t="s">
        <v>59</v>
      </c>
      <c r="BB141" s="10" t="s">
        <v>59</v>
      </c>
      <c r="BC141" s="10" t="s">
        <v>59</v>
      </c>
      <c r="BD141" s="10" t="s">
        <v>59</v>
      </c>
      <c r="BE141" s="10" t="s">
        <v>59</v>
      </c>
      <c r="BF141" s="5" t="s">
        <v>59</v>
      </c>
    </row>
    <row r="142" spans="1:58" hidden="1" x14ac:dyDescent="0.2">
      <c r="A142" s="8" t="s">
        <v>199</v>
      </c>
      <c r="B142" s="9">
        <v>7168551</v>
      </c>
      <c r="C142" s="16" t="s">
        <v>452</v>
      </c>
      <c r="D142" s="16"/>
      <c r="E142" s="17" t="s">
        <v>441</v>
      </c>
      <c r="F142" s="17" t="s">
        <v>446</v>
      </c>
      <c r="G142" s="11">
        <v>34.546705519209198</v>
      </c>
      <c r="H142" s="11">
        <v>34.847624191093402</v>
      </c>
      <c r="I142" s="11">
        <v>33.633069811558698</v>
      </c>
      <c r="J142" s="11">
        <v>32.746660639676101</v>
      </c>
      <c r="K142" s="11">
        <v>32.746660639676101</v>
      </c>
      <c r="L142" s="11">
        <v>32.4258906719351</v>
      </c>
      <c r="M142" s="10" t="s">
        <v>59</v>
      </c>
      <c r="N142" s="11">
        <v>25.198367457005201</v>
      </c>
      <c r="O142" s="11">
        <v>25.198367457005201</v>
      </c>
      <c r="P142" s="11">
        <v>23.453000821716302</v>
      </c>
      <c r="Q142" s="11">
        <v>23.775112197631501</v>
      </c>
      <c r="R142" s="11">
        <v>23.758356802640201</v>
      </c>
      <c r="S142" s="11">
        <v>23.758356802640201</v>
      </c>
      <c r="T142" s="11">
        <v>22.086680578575301</v>
      </c>
      <c r="U142" s="11">
        <v>22.718993380458102</v>
      </c>
      <c r="V142" s="11">
        <v>20.452621430582301</v>
      </c>
      <c r="W142" s="11">
        <v>20.452621430582301</v>
      </c>
      <c r="X142" s="10" t="s">
        <v>59</v>
      </c>
      <c r="Y142" s="10" t="s">
        <v>59</v>
      </c>
      <c r="Z142" s="11">
        <v>16.336164046543701</v>
      </c>
      <c r="AA142" s="11">
        <v>16.336164046543701</v>
      </c>
      <c r="AB142" s="10" t="s">
        <v>59</v>
      </c>
      <c r="AC142" s="10" t="s">
        <v>59</v>
      </c>
      <c r="AD142" s="11">
        <v>17.449499990661099</v>
      </c>
      <c r="AE142" s="11">
        <v>17.449499990661099</v>
      </c>
      <c r="AF142" s="10" t="s">
        <v>59</v>
      </c>
      <c r="AG142" s="10" t="s">
        <v>59</v>
      </c>
      <c r="AH142" s="11">
        <v>19.6995823847504</v>
      </c>
      <c r="AI142" s="11">
        <v>19.6995823847504</v>
      </c>
      <c r="AJ142" s="10" t="s">
        <v>59</v>
      </c>
      <c r="AK142" s="10" t="s">
        <v>59</v>
      </c>
      <c r="AL142" s="11">
        <v>36.528145772541102</v>
      </c>
      <c r="AM142" s="11">
        <v>36.528145772541102</v>
      </c>
      <c r="AN142" s="10" t="s">
        <v>59</v>
      </c>
      <c r="AO142" s="10" t="s">
        <v>59</v>
      </c>
      <c r="AP142" s="11">
        <v>34.707611623542597</v>
      </c>
      <c r="AQ142" s="11">
        <v>34.707611623542597</v>
      </c>
      <c r="AR142" s="10" t="s">
        <v>59</v>
      </c>
      <c r="AS142" s="10" t="s">
        <v>59</v>
      </c>
      <c r="AT142" s="10" t="s">
        <v>59</v>
      </c>
      <c r="AU142" s="10" t="s">
        <v>59</v>
      </c>
      <c r="AV142" s="10" t="s">
        <v>59</v>
      </c>
      <c r="AW142" s="10" t="s">
        <v>59</v>
      </c>
      <c r="AX142" s="10" t="s">
        <v>59</v>
      </c>
      <c r="AY142" s="10" t="s">
        <v>59</v>
      </c>
      <c r="AZ142" s="10" t="s">
        <v>59</v>
      </c>
      <c r="BA142" s="10" t="s">
        <v>59</v>
      </c>
      <c r="BB142" s="10" t="s">
        <v>59</v>
      </c>
      <c r="BC142" s="10" t="s">
        <v>59</v>
      </c>
      <c r="BD142" s="10" t="s">
        <v>59</v>
      </c>
      <c r="BE142" s="10" t="s">
        <v>59</v>
      </c>
      <c r="BF142" s="5" t="s">
        <v>59</v>
      </c>
    </row>
    <row r="143" spans="1:58" hidden="1" x14ac:dyDescent="0.2">
      <c r="A143" s="8" t="s">
        <v>200</v>
      </c>
      <c r="B143" s="9">
        <v>4306720</v>
      </c>
      <c r="C143" s="16" t="s">
        <v>452</v>
      </c>
      <c r="D143" s="16"/>
      <c r="E143" s="17" t="s">
        <v>454</v>
      </c>
      <c r="F143" s="17" t="s">
        <v>446</v>
      </c>
      <c r="G143" s="11">
        <v>58.926995784137802</v>
      </c>
      <c r="H143" s="10" t="s">
        <v>59</v>
      </c>
      <c r="I143" s="10" t="s">
        <v>59</v>
      </c>
      <c r="J143" s="11">
        <v>57.068225798726601</v>
      </c>
      <c r="K143" s="11">
        <v>57.068225798726601</v>
      </c>
      <c r="L143" s="10" t="s">
        <v>59</v>
      </c>
      <c r="M143" s="10" t="s">
        <v>59</v>
      </c>
      <c r="N143" s="11">
        <v>57.973431719378098</v>
      </c>
      <c r="O143" s="11">
        <v>57.973431719378098</v>
      </c>
      <c r="P143" s="10" t="s">
        <v>59</v>
      </c>
      <c r="Q143" s="10" t="s">
        <v>59</v>
      </c>
      <c r="R143" s="10" t="s">
        <v>59</v>
      </c>
      <c r="S143" s="10" t="s">
        <v>59</v>
      </c>
      <c r="T143" s="10" t="s">
        <v>59</v>
      </c>
      <c r="U143" s="10" t="s">
        <v>59</v>
      </c>
      <c r="V143" s="11">
        <v>63.4311568057798</v>
      </c>
      <c r="W143" s="11">
        <v>63.4311568057798</v>
      </c>
      <c r="X143" s="10" t="s">
        <v>59</v>
      </c>
      <c r="Y143" s="10" t="s">
        <v>59</v>
      </c>
      <c r="Z143" s="11">
        <v>60.466293585866403</v>
      </c>
      <c r="AA143" s="11">
        <v>60.466293585866403</v>
      </c>
      <c r="AB143" s="10" t="s">
        <v>59</v>
      </c>
      <c r="AC143" s="10" t="s">
        <v>59</v>
      </c>
      <c r="AD143" s="11">
        <v>58.484702711083699</v>
      </c>
      <c r="AE143" s="11">
        <v>58.484702711083699</v>
      </c>
      <c r="AF143" s="10" t="s">
        <v>59</v>
      </c>
      <c r="AG143" s="10" t="s">
        <v>59</v>
      </c>
      <c r="AH143" s="11">
        <v>51.6618637087848</v>
      </c>
      <c r="AI143" s="11">
        <v>51.6618637087848</v>
      </c>
      <c r="AJ143" s="10" t="s">
        <v>59</v>
      </c>
      <c r="AK143" s="10" t="s">
        <v>59</v>
      </c>
      <c r="AL143" s="11">
        <v>46.221405261669901</v>
      </c>
      <c r="AM143" s="11">
        <v>46.221405261669901</v>
      </c>
      <c r="AN143" s="10" t="s">
        <v>59</v>
      </c>
      <c r="AO143" s="10" t="s">
        <v>59</v>
      </c>
      <c r="AP143" s="11">
        <v>49.3533968629676</v>
      </c>
      <c r="AQ143" s="11">
        <v>49.3533968629676</v>
      </c>
      <c r="AR143" s="10" t="s">
        <v>59</v>
      </c>
      <c r="AS143" s="10" t="s">
        <v>59</v>
      </c>
      <c r="AT143" s="11">
        <v>51.139199956566401</v>
      </c>
      <c r="AU143" s="11">
        <v>51.139199956566401</v>
      </c>
      <c r="AV143" s="10" t="s">
        <v>59</v>
      </c>
      <c r="AW143" s="10" t="s">
        <v>59</v>
      </c>
      <c r="AX143" s="11">
        <v>51.101104523896097</v>
      </c>
      <c r="AY143" s="11">
        <v>51.101104523896097</v>
      </c>
      <c r="AZ143" s="10" t="s">
        <v>59</v>
      </c>
      <c r="BA143" s="10" t="s">
        <v>59</v>
      </c>
      <c r="BB143" s="10" t="s">
        <v>59</v>
      </c>
      <c r="BC143" s="11">
        <v>47.109980477608197</v>
      </c>
      <c r="BD143" s="10" t="s">
        <v>59</v>
      </c>
      <c r="BE143" s="10" t="s">
        <v>59</v>
      </c>
      <c r="BF143" s="6">
        <v>23.546017282330201</v>
      </c>
    </row>
    <row r="144" spans="1:58" hidden="1" x14ac:dyDescent="0.2">
      <c r="A144" s="8" t="s">
        <v>201</v>
      </c>
      <c r="B144" s="9">
        <v>4252702</v>
      </c>
      <c r="C144" s="16" t="s">
        <v>483</v>
      </c>
      <c r="D144" s="16"/>
      <c r="E144" s="17" t="s">
        <v>454</v>
      </c>
      <c r="F144" s="17" t="s">
        <v>446</v>
      </c>
      <c r="G144" s="11">
        <v>49.806420265529702</v>
      </c>
      <c r="H144" s="10" t="s">
        <v>59</v>
      </c>
      <c r="I144" s="10" t="s">
        <v>59</v>
      </c>
      <c r="J144" s="11">
        <v>52.333764621267001</v>
      </c>
      <c r="K144" s="11">
        <v>52.333764621267001</v>
      </c>
      <c r="L144" s="10" t="s">
        <v>59</v>
      </c>
      <c r="M144" s="10" t="s">
        <v>59</v>
      </c>
      <c r="N144" s="11">
        <v>59.4331905972562</v>
      </c>
      <c r="O144" s="11">
        <v>59.4331905972562</v>
      </c>
      <c r="P144" s="10" t="s">
        <v>59</v>
      </c>
      <c r="Q144" s="10" t="s">
        <v>59</v>
      </c>
      <c r="R144" s="10" t="s">
        <v>59</v>
      </c>
      <c r="S144" s="10" t="s">
        <v>59</v>
      </c>
      <c r="T144" s="10" t="s">
        <v>59</v>
      </c>
      <c r="U144" s="10" t="s">
        <v>59</v>
      </c>
      <c r="V144" s="11">
        <v>54.977709315533403</v>
      </c>
      <c r="W144" s="11">
        <v>54.977709315533403</v>
      </c>
      <c r="X144" s="10" t="s">
        <v>59</v>
      </c>
      <c r="Y144" s="10" t="s">
        <v>59</v>
      </c>
      <c r="Z144" s="11">
        <v>48.244033119278498</v>
      </c>
      <c r="AA144" s="11">
        <v>48.244033119278498</v>
      </c>
      <c r="AB144" s="10" t="s">
        <v>59</v>
      </c>
      <c r="AC144" s="10" t="s">
        <v>59</v>
      </c>
      <c r="AD144" s="11">
        <v>56.611345448496799</v>
      </c>
      <c r="AE144" s="11">
        <v>56.611345448496799</v>
      </c>
      <c r="AF144" s="10" t="s">
        <v>59</v>
      </c>
      <c r="AG144" s="10" t="s">
        <v>59</v>
      </c>
      <c r="AH144" s="11">
        <v>63.433306979674597</v>
      </c>
      <c r="AI144" s="11">
        <v>63.433306979674597</v>
      </c>
      <c r="AJ144" s="10" t="s">
        <v>59</v>
      </c>
      <c r="AK144" s="10" t="s">
        <v>59</v>
      </c>
      <c r="AL144" s="11">
        <v>53.075167675519502</v>
      </c>
      <c r="AM144" s="11">
        <v>53.075167675519502</v>
      </c>
      <c r="AN144" s="10" t="s">
        <v>59</v>
      </c>
      <c r="AO144" s="10" t="s">
        <v>59</v>
      </c>
      <c r="AP144" s="11">
        <v>40.661153396148002</v>
      </c>
      <c r="AQ144" s="11">
        <v>40.661153396148002</v>
      </c>
      <c r="AR144" s="10" t="s">
        <v>59</v>
      </c>
      <c r="AS144" s="10" t="s">
        <v>59</v>
      </c>
      <c r="AT144" s="11">
        <v>54.837794039984502</v>
      </c>
      <c r="AU144" s="11">
        <v>54.837794039984502</v>
      </c>
      <c r="AV144" s="10" t="s">
        <v>59</v>
      </c>
      <c r="AW144" s="10" t="s">
        <v>59</v>
      </c>
      <c r="AX144" s="11">
        <v>52.565788220049903</v>
      </c>
      <c r="AY144" s="11">
        <v>52.565788220049903</v>
      </c>
      <c r="AZ144" s="10" t="s">
        <v>59</v>
      </c>
      <c r="BA144" s="10" t="s">
        <v>59</v>
      </c>
      <c r="BB144" s="10" t="s">
        <v>59</v>
      </c>
      <c r="BC144" s="11">
        <v>53.815962794698798</v>
      </c>
      <c r="BD144" s="10" t="s">
        <v>59</v>
      </c>
      <c r="BE144" s="10" t="s">
        <v>59</v>
      </c>
      <c r="BF144" s="5" t="s">
        <v>59</v>
      </c>
    </row>
    <row r="145" spans="1:58" hidden="1" x14ac:dyDescent="0.2">
      <c r="A145" s="8" t="s">
        <v>202</v>
      </c>
      <c r="B145" s="9">
        <v>4307395</v>
      </c>
      <c r="C145" s="18" t="s">
        <v>443</v>
      </c>
      <c r="D145" s="18" t="s">
        <v>523</v>
      </c>
      <c r="E145" s="19" t="s">
        <v>441</v>
      </c>
      <c r="F145" s="19" t="s">
        <v>446</v>
      </c>
      <c r="G145" s="11">
        <v>30.245289189235201</v>
      </c>
      <c r="H145" s="10" t="s">
        <v>59</v>
      </c>
      <c r="I145" s="11">
        <v>32.134334707845902</v>
      </c>
      <c r="J145" s="11">
        <v>31.805574530615299</v>
      </c>
      <c r="K145" s="11">
        <v>30.528590286252602</v>
      </c>
      <c r="L145" s="11">
        <v>32.432675441542202</v>
      </c>
      <c r="M145" s="10" t="s">
        <v>59</v>
      </c>
      <c r="N145" s="10" t="s">
        <v>59</v>
      </c>
      <c r="O145" s="11">
        <v>30.601109307494902</v>
      </c>
      <c r="P145" s="11">
        <v>32.501903833443798</v>
      </c>
      <c r="Q145" s="11">
        <v>33.284730645919801</v>
      </c>
      <c r="R145" s="11">
        <v>31.9739693789051</v>
      </c>
      <c r="S145" s="11">
        <v>35.591984647335501</v>
      </c>
      <c r="T145" s="10" t="s">
        <v>59</v>
      </c>
      <c r="U145" s="10" t="s">
        <v>59</v>
      </c>
      <c r="V145" s="10" t="s">
        <v>59</v>
      </c>
      <c r="W145" s="10" t="s">
        <v>59</v>
      </c>
      <c r="X145" s="11">
        <v>38.144124905312097</v>
      </c>
      <c r="Y145" s="11">
        <v>36.704466636108599</v>
      </c>
      <c r="Z145" s="11">
        <v>36.921230675713304</v>
      </c>
      <c r="AA145" s="11">
        <v>36.208517194933897</v>
      </c>
      <c r="AB145" s="10" t="s">
        <v>59</v>
      </c>
      <c r="AC145" s="11">
        <v>38.3984975145219</v>
      </c>
      <c r="AD145" s="10" t="s">
        <v>59</v>
      </c>
      <c r="AE145" s="11">
        <v>39.538160002707698</v>
      </c>
      <c r="AF145" s="10" t="s">
        <v>59</v>
      </c>
      <c r="AG145" s="10" t="s">
        <v>59</v>
      </c>
      <c r="AH145" s="10" t="s">
        <v>59</v>
      </c>
      <c r="AI145" s="11">
        <v>41.984217371825999</v>
      </c>
      <c r="AJ145" s="10" t="s">
        <v>59</v>
      </c>
      <c r="AK145" s="10" t="s">
        <v>59</v>
      </c>
      <c r="AL145" s="10" t="s">
        <v>59</v>
      </c>
      <c r="AM145" s="11">
        <v>41.245980157462697</v>
      </c>
      <c r="AN145" s="10" t="s">
        <v>59</v>
      </c>
      <c r="AO145" s="10" t="s">
        <v>59</v>
      </c>
      <c r="AP145" s="10" t="s">
        <v>59</v>
      </c>
      <c r="AQ145" s="11">
        <v>37.761195028012303</v>
      </c>
      <c r="AR145" s="10" t="s">
        <v>59</v>
      </c>
      <c r="AS145" s="10" t="s">
        <v>59</v>
      </c>
      <c r="AT145" s="10" t="s">
        <v>59</v>
      </c>
      <c r="AU145" s="11">
        <v>36.315003984982397</v>
      </c>
      <c r="AV145" s="10" t="s">
        <v>59</v>
      </c>
      <c r="AW145" s="10" t="s">
        <v>59</v>
      </c>
      <c r="AX145" s="10" t="s">
        <v>59</v>
      </c>
      <c r="AY145" s="10" t="s">
        <v>59</v>
      </c>
      <c r="AZ145" s="10" t="s">
        <v>59</v>
      </c>
      <c r="BA145" s="10" t="s">
        <v>59</v>
      </c>
      <c r="BB145" s="10" t="s">
        <v>59</v>
      </c>
      <c r="BC145" s="10" t="s">
        <v>59</v>
      </c>
      <c r="BD145" s="10" t="s">
        <v>59</v>
      </c>
      <c r="BE145" s="10" t="s">
        <v>59</v>
      </c>
      <c r="BF145" s="5" t="s">
        <v>59</v>
      </c>
    </row>
    <row r="146" spans="1:58" hidden="1" x14ac:dyDescent="0.2">
      <c r="A146" s="8" t="s">
        <v>203</v>
      </c>
      <c r="B146" s="9">
        <v>4309142</v>
      </c>
      <c r="C146" s="16" t="s">
        <v>452</v>
      </c>
      <c r="D146" s="16"/>
      <c r="E146" s="17" t="s">
        <v>450</v>
      </c>
      <c r="F146" s="17" t="s">
        <v>446</v>
      </c>
      <c r="G146" s="11">
        <v>20.964485664335601</v>
      </c>
      <c r="H146" s="11">
        <v>20.6245689475967</v>
      </c>
      <c r="I146" s="10" t="s">
        <v>59</v>
      </c>
      <c r="J146" s="11">
        <v>20.453008929683801</v>
      </c>
      <c r="K146" s="11">
        <v>20.453008929683801</v>
      </c>
      <c r="L146" s="10" t="s">
        <v>59</v>
      </c>
      <c r="M146" s="10" t="s">
        <v>59</v>
      </c>
      <c r="N146" s="10" t="s">
        <v>59</v>
      </c>
      <c r="O146" s="10" t="s">
        <v>59</v>
      </c>
      <c r="P146" s="10" t="s">
        <v>59</v>
      </c>
      <c r="Q146" s="10" t="s">
        <v>59</v>
      </c>
      <c r="R146" s="10" t="s">
        <v>59</v>
      </c>
      <c r="S146" s="10" t="s">
        <v>59</v>
      </c>
      <c r="T146" s="10" t="s">
        <v>59</v>
      </c>
      <c r="U146" s="10" t="s">
        <v>59</v>
      </c>
      <c r="V146" s="11">
        <v>30.2706911272602</v>
      </c>
      <c r="W146" s="11">
        <v>30.2706911272602</v>
      </c>
      <c r="X146" s="10" t="s">
        <v>59</v>
      </c>
      <c r="Y146" s="10" t="s">
        <v>59</v>
      </c>
      <c r="Z146" s="11">
        <v>30.642301155102299</v>
      </c>
      <c r="AA146" s="11">
        <v>30.642301155102299</v>
      </c>
      <c r="AB146" s="10" t="s">
        <v>59</v>
      </c>
      <c r="AC146" s="10" t="s">
        <v>59</v>
      </c>
      <c r="AD146" s="11">
        <v>28.500923593885101</v>
      </c>
      <c r="AE146" s="11">
        <v>28.500923593885101</v>
      </c>
      <c r="AF146" s="10" t="s">
        <v>59</v>
      </c>
      <c r="AG146" s="10" t="s">
        <v>59</v>
      </c>
      <c r="AH146" s="11">
        <v>26.954387565477099</v>
      </c>
      <c r="AI146" s="11">
        <v>26.954387565477099</v>
      </c>
      <c r="AJ146" s="10" t="s">
        <v>59</v>
      </c>
      <c r="AK146" s="10" t="s">
        <v>59</v>
      </c>
      <c r="AL146" s="11">
        <v>26.861349941010001</v>
      </c>
      <c r="AM146" s="11">
        <v>26.861349941010001</v>
      </c>
      <c r="AN146" s="10" t="s">
        <v>59</v>
      </c>
      <c r="AO146" s="10" t="s">
        <v>59</v>
      </c>
      <c r="AP146" s="11">
        <v>28.567134650828599</v>
      </c>
      <c r="AQ146" s="11">
        <v>28.567134650828599</v>
      </c>
      <c r="AR146" s="10" t="s">
        <v>59</v>
      </c>
      <c r="AS146" s="10" t="s">
        <v>59</v>
      </c>
      <c r="AT146" s="11">
        <v>29.8188373449332</v>
      </c>
      <c r="AU146" s="11">
        <v>29.8188373449332</v>
      </c>
      <c r="AV146" s="10" t="s">
        <v>59</v>
      </c>
      <c r="AW146" s="10" t="s">
        <v>59</v>
      </c>
      <c r="AX146" s="11">
        <v>30.3613737506133</v>
      </c>
      <c r="AY146" s="11">
        <v>30.3613737506133</v>
      </c>
      <c r="AZ146" s="10" t="s">
        <v>59</v>
      </c>
      <c r="BA146" s="10" t="s">
        <v>59</v>
      </c>
      <c r="BB146" s="11">
        <v>17.6139985081311</v>
      </c>
      <c r="BC146" s="11">
        <v>17.6139985081311</v>
      </c>
      <c r="BD146" s="10" t="s">
        <v>59</v>
      </c>
      <c r="BE146" s="10" t="s">
        <v>59</v>
      </c>
      <c r="BF146" s="6">
        <v>19.972865252266299</v>
      </c>
    </row>
    <row r="147" spans="1:58" hidden="1" x14ac:dyDescent="0.2">
      <c r="A147" s="8" t="s">
        <v>204</v>
      </c>
      <c r="B147" s="9">
        <v>4576615</v>
      </c>
      <c r="C147" s="16" t="s">
        <v>453</v>
      </c>
      <c r="D147" s="16"/>
      <c r="E147" s="17" t="s">
        <v>454</v>
      </c>
      <c r="F147" s="17" t="s">
        <v>446</v>
      </c>
      <c r="G147" s="11">
        <v>54.094900762296398</v>
      </c>
      <c r="H147" s="10" t="s">
        <v>59</v>
      </c>
      <c r="I147" s="10" t="s">
        <v>59</v>
      </c>
      <c r="J147" s="11">
        <v>59.106590566244499</v>
      </c>
      <c r="K147" s="11">
        <v>59.106590566244499</v>
      </c>
      <c r="L147" s="10" t="s">
        <v>59</v>
      </c>
      <c r="M147" s="10" t="s">
        <v>59</v>
      </c>
      <c r="N147" s="11">
        <v>68.379586891191394</v>
      </c>
      <c r="O147" s="11">
        <v>68.379586891191394</v>
      </c>
      <c r="P147" s="10" t="s">
        <v>59</v>
      </c>
      <c r="Q147" s="10" t="s">
        <v>59</v>
      </c>
      <c r="R147" s="11">
        <v>58.8703679601361</v>
      </c>
      <c r="S147" s="11">
        <v>58.8703679601361</v>
      </c>
      <c r="T147" s="10" t="s">
        <v>59</v>
      </c>
      <c r="U147" s="10" t="s">
        <v>59</v>
      </c>
      <c r="V147" s="11">
        <v>65.8807767058709</v>
      </c>
      <c r="W147" s="11">
        <v>65.8807767058709</v>
      </c>
      <c r="X147" s="10" t="s">
        <v>59</v>
      </c>
      <c r="Y147" s="10" t="s">
        <v>59</v>
      </c>
      <c r="Z147" s="11">
        <v>73.433077142532497</v>
      </c>
      <c r="AA147" s="11">
        <v>73.433077142532497</v>
      </c>
      <c r="AB147" s="10" t="s">
        <v>59</v>
      </c>
      <c r="AC147" s="10" t="s">
        <v>59</v>
      </c>
      <c r="AD147" s="10" t="s">
        <v>59</v>
      </c>
      <c r="AE147" s="11">
        <v>66.293272259939798</v>
      </c>
      <c r="AF147" s="10" t="s">
        <v>59</v>
      </c>
      <c r="AG147" s="10" t="s">
        <v>59</v>
      </c>
      <c r="AH147" s="10" t="s">
        <v>59</v>
      </c>
      <c r="AI147" s="11">
        <v>60.608256678272198</v>
      </c>
      <c r="AJ147" s="10" t="s">
        <v>59</v>
      </c>
      <c r="AK147" s="10" t="s">
        <v>59</v>
      </c>
      <c r="AL147" s="10" t="s">
        <v>59</v>
      </c>
      <c r="AM147" s="11">
        <v>71.024344525469402</v>
      </c>
      <c r="AN147" s="10" t="s">
        <v>59</v>
      </c>
      <c r="AO147" s="10" t="s">
        <v>59</v>
      </c>
      <c r="AP147" s="10" t="s">
        <v>59</v>
      </c>
      <c r="AQ147" s="11">
        <v>67.856764221243495</v>
      </c>
      <c r="AR147" s="10" t="s">
        <v>59</v>
      </c>
      <c r="AS147" s="10" t="s">
        <v>59</v>
      </c>
      <c r="AT147" s="11">
        <v>74.981711040538997</v>
      </c>
      <c r="AU147" s="11">
        <v>74.981711040538997</v>
      </c>
      <c r="AV147" s="10" t="s">
        <v>59</v>
      </c>
      <c r="AW147" s="10" t="s">
        <v>59</v>
      </c>
      <c r="AX147" s="11">
        <v>71.449291210644205</v>
      </c>
      <c r="AY147" s="11">
        <v>71.449291210644205</v>
      </c>
      <c r="AZ147" s="10" t="s">
        <v>59</v>
      </c>
      <c r="BA147" s="10" t="s">
        <v>59</v>
      </c>
      <c r="BB147" s="10" t="s">
        <v>59</v>
      </c>
      <c r="BC147" s="10" t="s">
        <v>59</v>
      </c>
      <c r="BD147" s="10" t="s">
        <v>59</v>
      </c>
      <c r="BE147" s="10" t="s">
        <v>59</v>
      </c>
      <c r="BF147" s="5" t="s">
        <v>59</v>
      </c>
    </row>
    <row r="148" spans="1:58" ht="12.75" hidden="1" x14ac:dyDescent="0.2">
      <c r="A148" s="8" t="s">
        <v>205</v>
      </c>
      <c r="B148" s="9">
        <v>4327076</v>
      </c>
      <c r="C148" s="8" t="s">
        <v>488</v>
      </c>
      <c r="D148" s="8" t="s">
        <v>524</v>
      </c>
      <c r="E148" s="13" t="s">
        <v>445</v>
      </c>
      <c r="F148" s="13" t="s">
        <v>490</v>
      </c>
      <c r="G148" s="11">
        <v>36.801374322586803</v>
      </c>
      <c r="H148" s="10" t="s">
        <v>59</v>
      </c>
      <c r="I148" s="11">
        <v>38.032760778135497</v>
      </c>
      <c r="J148" s="11">
        <v>33.294877146126403</v>
      </c>
      <c r="K148" s="11">
        <v>33.294877146126403</v>
      </c>
      <c r="L148" s="10" t="s">
        <v>59</v>
      </c>
      <c r="M148" s="11">
        <v>33.015337350284199</v>
      </c>
      <c r="N148" s="11">
        <v>31.8990725148475</v>
      </c>
      <c r="O148" s="11">
        <v>31.8990725148475</v>
      </c>
      <c r="P148" s="10" t="s">
        <v>59</v>
      </c>
      <c r="Q148" s="11">
        <v>43.815145077502002</v>
      </c>
      <c r="R148" s="11">
        <v>38.045250616385097</v>
      </c>
      <c r="S148" s="11">
        <v>38.045250616385097</v>
      </c>
      <c r="T148" s="10" t="s">
        <v>59</v>
      </c>
      <c r="U148" s="11">
        <v>45.4150579359247</v>
      </c>
      <c r="V148" s="11">
        <v>53.571123702113901</v>
      </c>
      <c r="W148" s="11">
        <v>53.571123702113901</v>
      </c>
      <c r="X148" s="10" t="s">
        <v>59</v>
      </c>
      <c r="Y148" s="11">
        <v>44.310322079641203</v>
      </c>
      <c r="Z148" s="11">
        <v>45.964715554988601</v>
      </c>
      <c r="AA148" s="11">
        <v>49.117727587287902</v>
      </c>
      <c r="AB148" s="11">
        <v>62.115956143843803</v>
      </c>
      <c r="AC148" s="11">
        <v>60.165173246048198</v>
      </c>
      <c r="AD148" s="11">
        <v>59.014757234722097</v>
      </c>
      <c r="AE148" s="11">
        <v>58.287426063019801</v>
      </c>
      <c r="AF148" s="11">
        <v>60.817653441720097</v>
      </c>
      <c r="AG148" s="11">
        <v>63.425308803880696</v>
      </c>
      <c r="AH148" s="11">
        <v>66.2173787606242</v>
      </c>
      <c r="AI148" s="11">
        <v>60.911699234264297</v>
      </c>
      <c r="AJ148" s="11">
        <v>69.115822685529395</v>
      </c>
      <c r="AK148" s="11">
        <v>54.414383551919798</v>
      </c>
      <c r="AL148" s="11">
        <v>46.954922958438303</v>
      </c>
      <c r="AM148" s="11">
        <v>48.181371184596401</v>
      </c>
      <c r="AN148" s="10" t="s">
        <v>59</v>
      </c>
      <c r="AO148" s="10" t="s">
        <v>59</v>
      </c>
      <c r="AP148" s="11">
        <v>56.268954945157503</v>
      </c>
      <c r="AQ148" s="11">
        <v>56.268954945157503</v>
      </c>
      <c r="AR148" s="10" t="s">
        <v>59</v>
      </c>
      <c r="AS148" s="10" t="s">
        <v>59</v>
      </c>
      <c r="AT148" s="11">
        <v>72.780062387198399</v>
      </c>
      <c r="AU148" s="11">
        <v>72.780062387198399</v>
      </c>
      <c r="AV148" s="10" t="s">
        <v>59</v>
      </c>
      <c r="AW148" s="10" t="s">
        <v>59</v>
      </c>
      <c r="AX148" s="11">
        <v>74.959563330435302</v>
      </c>
      <c r="AY148" s="11">
        <v>74.959563330435302</v>
      </c>
      <c r="AZ148" s="10" t="s">
        <v>59</v>
      </c>
      <c r="BA148" s="10" t="s">
        <v>59</v>
      </c>
      <c r="BB148" s="11">
        <v>70.7831132633587</v>
      </c>
      <c r="BC148" s="11">
        <v>70.7831132633587</v>
      </c>
      <c r="BD148" s="10" t="s">
        <v>59</v>
      </c>
      <c r="BE148" s="10" t="s">
        <v>59</v>
      </c>
      <c r="BF148" s="5" t="s">
        <v>59</v>
      </c>
    </row>
    <row r="149" spans="1:58" ht="12.75" hidden="1" x14ac:dyDescent="0.2">
      <c r="A149" s="30" t="s">
        <v>206</v>
      </c>
      <c r="B149" s="31">
        <v>4189571</v>
      </c>
      <c r="C149" s="22" t="s">
        <v>485</v>
      </c>
      <c r="D149" s="22"/>
      <c r="E149" s="23" t="s">
        <v>457</v>
      </c>
      <c r="F149" s="23" t="s">
        <v>448</v>
      </c>
      <c r="G149" s="10" t="s">
        <v>59</v>
      </c>
      <c r="H149" s="10" t="s">
        <v>59</v>
      </c>
      <c r="I149" s="10" t="s">
        <v>59</v>
      </c>
      <c r="J149" s="10" t="s">
        <v>59</v>
      </c>
      <c r="K149" s="10" t="s">
        <v>59</v>
      </c>
      <c r="L149" s="10" t="s">
        <v>59</v>
      </c>
      <c r="M149" s="10" t="s">
        <v>59</v>
      </c>
      <c r="N149" s="10" t="s">
        <v>59</v>
      </c>
      <c r="O149" s="10" t="s">
        <v>59</v>
      </c>
      <c r="P149" s="10" t="s">
        <v>59</v>
      </c>
      <c r="Q149" s="10" t="s">
        <v>59</v>
      </c>
      <c r="R149" s="10" t="s">
        <v>59</v>
      </c>
      <c r="S149" s="10" t="s">
        <v>59</v>
      </c>
      <c r="T149" s="10" t="s">
        <v>59</v>
      </c>
      <c r="U149" s="10" t="s">
        <v>59</v>
      </c>
      <c r="V149" s="10" t="s">
        <v>59</v>
      </c>
      <c r="W149" s="10" t="s">
        <v>59</v>
      </c>
      <c r="X149" s="10" t="s">
        <v>59</v>
      </c>
      <c r="Y149" s="10" t="s">
        <v>59</v>
      </c>
      <c r="Z149" s="10" t="s">
        <v>59</v>
      </c>
      <c r="AA149" s="10" t="s">
        <v>59</v>
      </c>
      <c r="AB149" s="10" t="s">
        <v>59</v>
      </c>
      <c r="AC149" s="10" t="s">
        <v>59</v>
      </c>
      <c r="AD149" s="10" t="s">
        <v>59</v>
      </c>
      <c r="AE149" s="10" t="s">
        <v>59</v>
      </c>
      <c r="AF149" s="10" t="s">
        <v>59</v>
      </c>
      <c r="AG149" s="10" t="s">
        <v>59</v>
      </c>
      <c r="AH149" s="10" t="s">
        <v>59</v>
      </c>
      <c r="AI149" s="10" t="s">
        <v>59</v>
      </c>
      <c r="AJ149" s="10" t="s">
        <v>59</v>
      </c>
      <c r="AK149" s="10" t="s">
        <v>59</v>
      </c>
      <c r="AL149" s="10" t="s">
        <v>59</v>
      </c>
      <c r="AM149" s="10" t="s">
        <v>59</v>
      </c>
      <c r="AN149" s="10" t="s">
        <v>59</v>
      </c>
      <c r="AO149" s="10" t="s">
        <v>59</v>
      </c>
      <c r="AP149" s="10" t="s">
        <v>59</v>
      </c>
      <c r="AQ149" s="10" t="s">
        <v>59</v>
      </c>
      <c r="AR149" s="10" t="s">
        <v>59</v>
      </c>
      <c r="AS149" s="10" t="s">
        <v>59</v>
      </c>
      <c r="AT149" s="10" t="s">
        <v>59</v>
      </c>
      <c r="AU149" s="10" t="s">
        <v>59</v>
      </c>
      <c r="AV149" s="10" t="s">
        <v>59</v>
      </c>
      <c r="AW149" s="10" t="s">
        <v>59</v>
      </c>
      <c r="AX149" s="10" t="s">
        <v>59</v>
      </c>
      <c r="AY149" s="10" t="s">
        <v>59</v>
      </c>
      <c r="AZ149" s="10" t="s">
        <v>59</v>
      </c>
      <c r="BA149" s="10" t="s">
        <v>59</v>
      </c>
      <c r="BB149" s="10" t="s">
        <v>59</v>
      </c>
      <c r="BC149" s="10" t="s">
        <v>59</v>
      </c>
      <c r="BD149" s="10" t="s">
        <v>59</v>
      </c>
      <c r="BE149" s="10" t="s">
        <v>59</v>
      </c>
      <c r="BF149" s="5" t="s">
        <v>59</v>
      </c>
    </row>
    <row r="150" spans="1:58" hidden="1" x14ac:dyDescent="0.2">
      <c r="A150" s="8" t="s">
        <v>207</v>
      </c>
      <c r="B150" s="9">
        <v>4306512</v>
      </c>
      <c r="C150" s="18" t="s">
        <v>452</v>
      </c>
      <c r="D150" s="18"/>
      <c r="E150" s="19" t="s">
        <v>445</v>
      </c>
      <c r="F150" s="19" t="s">
        <v>446</v>
      </c>
      <c r="G150" s="11">
        <v>20.450962942936901</v>
      </c>
      <c r="H150" s="10" t="s">
        <v>59</v>
      </c>
      <c r="I150" s="10" t="s">
        <v>59</v>
      </c>
      <c r="J150" s="11">
        <v>21.9849678663292</v>
      </c>
      <c r="K150" s="11">
        <v>21.9849678663292</v>
      </c>
      <c r="L150" s="10" t="s">
        <v>59</v>
      </c>
      <c r="M150" s="11">
        <v>22.385865180947</v>
      </c>
      <c r="N150" s="11">
        <v>24.889176102068401</v>
      </c>
      <c r="O150" s="11">
        <v>24.889176102068401</v>
      </c>
      <c r="P150" s="10" t="s">
        <v>59</v>
      </c>
      <c r="Q150" s="11">
        <v>25.9787561732321</v>
      </c>
      <c r="R150" s="10" t="s">
        <v>59</v>
      </c>
      <c r="S150" s="10" t="s">
        <v>59</v>
      </c>
      <c r="T150" s="10" t="s">
        <v>59</v>
      </c>
      <c r="U150" s="10" t="s">
        <v>59</v>
      </c>
      <c r="V150" s="11">
        <v>24.481187429999999</v>
      </c>
      <c r="W150" s="11">
        <v>24.481187429999999</v>
      </c>
      <c r="X150" s="10" t="s">
        <v>59</v>
      </c>
      <c r="Y150" s="10" t="s">
        <v>59</v>
      </c>
      <c r="Z150" s="10" t="s">
        <v>59</v>
      </c>
      <c r="AA150" s="10" t="s">
        <v>59</v>
      </c>
      <c r="AB150" s="10" t="s">
        <v>59</v>
      </c>
      <c r="AC150" s="10" t="s">
        <v>59</v>
      </c>
      <c r="AD150" s="11">
        <v>17.793297018959102</v>
      </c>
      <c r="AE150" s="11">
        <v>17.793297018959102</v>
      </c>
      <c r="AF150" s="10" t="s">
        <v>59</v>
      </c>
      <c r="AG150" s="10" t="s">
        <v>59</v>
      </c>
      <c r="AH150" s="11">
        <v>15.7684758331743</v>
      </c>
      <c r="AI150" s="11">
        <v>15.7684758331743</v>
      </c>
      <c r="AJ150" s="10" t="s">
        <v>59</v>
      </c>
      <c r="AK150" s="10" t="s">
        <v>59</v>
      </c>
      <c r="AL150" s="11">
        <v>15.5531366547098</v>
      </c>
      <c r="AM150" s="11">
        <v>15.5531366547098</v>
      </c>
      <c r="AN150" s="10" t="s">
        <v>59</v>
      </c>
      <c r="AO150" s="11">
        <v>16.627303176644201</v>
      </c>
      <c r="AP150" s="11">
        <v>15.888092425988299</v>
      </c>
      <c r="AQ150" s="11">
        <v>15.888092425988299</v>
      </c>
      <c r="AR150" s="10" t="s">
        <v>59</v>
      </c>
      <c r="AS150" s="10" t="s">
        <v>59</v>
      </c>
      <c r="AT150" s="11">
        <v>24.086612191082601</v>
      </c>
      <c r="AU150" s="11">
        <v>24.086612191082601</v>
      </c>
      <c r="AV150" s="10" t="s">
        <v>59</v>
      </c>
      <c r="AW150" s="10" t="s">
        <v>59</v>
      </c>
      <c r="AX150" s="11">
        <v>25.168462783735901</v>
      </c>
      <c r="AY150" s="11">
        <v>25.168462783735901</v>
      </c>
      <c r="AZ150" s="10" t="s">
        <v>59</v>
      </c>
      <c r="BA150" s="10" t="s">
        <v>59</v>
      </c>
      <c r="BB150" s="11">
        <v>22.359306574043401</v>
      </c>
      <c r="BC150" s="11">
        <v>22.359306574043401</v>
      </c>
      <c r="BD150" s="10" t="s">
        <v>59</v>
      </c>
      <c r="BE150" s="10" t="s">
        <v>59</v>
      </c>
      <c r="BF150" s="6">
        <v>31.025311287619001</v>
      </c>
    </row>
    <row r="151" spans="1:58" ht="12.75" hidden="1" x14ac:dyDescent="0.2">
      <c r="A151" s="8" t="s">
        <v>208</v>
      </c>
      <c r="B151" s="9">
        <v>4183209</v>
      </c>
      <c r="C151" s="8">
        <v>6719</v>
      </c>
      <c r="D151" s="8" t="s">
        <v>525</v>
      </c>
      <c r="E151" s="13" t="s">
        <v>441</v>
      </c>
      <c r="F151" s="13" t="s">
        <v>518</v>
      </c>
      <c r="G151" s="11">
        <v>20.468060369326501</v>
      </c>
      <c r="H151" s="11">
        <v>16.198409756906798</v>
      </c>
      <c r="I151" s="11">
        <v>21.068839278283999</v>
      </c>
      <c r="J151" s="11">
        <v>23.365134066731301</v>
      </c>
      <c r="K151" s="11">
        <v>19.495373086358999</v>
      </c>
      <c r="L151" s="11">
        <v>23.314419252501501</v>
      </c>
      <c r="M151" s="11">
        <v>14.037599041861</v>
      </c>
      <c r="N151" s="11">
        <v>26.884026149935401</v>
      </c>
      <c r="O151" s="11">
        <v>11.3631325423994</v>
      </c>
      <c r="P151" s="11">
        <v>9.5818741876066902</v>
      </c>
      <c r="Q151" s="11">
        <v>23.3227017013477</v>
      </c>
      <c r="R151" s="11">
        <v>18.584221510533201</v>
      </c>
      <c r="S151" s="11">
        <v>7.7191839325421103</v>
      </c>
      <c r="T151" s="11">
        <v>6.7307787319217498</v>
      </c>
      <c r="U151" s="11">
        <v>17.977472848680598</v>
      </c>
      <c r="V151" s="11">
        <v>26.3753522359284</v>
      </c>
      <c r="W151" s="11">
        <v>21.836771270758799</v>
      </c>
      <c r="X151" s="11">
        <v>18.6512636119935</v>
      </c>
      <c r="Y151" s="11">
        <v>7.3464423193317998</v>
      </c>
      <c r="Z151" s="11">
        <v>5.4696865484971404</v>
      </c>
      <c r="AA151" s="11">
        <v>9.0650778366572098</v>
      </c>
      <c r="AB151" s="11">
        <v>9.7090332189469795</v>
      </c>
      <c r="AC151" s="11">
        <v>15.028028692429499</v>
      </c>
      <c r="AD151" s="11">
        <v>9.0266844446904493</v>
      </c>
      <c r="AE151" s="11">
        <v>6.2567829512231503</v>
      </c>
      <c r="AF151" s="11">
        <v>5.7644410437803399</v>
      </c>
      <c r="AG151" s="11">
        <v>9.1610615038378498</v>
      </c>
      <c r="AH151" s="11">
        <v>14.7536439585969</v>
      </c>
      <c r="AI151" s="11">
        <v>27.781442337488699</v>
      </c>
      <c r="AJ151" s="11">
        <v>39.650827867748703</v>
      </c>
      <c r="AK151" s="11">
        <v>48.797942718108999</v>
      </c>
      <c r="AL151" s="11">
        <v>53.762476557459898</v>
      </c>
      <c r="AM151" s="11">
        <v>56.1044645758314</v>
      </c>
      <c r="AN151" s="11">
        <v>54.309433933681298</v>
      </c>
      <c r="AO151" s="11">
        <v>54.0656618199055</v>
      </c>
      <c r="AP151" s="11">
        <v>61.2589804446743</v>
      </c>
      <c r="AQ151" s="11">
        <v>64.273983143905895</v>
      </c>
      <c r="AR151" s="11">
        <v>65.759254167537094</v>
      </c>
      <c r="AS151" s="11">
        <v>68.029532263821906</v>
      </c>
      <c r="AT151" s="11">
        <v>72.340536977529794</v>
      </c>
      <c r="AU151" s="11">
        <v>74.265648353955498</v>
      </c>
      <c r="AV151" s="11">
        <v>78.507288139010697</v>
      </c>
      <c r="AW151" s="11">
        <v>73.699508233980197</v>
      </c>
      <c r="AX151" s="11">
        <v>71.253161541694396</v>
      </c>
      <c r="AY151" s="11">
        <v>67.728214237383995</v>
      </c>
      <c r="AZ151" s="11">
        <v>58.289368596725801</v>
      </c>
      <c r="BA151" s="11">
        <v>59.512217518173003</v>
      </c>
      <c r="BB151" s="11">
        <v>57.8244634375868</v>
      </c>
      <c r="BC151" s="11">
        <v>49.939187267930897</v>
      </c>
      <c r="BD151" s="11">
        <v>53.843516352770997</v>
      </c>
      <c r="BE151" s="11">
        <v>44.583342036917102</v>
      </c>
      <c r="BF151" s="6">
        <v>57.2627667701638</v>
      </c>
    </row>
    <row r="152" spans="1:58" ht="12.75" hidden="1" x14ac:dyDescent="0.2">
      <c r="A152" s="8" t="s">
        <v>209</v>
      </c>
      <c r="B152" s="9">
        <v>4429536</v>
      </c>
      <c r="C152" s="8" t="s">
        <v>439</v>
      </c>
      <c r="D152" s="8" t="s">
        <v>526</v>
      </c>
      <c r="E152" s="13" t="s">
        <v>441</v>
      </c>
      <c r="F152" s="13" t="s">
        <v>442</v>
      </c>
      <c r="G152" s="10" t="s">
        <v>59</v>
      </c>
      <c r="H152" s="10" t="s">
        <v>59</v>
      </c>
      <c r="I152" s="10" t="s">
        <v>59</v>
      </c>
      <c r="J152" s="10" t="s">
        <v>59</v>
      </c>
      <c r="K152" s="10" t="s">
        <v>59</v>
      </c>
      <c r="L152" s="10" t="s">
        <v>59</v>
      </c>
      <c r="M152" s="10" t="s">
        <v>59</v>
      </c>
      <c r="N152" s="10" t="s">
        <v>59</v>
      </c>
      <c r="O152" s="10" t="s">
        <v>59</v>
      </c>
      <c r="P152" s="10" t="s">
        <v>59</v>
      </c>
      <c r="Q152" s="10" t="s">
        <v>59</v>
      </c>
      <c r="R152" s="10" t="s">
        <v>59</v>
      </c>
      <c r="S152" s="10" t="s">
        <v>59</v>
      </c>
      <c r="T152" s="10" t="s">
        <v>59</v>
      </c>
      <c r="U152" s="10" t="s">
        <v>59</v>
      </c>
      <c r="V152" s="10" t="s">
        <v>59</v>
      </c>
      <c r="W152" s="10" t="s">
        <v>59</v>
      </c>
      <c r="X152" s="10" t="s">
        <v>59</v>
      </c>
      <c r="Y152" s="10" t="s">
        <v>59</v>
      </c>
      <c r="Z152" s="10" t="s">
        <v>59</v>
      </c>
      <c r="AA152" s="10" t="s">
        <v>59</v>
      </c>
      <c r="AB152" s="10" t="s">
        <v>59</v>
      </c>
      <c r="AC152" s="10" t="s">
        <v>59</v>
      </c>
      <c r="AD152" s="10" t="s">
        <v>59</v>
      </c>
      <c r="AE152" s="10" t="s">
        <v>59</v>
      </c>
      <c r="AF152" s="10" t="s">
        <v>59</v>
      </c>
      <c r="AG152" s="10" t="s">
        <v>59</v>
      </c>
      <c r="AH152" s="10" t="s">
        <v>59</v>
      </c>
      <c r="AI152" s="10" t="s">
        <v>59</v>
      </c>
      <c r="AJ152" s="10" t="s">
        <v>59</v>
      </c>
      <c r="AK152" s="10" t="s">
        <v>59</v>
      </c>
      <c r="AL152" s="10" t="s">
        <v>59</v>
      </c>
      <c r="AM152" s="10" t="s">
        <v>59</v>
      </c>
      <c r="AN152" s="10" t="s">
        <v>59</v>
      </c>
      <c r="AO152" s="10" t="s">
        <v>59</v>
      </c>
      <c r="AP152" s="10" t="s">
        <v>59</v>
      </c>
      <c r="AQ152" s="10" t="s">
        <v>59</v>
      </c>
      <c r="AR152" s="10" t="s">
        <v>59</v>
      </c>
      <c r="AS152" s="10" t="s">
        <v>59</v>
      </c>
      <c r="AT152" s="10" t="s">
        <v>59</v>
      </c>
      <c r="AU152" s="10" t="s">
        <v>59</v>
      </c>
      <c r="AV152" s="10" t="s">
        <v>59</v>
      </c>
      <c r="AW152" s="10" t="s">
        <v>59</v>
      </c>
      <c r="AX152" s="10" t="s">
        <v>59</v>
      </c>
      <c r="AY152" s="10" t="s">
        <v>59</v>
      </c>
      <c r="AZ152" s="10" t="s">
        <v>59</v>
      </c>
      <c r="BA152" s="10" t="s">
        <v>59</v>
      </c>
      <c r="BB152" s="10" t="s">
        <v>59</v>
      </c>
      <c r="BC152" s="10" t="s">
        <v>59</v>
      </c>
      <c r="BD152" s="10" t="s">
        <v>59</v>
      </c>
      <c r="BE152" s="10" t="s">
        <v>59</v>
      </c>
      <c r="BF152" s="5" t="s">
        <v>59</v>
      </c>
    </row>
    <row r="153" spans="1:58" ht="12.75" hidden="1" x14ac:dyDescent="0.2">
      <c r="A153" s="8" t="s">
        <v>210</v>
      </c>
      <c r="B153" s="9">
        <v>4338692</v>
      </c>
      <c r="C153" s="8" t="s">
        <v>488</v>
      </c>
      <c r="D153" s="8" t="s">
        <v>527</v>
      </c>
      <c r="E153" s="13" t="s">
        <v>441</v>
      </c>
      <c r="F153" s="13" t="s">
        <v>490</v>
      </c>
      <c r="G153" s="11">
        <v>68.659621044645107</v>
      </c>
      <c r="H153" s="11">
        <v>66.640186816506599</v>
      </c>
      <c r="I153" s="11">
        <v>65.883963780600993</v>
      </c>
      <c r="J153" s="11">
        <v>65.348279029514799</v>
      </c>
      <c r="K153" s="11">
        <v>62.759190462942399</v>
      </c>
      <c r="L153" s="11">
        <v>71.447142354976407</v>
      </c>
      <c r="M153" s="11">
        <v>66.783780585120695</v>
      </c>
      <c r="N153" s="11">
        <v>68.333604352680595</v>
      </c>
      <c r="O153" s="11">
        <v>67.198320147751204</v>
      </c>
      <c r="P153" s="11">
        <v>70.725574862900601</v>
      </c>
      <c r="Q153" s="11">
        <v>68.752929177092795</v>
      </c>
      <c r="R153" s="11">
        <v>73.239938805048595</v>
      </c>
      <c r="S153" s="11">
        <v>72.694572925353697</v>
      </c>
      <c r="T153" s="11">
        <v>71.313023866853499</v>
      </c>
      <c r="U153" s="10" t="s">
        <v>59</v>
      </c>
      <c r="V153" s="11">
        <v>75.616033175985905</v>
      </c>
      <c r="W153" s="11">
        <v>75.564211921910996</v>
      </c>
      <c r="X153" s="11">
        <v>76.216122367085205</v>
      </c>
      <c r="Y153" s="11">
        <v>74.527071584365899</v>
      </c>
      <c r="Z153" s="11">
        <v>75.846215084808804</v>
      </c>
      <c r="AA153" s="11">
        <v>63.736708642143398</v>
      </c>
      <c r="AB153" s="11">
        <v>58.733878939730701</v>
      </c>
      <c r="AC153" s="10" t="s">
        <v>59</v>
      </c>
      <c r="AD153" s="10" t="s">
        <v>59</v>
      </c>
      <c r="AE153" s="11">
        <v>56.428354756471698</v>
      </c>
      <c r="AF153" s="10" t="s">
        <v>59</v>
      </c>
      <c r="AG153" s="10" t="s">
        <v>59</v>
      </c>
      <c r="AH153" s="10" t="s">
        <v>59</v>
      </c>
      <c r="AI153" s="11">
        <v>56.092267965637497</v>
      </c>
      <c r="AJ153" s="10" t="s">
        <v>59</v>
      </c>
      <c r="AK153" s="10" t="s">
        <v>59</v>
      </c>
      <c r="AL153" s="10" t="s">
        <v>59</v>
      </c>
      <c r="AM153" s="11">
        <v>59.440524564286697</v>
      </c>
      <c r="AN153" s="10" t="s">
        <v>59</v>
      </c>
      <c r="AO153" s="10" t="s">
        <v>59</v>
      </c>
      <c r="AP153" s="10" t="s">
        <v>59</v>
      </c>
      <c r="AQ153" s="11">
        <v>66.906110129956204</v>
      </c>
      <c r="AR153" s="10" t="s">
        <v>59</v>
      </c>
      <c r="AS153" s="10" t="s">
        <v>59</v>
      </c>
      <c r="AT153" s="10" t="s">
        <v>59</v>
      </c>
      <c r="AU153" s="11">
        <v>76.557320589843002</v>
      </c>
      <c r="AV153" s="10" t="s">
        <v>59</v>
      </c>
      <c r="AW153" s="10" t="s">
        <v>59</v>
      </c>
      <c r="AX153" s="10" t="s">
        <v>59</v>
      </c>
      <c r="AY153" s="11">
        <v>80.533772230375007</v>
      </c>
      <c r="AZ153" s="10" t="s">
        <v>59</v>
      </c>
      <c r="BA153" s="10" t="s">
        <v>59</v>
      </c>
      <c r="BB153" s="10" t="s">
        <v>59</v>
      </c>
      <c r="BC153" s="11">
        <v>67.977170857170293</v>
      </c>
      <c r="BD153" s="10" t="s">
        <v>59</v>
      </c>
      <c r="BE153" s="10" t="s">
        <v>59</v>
      </c>
      <c r="BF153" s="5" t="s">
        <v>59</v>
      </c>
    </row>
    <row r="154" spans="1:58" hidden="1" x14ac:dyDescent="0.2">
      <c r="A154" s="8" t="s">
        <v>211</v>
      </c>
      <c r="B154" s="9">
        <v>4332958</v>
      </c>
      <c r="C154" s="18" t="s">
        <v>452</v>
      </c>
      <c r="D154" s="18"/>
      <c r="E154" s="19" t="s">
        <v>441</v>
      </c>
      <c r="F154" s="19" t="s">
        <v>446</v>
      </c>
      <c r="G154" s="11">
        <v>33.1756666948692</v>
      </c>
      <c r="H154" s="10" t="s">
        <v>59</v>
      </c>
      <c r="I154" s="10" t="s">
        <v>59</v>
      </c>
      <c r="J154" s="11">
        <v>40.947502743466202</v>
      </c>
      <c r="K154" s="11">
        <v>40.947502743466202</v>
      </c>
      <c r="L154" s="10" t="s">
        <v>59</v>
      </c>
      <c r="M154" s="10" t="s">
        <v>59</v>
      </c>
      <c r="N154" s="10" t="s">
        <v>59</v>
      </c>
      <c r="O154" s="10" t="s">
        <v>59</v>
      </c>
      <c r="P154" s="10" t="s">
        <v>59</v>
      </c>
      <c r="Q154" s="10" t="s">
        <v>59</v>
      </c>
      <c r="R154" s="10" t="s">
        <v>59</v>
      </c>
      <c r="S154" s="10" t="s">
        <v>59</v>
      </c>
      <c r="T154" s="10" t="s">
        <v>59</v>
      </c>
      <c r="U154" s="10" t="s">
        <v>59</v>
      </c>
      <c r="V154" s="11">
        <v>21.8412544510104</v>
      </c>
      <c r="W154" s="11">
        <v>21.8412544510104</v>
      </c>
      <c r="X154" s="11">
        <v>22.979072980503201</v>
      </c>
      <c r="Y154" s="10" t="s">
        <v>59</v>
      </c>
      <c r="Z154" s="11">
        <v>22.811489939421101</v>
      </c>
      <c r="AA154" s="11">
        <v>22.811489939421101</v>
      </c>
      <c r="AB154" s="11">
        <v>23.179767918618801</v>
      </c>
      <c r="AC154" s="11">
        <v>23.0786506325754</v>
      </c>
      <c r="AD154" s="11">
        <v>19.458186967498399</v>
      </c>
      <c r="AE154" s="11">
        <v>23.274715416291698</v>
      </c>
      <c r="AF154" s="11">
        <v>21.704618364448599</v>
      </c>
      <c r="AG154" s="10" t="s">
        <v>59</v>
      </c>
      <c r="AH154" s="11">
        <v>24.0693292588616</v>
      </c>
      <c r="AI154" s="11">
        <v>24.0693292588616</v>
      </c>
      <c r="AJ154" s="10" t="s">
        <v>59</v>
      </c>
      <c r="AK154" s="10" t="s">
        <v>59</v>
      </c>
      <c r="AL154" s="11">
        <v>34.840741156319901</v>
      </c>
      <c r="AM154" s="11">
        <v>34.840741156319901</v>
      </c>
      <c r="AN154" s="10" t="s">
        <v>59</v>
      </c>
      <c r="AO154" s="10" t="s">
        <v>59</v>
      </c>
      <c r="AP154" s="11">
        <v>40.855999007543197</v>
      </c>
      <c r="AQ154" s="11">
        <v>40.855999007543197</v>
      </c>
      <c r="AR154" s="10" t="s">
        <v>59</v>
      </c>
      <c r="AS154" s="10" t="s">
        <v>59</v>
      </c>
      <c r="AT154" s="11">
        <v>32.003413038013498</v>
      </c>
      <c r="AU154" s="11">
        <v>32.003413038013498</v>
      </c>
      <c r="AV154" s="10" t="s">
        <v>59</v>
      </c>
      <c r="AW154" s="10" t="s">
        <v>59</v>
      </c>
      <c r="AX154" s="11">
        <v>23.491356106067801</v>
      </c>
      <c r="AY154" s="11">
        <v>23.491356106067801</v>
      </c>
      <c r="AZ154" s="10" t="s">
        <v>59</v>
      </c>
      <c r="BA154" s="10" t="s">
        <v>59</v>
      </c>
      <c r="BB154" s="11">
        <v>18.703583091951099</v>
      </c>
      <c r="BC154" s="11">
        <v>18.703583091951099</v>
      </c>
      <c r="BD154" s="10" t="s">
        <v>59</v>
      </c>
      <c r="BE154" s="10" t="s">
        <v>59</v>
      </c>
      <c r="BF154" s="6">
        <v>23.417588874023199</v>
      </c>
    </row>
    <row r="155" spans="1:58" ht="12.75" hidden="1" x14ac:dyDescent="0.2">
      <c r="A155" s="8" t="s">
        <v>212</v>
      </c>
      <c r="B155" s="9">
        <v>4424358</v>
      </c>
      <c r="C155" s="8" t="s">
        <v>488</v>
      </c>
      <c r="D155" s="8" t="s">
        <v>528</v>
      </c>
      <c r="E155" s="13" t="s">
        <v>441</v>
      </c>
      <c r="F155" s="13" t="s">
        <v>490</v>
      </c>
      <c r="G155" s="11">
        <v>49.566560968031503</v>
      </c>
      <c r="H155" s="11">
        <v>50.160715644508798</v>
      </c>
      <c r="I155" s="11">
        <v>50.4115988234756</v>
      </c>
      <c r="J155" s="11">
        <v>46.5799490130671</v>
      </c>
      <c r="K155" s="11">
        <v>46.585471529291802</v>
      </c>
      <c r="L155" s="11">
        <v>47.067038844698303</v>
      </c>
      <c r="M155" s="11">
        <v>46.711738091490801</v>
      </c>
      <c r="N155" s="10" t="s">
        <v>59</v>
      </c>
      <c r="O155" s="11">
        <v>50.617039914448199</v>
      </c>
      <c r="P155" s="10" t="s">
        <v>59</v>
      </c>
      <c r="Q155" s="10" t="s">
        <v>59</v>
      </c>
      <c r="R155" s="11">
        <v>56.514465137874502</v>
      </c>
      <c r="S155" s="10" t="s">
        <v>59</v>
      </c>
      <c r="T155" s="10" t="s">
        <v>59</v>
      </c>
      <c r="U155" s="10" t="s">
        <v>59</v>
      </c>
      <c r="V155" s="11">
        <v>53.149922474126498</v>
      </c>
      <c r="W155" s="11">
        <v>50.091977383914902</v>
      </c>
      <c r="X155" s="11">
        <v>73.588118374569703</v>
      </c>
      <c r="Y155" s="11">
        <v>69.310101513739596</v>
      </c>
      <c r="Z155" s="11">
        <v>66.449625530461304</v>
      </c>
      <c r="AA155" s="11">
        <v>65.506964611977097</v>
      </c>
      <c r="AB155" s="11">
        <v>63.668671585260903</v>
      </c>
      <c r="AC155" s="11">
        <v>63.853807726726401</v>
      </c>
      <c r="AD155" s="11">
        <v>63.798183966917797</v>
      </c>
      <c r="AE155" s="11">
        <v>63.246102287973599</v>
      </c>
      <c r="AF155" s="11">
        <v>64.644645921800304</v>
      </c>
      <c r="AG155" s="10" t="s">
        <v>59</v>
      </c>
      <c r="AH155" s="10" t="s">
        <v>59</v>
      </c>
      <c r="AI155" s="11">
        <v>60.155302625919802</v>
      </c>
      <c r="AJ155" s="10" t="s">
        <v>59</v>
      </c>
      <c r="AK155" s="10" t="s">
        <v>59</v>
      </c>
      <c r="AL155" s="10" t="s">
        <v>59</v>
      </c>
      <c r="AM155" s="11">
        <v>61.583351047112401</v>
      </c>
      <c r="AN155" s="10" t="s">
        <v>59</v>
      </c>
      <c r="AO155" s="10" t="s">
        <v>59</v>
      </c>
      <c r="AP155" s="10" t="s">
        <v>59</v>
      </c>
      <c r="AQ155" s="11">
        <v>52.267334040730702</v>
      </c>
      <c r="AR155" s="10" t="s">
        <v>59</v>
      </c>
      <c r="AS155" s="10" t="s">
        <v>59</v>
      </c>
      <c r="AT155" s="10" t="s">
        <v>59</v>
      </c>
      <c r="AU155" s="11">
        <v>66.688595272676096</v>
      </c>
      <c r="AV155" s="10" t="s">
        <v>59</v>
      </c>
      <c r="AW155" s="10" t="s">
        <v>59</v>
      </c>
      <c r="AX155" s="10" t="s">
        <v>59</v>
      </c>
      <c r="AY155" s="11">
        <v>76.594711440235699</v>
      </c>
      <c r="AZ155" s="10" t="s">
        <v>59</v>
      </c>
      <c r="BA155" s="10" t="s">
        <v>59</v>
      </c>
      <c r="BB155" s="10" t="s">
        <v>59</v>
      </c>
      <c r="BC155" s="11">
        <v>73.886102629899597</v>
      </c>
      <c r="BD155" s="10" t="s">
        <v>59</v>
      </c>
      <c r="BE155" s="10" t="s">
        <v>59</v>
      </c>
      <c r="BF155" s="5" t="s">
        <v>59</v>
      </c>
    </row>
    <row r="156" spans="1:58" ht="12.75" hidden="1" x14ac:dyDescent="0.2">
      <c r="A156" s="8" t="s">
        <v>213</v>
      </c>
      <c r="B156" s="9">
        <v>4309138</v>
      </c>
      <c r="C156" s="8" t="s">
        <v>483</v>
      </c>
      <c r="D156" s="8"/>
      <c r="E156" s="13" t="s">
        <v>454</v>
      </c>
      <c r="F156" s="13" t="s">
        <v>446</v>
      </c>
      <c r="G156" s="10" t="s">
        <v>59</v>
      </c>
      <c r="H156" s="10" t="s">
        <v>59</v>
      </c>
      <c r="I156" s="10" t="s">
        <v>59</v>
      </c>
      <c r="J156" s="10" t="s">
        <v>59</v>
      </c>
      <c r="K156" s="10" t="s">
        <v>59</v>
      </c>
      <c r="L156" s="10" t="s">
        <v>59</v>
      </c>
      <c r="M156" s="10" t="s">
        <v>59</v>
      </c>
      <c r="N156" s="10" t="s">
        <v>59</v>
      </c>
      <c r="O156" s="10" t="s">
        <v>59</v>
      </c>
      <c r="P156" s="10" t="s">
        <v>59</v>
      </c>
      <c r="Q156" s="10" t="s">
        <v>59</v>
      </c>
      <c r="R156" s="10" t="s">
        <v>59</v>
      </c>
      <c r="S156" s="10" t="s">
        <v>59</v>
      </c>
      <c r="T156" s="10" t="s">
        <v>59</v>
      </c>
      <c r="U156" s="10" t="s">
        <v>59</v>
      </c>
      <c r="V156" s="10" t="s">
        <v>59</v>
      </c>
      <c r="W156" s="10" t="s">
        <v>59</v>
      </c>
      <c r="X156" s="10" t="s">
        <v>59</v>
      </c>
      <c r="Y156" s="10" t="s">
        <v>59</v>
      </c>
      <c r="Z156" s="10" t="s">
        <v>59</v>
      </c>
      <c r="AA156" s="10" t="s">
        <v>59</v>
      </c>
      <c r="AB156" s="10" t="s">
        <v>59</v>
      </c>
      <c r="AC156" s="10" t="s">
        <v>59</v>
      </c>
      <c r="AD156" s="10" t="s">
        <v>59</v>
      </c>
      <c r="AE156" s="10" t="s">
        <v>59</v>
      </c>
      <c r="AF156" s="10" t="s">
        <v>59</v>
      </c>
      <c r="AG156" s="10" t="s">
        <v>59</v>
      </c>
      <c r="AH156" s="10" t="s">
        <v>59</v>
      </c>
      <c r="AI156" s="10" t="s">
        <v>59</v>
      </c>
      <c r="AJ156" s="10" t="s">
        <v>59</v>
      </c>
      <c r="AK156" s="10" t="s">
        <v>59</v>
      </c>
      <c r="AL156" s="10" t="s">
        <v>59</v>
      </c>
      <c r="AM156" s="10" t="s">
        <v>59</v>
      </c>
      <c r="AN156" s="10" t="s">
        <v>59</v>
      </c>
      <c r="AO156" s="10" t="s">
        <v>59</v>
      </c>
      <c r="AP156" s="10" t="s">
        <v>59</v>
      </c>
      <c r="AQ156" s="10" t="s">
        <v>59</v>
      </c>
      <c r="AR156" s="10" t="s">
        <v>59</v>
      </c>
      <c r="AS156" s="10" t="s">
        <v>59</v>
      </c>
      <c r="AT156" s="10" t="s">
        <v>59</v>
      </c>
      <c r="AU156" s="10" t="s">
        <v>59</v>
      </c>
      <c r="AV156" s="10" t="s">
        <v>59</v>
      </c>
      <c r="AW156" s="10" t="s">
        <v>59</v>
      </c>
      <c r="AX156" s="10" t="s">
        <v>59</v>
      </c>
      <c r="AY156" s="10" t="s">
        <v>59</v>
      </c>
      <c r="AZ156" s="10" t="s">
        <v>59</v>
      </c>
      <c r="BA156" s="10" t="s">
        <v>59</v>
      </c>
      <c r="BB156" s="10" t="s">
        <v>59</v>
      </c>
      <c r="BC156" s="10" t="s">
        <v>59</v>
      </c>
      <c r="BD156" s="10" t="s">
        <v>59</v>
      </c>
      <c r="BE156" s="10" t="s">
        <v>59</v>
      </c>
      <c r="BF156" s="5" t="s">
        <v>59</v>
      </c>
    </row>
    <row r="157" spans="1:58" hidden="1" x14ac:dyDescent="0.2">
      <c r="A157" s="8" t="s">
        <v>214</v>
      </c>
      <c r="B157" s="9">
        <v>4306583</v>
      </c>
      <c r="C157" s="16" t="s">
        <v>452</v>
      </c>
      <c r="D157" s="16"/>
      <c r="E157" s="17" t="s">
        <v>441</v>
      </c>
      <c r="F157" s="17" t="s">
        <v>446</v>
      </c>
      <c r="G157" s="11">
        <v>30.714943570697301</v>
      </c>
      <c r="H157" s="11">
        <v>31.690197478737499</v>
      </c>
      <c r="I157" s="11">
        <v>30.411929381020599</v>
      </c>
      <c r="J157" s="11">
        <v>30.150260352701</v>
      </c>
      <c r="K157" s="11">
        <v>30.653445252259001</v>
      </c>
      <c r="L157" s="10" t="s">
        <v>59</v>
      </c>
      <c r="M157" s="10" t="s">
        <v>59</v>
      </c>
      <c r="N157" s="11">
        <v>32.044458788848097</v>
      </c>
      <c r="O157" s="11">
        <v>30.209492740749301</v>
      </c>
      <c r="P157" s="11">
        <v>27.907501157829401</v>
      </c>
      <c r="Q157" s="11">
        <v>26.5813871850815</v>
      </c>
      <c r="R157" s="11">
        <v>29.030964254132801</v>
      </c>
      <c r="S157" s="11">
        <v>27.478654614357701</v>
      </c>
      <c r="T157" s="11">
        <v>25.484966480224902</v>
      </c>
      <c r="U157" s="11">
        <v>24.325164860373</v>
      </c>
      <c r="V157" s="11">
        <v>22.641286165760299</v>
      </c>
      <c r="W157" s="11">
        <v>28.092500048935399</v>
      </c>
      <c r="X157" s="11">
        <v>25.0190633177615</v>
      </c>
      <c r="Y157" s="11">
        <v>25.358532766301099</v>
      </c>
      <c r="Z157" s="11">
        <v>26.011968515331699</v>
      </c>
      <c r="AA157" s="11">
        <v>27.3756185820938</v>
      </c>
      <c r="AB157" s="10" t="s">
        <v>59</v>
      </c>
      <c r="AC157" s="10" t="s">
        <v>59</v>
      </c>
      <c r="AD157" s="10" t="s">
        <v>59</v>
      </c>
      <c r="AE157" s="11">
        <v>23.9893069088868</v>
      </c>
      <c r="AF157" s="10" t="s">
        <v>59</v>
      </c>
      <c r="AG157" s="10" t="s">
        <v>59</v>
      </c>
      <c r="AH157" s="10" t="s">
        <v>59</v>
      </c>
      <c r="AI157" s="11">
        <v>24.519938863676899</v>
      </c>
      <c r="AJ157" s="10" t="s">
        <v>59</v>
      </c>
      <c r="AK157" s="10" t="s">
        <v>59</v>
      </c>
      <c r="AL157" s="10" t="s">
        <v>59</v>
      </c>
      <c r="AM157" s="11">
        <v>28.403230983192099</v>
      </c>
      <c r="AN157" s="10" t="s">
        <v>59</v>
      </c>
      <c r="AO157" s="10" t="s">
        <v>59</v>
      </c>
      <c r="AP157" s="10" t="s">
        <v>59</v>
      </c>
      <c r="AQ157" s="11">
        <v>30.9433717838684</v>
      </c>
      <c r="AR157" s="10" t="s">
        <v>59</v>
      </c>
      <c r="AS157" s="10" t="s">
        <v>59</v>
      </c>
      <c r="AT157" s="10" t="s">
        <v>59</v>
      </c>
      <c r="AU157" s="11">
        <v>32.284102408569701</v>
      </c>
      <c r="AV157" s="10" t="s">
        <v>59</v>
      </c>
      <c r="AW157" s="10" t="s">
        <v>59</v>
      </c>
      <c r="AX157" s="10" t="s">
        <v>59</v>
      </c>
      <c r="AY157" s="11">
        <v>30.024961011332302</v>
      </c>
      <c r="AZ157" s="10" t="s">
        <v>59</v>
      </c>
      <c r="BA157" s="10" t="s">
        <v>59</v>
      </c>
      <c r="BB157" s="10" t="s">
        <v>59</v>
      </c>
      <c r="BC157" s="11">
        <v>25.956244723920999</v>
      </c>
      <c r="BD157" s="10" t="s">
        <v>59</v>
      </c>
      <c r="BE157" s="10" t="s">
        <v>59</v>
      </c>
      <c r="BF157" s="6">
        <v>29.313681779780001</v>
      </c>
    </row>
    <row r="158" spans="1:58" hidden="1" x14ac:dyDescent="0.2">
      <c r="A158" s="8" t="s">
        <v>215</v>
      </c>
      <c r="B158" s="9">
        <v>4725204</v>
      </c>
      <c r="C158" s="16" t="s">
        <v>453</v>
      </c>
      <c r="D158" s="16"/>
      <c r="E158" s="17" t="s">
        <v>441</v>
      </c>
      <c r="F158" s="17" t="s">
        <v>446</v>
      </c>
      <c r="G158" s="11">
        <v>22.355764989716601</v>
      </c>
      <c r="H158" s="11">
        <v>25.421222048705999</v>
      </c>
      <c r="I158" s="10" t="s">
        <v>59</v>
      </c>
      <c r="J158" s="10" t="s">
        <v>59</v>
      </c>
      <c r="K158" s="11">
        <v>25.0795353615982</v>
      </c>
      <c r="L158" s="10" t="s">
        <v>59</v>
      </c>
      <c r="M158" s="10" t="s">
        <v>59</v>
      </c>
      <c r="N158" s="10" t="s">
        <v>59</v>
      </c>
      <c r="O158" s="11">
        <v>31.326901724623202</v>
      </c>
      <c r="P158" s="11">
        <v>32.820307536025503</v>
      </c>
      <c r="Q158" s="11">
        <v>32.567426255833396</v>
      </c>
      <c r="R158" s="11">
        <v>30.642243784113202</v>
      </c>
      <c r="S158" s="11">
        <v>30.581897756494701</v>
      </c>
      <c r="T158" s="11">
        <v>29.582612552969</v>
      </c>
      <c r="U158" s="11">
        <v>31.706026567706701</v>
      </c>
      <c r="V158" s="11">
        <v>32.341635228024501</v>
      </c>
      <c r="W158" s="11">
        <v>32.285946002666002</v>
      </c>
      <c r="X158" s="11">
        <v>27.893229540937799</v>
      </c>
      <c r="Y158" s="11">
        <v>24.761664076034499</v>
      </c>
      <c r="Z158" s="11">
        <v>25.295050452718598</v>
      </c>
      <c r="AA158" s="11">
        <v>29.3793445840702</v>
      </c>
      <c r="AB158" s="11">
        <v>34.719655514866197</v>
      </c>
      <c r="AC158" s="11">
        <v>34.496609024396101</v>
      </c>
      <c r="AD158" s="11">
        <v>35.118052156702603</v>
      </c>
      <c r="AE158" s="11">
        <v>39.4239299795235</v>
      </c>
      <c r="AF158" s="11">
        <v>39.120632165315598</v>
      </c>
      <c r="AG158" s="11">
        <v>39.413452570493703</v>
      </c>
      <c r="AH158" s="10" t="s">
        <v>59</v>
      </c>
      <c r="AI158" s="10" t="s">
        <v>59</v>
      </c>
      <c r="AJ158" s="10" t="s">
        <v>59</v>
      </c>
      <c r="AK158" s="10" t="s">
        <v>59</v>
      </c>
      <c r="AL158" s="10" t="s">
        <v>59</v>
      </c>
      <c r="AM158" s="10" t="s">
        <v>59</v>
      </c>
      <c r="AN158" s="10" t="s">
        <v>59</v>
      </c>
      <c r="AO158" s="10" t="s">
        <v>59</v>
      </c>
      <c r="AP158" s="10" t="s">
        <v>59</v>
      </c>
      <c r="AQ158" s="10" t="s">
        <v>59</v>
      </c>
      <c r="AR158" s="10" t="s">
        <v>59</v>
      </c>
      <c r="AS158" s="10" t="s">
        <v>59</v>
      </c>
      <c r="AT158" s="10" t="s">
        <v>59</v>
      </c>
      <c r="AU158" s="10" t="s">
        <v>59</v>
      </c>
      <c r="AV158" s="10" t="s">
        <v>59</v>
      </c>
      <c r="AW158" s="10" t="s">
        <v>59</v>
      </c>
      <c r="AX158" s="10" t="s">
        <v>59</v>
      </c>
      <c r="AY158" s="10" t="s">
        <v>59</v>
      </c>
      <c r="AZ158" s="10" t="s">
        <v>59</v>
      </c>
      <c r="BA158" s="10" t="s">
        <v>59</v>
      </c>
      <c r="BB158" s="10" t="s">
        <v>59</v>
      </c>
      <c r="BC158" s="10" t="s">
        <v>59</v>
      </c>
      <c r="BD158" s="10" t="s">
        <v>59</v>
      </c>
      <c r="BE158" s="10" t="s">
        <v>59</v>
      </c>
      <c r="BF158" s="5" t="s">
        <v>59</v>
      </c>
    </row>
    <row r="159" spans="1:58" hidden="1" x14ac:dyDescent="0.2">
      <c r="A159" s="8" t="s">
        <v>216</v>
      </c>
      <c r="B159" s="9">
        <v>4306593</v>
      </c>
      <c r="C159" s="18" t="s">
        <v>452</v>
      </c>
      <c r="D159" s="18"/>
      <c r="E159" s="19" t="s">
        <v>441</v>
      </c>
      <c r="F159" s="19" t="s">
        <v>446</v>
      </c>
      <c r="G159" s="11">
        <v>29.4661165324192</v>
      </c>
      <c r="H159" s="10" t="s">
        <v>59</v>
      </c>
      <c r="I159" s="10" t="s">
        <v>59</v>
      </c>
      <c r="J159" s="11">
        <v>30.7680435283362</v>
      </c>
      <c r="K159" s="11">
        <v>30.7680435283362</v>
      </c>
      <c r="L159" s="10" t="s">
        <v>59</v>
      </c>
      <c r="M159" s="10" t="s">
        <v>59</v>
      </c>
      <c r="N159" s="10" t="s">
        <v>59</v>
      </c>
      <c r="O159" s="10" t="s">
        <v>59</v>
      </c>
      <c r="P159" s="10" t="s">
        <v>59</v>
      </c>
      <c r="Q159" s="10" t="s">
        <v>59</v>
      </c>
      <c r="R159" s="10" t="s">
        <v>59</v>
      </c>
      <c r="S159" s="10" t="s">
        <v>59</v>
      </c>
      <c r="T159" s="10" t="s">
        <v>59</v>
      </c>
      <c r="U159" s="10" t="s">
        <v>59</v>
      </c>
      <c r="V159" s="11">
        <v>26.810096052291598</v>
      </c>
      <c r="W159" s="11">
        <v>26.810096052291598</v>
      </c>
      <c r="X159" s="10" t="s">
        <v>59</v>
      </c>
      <c r="Y159" s="10" t="s">
        <v>59</v>
      </c>
      <c r="Z159" s="11">
        <v>25.3183146157495</v>
      </c>
      <c r="AA159" s="11">
        <v>25.3183146157495</v>
      </c>
      <c r="AB159" s="10" t="s">
        <v>59</v>
      </c>
      <c r="AC159" s="10" t="s">
        <v>59</v>
      </c>
      <c r="AD159" s="11">
        <v>22.131032056843399</v>
      </c>
      <c r="AE159" s="11">
        <v>22.131032056843399</v>
      </c>
      <c r="AF159" s="10" t="s">
        <v>59</v>
      </c>
      <c r="AG159" s="10" t="s">
        <v>59</v>
      </c>
      <c r="AH159" s="11">
        <v>20.562716521245399</v>
      </c>
      <c r="AI159" s="11">
        <v>20.562716521245399</v>
      </c>
      <c r="AJ159" s="10" t="s">
        <v>59</v>
      </c>
      <c r="AK159" s="10" t="s">
        <v>59</v>
      </c>
      <c r="AL159" s="11">
        <v>23.7066357979669</v>
      </c>
      <c r="AM159" s="11">
        <v>23.7066357979669</v>
      </c>
      <c r="AN159" s="10" t="s">
        <v>59</v>
      </c>
      <c r="AO159" s="10" t="s">
        <v>59</v>
      </c>
      <c r="AP159" s="11">
        <v>27.277223723706001</v>
      </c>
      <c r="AQ159" s="11">
        <v>27.277223723706001</v>
      </c>
      <c r="AR159" s="10" t="s">
        <v>59</v>
      </c>
      <c r="AS159" s="10" t="s">
        <v>59</v>
      </c>
      <c r="AT159" s="11">
        <v>24.873112447012801</v>
      </c>
      <c r="AU159" s="11">
        <v>24.873112447012801</v>
      </c>
      <c r="AV159" s="11">
        <v>27.618046679457802</v>
      </c>
      <c r="AW159" s="10" t="s">
        <v>59</v>
      </c>
      <c r="AX159" s="11">
        <v>32.425208139648603</v>
      </c>
      <c r="AY159" s="11">
        <v>32.425208139648603</v>
      </c>
      <c r="AZ159" s="10" t="s">
        <v>59</v>
      </c>
      <c r="BA159" s="10" t="s">
        <v>59</v>
      </c>
      <c r="BB159" s="11">
        <v>26.5814929760441</v>
      </c>
      <c r="BC159" s="11">
        <v>26.5814929760441</v>
      </c>
      <c r="BD159" s="10" t="s">
        <v>59</v>
      </c>
      <c r="BE159" s="10" t="s">
        <v>59</v>
      </c>
      <c r="BF159" s="6">
        <v>34.661124838894203</v>
      </c>
    </row>
    <row r="160" spans="1:58" hidden="1" x14ac:dyDescent="0.2">
      <c r="A160" s="8" t="s">
        <v>217</v>
      </c>
      <c r="B160" s="9">
        <v>10443562</v>
      </c>
      <c r="C160" s="18" t="s">
        <v>453</v>
      </c>
      <c r="D160" s="18"/>
      <c r="E160" s="19" t="s">
        <v>441</v>
      </c>
      <c r="F160" s="19" t="s">
        <v>446</v>
      </c>
      <c r="G160" s="10">
        <f>(1988649501+3896525823+18603441)/36682956431*100</f>
        <v>16.094064763032133</v>
      </c>
      <c r="H160" s="10" t="s">
        <v>59</v>
      </c>
      <c r="I160" s="10" t="s">
        <v>59</v>
      </c>
      <c r="J160" s="10">
        <f>(1989121835+303224092+374052517)/32114533297*100</f>
        <v>8.3027781202384254</v>
      </c>
      <c r="K160" s="10">
        <f>(1989121835+303224092+374052517)/32114533297*100</f>
        <v>8.3027781202384254</v>
      </c>
      <c r="L160" s="10" t="s">
        <v>59</v>
      </c>
      <c r="M160" s="10" t="s">
        <v>59</v>
      </c>
      <c r="N160" s="10" t="s">
        <v>59</v>
      </c>
      <c r="O160" s="10" t="s">
        <v>59</v>
      </c>
      <c r="P160" s="10" t="s">
        <v>59</v>
      </c>
      <c r="Q160" s="10" t="s">
        <v>59</v>
      </c>
      <c r="R160" s="10" t="s">
        <v>59</v>
      </c>
      <c r="S160" s="11">
        <v>25.494833637109199</v>
      </c>
      <c r="T160" s="10" t="s">
        <v>59</v>
      </c>
      <c r="U160" s="10" t="s">
        <v>59</v>
      </c>
      <c r="V160" s="11">
        <v>25.494833637109199</v>
      </c>
      <c r="W160" s="11">
        <v>25.494833637109199</v>
      </c>
      <c r="X160" s="10" t="s">
        <v>59</v>
      </c>
      <c r="Y160" s="10" t="s">
        <v>59</v>
      </c>
      <c r="Z160" s="11">
        <v>36.144916313708897</v>
      </c>
      <c r="AA160" s="11">
        <v>36.144916313708897</v>
      </c>
      <c r="AB160" s="10" t="s">
        <v>59</v>
      </c>
      <c r="AC160" s="10" t="s">
        <v>59</v>
      </c>
      <c r="AD160" s="11">
        <v>46.016621800038699</v>
      </c>
      <c r="AE160" s="11">
        <v>46.016621800038699</v>
      </c>
      <c r="AF160" s="10" t="s">
        <v>59</v>
      </c>
      <c r="AG160" s="10" t="s">
        <v>59</v>
      </c>
      <c r="AH160" s="11">
        <v>35.8755610272895</v>
      </c>
      <c r="AI160" s="11">
        <v>35.8755610272895</v>
      </c>
      <c r="AJ160" s="10" t="s">
        <v>59</v>
      </c>
      <c r="AK160" s="10" t="s">
        <v>59</v>
      </c>
      <c r="AL160" s="11">
        <v>35.197351667173997</v>
      </c>
      <c r="AM160" s="11">
        <v>35.197351667173997</v>
      </c>
      <c r="AN160" s="10" t="s">
        <v>59</v>
      </c>
      <c r="AO160" s="10" t="s">
        <v>59</v>
      </c>
      <c r="AP160" s="11">
        <v>34.460419162253899</v>
      </c>
      <c r="AQ160" s="11">
        <v>34.460419162253899</v>
      </c>
      <c r="AR160" s="10" t="s">
        <v>59</v>
      </c>
      <c r="AS160" s="10" t="s">
        <v>59</v>
      </c>
      <c r="AT160" s="10" t="s">
        <v>59</v>
      </c>
      <c r="AU160" s="10" t="s">
        <v>59</v>
      </c>
      <c r="AV160" s="10" t="s">
        <v>59</v>
      </c>
      <c r="AW160" s="10" t="s">
        <v>59</v>
      </c>
      <c r="AX160" s="10" t="s">
        <v>59</v>
      </c>
      <c r="AY160" s="10" t="s">
        <v>59</v>
      </c>
      <c r="AZ160" s="10" t="s">
        <v>59</v>
      </c>
      <c r="BA160" s="10" t="s">
        <v>59</v>
      </c>
      <c r="BB160" s="10" t="s">
        <v>59</v>
      </c>
      <c r="BC160" s="10" t="s">
        <v>59</v>
      </c>
      <c r="BD160" s="10" t="s">
        <v>59</v>
      </c>
      <c r="BE160" s="10" t="s">
        <v>59</v>
      </c>
      <c r="BF160" s="5" t="s">
        <v>59</v>
      </c>
    </row>
    <row r="161" spans="1:58" hidden="1" x14ac:dyDescent="0.2">
      <c r="A161" s="8" t="s">
        <v>218</v>
      </c>
      <c r="B161" s="9">
        <v>6315213</v>
      </c>
      <c r="C161" s="18" t="s">
        <v>453</v>
      </c>
      <c r="D161" s="18"/>
      <c r="E161" s="19" t="s">
        <v>441</v>
      </c>
      <c r="F161" s="19" t="s">
        <v>446</v>
      </c>
      <c r="G161" s="10">
        <f>(1952281143+1121353872+213069568)/34206340959*100</f>
        <v>9.6084658307635742</v>
      </c>
      <c r="H161" s="10" t="s">
        <v>59</v>
      </c>
      <c r="I161" s="10" t="s">
        <v>59</v>
      </c>
      <c r="J161" s="10">
        <f>(1846857457+1316824170+38322577+115266713)/31025085013*100</f>
        <v>10.692221844388214</v>
      </c>
      <c r="K161" s="10">
        <f>(1846857457+1316824170+38322577+115266713)/31025085013*100</f>
        <v>10.692221844388214</v>
      </c>
      <c r="L161" s="10" t="s">
        <v>59</v>
      </c>
      <c r="M161" s="10" t="s">
        <v>59</v>
      </c>
      <c r="N161" s="11">
        <v>10.6775565927967</v>
      </c>
      <c r="O161" s="11">
        <v>35.505867974275901</v>
      </c>
      <c r="P161" s="11">
        <v>34.974132988576301</v>
      </c>
      <c r="Q161" s="11">
        <v>33.6934262787004</v>
      </c>
      <c r="R161" s="11">
        <v>34.262231828450801</v>
      </c>
      <c r="S161" s="11">
        <v>35.712891338633497</v>
      </c>
      <c r="T161" s="11">
        <v>34.8637437664242</v>
      </c>
      <c r="U161" s="11">
        <v>13.9028888897138</v>
      </c>
      <c r="V161" s="11">
        <v>33.774895958718403</v>
      </c>
      <c r="W161" s="11">
        <v>33.774895958718403</v>
      </c>
      <c r="X161" s="10" t="s">
        <v>59</v>
      </c>
      <c r="Y161" s="10" t="s">
        <v>59</v>
      </c>
      <c r="Z161" s="10" t="s">
        <v>59</v>
      </c>
      <c r="AA161" s="10" t="s">
        <v>59</v>
      </c>
      <c r="AB161" s="10" t="s">
        <v>59</v>
      </c>
      <c r="AC161" s="10" t="s">
        <v>59</v>
      </c>
      <c r="AD161" s="11">
        <v>29.606815232402401</v>
      </c>
      <c r="AE161" s="11">
        <v>29.606815232402401</v>
      </c>
      <c r="AF161" s="10" t="s">
        <v>59</v>
      </c>
      <c r="AG161" s="10" t="s">
        <v>59</v>
      </c>
      <c r="AH161" s="11">
        <v>31.253731536836298</v>
      </c>
      <c r="AI161" s="11">
        <v>31.253731536836298</v>
      </c>
      <c r="AJ161" s="10" t="s">
        <v>59</v>
      </c>
      <c r="AK161" s="10" t="s">
        <v>59</v>
      </c>
      <c r="AL161" s="11">
        <v>41.415127595896003</v>
      </c>
      <c r="AM161" s="11">
        <v>41.415127595896003</v>
      </c>
      <c r="AN161" s="10" t="s">
        <v>59</v>
      </c>
      <c r="AO161" s="10" t="s">
        <v>59</v>
      </c>
      <c r="AP161" s="11">
        <v>44.032331386741603</v>
      </c>
      <c r="AQ161" s="11">
        <v>44.032331386741603</v>
      </c>
      <c r="AR161" s="10" t="s">
        <v>59</v>
      </c>
      <c r="AS161" s="10" t="s">
        <v>59</v>
      </c>
      <c r="AT161" s="11">
        <v>45.9622109450357</v>
      </c>
      <c r="AU161" s="11">
        <v>45.9622109450357</v>
      </c>
      <c r="AV161" s="10" t="s">
        <v>59</v>
      </c>
      <c r="AW161" s="10" t="s">
        <v>59</v>
      </c>
      <c r="AX161" s="10" t="s">
        <v>59</v>
      </c>
      <c r="AY161" s="10" t="s">
        <v>59</v>
      </c>
      <c r="AZ161" s="10" t="s">
        <v>59</v>
      </c>
      <c r="BA161" s="10" t="s">
        <v>59</v>
      </c>
      <c r="BB161" s="10" t="s">
        <v>59</v>
      </c>
      <c r="BC161" s="10" t="s">
        <v>59</v>
      </c>
      <c r="BD161" s="10" t="s">
        <v>59</v>
      </c>
      <c r="BE161" s="10" t="s">
        <v>59</v>
      </c>
      <c r="BF161" s="5" t="s">
        <v>59</v>
      </c>
    </row>
    <row r="162" spans="1:58" ht="12.75" hidden="1" x14ac:dyDescent="0.2">
      <c r="A162" s="8" t="s">
        <v>219</v>
      </c>
      <c r="B162" s="9">
        <v>29248714</v>
      </c>
      <c r="C162" s="8">
        <v>6719</v>
      </c>
      <c r="D162" s="8"/>
      <c r="E162" s="13" t="s">
        <v>441</v>
      </c>
      <c r="F162" s="13" t="s">
        <v>518</v>
      </c>
      <c r="G162" s="10" t="s">
        <v>59</v>
      </c>
      <c r="H162" s="10" t="s">
        <v>59</v>
      </c>
      <c r="I162" s="10" t="s">
        <v>59</v>
      </c>
      <c r="J162" s="10" t="s">
        <v>59</v>
      </c>
      <c r="K162" s="10" t="s">
        <v>59</v>
      </c>
      <c r="L162" s="10" t="s">
        <v>59</v>
      </c>
      <c r="M162" s="10" t="s">
        <v>59</v>
      </c>
      <c r="N162" s="10" t="s">
        <v>59</v>
      </c>
      <c r="O162" s="10" t="s">
        <v>59</v>
      </c>
      <c r="P162" s="10" t="s">
        <v>59</v>
      </c>
      <c r="Q162" s="10" t="s">
        <v>59</v>
      </c>
      <c r="R162" s="10" t="s">
        <v>59</v>
      </c>
      <c r="S162" s="10" t="s">
        <v>59</v>
      </c>
      <c r="T162" s="10" t="s">
        <v>59</v>
      </c>
      <c r="U162" s="10" t="s">
        <v>59</v>
      </c>
      <c r="V162" s="10" t="s">
        <v>59</v>
      </c>
      <c r="W162" s="10" t="s">
        <v>59</v>
      </c>
      <c r="X162" s="10" t="s">
        <v>59</v>
      </c>
      <c r="Y162" s="10" t="s">
        <v>59</v>
      </c>
      <c r="Z162" s="10" t="s">
        <v>59</v>
      </c>
      <c r="AA162" s="10" t="s">
        <v>59</v>
      </c>
      <c r="AB162" s="10" t="s">
        <v>59</v>
      </c>
      <c r="AC162" s="10" t="s">
        <v>59</v>
      </c>
      <c r="AD162" s="10" t="s">
        <v>59</v>
      </c>
      <c r="AE162" s="10" t="s">
        <v>59</v>
      </c>
      <c r="AF162" s="10" t="s">
        <v>59</v>
      </c>
      <c r="AG162" s="10" t="s">
        <v>59</v>
      </c>
      <c r="AH162" s="10" t="s">
        <v>59</v>
      </c>
      <c r="AI162" s="10" t="s">
        <v>59</v>
      </c>
      <c r="AJ162" s="10" t="s">
        <v>59</v>
      </c>
      <c r="AK162" s="10" t="s">
        <v>59</v>
      </c>
      <c r="AL162" s="10" t="s">
        <v>59</v>
      </c>
      <c r="AM162" s="10" t="s">
        <v>59</v>
      </c>
      <c r="AN162" s="10" t="s">
        <v>59</v>
      </c>
      <c r="AO162" s="10" t="s">
        <v>59</v>
      </c>
      <c r="AP162" s="10" t="s">
        <v>59</v>
      </c>
      <c r="AQ162" s="10" t="s">
        <v>59</v>
      </c>
      <c r="AR162" s="10" t="s">
        <v>59</v>
      </c>
      <c r="AS162" s="10" t="s">
        <v>59</v>
      </c>
      <c r="AT162" s="10" t="s">
        <v>59</v>
      </c>
      <c r="AU162" s="10" t="s">
        <v>59</v>
      </c>
      <c r="AV162" s="10" t="s">
        <v>59</v>
      </c>
      <c r="AW162" s="10" t="s">
        <v>59</v>
      </c>
      <c r="AX162" s="10" t="s">
        <v>59</v>
      </c>
      <c r="AY162" s="10" t="s">
        <v>59</v>
      </c>
      <c r="AZ162" s="10" t="s">
        <v>59</v>
      </c>
      <c r="BA162" s="10" t="s">
        <v>59</v>
      </c>
      <c r="BB162" s="10" t="s">
        <v>59</v>
      </c>
      <c r="BC162" s="10" t="s">
        <v>59</v>
      </c>
      <c r="BD162" s="10" t="s">
        <v>59</v>
      </c>
      <c r="BE162" s="10" t="s">
        <v>59</v>
      </c>
      <c r="BF162" s="5" t="s">
        <v>59</v>
      </c>
    </row>
    <row r="163" spans="1:58" ht="12.75" hidden="1" x14ac:dyDescent="0.2">
      <c r="A163" s="8" t="s">
        <v>220</v>
      </c>
      <c r="B163" s="9">
        <v>4317162</v>
      </c>
      <c r="C163" s="8" t="s">
        <v>485</v>
      </c>
      <c r="D163" s="8"/>
      <c r="E163" s="13" t="s">
        <v>441</v>
      </c>
      <c r="F163" s="13" t="s">
        <v>448</v>
      </c>
      <c r="G163" s="10" t="s">
        <v>59</v>
      </c>
      <c r="H163" s="10" t="s">
        <v>59</v>
      </c>
      <c r="I163" s="10" t="s">
        <v>59</v>
      </c>
      <c r="J163" s="10" t="s">
        <v>59</v>
      </c>
      <c r="K163" s="10" t="s">
        <v>59</v>
      </c>
      <c r="L163" s="10" t="s">
        <v>59</v>
      </c>
      <c r="M163" s="10" t="s">
        <v>59</v>
      </c>
      <c r="N163" s="10" t="s">
        <v>59</v>
      </c>
      <c r="O163" s="10" t="s">
        <v>59</v>
      </c>
      <c r="P163" s="10" t="s">
        <v>59</v>
      </c>
      <c r="Q163" s="10" t="s">
        <v>59</v>
      </c>
      <c r="R163" s="10" t="s">
        <v>59</v>
      </c>
      <c r="S163" s="10" t="s">
        <v>59</v>
      </c>
      <c r="T163" s="10" t="s">
        <v>59</v>
      </c>
      <c r="U163" s="10" t="s">
        <v>59</v>
      </c>
      <c r="V163" s="10" t="s">
        <v>59</v>
      </c>
      <c r="W163" s="10" t="s">
        <v>59</v>
      </c>
      <c r="X163" s="10" t="s">
        <v>59</v>
      </c>
      <c r="Y163" s="10" t="s">
        <v>59</v>
      </c>
      <c r="Z163" s="10" t="s">
        <v>59</v>
      </c>
      <c r="AA163" s="10" t="s">
        <v>59</v>
      </c>
      <c r="AB163" s="10" t="s">
        <v>59</v>
      </c>
      <c r="AC163" s="10" t="s">
        <v>59</v>
      </c>
      <c r="AD163" s="10" t="s">
        <v>59</v>
      </c>
      <c r="AE163" s="10" t="s">
        <v>59</v>
      </c>
      <c r="AF163" s="10" t="s">
        <v>59</v>
      </c>
      <c r="AG163" s="10" t="s">
        <v>59</v>
      </c>
      <c r="AH163" s="10" t="s">
        <v>59</v>
      </c>
      <c r="AI163" s="10" t="s">
        <v>59</v>
      </c>
      <c r="AJ163" s="10" t="s">
        <v>59</v>
      </c>
      <c r="AK163" s="10" t="s">
        <v>59</v>
      </c>
      <c r="AL163" s="10" t="s">
        <v>59</v>
      </c>
      <c r="AM163" s="10" t="s">
        <v>59</v>
      </c>
      <c r="AN163" s="10" t="s">
        <v>59</v>
      </c>
      <c r="AO163" s="10" t="s">
        <v>59</v>
      </c>
      <c r="AP163" s="10" t="s">
        <v>59</v>
      </c>
      <c r="AQ163" s="10" t="s">
        <v>59</v>
      </c>
      <c r="AR163" s="10" t="s">
        <v>59</v>
      </c>
      <c r="AS163" s="10" t="s">
        <v>59</v>
      </c>
      <c r="AT163" s="10" t="s">
        <v>59</v>
      </c>
      <c r="AU163" s="10" t="s">
        <v>59</v>
      </c>
      <c r="AV163" s="10" t="s">
        <v>59</v>
      </c>
      <c r="AW163" s="10" t="s">
        <v>59</v>
      </c>
      <c r="AX163" s="10" t="s">
        <v>59</v>
      </c>
      <c r="AY163" s="10" t="s">
        <v>59</v>
      </c>
      <c r="AZ163" s="10" t="s">
        <v>59</v>
      </c>
      <c r="BA163" s="10" t="s">
        <v>59</v>
      </c>
      <c r="BB163" s="10" t="s">
        <v>59</v>
      </c>
      <c r="BC163" s="10" t="s">
        <v>59</v>
      </c>
      <c r="BD163" s="10" t="s">
        <v>59</v>
      </c>
      <c r="BE163" s="10" t="s">
        <v>59</v>
      </c>
      <c r="BF163" s="5" t="s">
        <v>59</v>
      </c>
    </row>
    <row r="164" spans="1:58" hidden="1" x14ac:dyDescent="0.2">
      <c r="A164" s="8" t="s">
        <v>221</v>
      </c>
      <c r="B164" s="9">
        <v>10443686</v>
      </c>
      <c r="C164" s="16" t="s">
        <v>529</v>
      </c>
      <c r="D164" s="16"/>
      <c r="E164" s="17" t="s">
        <v>441</v>
      </c>
      <c r="F164" s="17" t="s">
        <v>446</v>
      </c>
      <c r="G164" s="11">
        <v>12.910027033553099</v>
      </c>
      <c r="H164" s="11">
        <v>10.761908588571499</v>
      </c>
      <c r="I164" s="11">
        <v>16.4404997007621</v>
      </c>
      <c r="J164" s="11">
        <v>18.227374989334201</v>
      </c>
      <c r="K164" s="11">
        <v>18.995430198409199</v>
      </c>
      <c r="L164" s="10" t="s">
        <v>59</v>
      </c>
      <c r="M164" s="10" t="s">
        <v>59</v>
      </c>
      <c r="N164" s="11">
        <v>22.3574283300206</v>
      </c>
      <c r="O164" s="10" t="s">
        <v>59</v>
      </c>
      <c r="P164" s="11">
        <v>18.183196907455802</v>
      </c>
      <c r="Q164" s="10" t="s">
        <v>59</v>
      </c>
      <c r="R164" s="10" t="s">
        <v>59</v>
      </c>
      <c r="S164" s="11">
        <v>21.348149781018101</v>
      </c>
      <c r="T164" s="11">
        <v>24.566468203724899</v>
      </c>
      <c r="U164" s="10" t="s">
        <v>59</v>
      </c>
      <c r="V164" s="10" t="s">
        <v>59</v>
      </c>
      <c r="W164" s="11">
        <v>20.7050950956421</v>
      </c>
      <c r="X164" s="10" t="s">
        <v>59</v>
      </c>
      <c r="Y164" s="10" t="s">
        <v>59</v>
      </c>
      <c r="Z164" s="10" t="s">
        <v>59</v>
      </c>
      <c r="AA164" s="11">
        <v>14.808340420170699</v>
      </c>
      <c r="AB164" s="10" t="s">
        <v>59</v>
      </c>
      <c r="AC164" s="10" t="s">
        <v>59</v>
      </c>
      <c r="AD164" s="10" t="s">
        <v>59</v>
      </c>
      <c r="AE164" s="11">
        <v>23.867186726792799</v>
      </c>
      <c r="AF164" s="10" t="s">
        <v>59</v>
      </c>
      <c r="AG164" s="10" t="s">
        <v>59</v>
      </c>
      <c r="AH164" s="10" t="s">
        <v>59</v>
      </c>
      <c r="AI164" s="11">
        <v>37.434509819026502</v>
      </c>
      <c r="AJ164" s="10" t="s">
        <v>59</v>
      </c>
      <c r="AK164" s="10" t="s">
        <v>59</v>
      </c>
      <c r="AL164" s="10" t="s">
        <v>59</v>
      </c>
      <c r="AM164" s="11">
        <v>45.2697568258967</v>
      </c>
      <c r="AN164" s="10" t="s">
        <v>59</v>
      </c>
      <c r="AO164" s="10" t="s">
        <v>59</v>
      </c>
      <c r="AP164" s="10" t="s">
        <v>59</v>
      </c>
      <c r="AQ164" s="11">
        <v>39.746028447168399</v>
      </c>
      <c r="AR164" s="10" t="s">
        <v>59</v>
      </c>
      <c r="AS164" s="10" t="s">
        <v>59</v>
      </c>
      <c r="AT164" s="10" t="s">
        <v>59</v>
      </c>
      <c r="AU164" s="10" t="s">
        <v>59</v>
      </c>
      <c r="AV164" s="10" t="s">
        <v>59</v>
      </c>
      <c r="AW164" s="10" t="s">
        <v>59</v>
      </c>
      <c r="AX164" s="10" t="s">
        <v>59</v>
      </c>
      <c r="AY164" s="10" t="s">
        <v>59</v>
      </c>
      <c r="AZ164" s="10" t="s">
        <v>59</v>
      </c>
      <c r="BA164" s="10" t="s">
        <v>59</v>
      </c>
      <c r="BB164" s="10" t="s">
        <v>59</v>
      </c>
      <c r="BC164" s="10" t="s">
        <v>59</v>
      </c>
      <c r="BD164" s="10" t="s">
        <v>59</v>
      </c>
      <c r="BE164" s="10" t="s">
        <v>59</v>
      </c>
      <c r="BF164" s="5" t="s">
        <v>59</v>
      </c>
    </row>
    <row r="165" spans="1:58" hidden="1" x14ac:dyDescent="0.2">
      <c r="A165" s="8" t="s">
        <v>222</v>
      </c>
      <c r="B165" s="9">
        <v>10432095</v>
      </c>
      <c r="C165" s="18" t="s">
        <v>453</v>
      </c>
      <c r="D165" s="18"/>
      <c r="E165" s="19" t="s">
        <v>441</v>
      </c>
      <c r="F165" s="19" t="s">
        <v>446</v>
      </c>
      <c r="G165" s="10">
        <f>(2163737745+1381259768+798721366+1054475778+190803290)/43436684602*100</f>
        <v>12.866999399725504</v>
      </c>
      <c r="H165" s="10" t="s">
        <v>59</v>
      </c>
      <c r="I165" s="10" t="s">
        <v>59</v>
      </c>
      <c r="J165" s="10">
        <f>(2309458061+1353426479+787488032+418028008)/39364111712*100</f>
        <v>12.367611939572578</v>
      </c>
      <c r="K165" s="10">
        <f>(2309458061+1353426479+787488032+418028008)/39364111712*100</f>
        <v>12.367611939572578</v>
      </c>
      <c r="L165" s="11">
        <v>33.832081410875098</v>
      </c>
      <c r="M165" s="11">
        <v>34.295986233214997</v>
      </c>
      <c r="N165" s="11">
        <v>33.502880402434798</v>
      </c>
      <c r="O165" s="10">
        <f>(2511375418+279+793399718+493273+392613096+469473892)/35722058673*100</f>
        <v>11.66605685900694</v>
      </c>
      <c r="P165" s="11">
        <v>23.453953312930999</v>
      </c>
      <c r="Q165" s="11">
        <v>20.630514371429602</v>
      </c>
      <c r="R165" s="11">
        <v>21.775921895804199</v>
      </c>
      <c r="S165" s="11">
        <v>21.775921895804199</v>
      </c>
      <c r="T165" s="11">
        <v>24.6440155269568</v>
      </c>
      <c r="U165" s="10" t="s">
        <v>59</v>
      </c>
      <c r="V165" s="11">
        <v>30.234575950226599</v>
      </c>
      <c r="W165" s="11">
        <v>30.234575950226599</v>
      </c>
      <c r="X165" s="10" t="s">
        <v>59</v>
      </c>
      <c r="Y165" s="10" t="s">
        <v>59</v>
      </c>
      <c r="Z165" s="11">
        <v>30.321126008094801</v>
      </c>
      <c r="AA165" s="11">
        <v>30.321126008094801</v>
      </c>
      <c r="AB165" s="10" t="s">
        <v>59</v>
      </c>
      <c r="AC165" s="10" t="s">
        <v>59</v>
      </c>
      <c r="AD165" s="11">
        <v>17.164124743799899</v>
      </c>
      <c r="AE165" s="11">
        <v>17.164124743799899</v>
      </c>
      <c r="AF165" s="10" t="s">
        <v>59</v>
      </c>
      <c r="AG165" s="10" t="s">
        <v>59</v>
      </c>
      <c r="AH165" s="11">
        <v>22.605985977082302</v>
      </c>
      <c r="AI165" s="11">
        <v>22.605985977082302</v>
      </c>
      <c r="AJ165" s="10" t="s">
        <v>59</v>
      </c>
      <c r="AK165" s="10" t="s">
        <v>59</v>
      </c>
      <c r="AL165" s="11">
        <v>32.5423765347889</v>
      </c>
      <c r="AM165" s="11">
        <v>32.5423765347889</v>
      </c>
      <c r="AN165" s="10" t="s">
        <v>59</v>
      </c>
      <c r="AO165" s="10" t="s">
        <v>59</v>
      </c>
      <c r="AP165" s="11">
        <v>38.1911922030909</v>
      </c>
      <c r="AQ165" s="11">
        <v>38.1911922030909</v>
      </c>
      <c r="AR165" s="10" t="s">
        <v>59</v>
      </c>
      <c r="AS165" s="10" t="s">
        <v>59</v>
      </c>
      <c r="AT165" s="11">
        <v>43.489160629644502</v>
      </c>
      <c r="AU165" s="11">
        <v>43.489160629644502</v>
      </c>
      <c r="AV165" s="10" t="s">
        <v>59</v>
      </c>
      <c r="AW165" s="10" t="s">
        <v>59</v>
      </c>
      <c r="AX165" s="10" t="s">
        <v>59</v>
      </c>
      <c r="AY165" s="10" t="s">
        <v>59</v>
      </c>
      <c r="AZ165" s="10" t="s">
        <v>59</v>
      </c>
      <c r="BA165" s="10" t="s">
        <v>59</v>
      </c>
      <c r="BB165" s="10" t="s">
        <v>59</v>
      </c>
      <c r="BC165" s="10" t="s">
        <v>59</v>
      </c>
      <c r="BD165" s="10" t="s">
        <v>59</v>
      </c>
      <c r="BE165" s="10" t="s">
        <v>59</v>
      </c>
      <c r="BF165" s="5" t="s">
        <v>59</v>
      </c>
    </row>
    <row r="166" spans="1:58" ht="12.75" hidden="1" x14ac:dyDescent="0.2">
      <c r="A166" s="8" t="s">
        <v>223</v>
      </c>
      <c r="B166" s="9">
        <v>4546263</v>
      </c>
      <c r="C166" s="8" t="s">
        <v>439</v>
      </c>
      <c r="D166" s="8" t="s">
        <v>530</v>
      </c>
      <c r="E166" s="13" t="s">
        <v>441</v>
      </c>
      <c r="F166" s="13" t="s">
        <v>442</v>
      </c>
      <c r="G166" s="10" t="s">
        <v>59</v>
      </c>
      <c r="H166" s="10" t="s">
        <v>59</v>
      </c>
      <c r="I166" s="10" t="s">
        <v>59</v>
      </c>
      <c r="J166" s="10" t="s">
        <v>59</v>
      </c>
      <c r="K166" s="10" t="s">
        <v>59</v>
      </c>
      <c r="L166" s="10" t="s">
        <v>59</v>
      </c>
      <c r="M166" s="10" t="s">
        <v>59</v>
      </c>
      <c r="N166" s="10" t="s">
        <v>59</v>
      </c>
      <c r="O166" s="10" t="s">
        <v>59</v>
      </c>
      <c r="P166" s="10" t="s">
        <v>59</v>
      </c>
      <c r="Q166" s="10" t="s">
        <v>59</v>
      </c>
      <c r="R166" s="10" t="s">
        <v>59</v>
      </c>
      <c r="S166" s="10" t="s">
        <v>59</v>
      </c>
      <c r="T166" s="10" t="s">
        <v>59</v>
      </c>
      <c r="U166" s="10" t="s">
        <v>59</v>
      </c>
      <c r="V166" s="10" t="s">
        <v>59</v>
      </c>
      <c r="W166" s="10" t="s">
        <v>59</v>
      </c>
      <c r="X166" s="10" t="s">
        <v>59</v>
      </c>
      <c r="Y166" s="10" t="s">
        <v>59</v>
      </c>
      <c r="Z166" s="10" t="s">
        <v>59</v>
      </c>
      <c r="AA166" s="10" t="s">
        <v>59</v>
      </c>
      <c r="AB166" s="10" t="s">
        <v>59</v>
      </c>
      <c r="AC166" s="10" t="s">
        <v>59</v>
      </c>
      <c r="AD166" s="10" t="s">
        <v>59</v>
      </c>
      <c r="AE166" s="10" t="s">
        <v>59</v>
      </c>
      <c r="AF166" s="10" t="s">
        <v>59</v>
      </c>
      <c r="AG166" s="10" t="s">
        <v>59</v>
      </c>
      <c r="AH166" s="10" t="s">
        <v>59</v>
      </c>
      <c r="AI166" s="10" t="s">
        <v>59</v>
      </c>
      <c r="AJ166" s="10" t="s">
        <v>59</v>
      </c>
      <c r="AK166" s="10" t="s">
        <v>59</v>
      </c>
      <c r="AL166" s="10" t="s">
        <v>59</v>
      </c>
      <c r="AM166" s="10" t="s">
        <v>59</v>
      </c>
      <c r="AN166" s="10" t="s">
        <v>59</v>
      </c>
      <c r="AO166" s="10" t="s">
        <v>59</v>
      </c>
      <c r="AP166" s="10" t="s">
        <v>59</v>
      </c>
      <c r="AQ166" s="10" t="s">
        <v>59</v>
      </c>
      <c r="AR166" s="10" t="s">
        <v>59</v>
      </c>
      <c r="AS166" s="10" t="s">
        <v>59</v>
      </c>
      <c r="AT166" s="10" t="s">
        <v>59</v>
      </c>
      <c r="AU166" s="10" t="s">
        <v>59</v>
      </c>
      <c r="AV166" s="10" t="s">
        <v>59</v>
      </c>
      <c r="AW166" s="10" t="s">
        <v>59</v>
      </c>
      <c r="AX166" s="10" t="s">
        <v>59</v>
      </c>
      <c r="AY166" s="10" t="s">
        <v>59</v>
      </c>
      <c r="AZ166" s="10" t="s">
        <v>59</v>
      </c>
      <c r="BA166" s="10" t="s">
        <v>59</v>
      </c>
      <c r="BB166" s="10" t="s">
        <v>59</v>
      </c>
      <c r="BC166" s="10" t="s">
        <v>59</v>
      </c>
      <c r="BD166" s="10" t="s">
        <v>59</v>
      </c>
      <c r="BE166" s="10" t="s">
        <v>59</v>
      </c>
      <c r="BF166" s="5" t="s">
        <v>59</v>
      </c>
    </row>
    <row r="167" spans="1:58" hidden="1" x14ac:dyDescent="0.2">
      <c r="A167" s="8" t="s">
        <v>224</v>
      </c>
      <c r="B167" s="9">
        <v>4550259</v>
      </c>
      <c r="C167" s="18" t="s">
        <v>452</v>
      </c>
      <c r="D167" s="18"/>
      <c r="E167" s="19" t="s">
        <v>441</v>
      </c>
      <c r="F167" s="19" t="s">
        <v>446</v>
      </c>
      <c r="G167" s="10">
        <f>(7504319926+1054046217+2738246264+1727005706+8192688617)/134702959716*100</f>
        <v>15.750438427434144</v>
      </c>
      <c r="H167" s="10" t="s">
        <v>59</v>
      </c>
      <c r="I167" s="10" t="s">
        <v>59</v>
      </c>
      <c r="J167" s="11">
        <v>33.298969550368703</v>
      </c>
      <c r="K167" s="11">
        <v>33.298969550368703</v>
      </c>
      <c r="L167" s="10" t="s">
        <v>59</v>
      </c>
      <c r="M167" s="10" t="s">
        <v>59</v>
      </c>
      <c r="N167" s="11">
        <v>33.982983439583499</v>
      </c>
      <c r="O167" s="11">
        <v>33.982983439583499</v>
      </c>
      <c r="P167" s="10" t="s">
        <v>59</v>
      </c>
      <c r="Q167" s="10" t="s">
        <v>59</v>
      </c>
      <c r="R167" s="11">
        <v>36.513735122350298</v>
      </c>
      <c r="S167" s="11">
        <v>36.513735122350298</v>
      </c>
      <c r="T167" s="10" t="s">
        <v>59</v>
      </c>
      <c r="U167" s="10" t="s">
        <v>59</v>
      </c>
      <c r="V167" s="11">
        <v>42.525795693868702</v>
      </c>
      <c r="W167" s="11">
        <v>42.525795693868702</v>
      </c>
      <c r="X167" s="10" t="s">
        <v>59</v>
      </c>
      <c r="Y167" s="10" t="s">
        <v>59</v>
      </c>
      <c r="Z167" s="11">
        <v>39.651110332158098</v>
      </c>
      <c r="AA167" s="11">
        <v>39.651110332158098</v>
      </c>
      <c r="AB167" s="10" t="s">
        <v>59</v>
      </c>
      <c r="AC167" s="10" t="s">
        <v>59</v>
      </c>
      <c r="AD167" s="11">
        <v>32.1153879120412</v>
      </c>
      <c r="AE167" s="11">
        <v>32.1153879120412</v>
      </c>
      <c r="AF167" s="10" t="s">
        <v>59</v>
      </c>
      <c r="AG167" s="10" t="s">
        <v>59</v>
      </c>
      <c r="AH167" s="11">
        <v>17.217097920662798</v>
      </c>
      <c r="AI167" s="11">
        <v>17.217097920662798</v>
      </c>
      <c r="AJ167" s="10" t="s">
        <v>59</v>
      </c>
      <c r="AK167" s="10" t="s">
        <v>59</v>
      </c>
      <c r="AL167" s="10" t="s">
        <v>59</v>
      </c>
      <c r="AM167" s="10" t="s">
        <v>59</v>
      </c>
      <c r="AN167" s="10" t="s">
        <v>59</v>
      </c>
      <c r="AO167" s="10" t="s">
        <v>59</v>
      </c>
      <c r="AP167" s="10" t="s">
        <v>59</v>
      </c>
      <c r="AQ167" s="11">
        <v>26.086152604450501</v>
      </c>
      <c r="AR167" s="10" t="s">
        <v>59</v>
      </c>
      <c r="AS167" s="10" t="s">
        <v>59</v>
      </c>
      <c r="AT167" s="11">
        <v>41.979626785016698</v>
      </c>
      <c r="AU167" s="11">
        <v>41.979626785016698</v>
      </c>
      <c r="AV167" s="10" t="s">
        <v>59</v>
      </c>
      <c r="AW167" s="10" t="s">
        <v>59</v>
      </c>
      <c r="AX167" s="11">
        <v>46.351773628224201</v>
      </c>
      <c r="AY167" s="11">
        <v>46.351773628224201</v>
      </c>
      <c r="AZ167" s="10" t="s">
        <v>59</v>
      </c>
      <c r="BA167" s="10" t="s">
        <v>59</v>
      </c>
      <c r="BB167" s="11">
        <v>34.037415989060598</v>
      </c>
      <c r="BC167" s="11">
        <v>34.037415989060598</v>
      </c>
      <c r="BD167" s="10" t="s">
        <v>59</v>
      </c>
      <c r="BE167" s="10" t="s">
        <v>59</v>
      </c>
      <c r="BF167" s="5" t="s">
        <v>59</v>
      </c>
    </row>
    <row r="168" spans="1:58" ht="12.75" hidden="1" x14ac:dyDescent="0.2">
      <c r="A168" s="8" t="s">
        <v>225</v>
      </c>
      <c r="B168" s="9">
        <v>4429472</v>
      </c>
      <c r="C168" s="8" t="s">
        <v>439</v>
      </c>
      <c r="D168" s="8" t="s">
        <v>531</v>
      </c>
      <c r="E168" s="13" t="s">
        <v>441</v>
      </c>
      <c r="F168" s="13" t="s">
        <v>442</v>
      </c>
      <c r="G168" s="10" t="s">
        <v>59</v>
      </c>
      <c r="H168" s="10" t="s">
        <v>59</v>
      </c>
      <c r="I168" s="10" t="s">
        <v>59</v>
      </c>
      <c r="J168" s="10" t="s">
        <v>59</v>
      </c>
      <c r="K168" s="10" t="s">
        <v>59</v>
      </c>
      <c r="L168" s="10" t="s">
        <v>59</v>
      </c>
      <c r="M168" s="10" t="s">
        <v>59</v>
      </c>
      <c r="N168" s="10" t="s">
        <v>59</v>
      </c>
      <c r="O168" s="10" t="s">
        <v>59</v>
      </c>
      <c r="P168" s="10" t="s">
        <v>59</v>
      </c>
      <c r="Q168" s="10" t="s">
        <v>59</v>
      </c>
      <c r="R168" s="10" t="s">
        <v>59</v>
      </c>
      <c r="S168" s="10" t="s">
        <v>59</v>
      </c>
      <c r="T168" s="10" t="s">
        <v>59</v>
      </c>
      <c r="U168" s="10" t="s">
        <v>59</v>
      </c>
      <c r="V168" s="10" t="s">
        <v>59</v>
      </c>
      <c r="W168" s="10" t="s">
        <v>59</v>
      </c>
      <c r="X168" s="10" t="s">
        <v>59</v>
      </c>
      <c r="Y168" s="10" t="s">
        <v>59</v>
      </c>
      <c r="Z168" s="10" t="s">
        <v>59</v>
      </c>
      <c r="AA168" s="10" t="s">
        <v>59</v>
      </c>
      <c r="AB168" s="10" t="s">
        <v>59</v>
      </c>
      <c r="AC168" s="10" t="s">
        <v>59</v>
      </c>
      <c r="AD168" s="10" t="s">
        <v>59</v>
      </c>
      <c r="AE168" s="10" t="s">
        <v>59</v>
      </c>
      <c r="AF168" s="10" t="s">
        <v>59</v>
      </c>
      <c r="AG168" s="10" t="s">
        <v>59</v>
      </c>
      <c r="AH168" s="10" t="s">
        <v>59</v>
      </c>
      <c r="AI168" s="10" t="s">
        <v>59</v>
      </c>
      <c r="AJ168" s="10" t="s">
        <v>59</v>
      </c>
      <c r="AK168" s="10" t="s">
        <v>59</v>
      </c>
      <c r="AL168" s="10" t="s">
        <v>59</v>
      </c>
      <c r="AM168" s="10" t="s">
        <v>59</v>
      </c>
      <c r="AN168" s="10" t="s">
        <v>59</v>
      </c>
      <c r="AO168" s="10" t="s">
        <v>59</v>
      </c>
      <c r="AP168" s="10" t="s">
        <v>59</v>
      </c>
      <c r="AQ168" s="10" t="s">
        <v>59</v>
      </c>
      <c r="AR168" s="10" t="s">
        <v>59</v>
      </c>
      <c r="AS168" s="10" t="s">
        <v>59</v>
      </c>
      <c r="AT168" s="10" t="s">
        <v>59</v>
      </c>
      <c r="AU168" s="10" t="s">
        <v>59</v>
      </c>
      <c r="AV168" s="10" t="s">
        <v>59</v>
      </c>
      <c r="AW168" s="10" t="s">
        <v>59</v>
      </c>
      <c r="AX168" s="10" t="s">
        <v>59</v>
      </c>
      <c r="AY168" s="10" t="s">
        <v>59</v>
      </c>
      <c r="AZ168" s="10" t="s">
        <v>59</v>
      </c>
      <c r="BA168" s="10" t="s">
        <v>59</v>
      </c>
      <c r="BB168" s="10" t="s">
        <v>59</v>
      </c>
      <c r="BC168" s="10" t="s">
        <v>59</v>
      </c>
      <c r="BD168" s="10" t="s">
        <v>59</v>
      </c>
      <c r="BE168" s="10" t="s">
        <v>59</v>
      </c>
      <c r="BF168" s="5" t="s">
        <v>59</v>
      </c>
    </row>
    <row r="169" spans="1:58" ht="12.75" hidden="1" x14ac:dyDescent="0.2">
      <c r="A169" s="8" t="s">
        <v>226</v>
      </c>
      <c r="B169" s="9">
        <v>10254586</v>
      </c>
      <c r="C169" s="8">
        <v>6719</v>
      </c>
      <c r="D169" s="8" t="s">
        <v>532</v>
      </c>
      <c r="E169" s="13" t="s">
        <v>441</v>
      </c>
      <c r="F169" s="13" t="s">
        <v>518</v>
      </c>
      <c r="G169" s="10" t="s">
        <v>59</v>
      </c>
      <c r="H169" s="10" t="s">
        <v>59</v>
      </c>
      <c r="I169" s="10" t="s">
        <v>59</v>
      </c>
      <c r="J169" s="10" t="s">
        <v>59</v>
      </c>
      <c r="K169" s="10" t="s">
        <v>59</v>
      </c>
      <c r="L169" s="10" t="s">
        <v>59</v>
      </c>
      <c r="M169" s="10" t="s">
        <v>59</v>
      </c>
      <c r="N169" s="10" t="s">
        <v>59</v>
      </c>
      <c r="O169" s="10" t="s">
        <v>59</v>
      </c>
      <c r="P169" s="10" t="s">
        <v>59</v>
      </c>
      <c r="Q169" s="10" t="s">
        <v>59</v>
      </c>
      <c r="R169" s="10" t="s">
        <v>59</v>
      </c>
      <c r="S169" s="10" t="s">
        <v>59</v>
      </c>
      <c r="T169" s="10" t="s">
        <v>59</v>
      </c>
      <c r="U169" s="10" t="s">
        <v>59</v>
      </c>
      <c r="V169" s="10" t="s">
        <v>59</v>
      </c>
      <c r="W169" s="10" t="s">
        <v>59</v>
      </c>
      <c r="X169" s="10" t="s">
        <v>59</v>
      </c>
      <c r="Y169" s="10" t="s">
        <v>59</v>
      </c>
      <c r="Z169" s="10" t="s">
        <v>59</v>
      </c>
      <c r="AA169" s="10" t="s">
        <v>59</v>
      </c>
      <c r="AB169" s="10" t="s">
        <v>59</v>
      </c>
      <c r="AC169" s="10" t="s">
        <v>59</v>
      </c>
      <c r="AD169" s="10" t="s">
        <v>59</v>
      </c>
      <c r="AE169" s="10" t="s">
        <v>59</v>
      </c>
      <c r="AF169" s="10" t="s">
        <v>59</v>
      </c>
      <c r="AG169" s="10" t="s">
        <v>59</v>
      </c>
      <c r="AH169" s="10" t="s">
        <v>59</v>
      </c>
      <c r="AI169" s="10" t="s">
        <v>59</v>
      </c>
      <c r="AJ169" s="10" t="s">
        <v>59</v>
      </c>
      <c r="AK169" s="10" t="s">
        <v>59</v>
      </c>
      <c r="AL169" s="10" t="s">
        <v>59</v>
      </c>
      <c r="AM169" s="10" t="s">
        <v>59</v>
      </c>
      <c r="AN169" s="10" t="s">
        <v>59</v>
      </c>
      <c r="AO169" s="10" t="s">
        <v>59</v>
      </c>
      <c r="AP169" s="10" t="s">
        <v>59</v>
      </c>
      <c r="AQ169" s="10" t="s">
        <v>59</v>
      </c>
      <c r="AR169" s="10" t="s">
        <v>59</v>
      </c>
      <c r="AS169" s="10" t="s">
        <v>59</v>
      </c>
      <c r="AT169" s="10" t="s">
        <v>59</v>
      </c>
      <c r="AU169" s="10" t="s">
        <v>59</v>
      </c>
      <c r="AV169" s="10" t="s">
        <v>59</v>
      </c>
      <c r="AW169" s="10" t="s">
        <v>59</v>
      </c>
      <c r="AX169" s="10" t="s">
        <v>59</v>
      </c>
      <c r="AY169" s="10" t="s">
        <v>59</v>
      </c>
      <c r="AZ169" s="10" t="s">
        <v>59</v>
      </c>
      <c r="BA169" s="10" t="s">
        <v>59</v>
      </c>
      <c r="BB169" s="10" t="s">
        <v>59</v>
      </c>
      <c r="BC169" s="10" t="s">
        <v>59</v>
      </c>
      <c r="BD169" s="10" t="s">
        <v>59</v>
      </c>
      <c r="BE169" s="10" t="s">
        <v>59</v>
      </c>
      <c r="BF169" s="5" t="s">
        <v>59</v>
      </c>
    </row>
    <row r="170" spans="1:58" hidden="1" x14ac:dyDescent="0.2">
      <c r="A170" s="8" t="s">
        <v>227</v>
      </c>
      <c r="B170" s="9">
        <v>4395572</v>
      </c>
      <c r="C170" s="14" t="s">
        <v>452</v>
      </c>
      <c r="D170" s="14"/>
      <c r="E170" s="15" t="s">
        <v>441</v>
      </c>
      <c r="F170" s="15" t="s">
        <v>446</v>
      </c>
      <c r="G170" s="11">
        <v>17.803746345364502</v>
      </c>
      <c r="H170" s="11">
        <v>18.494591628746299</v>
      </c>
      <c r="I170" s="11">
        <v>20.568209867941299</v>
      </c>
      <c r="J170" s="11">
        <v>20.728257534196199</v>
      </c>
      <c r="K170" s="11">
        <v>22.7850568884664</v>
      </c>
      <c r="L170" s="10" t="s">
        <v>59</v>
      </c>
      <c r="M170" s="10" t="s">
        <v>59</v>
      </c>
      <c r="N170" s="10" t="s">
        <v>59</v>
      </c>
      <c r="O170" s="11">
        <v>35.6178045723819</v>
      </c>
      <c r="P170" s="11">
        <v>34.814287818677599</v>
      </c>
      <c r="Q170" s="11">
        <v>31.086407773122399</v>
      </c>
      <c r="R170" s="11">
        <v>32.145561576618597</v>
      </c>
      <c r="S170" s="11">
        <v>31.673394661410502</v>
      </c>
      <c r="T170" s="11">
        <v>31.125704182422801</v>
      </c>
      <c r="U170" s="11">
        <v>30.3479478652913</v>
      </c>
      <c r="V170" s="10" t="s">
        <v>59</v>
      </c>
      <c r="W170" s="11">
        <v>35.229600357200098</v>
      </c>
      <c r="X170" s="11">
        <v>32.614598265728397</v>
      </c>
      <c r="Y170" s="11">
        <v>31.8288013648835</v>
      </c>
      <c r="Z170" s="11">
        <v>32.187158186469198</v>
      </c>
      <c r="AA170" s="11">
        <v>34.576894507545099</v>
      </c>
      <c r="AB170" s="11">
        <v>34.859182429664202</v>
      </c>
      <c r="AC170" s="11">
        <v>35.894006948872999</v>
      </c>
      <c r="AD170" s="11">
        <v>38.562158198463202</v>
      </c>
      <c r="AE170" s="11">
        <v>33.870143094359598</v>
      </c>
      <c r="AF170" s="11">
        <v>32.870471301586498</v>
      </c>
      <c r="AG170" s="11">
        <v>34.062229829164004</v>
      </c>
      <c r="AH170" s="11">
        <v>26.3456998862417</v>
      </c>
      <c r="AI170" s="11">
        <v>26.834553748738902</v>
      </c>
      <c r="AJ170" s="11">
        <v>33.748317399649302</v>
      </c>
      <c r="AK170" s="11">
        <v>31.7544814086936</v>
      </c>
      <c r="AL170" s="11">
        <v>27.6448392211929</v>
      </c>
      <c r="AM170" s="11">
        <v>29.058170239125101</v>
      </c>
      <c r="AN170" s="11">
        <v>31.852153038339299</v>
      </c>
      <c r="AO170" s="11">
        <v>29.5894612618902</v>
      </c>
      <c r="AP170" s="11">
        <v>37.900719526635399</v>
      </c>
      <c r="AQ170" s="11">
        <v>41.409016826259297</v>
      </c>
      <c r="AR170" s="10" t="s">
        <v>59</v>
      </c>
      <c r="AS170" s="10" t="s">
        <v>59</v>
      </c>
      <c r="AT170" s="10" t="s">
        <v>59</v>
      </c>
      <c r="AU170" s="11">
        <v>34.452244895383402</v>
      </c>
      <c r="AV170" s="10" t="s">
        <v>59</v>
      </c>
      <c r="AW170" s="10" t="s">
        <v>59</v>
      </c>
      <c r="AX170" s="10" t="s">
        <v>59</v>
      </c>
      <c r="AY170" s="11">
        <v>44.383557303166803</v>
      </c>
      <c r="AZ170" s="10" t="s">
        <v>59</v>
      </c>
      <c r="BA170" s="10" t="s">
        <v>59</v>
      </c>
      <c r="BB170" s="10" t="s">
        <v>59</v>
      </c>
      <c r="BC170" s="10" t="s">
        <v>59</v>
      </c>
      <c r="BD170" s="10" t="s">
        <v>59</v>
      </c>
      <c r="BE170" s="10" t="s">
        <v>59</v>
      </c>
      <c r="BF170" s="5" t="s">
        <v>59</v>
      </c>
    </row>
    <row r="171" spans="1:58" hidden="1" x14ac:dyDescent="0.2">
      <c r="A171" s="8" t="s">
        <v>228</v>
      </c>
      <c r="B171" s="9">
        <v>4676798</v>
      </c>
      <c r="C171" s="16" t="s">
        <v>452</v>
      </c>
      <c r="D171" s="16"/>
      <c r="E171" s="17" t="s">
        <v>441</v>
      </c>
      <c r="F171" s="17" t="s">
        <v>446</v>
      </c>
      <c r="G171" s="11">
        <v>34.016792886672697</v>
      </c>
      <c r="H171" s="10" t="s">
        <v>59</v>
      </c>
      <c r="I171" s="11">
        <v>35.777537047424403</v>
      </c>
      <c r="J171" s="11">
        <v>37.913037594227497</v>
      </c>
      <c r="K171" s="11">
        <v>37.913037594227497</v>
      </c>
      <c r="L171" s="10" t="s">
        <v>59</v>
      </c>
      <c r="M171" s="10" t="s">
        <v>59</v>
      </c>
      <c r="N171" s="11">
        <v>40.149872552128599</v>
      </c>
      <c r="O171" s="11">
        <v>40.149872552128599</v>
      </c>
      <c r="P171" s="11">
        <v>39.518668127875898</v>
      </c>
      <c r="Q171" s="11">
        <v>39.3506442534092</v>
      </c>
      <c r="R171" s="11">
        <v>40.298946375336698</v>
      </c>
      <c r="S171" s="11">
        <v>41.910495947671897</v>
      </c>
      <c r="T171" s="11">
        <v>25.545450316409699</v>
      </c>
      <c r="U171" s="10" t="s">
        <v>59</v>
      </c>
      <c r="V171" s="11">
        <v>38.214714429262997</v>
      </c>
      <c r="W171" s="11">
        <v>38.214714429262997</v>
      </c>
      <c r="X171" s="11">
        <v>31.054017858176799</v>
      </c>
      <c r="Y171" s="11">
        <v>36.787879883347102</v>
      </c>
      <c r="Z171" s="11">
        <v>28.943581581950301</v>
      </c>
      <c r="AA171" s="11">
        <v>36.075733624018604</v>
      </c>
      <c r="AB171" s="11">
        <v>24.684691980656002</v>
      </c>
      <c r="AC171" s="11">
        <v>24.6678038201029</v>
      </c>
      <c r="AD171" s="11">
        <v>20.221377444558598</v>
      </c>
      <c r="AE171" s="11">
        <v>33.866471912234402</v>
      </c>
      <c r="AF171" s="10" t="s">
        <v>59</v>
      </c>
      <c r="AG171" s="10" t="s">
        <v>59</v>
      </c>
      <c r="AH171" s="11">
        <v>18.6502253990569</v>
      </c>
      <c r="AI171" s="11">
        <v>18.6502253990569</v>
      </c>
      <c r="AJ171" s="10" t="s">
        <v>59</v>
      </c>
      <c r="AK171" s="10" t="s">
        <v>59</v>
      </c>
      <c r="AL171" s="11">
        <v>22.4444788831827</v>
      </c>
      <c r="AM171" s="11">
        <v>22.4444788831827</v>
      </c>
      <c r="AN171" s="10" t="s">
        <v>59</v>
      </c>
      <c r="AO171" s="10" t="s">
        <v>59</v>
      </c>
      <c r="AP171" s="11">
        <v>22.770362893629098</v>
      </c>
      <c r="AQ171" s="11">
        <v>22.770362893629098</v>
      </c>
      <c r="AR171" s="10" t="s">
        <v>59</v>
      </c>
      <c r="AS171" s="10" t="s">
        <v>59</v>
      </c>
      <c r="AT171" s="11">
        <v>24.196546104351199</v>
      </c>
      <c r="AU171" s="11">
        <v>24.196546104351199</v>
      </c>
      <c r="AV171" s="10" t="s">
        <v>59</v>
      </c>
      <c r="AW171" s="10" t="s">
        <v>59</v>
      </c>
      <c r="AX171" s="11">
        <v>21.1449104824542</v>
      </c>
      <c r="AY171" s="11">
        <v>21.1449104824542</v>
      </c>
      <c r="AZ171" s="10" t="s">
        <v>59</v>
      </c>
      <c r="BA171" s="10" t="s">
        <v>59</v>
      </c>
      <c r="BB171" s="11">
        <v>19.565341492836001</v>
      </c>
      <c r="BC171" s="11">
        <v>19.565341492836001</v>
      </c>
      <c r="BD171" s="10" t="s">
        <v>59</v>
      </c>
      <c r="BE171" s="10" t="s">
        <v>59</v>
      </c>
      <c r="BF171" s="5" t="s">
        <v>59</v>
      </c>
    </row>
    <row r="172" spans="1:58" hidden="1" x14ac:dyDescent="0.2">
      <c r="A172" s="8" t="s">
        <v>229</v>
      </c>
      <c r="B172" s="9">
        <v>4384408</v>
      </c>
      <c r="C172" s="20" t="s">
        <v>452</v>
      </c>
      <c r="D172" s="20"/>
      <c r="E172" s="21" t="s">
        <v>441</v>
      </c>
      <c r="F172" s="21" t="s">
        <v>446</v>
      </c>
      <c r="G172" s="11">
        <v>24.3956187506991</v>
      </c>
      <c r="H172" s="10" t="s">
        <v>59</v>
      </c>
      <c r="I172" s="10" t="s">
        <v>59</v>
      </c>
      <c r="J172" s="11">
        <v>25.507759510523201</v>
      </c>
      <c r="K172" s="11">
        <v>25.507759510523201</v>
      </c>
      <c r="L172" s="10" t="s">
        <v>59</v>
      </c>
      <c r="M172" s="10" t="s">
        <v>59</v>
      </c>
      <c r="N172" s="10" t="s">
        <v>59</v>
      </c>
      <c r="O172" s="10" t="s">
        <v>59</v>
      </c>
      <c r="P172" s="10" t="s">
        <v>59</v>
      </c>
      <c r="Q172" s="10" t="s">
        <v>59</v>
      </c>
      <c r="R172" s="10" t="s">
        <v>59</v>
      </c>
      <c r="S172" s="10" t="s">
        <v>59</v>
      </c>
      <c r="T172" s="10" t="s">
        <v>59</v>
      </c>
      <c r="U172" s="10" t="s">
        <v>59</v>
      </c>
      <c r="V172" s="11">
        <v>20.657302418745601</v>
      </c>
      <c r="W172" s="11">
        <v>20.657302418745601</v>
      </c>
      <c r="X172" s="10" t="s">
        <v>59</v>
      </c>
      <c r="Y172" s="10" t="s">
        <v>59</v>
      </c>
      <c r="Z172" s="11">
        <v>19.066550741155499</v>
      </c>
      <c r="AA172" s="11">
        <v>19.066550741155499</v>
      </c>
      <c r="AB172" s="10" t="s">
        <v>59</v>
      </c>
      <c r="AC172" s="10" t="s">
        <v>59</v>
      </c>
      <c r="AD172" s="11">
        <v>20.0275863242186</v>
      </c>
      <c r="AE172" s="11">
        <v>20.0275863242186</v>
      </c>
      <c r="AF172" s="10" t="s">
        <v>59</v>
      </c>
      <c r="AG172" s="10" t="s">
        <v>59</v>
      </c>
      <c r="AH172" s="11">
        <v>29.430856586910998</v>
      </c>
      <c r="AI172" s="11">
        <v>29.430856586910998</v>
      </c>
      <c r="AJ172" s="11">
        <v>27.458863188218501</v>
      </c>
      <c r="AK172" s="10" t="s">
        <v>59</v>
      </c>
      <c r="AL172" s="11">
        <v>27.136261100421901</v>
      </c>
      <c r="AM172" s="11">
        <v>27.136261100421901</v>
      </c>
      <c r="AN172" s="10" t="s">
        <v>59</v>
      </c>
      <c r="AO172" s="10" t="s">
        <v>59</v>
      </c>
      <c r="AP172" s="11">
        <v>22.482331897296898</v>
      </c>
      <c r="AQ172" s="11">
        <v>22.482331897296898</v>
      </c>
      <c r="AR172" s="10" t="s">
        <v>59</v>
      </c>
      <c r="AS172" s="10" t="s">
        <v>59</v>
      </c>
      <c r="AT172" s="11">
        <v>19.324246070880001</v>
      </c>
      <c r="AU172" s="11">
        <v>19.324246070880001</v>
      </c>
      <c r="AV172" s="10" t="s">
        <v>59</v>
      </c>
      <c r="AW172" s="10" t="s">
        <v>59</v>
      </c>
      <c r="AX172" s="11">
        <v>40.959955858284403</v>
      </c>
      <c r="AY172" s="11">
        <v>40.959955858284403</v>
      </c>
      <c r="AZ172" s="10" t="s">
        <v>59</v>
      </c>
      <c r="BA172" s="10" t="s">
        <v>59</v>
      </c>
      <c r="BB172" s="11">
        <v>27.977292641538401</v>
      </c>
      <c r="BC172" s="11">
        <v>27.977292641538401</v>
      </c>
      <c r="BD172" s="10" t="s">
        <v>59</v>
      </c>
      <c r="BE172" s="10" t="s">
        <v>59</v>
      </c>
      <c r="BF172" s="5" t="s">
        <v>59</v>
      </c>
    </row>
    <row r="173" spans="1:58" hidden="1" x14ac:dyDescent="0.2">
      <c r="A173" s="8" t="s">
        <v>230</v>
      </c>
      <c r="B173" s="9">
        <v>4332959</v>
      </c>
      <c r="C173" s="18" t="s">
        <v>453</v>
      </c>
      <c r="D173" s="18"/>
      <c r="E173" s="19" t="s">
        <v>441</v>
      </c>
      <c r="F173" s="19" t="s">
        <v>446</v>
      </c>
      <c r="G173" s="11">
        <v>21.338991265108</v>
      </c>
      <c r="H173" s="10" t="s">
        <v>59</v>
      </c>
      <c r="I173" s="10" t="s">
        <v>59</v>
      </c>
      <c r="J173" s="11">
        <v>23.216212506201799</v>
      </c>
      <c r="K173" s="11">
        <v>23.216212506201799</v>
      </c>
      <c r="L173" s="10" t="s">
        <v>59</v>
      </c>
      <c r="M173" s="10" t="s">
        <v>59</v>
      </c>
      <c r="N173" s="10" t="s">
        <v>59</v>
      </c>
      <c r="O173" s="10" t="s">
        <v>59</v>
      </c>
      <c r="P173" s="10" t="s">
        <v>59</v>
      </c>
      <c r="Q173" s="10" t="s">
        <v>59</v>
      </c>
      <c r="R173" s="10" t="s">
        <v>59</v>
      </c>
      <c r="S173" s="10" t="s">
        <v>59</v>
      </c>
      <c r="T173" s="10" t="s">
        <v>59</v>
      </c>
      <c r="U173" s="10" t="s">
        <v>59</v>
      </c>
      <c r="V173" s="11">
        <v>31.921267532687001</v>
      </c>
      <c r="W173" s="11">
        <v>31.921267532687001</v>
      </c>
      <c r="X173" s="10" t="s">
        <v>59</v>
      </c>
      <c r="Y173" s="10" t="s">
        <v>59</v>
      </c>
      <c r="Z173" s="11">
        <v>34.308393508067198</v>
      </c>
      <c r="AA173" s="11">
        <v>34.308393508067198</v>
      </c>
      <c r="AB173" s="10" t="s">
        <v>59</v>
      </c>
      <c r="AC173" s="10" t="s">
        <v>59</v>
      </c>
      <c r="AD173" s="11">
        <v>37.057085756528501</v>
      </c>
      <c r="AE173" s="11">
        <v>37.057085756528501</v>
      </c>
      <c r="AF173" s="10" t="s">
        <v>59</v>
      </c>
      <c r="AG173" s="10" t="s">
        <v>59</v>
      </c>
      <c r="AH173" s="11">
        <v>21.891378271557599</v>
      </c>
      <c r="AI173" s="11">
        <v>21.891378271557599</v>
      </c>
      <c r="AJ173" s="10" t="s">
        <v>59</v>
      </c>
      <c r="AK173" s="10" t="s">
        <v>59</v>
      </c>
      <c r="AL173" s="11">
        <v>25.075226426422201</v>
      </c>
      <c r="AM173" s="11">
        <v>25.075226426422201</v>
      </c>
      <c r="AN173" s="10" t="s">
        <v>59</v>
      </c>
      <c r="AO173" s="10" t="s">
        <v>59</v>
      </c>
      <c r="AP173" s="11">
        <v>23.904487703856599</v>
      </c>
      <c r="AQ173" s="11">
        <v>23.904487703856599</v>
      </c>
      <c r="AR173" s="10" t="s">
        <v>59</v>
      </c>
      <c r="AS173" s="10" t="s">
        <v>59</v>
      </c>
      <c r="AT173" s="11">
        <v>23.069247036526399</v>
      </c>
      <c r="AU173" s="11">
        <v>23.069247036526399</v>
      </c>
      <c r="AV173" s="10" t="s">
        <v>59</v>
      </c>
      <c r="AW173" s="10" t="s">
        <v>59</v>
      </c>
      <c r="AX173" s="11">
        <v>24.320305976672699</v>
      </c>
      <c r="AY173" s="11">
        <v>24.320305976672699</v>
      </c>
      <c r="AZ173" s="10" t="s">
        <v>59</v>
      </c>
      <c r="BA173" s="10" t="s">
        <v>59</v>
      </c>
      <c r="BB173" s="11">
        <v>23.412399012886901</v>
      </c>
      <c r="BC173" s="11">
        <v>23.412399012886901</v>
      </c>
      <c r="BD173" s="10" t="s">
        <v>59</v>
      </c>
      <c r="BE173" s="10" t="s">
        <v>59</v>
      </c>
      <c r="BF173" s="6">
        <v>19.625696057547501</v>
      </c>
    </row>
    <row r="174" spans="1:58" hidden="1" x14ac:dyDescent="0.2">
      <c r="A174" s="8" t="s">
        <v>231</v>
      </c>
      <c r="B174" s="9">
        <v>4390976</v>
      </c>
      <c r="C174" s="16" t="s">
        <v>452</v>
      </c>
      <c r="D174" s="16"/>
      <c r="E174" s="17" t="s">
        <v>450</v>
      </c>
      <c r="F174" s="17" t="s">
        <v>446</v>
      </c>
      <c r="G174" s="10">
        <f>(19199266+5711199+5090146+335+19046070+53053834)/416490618*100</f>
        <v>24.514561814211142</v>
      </c>
      <c r="H174" s="10" t="s">
        <v>59</v>
      </c>
      <c r="I174" s="10" t="s">
        <v>59</v>
      </c>
      <c r="J174" s="10">
        <f>(16851881+8355307+3783818+3925+14179566+39665003)/360531843*100</f>
        <v>22.977027302412232</v>
      </c>
      <c r="K174" s="10">
        <f>(16851881+8355307+3783818+3925+14179566+39665003)/360531843*100</f>
        <v>22.977027302412232</v>
      </c>
      <c r="L174" s="10" t="s">
        <v>59</v>
      </c>
      <c r="M174" s="10" t="s">
        <v>59</v>
      </c>
      <c r="N174" s="11">
        <v>20.0372727278356</v>
      </c>
      <c r="O174" s="11">
        <v>20.0372727278356</v>
      </c>
      <c r="P174" s="10" t="s">
        <v>59</v>
      </c>
      <c r="Q174" s="11">
        <v>21.846555785903998</v>
      </c>
      <c r="R174" s="11">
        <v>19.498117245183799</v>
      </c>
      <c r="S174" s="11">
        <v>19.498117245183799</v>
      </c>
      <c r="T174" s="11">
        <v>16.5375456820293</v>
      </c>
      <c r="U174" s="10" t="s">
        <v>59</v>
      </c>
      <c r="V174" s="11">
        <v>24.9732575034399</v>
      </c>
      <c r="W174" s="11">
        <v>24.9732575034399</v>
      </c>
      <c r="X174" s="10" t="s">
        <v>59</v>
      </c>
      <c r="Y174" s="10" t="s">
        <v>59</v>
      </c>
      <c r="Z174" s="11">
        <v>24.263864686376699</v>
      </c>
      <c r="AA174" s="11">
        <v>24.263864686376699</v>
      </c>
      <c r="AB174" s="10" t="s">
        <v>59</v>
      </c>
      <c r="AC174" s="10" t="s">
        <v>59</v>
      </c>
      <c r="AD174" s="11">
        <v>24.512685389168102</v>
      </c>
      <c r="AE174" s="11">
        <v>24.512685389168102</v>
      </c>
      <c r="AF174" s="10" t="s">
        <v>59</v>
      </c>
      <c r="AG174" s="10" t="s">
        <v>59</v>
      </c>
      <c r="AH174" s="11">
        <v>28.3860035954723</v>
      </c>
      <c r="AI174" s="11">
        <v>28.3860035954723</v>
      </c>
      <c r="AJ174" s="10" t="s">
        <v>59</v>
      </c>
      <c r="AK174" s="10" t="s">
        <v>59</v>
      </c>
      <c r="AL174" s="11">
        <v>33.796897931648303</v>
      </c>
      <c r="AM174" s="11">
        <v>33.796897931648303</v>
      </c>
      <c r="AN174" s="10" t="s">
        <v>59</v>
      </c>
      <c r="AO174" s="10" t="s">
        <v>59</v>
      </c>
      <c r="AP174" s="11">
        <v>33.826748814882102</v>
      </c>
      <c r="AQ174" s="11">
        <v>33.826748814882102</v>
      </c>
      <c r="AR174" s="10" t="s">
        <v>59</v>
      </c>
      <c r="AS174" s="10" t="s">
        <v>59</v>
      </c>
      <c r="AT174" s="11">
        <v>20.5372695611672</v>
      </c>
      <c r="AU174" s="11">
        <v>20.5372695611672</v>
      </c>
      <c r="AV174" s="10" t="s">
        <v>59</v>
      </c>
      <c r="AW174" s="10" t="s">
        <v>59</v>
      </c>
      <c r="AX174" s="11">
        <v>17.212076313120502</v>
      </c>
      <c r="AY174" s="11">
        <v>17.212076313120502</v>
      </c>
      <c r="AZ174" s="10" t="s">
        <v>59</v>
      </c>
      <c r="BA174" s="10" t="s">
        <v>59</v>
      </c>
      <c r="BB174" s="11">
        <v>23.270740464953001</v>
      </c>
      <c r="BC174" s="11">
        <v>23.270740464953001</v>
      </c>
      <c r="BD174" s="10" t="s">
        <v>59</v>
      </c>
      <c r="BE174" s="10" t="s">
        <v>59</v>
      </c>
      <c r="BF174" s="5" t="s">
        <v>59</v>
      </c>
    </row>
    <row r="175" spans="1:58" ht="12.75" hidden="1" x14ac:dyDescent="0.2">
      <c r="A175" s="8" t="s">
        <v>232</v>
      </c>
      <c r="B175" s="9">
        <v>4232970</v>
      </c>
      <c r="C175" s="8" t="s">
        <v>439</v>
      </c>
      <c r="D175" s="8" t="s">
        <v>533</v>
      </c>
      <c r="E175" s="13" t="s">
        <v>441</v>
      </c>
      <c r="F175" s="13" t="s">
        <v>442</v>
      </c>
      <c r="G175" s="10" t="s">
        <v>59</v>
      </c>
      <c r="H175" s="10" t="s">
        <v>59</v>
      </c>
      <c r="I175" s="10" t="s">
        <v>59</v>
      </c>
      <c r="J175" s="10" t="s">
        <v>59</v>
      </c>
      <c r="K175" s="10" t="s">
        <v>59</v>
      </c>
      <c r="L175" s="10" t="s">
        <v>59</v>
      </c>
      <c r="M175" s="10" t="s">
        <v>59</v>
      </c>
      <c r="N175" s="10" t="s">
        <v>59</v>
      </c>
      <c r="O175" s="10" t="s">
        <v>59</v>
      </c>
      <c r="P175" s="10" t="s">
        <v>59</v>
      </c>
      <c r="Q175" s="10" t="s">
        <v>59</v>
      </c>
      <c r="R175" s="10" t="s">
        <v>59</v>
      </c>
      <c r="S175" s="10" t="s">
        <v>59</v>
      </c>
      <c r="T175" s="10" t="s">
        <v>59</v>
      </c>
      <c r="U175" s="10" t="s">
        <v>59</v>
      </c>
      <c r="V175" s="10" t="s">
        <v>59</v>
      </c>
      <c r="W175" s="10" t="s">
        <v>59</v>
      </c>
      <c r="X175" s="10" t="s">
        <v>59</v>
      </c>
      <c r="Y175" s="10" t="s">
        <v>59</v>
      </c>
      <c r="Z175" s="10" t="s">
        <v>59</v>
      </c>
      <c r="AA175" s="10" t="s">
        <v>59</v>
      </c>
      <c r="AB175" s="10" t="s">
        <v>59</v>
      </c>
      <c r="AC175" s="10" t="s">
        <v>59</v>
      </c>
      <c r="AD175" s="10" t="s">
        <v>59</v>
      </c>
      <c r="AE175" s="10" t="s">
        <v>59</v>
      </c>
      <c r="AF175" s="10" t="s">
        <v>59</v>
      </c>
      <c r="AG175" s="10" t="s">
        <v>59</v>
      </c>
      <c r="AH175" s="10" t="s">
        <v>59</v>
      </c>
      <c r="AI175" s="10" t="s">
        <v>59</v>
      </c>
      <c r="AJ175" s="10" t="s">
        <v>59</v>
      </c>
      <c r="AK175" s="10" t="s">
        <v>59</v>
      </c>
      <c r="AL175" s="10" t="s">
        <v>59</v>
      </c>
      <c r="AM175" s="10" t="s">
        <v>59</v>
      </c>
      <c r="AN175" s="10" t="s">
        <v>59</v>
      </c>
      <c r="AO175" s="10" t="s">
        <v>59</v>
      </c>
      <c r="AP175" s="10" t="s">
        <v>59</v>
      </c>
      <c r="AQ175" s="10" t="s">
        <v>59</v>
      </c>
      <c r="AR175" s="10" t="s">
        <v>59</v>
      </c>
      <c r="AS175" s="10" t="s">
        <v>59</v>
      </c>
      <c r="AT175" s="10" t="s">
        <v>59</v>
      </c>
      <c r="AU175" s="10" t="s">
        <v>59</v>
      </c>
      <c r="AV175" s="10" t="s">
        <v>59</v>
      </c>
      <c r="AW175" s="10" t="s">
        <v>59</v>
      </c>
      <c r="AX175" s="10" t="s">
        <v>59</v>
      </c>
      <c r="AY175" s="10" t="s">
        <v>59</v>
      </c>
      <c r="AZ175" s="10" t="s">
        <v>59</v>
      </c>
      <c r="BA175" s="10" t="s">
        <v>59</v>
      </c>
      <c r="BB175" s="10" t="s">
        <v>59</v>
      </c>
      <c r="BC175" s="10" t="s">
        <v>59</v>
      </c>
      <c r="BD175" s="10" t="s">
        <v>59</v>
      </c>
      <c r="BE175" s="10" t="s">
        <v>59</v>
      </c>
      <c r="BF175" s="5" t="s">
        <v>59</v>
      </c>
    </row>
    <row r="176" spans="1:58" hidden="1" x14ac:dyDescent="0.2">
      <c r="A176" s="8" t="s">
        <v>233</v>
      </c>
      <c r="B176" s="9">
        <v>4308417</v>
      </c>
      <c r="C176" s="20" t="s">
        <v>443</v>
      </c>
      <c r="D176" s="20" t="s">
        <v>534</v>
      </c>
      <c r="E176" s="21" t="s">
        <v>450</v>
      </c>
      <c r="F176" s="21" t="s">
        <v>446</v>
      </c>
      <c r="G176" s="11">
        <v>23.625479300329701</v>
      </c>
      <c r="H176" s="10" t="s">
        <v>59</v>
      </c>
      <c r="I176" s="10" t="s">
        <v>59</v>
      </c>
      <c r="J176" s="11">
        <v>25.5956256883773</v>
      </c>
      <c r="K176" s="11">
        <v>25.5956256883773</v>
      </c>
      <c r="L176" s="10" t="s">
        <v>59</v>
      </c>
      <c r="M176" s="10" t="s">
        <v>59</v>
      </c>
      <c r="N176" s="10" t="s">
        <v>59</v>
      </c>
      <c r="O176" s="10" t="s">
        <v>59</v>
      </c>
      <c r="P176" s="10" t="s">
        <v>59</v>
      </c>
      <c r="Q176" s="10" t="s">
        <v>59</v>
      </c>
      <c r="R176" s="10" t="s">
        <v>59</v>
      </c>
      <c r="S176" s="10" t="s">
        <v>59</v>
      </c>
      <c r="T176" s="10" t="s">
        <v>59</v>
      </c>
      <c r="U176" s="10" t="s">
        <v>59</v>
      </c>
      <c r="V176" s="11">
        <v>36.061056783929899</v>
      </c>
      <c r="W176" s="11">
        <v>36.061056783929899</v>
      </c>
      <c r="X176" s="10" t="s">
        <v>59</v>
      </c>
      <c r="Y176" s="10" t="s">
        <v>59</v>
      </c>
      <c r="Z176" s="11">
        <v>28.402946331049499</v>
      </c>
      <c r="AA176" s="11">
        <v>28.402946331049499</v>
      </c>
      <c r="AB176" s="10" t="s">
        <v>59</v>
      </c>
      <c r="AC176" s="11">
        <v>37.303411857250403</v>
      </c>
      <c r="AD176" s="11">
        <v>34.733786174186299</v>
      </c>
      <c r="AE176" s="11">
        <v>34.733786174186299</v>
      </c>
      <c r="AF176" s="10" t="s">
        <v>59</v>
      </c>
      <c r="AG176" s="10" t="s">
        <v>59</v>
      </c>
      <c r="AH176" s="11">
        <v>44.140473899430198</v>
      </c>
      <c r="AI176" s="11">
        <v>44.140473899430198</v>
      </c>
      <c r="AJ176" s="10" t="s">
        <v>59</v>
      </c>
      <c r="AK176" s="10" t="s">
        <v>59</v>
      </c>
      <c r="AL176" s="11">
        <v>36.161298729243398</v>
      </c>
      <c r="AM176" s="11">
        <v>36.161298729243398</v>
      </c>
      <c r="AN176" s="10" t="s">
        <v>59</v>
      </c>
      <c r="AO176" s="10" t="s">
        <v>59</v>
      </c>
      <c r="AP176" s="11">
        <v>26.2702957939842</v>
      </c>
      <c r="AQ176" s="11">
        <v>26.2702957939842</v>
      </c>
      <c r="AR176" s="10" t="s">
        <v>59</v>
      </c>
      <c r="AS176" s="10" t="s">
        <v>59</v>
      </c>
      <c r="AT176" s="11">
        <v>21.170306004076</v>
      </c>
      <c r="AU176" s="11">
        <v>21.170306004076</v>
      </c>
      <c r="AV176" s="10" t="s">
        <v>59</v>
      </c>
      <c r="AW176" s="10" t="s">
        <v>59</v>
      </c>
      <c r="AX176" s="10" t="s">
        <v>59</v>
      </c>
      <c r="AY176" s="10" t="s">
        <v>59</v>
      </c>
      <c r="AZ176" s="10" t="s">
        <v>59</v>
      </c>
      <c r="BA176" s="10" t="s">
        <v>59</v>
      </c>
      <c r="BB176" s="10" t="s">
        <v>59</v>
      </c>
      <c r="BC176" s="11">
        <v>28.981065547570498</v>
      </c>
      <c r="BD176" s="10" t="s">
        <v>59</v>
      </c>
      <c r="BE176" s="10" t="s">
        <v>59</v>
      </c>
      <c r="BF176" s="6">
        <v>28.2649107186881</v>
      </c>
    </row>
    <row r="177" spans="1:58" hidden="1" x14ac:dyDescent="0.2">
      <c r="A177" s="8" t="s">
        <v>234</v>
      </c>
      <c r="B177" s="9">
        <v>4327731</v>
      </c>
      <c r="C177" s="16" t="s">
        <v>452</v>
      </c>
      <c r="D177" s="16"/>
      <c r="E177" s="17" t="s">
        <v>450</v>
      </c>
      <c r="F177" s="17" t="s">
        <v>446</v>
      </c>
      <c r="G177" s="11">
        <v>12.0543686807053</v>
      </c>
      <c r="H177" s="11">
        <v>12.7682926957016</v>
      </c>
      <c r="I177" s="11">
        <v>12.497904190427899</v>
      </c>
      <c r="J177" s="11">
        <v>12.5692089406396</v>
      </c>
      <c r="K177" s="11">
        <v>12.479556403898499</v>
      </c>
      <c r="L177" s="11">
        <v>10.649423461289899</v>
      </c>
      <c r="M177" s="11">
        <v>11.135593755012099</v>
      </c>
      <c r="N177" s="11">
        <v>12.585568120105201</v>
      </c>
      <c r="O177" s="11">
        <v>13.1726702329287</v>
      </c>
      <c r="P177" s="11">
        <v>15.0162999517066</v>
      </c>
      <c r="Q177" s="11">
        <v>15.8532804957475</v>
      </c>
      <c r="R177" s="11">
        <v>15.7241443032436</v>
      </c>
      <c r="S177" s="11">
        <v>16.018293543277402</v>
      </c>
      <c r="T177" s="11">
        <v>13.019919691878099</v>
      </c>
      <c r="U177" s="11">
        <v>16.383009992720201</v>
      </c>
      <c r="V177" s="11">
        <v>13.772583526469401</v>
      </c>
      <c r="W177" s="11">
        <v>17.934799151680199</v>
      </c>
      <c r="X177" s="10" t="s">
        <v>59</v>
      </c>
      <c r="Y177" s="10" t="s">
        <v>59</v>
      </c>
      <c r="Z177" s="10" t="s">
        <v>59</v>
      </c>
      <c r="AA177" s="11">
        <v>19.852115794473502</v>
      </c>
      <c r="AB177" s="10" t="s">
        <v>59</v>
      </c>
      <c r="AC177" s="10" t="s">
        <v>59</v>
      </c>
      <c r="AD177" s="10" t="s">
        <v>59</v>
      </c>
      <c r="AE177" s="11">
        <v>19.0746391747664</v>
      </c>
      <c r="AF177" s="10" t="s">
        <v>59</v>
      </c>
      <c r="AG177" s="10" t="s">
        <v>59</v>
      </c>
      <c r="AH177" s="10" t="s">
        <v>59</v>
      </c>
      <c r="AI177" s="11">
        <v>24.572203587153702</v>
      </c>
      <c r="AJ177" s="10" t="s">
        <v>59</v>
      </c>
      <c r="AK177" s="10" t="s">
        <v>59</v>
      </c>
      <c r="AL177" s="10" t="s">
        <v>59</v>
      </c>
      <c r="AM177" s="11">
        <v>38.0454796229306</v>
      </c>
      <c r="AN177" s="10" t="s">
        <v>59</v>
      </c>
      <c r="AO177" s="10" t="s">
        <v>59</v>
      </c>
      <c r="AP177" s="10" t="s">
        <v>59</v>
      </c>
      <c r="AQ177" s="11">
        <v>38.454215632960199</v>
      </c>
      <c r="AR177" s="10" t="s">
        <v>59</v>
      </c>
      <c r="AS177" s="10" t="s">
        <v>59</v>
      </c>
      <c r="AT177" s="10" t="s">
        <v>59</v>
      </c>
      <c r="AU177" s="11">
        <v>26.666173490868299</v>
      </c>
      <c r="AV177" s="10" t="s">
        <v>59</v>
      </c>
      <c r="AW177" s="10" t="s">
        <v>59</v>
      </c>
      <c r="AX177" s="10" t="s">
        <v>59</v>
      </c>
      <c r="AY177" s="11">
        <v>35.477200830307901</v>
      </c>
      <c r="AZ177" s="10" t="s">
        <v>59</v>
      </c>
      <c r="BA177" s="10" t="s">
        <v>59</v>
      </c>
      <c r="BB177" s="10" t="s">
        <v>59</v>
      </c>
      <c r="BC177" s="11">
        <v>26.5898990760389</v>
      </c>
      <c r="BD177" s="10" t="s">
        <v>59</v>
      </c>
      <c r="BE177" s="10" t="s">
        <v>59</v>
      </c>
      <c r="BF177" s="5" t="s">
        <v>59</v>
      </c>
    </row>
    <row r="178" spans="1:58" hidden="1" x14ac:dyDescent="0.2">
      <c r="A178" s="8" t="s">
        <v>235</v>
      </c>
      <c r="B178" s="9">
        <v>4841676</v>
      </c>
      <c r="C178" s="16" t="s">
        <v>452</v>
      </c>
      <c r="D178" s="16"/>
      <c r="E178" s="17" t="s">
        <v>441</v>
      </c>
      <c r="F178" s="17" t="s">
        <v>446</v>
      </c>
      <c r="G178" s="11">
        <v>13.634189937039199</v>
      </c>
      <c r="H178" s="11">
        <v>14.192198482404899</v>
      </c>
      <c r="I178" s="11">
        <v>15.1339731481141</v>
      </c>
      <c r="J178" s="11">
        <v>19.019233055809501</v>
      </c>
      <c r="K178" s="11">
        <v>19.4614634963119</v>
      </c>
      <c r="L178" s="10" t="s">
        <v>59</v>
      </c>
      <c r="M178" s="10" t="s">
        <v>59</v>
      </c>
      <c r="N178" s="11">
        <v>15.115235560927401</v>
      </c>
      <c r="O178" s="11">
        <v>31.022622728176302</v>
      </c>
      <c r="P178" s="10" t="s">
        <v>59</v>
      </c>
      <c r="Q178" s="11">
        <v>31.888232445316401</v>
      </c>
      <c r="R178" s="10" t="s">
        <v>59</v>
      </c>
      <c r="S178" s="11">
        <v>34.4753430774023</v>
      </c>
      <c r="T178" s="10" t="s">
        <v>59</v>
      </c>
      <c r="U178" s="11">
        <v>35.7399916869565</v>
      </c>
      <c r="V178" s="10" t="s">
        <v>59</v>
      </c>
      <c r="W178" s="11">
        <v>36.134108727199099</v>
      </c>
      <c r="X178" s="10" t="s">
        <v>59</v>
      </c>
      <c r="Y178" s="10" t="s">
        <v>59</v>
      </c>
      <c r="Z178" s="10" t="s">
        <v>59</v>
      </c>
      <c r="AA178" s="11">
        <v>25.371864935170301</v>
      </c>
      <c r="AB178" s="10" t="s">
        <v>59</v>
      </c>
      <c r="AC178" s="10" t="s">
        <v>59</v>
      </c>
      <c r="AD178" s="10" t="s">
        <v>59</v>
      </c>
      <c r="AE178" s="11">
        <v>31.717562108178299</v>
      </c>
      <c r="AF178" s="10" t="s">
        <v>59</v>
      </c>
      <c r="AG178" s="10" t="s">
        <v>59</v>
      </c>
      <c r="AH178" s="10" t="s">
        <v>59</v>
      </c>
      <c r="AI178" s="11">
        <v>29.415717119206001</v>
      </c>
      <c r="AJ178" s="10" t="s">
        <v>59</v>
      </c>
      <c r="AK178" s="10" t="s">
        <v>59</v>
      </c>
      <c r="AL178" s="10" t="s">
        <v>59</v>
      </c>
      <c r="AM178" s="11">
        <v>15.012560881028101</v>
      </c>
      <c r="AN178" s="10" t="s">
        <v>59</v>
      </c>
      <c r="AO178" s="10" t="s">
        <v>59</v>
      </c>
      <c r="AP178" s="10" t="s">
        <v>59</v>
      </c>
      <c r="AQ178" s="11">
        <v>24.510007023448701</v>
      </c>
      <c r="AR178" s="10" t="s">
        <v>59</v>
      </c>
      <c r="AS178" s="10" t="s">
        <v>59</v>
      </c>
      <c r="AT178" s="10" t="s">
        <v>59</v>
      </c>
      <c r="AU178" s="11">
        <v>22.704168124923299</v>
      </c>
      <c r="AV178" s="10" t="s">
        <v>59</v>
      </c>
      <c r="AW178" s="10" t="s">
        <v>59</v>
      </c>
      <c r="AX178" s="10" t="s">
        <v>59</v>
      </c>
      <c r="AY178" s="11">
        <v>22.444986569339001</v>
      </c>
      <c r="AZ178" s="10" t="s">
        <v>59</v>
      </c>
      <c r="BA178" s="10" t="s">
        <v>59</v>
      </c>
      <c r="BB178" s="10" t="s">
        <v>59</v>
      </c>
      <c r="BC178" s="10" t="s">
        <v>59</v>
      </c>
      <c r="BD178" s="10" t="s">
        <v>59</v>
      </c>
      <c r="BE178" s="10" t="s">
        <v>59</v>
      </c>
      <c r="BF178" s="5" t="s">
        <v>59</v>
      </c>
    </row>
    <row r="179" spans="1:58" hidden="1" x14ac:dyDescent="0.2">
      <c r="A179" s="8" t="s">
        <v>236</v>
      </c>
      <c r="B179" s="9">
        <v>4838213</v>
      </c>
      <c r="C179" s="16" t="s">
        <v>452</v>
      </c>
      <c r="D179" s="16"/>
      <c r="E179" s="17" t="s">
        <v>441</v>
      </c>
      <c r="F179" s="17" t="s">
        <v>446</v>
      </c>
      <c r="G179" s="11">
        <v>13.345202013991299</v>
      </c>
      <c r="H179" s="11">
        <v>11.646307712938301</v>
      </c>
      <c r="I179" s="11">
        <v>14.1918261077978</v>
      </c>
      <c r="J179" s="11">
        <v>14.2169590784364</v>
      </c>
      <c r="K179" s="11">
        <v>14.577500006399699</v>
      </c>
      <c r="L179" s="10" t="s">
        <v>59</v>
      </c>
      <c r="M179" s="10" t="s">
        <v>59</v>
      </c>
      <c r="N179" s="10" t="s">
        <v>59</v>
      </c>
      <c r="O179" s="11">
        <v>21.51074748432</v>
      </c>
      <c r="P179" s="10" t="s">
        <v>59</v>
      </c>
      <c r="Q179" s="10" t="s">
        <v>59</v>
      </c>
      <c r="R179" s="10" t="s">
        <v>59</v>
      </c>
      <c r="S179" s="11">
        <v>20.807441068994098</v>
      </c>
      <c r="T179" s="11">
        <v>18.846009949445602</v>
      </c>
      <c r="U179" s="11">
        <v>20.241187773499199</v>
      </c>
      <c r="V179" s="11">
        <v>18.976522441328498</v>
      </c>
      <c r="W179" s="11">
        <v>22.344744277438799</v>
      </c>
      <c r="X179" s="11">
        <v>20.3779317986222</v>
      </c>
      <c r="Y179" s="11">
        <v>16.421863415167302</v>
      </c>
      <c r="Z179" s="11">
        <v>18.976519235071802</v>
      </c>
      <c r="AA179" s="11">
        <v>17.4988773121188</v>
      </c>
      <c r="AB179" s="11">
        <v>18.227730994758499</v>
      </c>
      <c r="AC179" s="11">
        <v>20.5402708712422</v>
      </c>
      <c r="AD179" s="11">
        <v>23.5379079201041</v>
      </c>
      <c r="AE179" s="11">
        <v>30.458841666411299</v>
      </c>
      <c r="AF179" s="10" t="s">
        <v>59</v>
      </c>
      <c r="AG179" s="10" t="s">
        <v>59</v>
      </c>
      <c r="AH179" s="10" t="s">
        <v>59</v>
      </c>
      <c r="AI179" s="11">
        <v>31.197312102507201</v>
      </c>
      <c r="AJ179" s="10" t="s">
        <v>59</v>
      </c>
      <c r="AK179" s="10" t="s">
        <v>59</v>
      </c>
      <c r="AL179" s="10" t="s">
        <v>59</v>
      </c>
      <c r="AM179" s="11">
        <v>41.2544006081934</v>
      </c>
      <c r="AN179" s="10" t="s">
        <v>59</v>
      </c>
      <c r="AO179" s="10" t="s">
        <v>59</v>
      </c>
      <c r="AP179" s="10" t="s">
        <v>59</v>
      </c>
      <c r="AQ179" s="11">
        <v>56.294799320124298</v>
      </c>
      <c r="AR179" s="10" t="s">
        <v>59</v>
      </c>
      <c r="AS179" s="10" t="s">
        <v>59</v>
      </c>
      <c r="AT179" s="10" t="s">
        <v>59</v>
      </c>
      <c r="AU179" s="11">
        <v>38.387637436194296</v>
      </c>
      <c r="AV179" s="10" t="s">
        <v>59</v>
      </c>
      <c r="AW179" s="10" t="s">
        <v>59</v>
      </c>
      <c r="AX179" s="10" t="s">
        <v>59</v>
      </c>
      <c r="AY179" s="10" t="s">
        <v>59</v>
      </c>
      <c r="AZ179" s="10" t="s">
        <v>59</v>
      </c>
      <c r="BA179" s="10" t="s">
        <v>59</v>
      </c>
      <c r="BB179" s="10" t="s">
        <v>59</v>
      </c>
      <c r="BC179" s="10" t="s">
        <v>59</v>
      </c>
      <c r="BD179" s="10" t="s">
        <v>59</v>
      </c>
      <c r="BE179" s="10" t="s">
        <v>59</v>
      </c>
      <c r="BF179" s="5" t="s">
        <v>59</v>
      </c>
    </row>
    <row r="180" spans="1:58" ht="12.75" hidden="1" x14ac:dyDescent="0.2">
      <c r="A180" s="8" t="s">
        <v>237</v>
      </c>
      <c r="B180" s="9">
        <v>4562057</v>
      </c>
      <c r="C180" s="8" t="s">
        <v>488</v>
      </c>
      <c r="D180" s="8" t="s">
        <v>535</v>
      </c>
      <c r="E180" s="13" t="s">
        <v>450</v>
      </c>
      <c r="F180" s="13" t="s">
        <v>490</v>
      </c>
      <c r="G180" s="11">
        <v>54.130637283104903</v>
      </c>
      <c r="H180" s="11">
        <v>60.871312834812898</v>
      </c>
      <c r="I180" s="11">
        <v>61.8775314790199</v>
      </c>
      <c r="J180" s="11">
        <v>65.053751049681097</v>
      </c>
      <c r="K180" s="11">
        <v>51.988488978466997</v>
      </c>
      <c r="L180" s="11">
        <v>57.719752469866499</v>
      </c>
      <c r="M180" s="11">
        <v>32.129647258238499</v>
      </c>
      <c r="N180" s="11">
        <v>61.002351098064999</v>
      </c>
      <c r="O180" s="11">
        <v>34.076852832529099</v>
      </c>
      <c r="P180" s="11">
        <v>58.927122201456001</v>
      </c>
      <c r="Q180" s="11">
        <v>35.638735824111301</v>
      </c>
      <c r="R180" s="10" t="s">
        <v>59</v>
      </c>
      <c r="S180" s="11">
        <v>43.406175703268602</v>
      </c>
      <c r="T180" s="10" t="s">
        <v>59</v>
      </c>
      <c r="U180" s="10" t="s">
        <v>59</v>
      </c>
      <c r="V180" s="10" t="s">
        <v>59</v>
      </c>
      <c r="W180" s="11">
        <v>64.774074863407705</v>
      </c>
      <c r="X180" s="10" t="s">
        <v>59</v>
      </c>
      <c r="Y180" s="10" t="s">
        <v>59</v>
      </c>
      <c r="Z180" s="10" t="s">
        <v>59</v>
      </c>
      <c r="AA180" s="11">
        <v>54.955880076113999</v>
      </c>
      <c r="AB180" s="10" t="s">
        <v>59</v>
      </c>
      <c r="AC180" s="10" t="s">
        <v>59</v>
      </c>
      <c r="AD180" s="10" t="s">
        <v>59</v>
      </c>
      <c r="AE180" s="11">
        <v>28.4092628853181</v>
      </c>
      <c r="AF180" s="10" t="s">
        <v>59</v>
      </c>
      <c r="AG180" s="10" t="s">
        <v>59</v>
      </c>
      <c r="AH180" s="10" t="s">
        <v>59</v>
      </c>
      <c r="AI180" s="11">
        <v>26.751271491076601</v>
      </c>
      <c r="AJ180" s="10" t="s">
        <v>59</v>
      </c>
      <c r="AK180" s="10" t="s">
        <v>59</v>
      </c>
      <c r="AL180" s="10" t="s">
        <v>59</v>
      </c>
      <c r="AM180" s="11">
        <v>25.8601333523401</v>
      </c>
      <c r="AN180" s="10" t="s">
        <v>59</v>
      </c>
      <c r="AO180" s="10" t="s">
        <v>59</v>
      </c>
      <c r="AP180" s="10" t="s">
        <v>59</v>
      </c>
      <c r="AQ180" s="11">
        <v>51.370670274036897</v>
      </c>
      <c r="AR180" s="10" t="s">
        <v>59</v>
      </c>
      <c r="AS180" s="10" t="s">
        <v>59</v>
      </c>
      <c r="AT180" s="10" t="s">
        <v>59</v>
      </c>
      <c r="AU180" s="11">
        <v>34.248444367469197</v>
      </c>
      <c r="AV180" s="10" t="s">
        <v>59</v>
      </c>
      <c r="AW180" s="10" t="s">
        <v>59</v>
      </c>
      <c r="AX180" s="10" t="s">
        <v>59</v>
      </c>
      <c r="AY180" s="11">
        <v>37.628230331885497</v>
      </c>
      <c r="AZ180" s="10" t="s">
        <v>59</v>
      </c>
      <c r="BA180" s="10" t="s">
        <v>59</v>
      </c>
      <c r="BB180" s="10" t="s">
        <v>59</v>
      </c>
      <c r="BC180" s="11">
        <v>17.438474020381701</v>
      </c>
      <c r="BD180" s="10" t="s">
        <v>59</v>
      </c>
      <c r="BE180" s="10" t="s">
        <v>59</v>
      </c>
      <c r="BF180" s="5" t="s">
        <v>59</v>
      </c>
    </row>
    <row r="181" spans="1:58" ht="12.75" hidden="1" x14ac:dyDescent="0.2">
      <c r="A181" s="8" t="s">
        <v>238</v>
      </c>
      <c r="B181" s="9">
        <v>4536267</v>
      </c>
      <c r="C181" s="8" t="s">
        <v>536</v>
      </c>
      <c r="D181" s="8"/>
      <c r="E181" s="13" t="s">
        <v>450</v>
      </c>
      <c r="F181" s="13" t="s">
        <v>451</v>
      </c>
      <c r="G181" s="10" t="s">
        <v>59</v>
      </c>
      <c r="H181" s="10" t="s">
        <v>59</v>
      </c>
      <c r="I181" s="10" t="s">
        <v>59</v>
      </c>
      <c r="J181" s="10" t="s">
        <v>59</v>
      </c>
      <c r="K181" s="10" t="s">
        <v>59</v>
      </c>
      <c r="L181" s="10" t="s">
        <v>59</v>
      </c>
      <c r="M181" s="10" t="s">
        <v>59</v>
      </c>
      <c r="N181" s="10" t="s">
        <v>59</v>
      </c>
      <c r="O181" s="10" t="s">
        <v>59</v>
      </c>
      <c r="P181" s="10" t="s">
        <v>59</v>
      </c>
      <c r="Q181" s="10" t="s">
        <v>59</v>
      </c>
      <c r="R181" s="10" t="s">
        <v>59</v>
      </c>
      <c r="S181" s="10" t="s">
        <v>59</v>
      </c>
      <c r="T181" s="10" t="s">
        <v>59</v>
      </c>
      <c r="U181" s="10" t="s">
        <v>59</v>
      </c>
      <c r="V181" s="10" t="s">
        <v>59</v>
      </c>
      <c r="W181" s="11">
        <v>46.616572170230199</v>
      </c>
      <c r="X181" s="10" t="s">
        <v>59</v>
      </c>
      <c r="Y181" s="10" t="s">
        <v>59</v>
      </c>
      <c r="Z181" s="10" t="s">
        <v>59</v>
      </c>
      <c r="AA181" s="11">
        <v>44.670283515459602</v>
      </c>
      <c r="AB181" s="10" t="s">
        <v>59</v>
      </c>
      <c r="AC181" s="10" t="s">
        <v>59</v>
      </c>
      <c r="AD181" s="10" t="s">
        <v>59</v>
      </c>
      <c r="AE181" s="11">
        <v>58.6423307332457</v>
      </c>
      <c r="AF181" s="10" t="s">
        <v>59</v>
      </c>
      <c r="AG181" s="10" t="s">
        <v>59</v>
      </c>
      <c r="AH181" s="10" t="s">
        <v>59</v>
      </c>
      <c r="AI181" s="11">
        <v>46.005552437459897</v>
      </c>
      <c r="AJ181" s="10" t="s">
        <v>59</v>
      </c>
      <c r="AK181" s="10" t="s">
        <v>59</v>
      </c>
      <c r="AL181" s="10" t="s">
        <v>59</v>
      </c>
      <c r="AM181" s="11">
        <v>53.473677842808101</v>
      </c>
      <c r="AN181" s="10" t="s">
        <v>59</v>
      </c>
      <c r="AO181" s="10" t="s">
        <v>59</v>
      </c>
      <c r="AP181" s="10" t="s">
        <v>59</v>
      </c>
      <c r="AQ181" s="11">
        <v>27.874329819472099</v>
      </c>
      <c r="AR181" s="10" t="s">
        <v>59</v>
      </c>
      <c r="AS181" s="10" t="s">
        <v>59</v>
      </c>
      <c r="AT181" s="10" t="s">
        <v>59</v>
      </c>
      <c r="AU181" s="10" t="s">
        <v>59</v>
      </c>
      <c r="AV181" s="10" t="s">
        <v>59</v>
      </c>
      <c r="AW181" s="10" t="s">
        <v>59</v>
      </c>
      <c r="AX181" s="10" t="s">
        <v>59</v>
      </c>
      <c r="AY181" s="10" t="s">
        <v>59</v>
      </c>
      <c r="AZ181" s="10" t="s">
        <v>59</v>
      </c>
      <c r="BA181" s="10" t="s">
        <v>59</v>
      </c>
      <c r="BB181" s="10" t="s">
        <v>59</v>
      </c>
      <c r="BC181" s="10" t="s">
        <v>59</v>
      </c>
      <c r="BD181" s="10" t="s">
        <v>59</v>
      </c>
      <c r="BE181" s="10" t="s">
        <v>59</v>
      </c>
      <c r="BF181" s="5" t="s">
        <v>59</v>
      </c>
    </row>
    <row r="182" spans="1:58" ht="12.75" hidden="1" x14ac:dyDescent="0.2">
      <c r="A182" s="8" t="s">
        <v>239</v>
      </c>
      <c r="B182" s="9">
        <v>4138796</v>
      </c>
      <c r="C182" s="8" t="s">
        <v>488</v>
      </c>
      <c r="D182" s="8" t="s">
        <v>537</v>
      </c>
      <c r="E182" s="13" t="s">
        <v>441</v>
      </c>
      <c r="F182" s="13" t="s">
        <v>490</v>
      </c>
      <c r="G182" s="11">
        <v>58.315745428409897</v>
      </c>
      <c r="H182" s="11">
        <v>58.521541616236497</v>
      </c>
      <c r="I182" s="11">
        <v>57.033402458032199</v>
      </c>
      <c r="J182" s="11">
        <v>56.721922480012203</v>
      </c>
      <c r="K182" s="11">
        <v>56.832881210508901</v>
      </c>
      <c r="L182" s="11">
        <v>54.483689649489001</v>
      </c>
      <c r="M182" s="11">
        <v>54.401188281831999</v>
      </c>
      <c r="N182" s="11">
        <v>55.312456394097602</v>
      </c>
      <c r="O182" s="11">
        <v>57.4726436012931</v>
      </c>
      <c r="P182" s="11">
        <v>55.452077323999603</v>
      </c>
      <c r="Q182" s="11">
        <v>58.554251594806999</v>
      </c>
      <c r="R182" s="11">
        <v>60.331659317178598</v>
      </c>
      <c r="S182" s="11">
        <v>61.936881039178502</v>
      </c>
      <c r="T182" s="11">
        <v>61.517690721343001</v>
      </c>
      <c r="U182" s="11">
        <v>61.935845976499003</v>
      </c>
      <c r="V182" s="11">
        <v>58.292587277143099</v>
      </c>
      <c r="W182" s="11">
        <v>62.086270508938902</v>
      </c>
      <c r="X182" s="11">
        <v>59.5047949863201</v>
      </c>
      <c r="Y182" s="11">
        <v>57.861701320950999</v>
      </c>
      <c r="Z182" s="11">
        <v>57.655265529049302</v>
      </c>
      <c r="AA182" s="11">
        <v>57.189402257352697</v>
      </c>
      <c r="AB182" s="11">
        <v>53.645164147041797</v>
      </c>
      <c r="AC182" s="11">
        <v>36.384002113191002</v>
      </c>
      <c r="AD182" s="11">
        <v>54.763507272457801</v>
      </c>
      <c r="AE182" s="11">
        <v>37.012122787161204</v>
      </c>
      <c r="AF182" s="10" t="s">
        <v>59</v>
      </c>
      <c r="AG182" s="10" t="s">
        <v>59</v>
      </c>
      <c r="AH182" s="10" t="s">
        <v>59</v>
      </c>
      <c r="AI182" s="11">
        <v>65.130913044219199</v>
      </c>
      <c r="AJ182" s="10" t="s">
        <v>59</v>
      </c>
      <c r="AK182" s="10" t="s">
        <v>59</v>
      </c>
      <c r="AL182" s="10" t="s">
        <v>59</v>
      </c>
      <c r="AM182" s="11">
        <v>56.5721195490718</v>
      </c>
      <c r="AN182" s="10" t="s">
        <v>59</v>
      </c>
      <c r="AO182" s="10" t="s">
        <v>59</v>
      </c>
      <c r="AP182" s="10" t="s">
        <v>59</v>
      </c>
      <c r="AQ182" s="11">
        <v>61.322591461635298</v>
      </c>
      <c r="AR182" s="10" t="s">
        <v>59</v>
      </c>
      <c r="AS182" s="10" t="s">
        <v>59</v>
      </c>
      <c r="AT182" s="10" t="s">
        <v>59</v>
      </c>
      <c r="AU182" s="11">
        <v>76.721361254764901</v>
      </c>
      <c r="AV182" s="10" t="s">
        <v>59</v>
      </c>
      <c r="AW182" s="10" t="s">
        <v>59</v>
      </c>
      <c r="AX182" s="10" t="s">
        <v>59</v>
      </c>
      <c r="AY182" s="11">
        <v>82.593713417128697</v>
      </c>
      <c r="AZ182" s="10" t="s">
        <v>59</v>
      </c>
      <c r="BA182" s="10" t="s">
        <v>59</v>
      </c>
      <c r="BB182" s="10" t="s">
        <v>59</v>
      </c>
      <c r="BC182" s="11">
        <v>72.691198734500503</v>
      </c>
      <c r="BD182" s="10" t="s">
        <v>59</v>
      </c>
      <c r="BE182" s="10" t="s">
        <v>59</v>
      </c>
      <c r="BF182" s="5" t="s">
        <v>59</v>
      </c>
    </row>
    <row r="183" spans="1:58" ht="12.75" hidden="1" x14ac:dyDescent="0.2">
      <c r="A183" s="8" t="s">
        <v>240</v>
      </c>
      <c r="B183" s="9">
        <v>4281708</v>
      </c>
      <c r="C183" s="8" t="s">
        <v>538</v>
      </c>
      <c r="D183" s="8" t="s">
        <v>539</v>
      </c>
      <c r="E183" s="13" t="s">
        <v>450</v>
      </c>
      <c r="F183" s="13" t="s">
        <v>490</v>
      </c>
      <c r="G183" s="11">
        <v>37.951128232709003</v>
      </c>
      <c r="H183" s="11">
        <v>36.529734700518297</v>
      </c>
      <c r="I183" s="11">
        <v>35.907050257296703</v>
      </c>
      <c r="J183" s="11">
        <v>35.665085832696001</v>
      </c>
      <c r="K183" s="11">
        <v>41.166499985639298</v>
      </c>
      <c r="L183" s="11">
        <v>41.383503156257497</v>
      </c>
      <c r="M183" s="11">
        <v>39.728560503383001</v>
      </c>
      <c r="N183" s="11">
        <v>41.520423940500002</v>
      </c>
      <c r="O183" s="11">
        <v>45.343458988134202</v>
      </c>
      <c r="P183" s="11">
        <v>46.832473365356101</v>
      </c>
      <c r="Q183" s="11">
        <v>49.362906380244901</v>
      </c>
      <c r="R183" s="11">
        <v>51.875997526907199</v>
      </c>
      <c r="S183" s="11">
        <v>49.645978517695298</v>
      </c>
      <c r="T183" s="10" t="s">
        <v>59</v>
      </c>
      <c r="U183" s="11">
        <v>33.310443434525901</v>
      </c>
      <c r="V183" s="11">
        <v>55.392263515459099</v>
      </c>
      <c r="W183" s="11">
        <v>75.7658810231421</v>
      </c>
      <c r="X183" s="11">
        <v>73.953338930339996</v>
      </c>
      <c r="Y183" s="11">
        <v>74.031830610624098</v>
      </c>
      <c r="Z183" s="11">
        <v>73.058946749854002</v>
      </c>
      <c r="AA183" s="11">
        <v>71.9419717470292</v>
      </c>
      <c r="AB183" s="11">
        <v>59.524482119799003</v>
      </c>
      <c r="AC183" s="11">
        <v>59.571479317864302</v>
      </c>
      <c r="AD183" s="11">
        <v>62.597559170062198</v>
      </c>
      <c r="AE183" s="11">
        <v>62.381726870032303</v>
      </c>
      <c r="AF183" s="10" t="s">
        <v>59</v>
      </c>
      <c r="AG183" s="10" t="s">
        <v>59</v>
      </c>
      <c r="AH183" s="10" t="s">
        <v>59</v>
      </c>
      <c r="AI183" s="11">
        <v>61.805843678049797</v>
      </c>
      <c r="AJ183" s="10" t="s">
        <v>59</v>
      </c>
      <c r="AK183" s="10" t="s">
        <v>59</v>
      </c>
      <c r="AL183" s="10" t="s">
        <v>59</v>
      </c>
      <c r="AM183" s="11">
        <v>55.915053858133099</v>
      </c>
      <c r="AN183" s="10" t="s">
        <v>59</v>
      </c>
      <c r="AO183" s="10" t="s">
        <v>59</v>
      </c>
      <c r="AP183" s="10" t="s">
        <v>59</v>
      </c>
      <c r="AQ183" s="11">
        <v>60.882830165881302</v>
      </c>
      <c r="AR183" s="10" t="s">
        <v>59</v>
      </c>
      <c r="AS183" s="10" t="s">
        <v>59</v>
      </c>
      <c r="AT183" s="10" t="s">
        <v>59</v>
      </c>
      <c r="AU183" s="11">
        <v>69.5236734037384</v>
      </c>
      <c r="AV183" s="10" t="s">
        <v>59</v>
      </c>
      <c r="AW183" s="10" t="s">
        <v>59</v>
      </c>
      <c r="AX183" s="10" t="s">
        <v>59</v>
      </c>
      <c r="AY183" s="11">
        <v>78.639316633588606</v>
      </c>
      <c r="AZ183" s="10" t="s">
        <v>59</v>
      </c>
      <c r="BA183" s="10" t="s">
        <v>59</v>
      </c>
      <c r="BB183" s="10" t="s">
        <v>59</v>
      </c>
      <c r="BC183" s="11">
        <v>83.030828559941796</v>
      </c>
      <c r="BD183" s="10" t="s">
        <v>59</v>
      </c>
      <c r="BE183" s="10" t="s">
        <v>59</v>
      </c>
      <c r="BF183" s="5" t="s">
        <v>59</v>
      </c>
    </row>
    <row r="184" spans="1:58" hidden="1" x14ac:dyDescent="0.2">
      <c r="A184" s="8" t="s">
        <v>241</v>
      </c>
      <c r="B184" s="9">
        <v>4843558</v>
      </c>
      <c r="C184" s="18" t="s">
        <v>452</v>
      </c>
      <c r="D184" s="18"/>
      <c r="E184" s="19" t="s">
        <v>441</v>
      </c>
      <c r="F184" s="19" t="s">
        <v>446</v>
      </c>
      <c r="G184" s="10">
        <f>(10178242856+1942475787+4355055750+5992715499)/151983814240*100</f>
        <v>14.783475467012336</v>
      </c>
      <c r="H184" s="10" t="s">
        <v>59</v>
      </c>
      <c r="I184" s="10" t="s">
        <v>59</v>
      </c>
      <c r="J184" s="10">
        <f>(10044808148+3524528222+1100000000+6827848493+8462692419)/139051346447*100</f>
        <v>21.545909512943361</v>
      </c>
      <c r="K184" s="10">
        <f>(10044808148+3524528222+1100000000+6827848493+8462692419)/139051346447*100</f>
        <v>21.545909512943361</v>
      </c>
      <c r="L184" s="10" t="s">
        <v>59</v>
      </c>
      <c r="M184" s="10" t="s">
        <v>59</v>
      </c>
      <c r="N184" s="10">
        <f>(10677845538+6170115437+1450000000+1293163767+12881868025)/138612280975*100</f>
        <v>23.427211888142004</v>
      </c>
      <c r="O184" s="10">
        <f>(10677845538+6170115437+1450000000+1293163767+12881868025)/138612280975*100</f>
        <v>23.427211888142004</v>
      </c>
      <c r="P184" s="10" t="s">
        <v>59</v>
      </c>
      <c r="Q184" s="10" t="s">
        <v>59</v>
      </c>
      <c r="R184" s="11">
        <v>27.756078955550901</v>
      </c>
      <c r="S184" s="11">
        <v>27.756078955550901</v>
      </c>
      <c r="T184" s="10" t="s">
        <v>59</v>
      </c>
      <c r="U184" s="10" t="s">
        <v>59</v>
      </c>
      <c r="V184" s="11">
        <v>38.641228861000997</v>
      </c>
      <c r="W184" s="11">
        <v>38.641228861000997</v>
      </c>
      <c r="X184" s="10" t="s">
        <v>59</v>
      </c>
      <c r="Y184" s="10" t="s">
        <v>59</v>
      </c>
      <c r="Z184" s="11">
        <v>51.636037876455397</v>
      </c>
      <c r="AA184" s="11">
        <v>51.636037876455397</v>
      </c>
      <c r="AB184" s="10" t="s">
        <v>59</v>
      </c>
      <c r="AC184" s="10" t="s">
        <v>59</v>
      </c>
      <c r="AD184" s="11">
        <v>57.135455946221597</v>
      </c>
      <c r="AE184" s="11">
        <v>58.57739297933</v>
      </c>
      <c r="AF184" s="10" t="s">
        <v>59</v>
      </c>
      <c r="AG184" s="10" t="s">
        <v>59</v>
      </c>
      <c r="AH184" s="11">
        <v>53.482362261325797</v>
      </c>
      <c r="AI184" s="11">
        <v>53.482362261325797</v>
      </c>
      <c r="AJ184" s="10" t="s">
        <v>59</v>
      </c>
      <c r="AK184" s="10" t="s">
        <v>59</v>
      </c>
      <c r="AL184" s="11">
        <v>40.171909130347302</v>
      </c>
      <c r="AM184" s="11">
        <v>40.171909130347302</v>
      </c>
      <c r="AN184" s="10" t="s">
        <v>59</v>
      </c>
      <c r="AO184" s="10" t="s">
        <v>59</v>
      </c>
      <c r="AP184" s="11">
        <v>53.478896694576697</v>
      </c>
      <c r="AQ184" s="11">
        <v>53.478896694576697</v>
      </c>
      <c r="AR184" s="10" t="s">
        <v>59</v>
      </c>
      <c r="AS184" s="10" t="s">
        <v>59</v>
      </c>
      <c r="AT184" s="11">
        <v>57.306858312505803</v>
      </c>
      <c r="AU184" s="11">
        <v>57.306858312505803</v>
      </c>
      <c r="AV184" s="10" t="s">
        <v>59</v>
      </c>
      <c r="AW184" s="10" t="s">
        <v>59</v>
      </c>
      <c r="AX184" s="10" t="s">
        <v>59</v>
      </c>
      <c r="AY184" s="10" t="s">
        <v>59</v>
      </c>
      <c r="AZ184" s="10" t="s">
        <v>59</v>
      </c>
      <c r="BA184" s="10" t="s">
        <v>59</v>
      </c>
      <c r="BB184" s="10" t="s">
        <v>59</v>
      </c>
      <c r="BC184" s="10" t="s">
        <v>59</v>
      </c>
      <c r="BD184" s="10" t="s">
        <v>59</v>
      </c>
      <c r="BE184" s="10" t="s">
        <v>59</v>
      </c>
      <c r="BF184" s="5" t="s">
        <v>59</v>
      </c>
    </row>
    <row r="185" spans="1:58" ht="12.75" hidden="1" x14ac:dyDescent="0.2">
      <c r="A185" s="8" t="s">
        <v>242</v>
      </c>
      <c r="B185" s="9">
        <v>4313697</v>
      </c>
      <c r="C185" s="8" t="s">
        <v>488</v>
      </c>
      <c r="D185" s="8" t="s">
        <v>540</v>
      </c>
      <c r="E185" s="13" t="s">
        <v>450</v>
      </c>
      <c r="F185" s="13" t="s">
        <v>490</v>
      </c>
      <c r="G185" s="11">
        <v>49.088586824176801</v>
      </c>
      <c r="H185" s="11">
        <v>50.122166750251203</v>
      </c>
      <c r="I185" s="11">
        <v>49.074341447362201</v>
      </c>
      <c r="J185" s="11">
        <v>50.579012376699602</v>
      </c>
      <c r="K185" s="11">
        <v>49.173904316660398</v>
      </c>
      <c r="L185" s="11">
        <v>50.247768718674799</v>
      </c>
      <c r="M185" s="11">
        <v>48.2274461302096</v>
      </c>
      <c r="N185" s="11">
        <v>50.026924648674303</v>
      </c>
      <c r="O185" s="11">
        <v>49.848983756761498</v>
      </c>
      <c r="P185" s="11">
        <v>50.6240658940144</v>
      </c>
      <c r="Q185" s="11">
        <v>52.449414304408201</v>
      </c>
      <c r="R185" s="11">
        <v>54.541068224365702</v>
      </c>
      <c r="S185" s="11">
        <v>54.294483513764902</v>
      </c>
      <c r="T185" s="11">
        <v>56.447670790826699</v>
      </c>
      <c r="U185" s="11">
        <v>54.790793908683703</v>
      </c>
      <c r="V185" s="11">
        <v>54.406538068969503</v>
      </c>
      <c r="W185" s="11">
        <v>57.352208210774698</v>
      </c>
      <c r="X185" s="11">
        <v>55.673750283653</v>
      </c>
      <c r="Y185" s="11">
        <v>55.058318676146101</v>
      </c>
      <c r="Z185" s="11">
        <v>54.417027673149299</v>
      </c>
      <c r="AA185" s="11">
        <v>52.089272524101602</v>
      </c>
      <c r="AB185" s="10" t="s">
        <v>59</v>
      </c>
      <c r="AC185" s="11">
        <v>35.317182104217402</v>
      </c>
      <c r="AD185" s="10" t="s">
        <v>59</v>
      </c>
      <c r="AE185" s="11">
        <v>33.114003878924002</v>
      </c>
      <c r="AF185" s="10" t="s">
        <v>59</v>
      </c>
      <c r="AG185" s="10" t="s">
        <v>59</v>
      </c>
      <c r="AH185" s="10" t="s">
        <v>59</v>
      </c>
      <c r="AI185" s="11">
        <v>36.059906417514597</v>
      </c>
      <c r="AJ185" s="10" t="s">
        <v>59</v>
      </c>
      <c r="AK185" s="10" t="s">
        <v>59</v>
      </c>
      <c r="AL185" s="10" t="s">
        <v>59</v>
      </c>
      <c r="AM185" s="11">
        <v>26.730038446904299</v>
      </c>
      <c r="AN185" s="10" t="s">
        <v>59</v>
      </c>
      <c r="AO185" s="10" t="s">
        <v>59</v>
      </c>
      <c r="AP185" s="10" t="s">
        <v>59</v>
      </c>
      <c r="AQ185" s="11">
        <v>45.876378355066102</v>
      </c>
      <c r="AR185" s="10" t="s">
        <v>59</v>
      </c>
      <c r="AS185" s="10" t="s">
        <v>59</v>
      </c>
      <c r="AT185" s="10" t="s">
        <v>59</v>
      </c>
      <c r="AU185" s="11">
        <v>50.898606177519</v>
      </c>
      <c r="AV185" s="10" t="s">
        <v>59</v>
      </c>
      <c r="AW185" s="10" t="s">
        <v>59</v>
      </c>
      <c r="AX185" s="10" t="s">
        <v>59</v>
      </c>
      <c r="AY185" s="11">
        <v>48.4903746895071</v>
      </c>
      <c r="AZ185" s="10" t="s">
        <v>59</v>
      </c>
      <c r="BA185" s="10" t="s">
        <v>59</v>
      </c>
      <c r="BB185" s="10" t="s">
        <v>59</v>
      </c>
      <c r="BC185" s="11">
        <v>31.6590698540912</v>
      </c>
      <c r="BD185" s="10" t="s">
        <v>59</v>
      </c>
      <c r="BE185" s="10" t="s">
        <v>59</v>
      </c>
      <c r="BF185" s="5" t="s">
        <v>59</v>
      </c>
    </row>
    <row r="186" spans="1:58" hidden="1" x14ac:dyDescent="0.2">
      <c r="A186" s="8" t="s">
        <v>243</v>
      </c>
      <c r="B186" s="9">
        <v>4254578</v>
      </c>
      <c r="C186" s="18" t="s">
        <v>452</v>
      </c>
      <c r="D186" s="18"/>
      <c r="E186" s="19" t="s">
        <v>454</v>
      </c>
      <c r="F186" s="19" t="s">
        <v>446</v>
      </c>
      <c r="G186" s="11">
        <v>36.305756487434998</v>
      </c>
      <c r="H186" s="10" t="s">
        <v>59</v>
      </c>
      <c r="I186" s="10" t="s">
        <v>59</v>
      </c>
      <c r="J186" s="10" t="s">
        <v>59</v>
      </c>
      <c r="K186" s="11">
        <v>48.492214877650198</v>
      </c>
      <c r="L186" s="10" t="s">
        <v>59</v>
      </c>
      <c r="M186" s="10" t="s">
        <v>59</v>
      </c>
      <c r="N186" s="10" t="s">
        <v>59</v>
      </c>
      <c r="O186" s="10" t="s">
        <v>59</v>
      </c>
      <c r="P186" s="10" t="s">
        <v>59</v>
      </c>
      <c r="Q186" s="10" t="s">
        <v>59</v>
      </c>
      <c r="R186" s="10" t="s">
        <v>59</v>
      </c>
      <c r="S186" s="10" t="s">
        <v>59</v>
      </c>
      <c r="T186" s="10" t="s">
        <v>59</v>
      </c>
      <c r="U186" s="10" t="s">
        <v>59</v>
      </c>
      <c r="V186" s="11">
        <v>40.444471396123397</v>
      </c>
      <c r="W186" s="11">
        <v>40.444471396123397</v>
      </c>
      <c r="X186" s="10" t="s">
        <v>59</v>
      </c>
      <c r="Y186" s="10" t="s">
        <v>59</v>
      </c>
      <c r="Z186" s="11">
        <v>45.849000655574102</v>
      </c>
      <c r="AA186" s="11">
        <v>45.849000655574102</v>
      </c>
      <c r="AB186" s="10" t="s">
        <v>59</v>
      </c>
      <c r="AC186" s="10" t="s">
        <v>59</v>
      </c>
      <c r="AD186" s="11">
        <v>42.335172642760398</v>
      </c>
      <c r="AE186" s="11">
        <v>42.335172642760398</v>
      </c>
      <c r="AF186" s="10" t="s">
        <v>59</v>
      </c>
      <c r="AG186" s="10" t="s">
        <v>59</v>
      </c>
      <c r="AH186" s="11">
        <v>40.895890321800799</v>
      </c>
      <c r="AI186" s="11">
        <v>40.895890321800799</v>
      </c>
      <c r="AJ186" s="10" t="s">
        <v>59</v>
      </c>
      <c r="AK186" s="10" t="s">
        <v>59</v>
      </c>
      <c r="AL186" s="11">
        <v>48.256043181853201</v>
      </c>
      <c r="AM186" s="11">
        <v>48.256043181853201</v>
      </c>
      <c r="AN186" s="10" t="s">
        <v>59</v>
      </c>
      <c r="AO186" s="10" t="s">
        <v>59</v>
      </c>
      <c r="AP186" s="11">
        <v>44.616776513607498</v>
      </c>
      <c r="AQ186" s="11">
        <v>44.616776513607498</v>
      </c>
      <c r="AR186" s="10" t="s">
        <v>59</v>
      </c>
      <c r="AS186" s="10" t="s">
        <v>59</v>
      </c>
      <c r="AT186" s="11">
        <v>45.7928067634709</v>
      </c>
      <c r="AU186" s="11">
        <v>45.7928067634709</v>
      </c>
      <c r="AV186" s="10" t="s">
        <v>59</v>
      </c>
      <c r="AW186" s="10" t="s">
        <v>59</v>
      </c>
      <c r="AX186" s="11">
        <v>50.546968513827302</v>
      </c>
      <c r="AY186" s="11">
        <v>50.546968513827302</v>
      </c>
      <c r="AZ186" s="10" t="s">
        <v>59</v>
      </c>
      <c r="BA186" s="10" t="s">
        <v>59</v>
      </c>
      <c r="BB186" s="10" t="s">
        <v>59</v>
      </c>
      <c r="BC186" s="10" t="s">
        <v>59</v>
      </c>
      <c r="BD186" s="10" t="s">
        <v>59</v>
      </c>
      <c r="BE186" s="10" t="s">
        <v>59</v>
      </c>
      <c r="BF186" s="5" t="s">
        <v>59</v>
      </c>
    </row>
    <row r="187" spans="1:58" ht="12.75" hidden="1" x14ac:dyDescent="0.2">
      <c r="A187" s="8" t="s">
        <v>244</v>
      </c>
      <c r="B187" s="9">
        <v>6542972</v>
      </c>
      <c r="C187" s="8">
        <v>6719</v>
      </c>
      <c r="D187" s="8"/>
      <c r="E187" s="13" t="s">
        <v>441</v>
      </c>
      <c r="F187" s="13" t="s">
        <v>518</v>
      </c>
      <c r="G187" s="11">
        <v>30.144629034812599</v>
      </c>
      <c r="H187" s="11">
        <v>30.415110984700402</v>
      </c>
      <c r="I187" s="11">
        <v>30.320330879661</v>
      </c>
      <c r="J187" s="11">
        <v>29.321645277858298</v>
      </c>
      <c r="K187" s="11">
        <v>26.9048077855157</v>
      </c>
      <c r="L187" s="11">
        <v>32.224908784971099</v>
      </c>
      <c r="M187" s="10" t="s">
        <v>59</v>
      </c>
      <c r="N187" s="11">
        <v>34.198815278310398</v>
      </c>
      <c r="O187" s="11">
        <v>53.641347060478601</v>
      </c>
      <c r="P187" s="11">
        <v>57.222429376899399</v>
      </c>
      <c r="Q187" s="11">
        <v>58.6956827158198</v>
      </c>
      <c r="R187" s="11">
        <v>56.693868518431501</v>
      </c>
      <c r="S187" s="11">
        <v>57.992394317752797</v>
      </c>
      <c r="T187" s="11">
        <v>54.542559908151397</v>
      </c>
      <c r="U187" s="11">
        <v>55.115692821449898</v>
      </c>
      <c r="V187" s="11">
        <v>55.506123248252599</v>
      </c>
      <c r="W187" s="11">
        <v>56.485808814178903</v>
      </c>
      <c r="X187" s="10" t="s">
        <v>59</v>
      </c>
      <c r="Y187" s="11">
        <v>58.580632919755402</v>
      </c>
      <c r="Z187" s="11">
        <v>58.824084674113799</v>
      </c>
      <c r="AA187" s="11">
        <v>59.541843432962402</v>
      </c>
      <c r="AB187" s="10" t="s">
        <v>59</v>
      </c>
      <c r="AC187" s="10" t="s">
        <v>59</v>
      </c>
      <c r="AD187" s="10" t="s">
        <v>59</v>
      </c>
      <c r="AE187" s="10" t="s">
        <v>59</v>
      </c>
      <c r="AF187" s="10" t="s">
        <v>59</v>
      </c>
      <c r="AG187" s="10" t="s">
        <v>59</v>
      </c>
      <c r="AH187" s="10" t="s">
        <v>59</v>
      </c>
      <c r="AI187" s="10" t="s">
        <v>59</v>
      </c>
      <c r="AJ187" s="10" t="s">
        <v>59</v>
      </c>
      <c r="AK187" s="10" t="s">
        <v>59</v>
      </c>
      <c r="AL187" s="10" t="s">
        <v>59</v>
      </c>
      <c r="AM187" s="10" t="s">
        <v>59</v>
      </c>
      <c r="AN187" s="10" t="s">
        <v>59</v>
      </c>
      <c r="AO187" s="10" t="s">
        <v>59</v>
      </c>
      <c r="AP187" s="10" t="s">
        <v>59</v>
      </c>
      <c r="AQ187" s="10" t="s">
        <v>59</v>
      </c>
      <c r="AR187" s="10" t="s">
        <v>59</v>
      </c>
      <c r="AS187" s="10" t="s">
        <v>59</v>
      </c>
      <c r="AT187" s="10" t="s">
        <v>59</v>
      </c>
      <c r="AU187" s="10" t="s">
        <v>59</v>
      </c>
      <c r="AV187" s="10" t="s">
        <v>59</v>
      </c>
      <c r="AW187" s="10" t="s">
        <v>59</v>
      </c>
      <c r="AX187" s="10" t="s">
        <v>59</v>
      </c>
      <c r="AY187" s="10" t="s">
        <v>59</v>
      </c>
      <c r="AZ187" s="10" t="s">
        <v>59</v>
      </c>
      <c r="BA187" s="10" t="s">
        <v>59</v>
      </c>
      <c r="BB187" s="10" t="s">
        <v>59</v>
      </c>
      <c r="BC187" s="10" t="s">
        <v>59</v>
      </c>
      <c r="BD187" s="10" t="s">
        <v>59</v>
      </c>
      <c r="BE187" s="10" t="s">
        <v>59</v>
      </c>
      <c r="BF187" s="5" t="s">
        <v>59</v>
      </c>
    </row>
    <row r="188" spans="1:58" hidden="1" x14ac:dyDescent="0.2">
      <c r="A188" s="8" t="s">
        <v>245</v>
      </c>
      <c r="B188" s="9">
        <v>4263826</v>
      </c>
      <c r="C188" s="16" t="s">
        <v>452</v>
      </c>
      <c r="D188" s="16"/>
      <c r="E188" s="17" t="s">
        <v>441</v>
      </c>
      <c r="F188" s="17" t="s">
        <v>446</v>
      </c>
      <c r="G188" s="10">
        <f>(21358159+8886945+6109+5410478+80600+32071914)/379595531*100</f>
        <v>17.86485863554595</v>
      </c>
      <c r="H188" s="10" t="s">
        <v>59</v>
      </c>
      <c r="I188" s="10" t="s">
        <v>59</v>
      </c>
      <c r="J188" s="10">
        <f>(18730696+6967617+5840159+47082+25873360)/313626918*100</f>
        <v>18.320785207601347</v>
      </c>
      <c r="K188" s="10">
        <f>(18730696+6967617+5840159+47082+25873360)/313626918*100</f>
        <v>18.320785207601347</v>
      </c>
      <c r="L188" s="10" t="s">
        <v>59</v>
      </c>
      <c r="M188" s="10" t="s">
        <v>59</v>
      </c>
      <c r="N188" s="10">
        <f>(19243881+7562565+4035788+10810+1379061+18650747)/271232530*100</f>
        <v>18.75986335414856</v>
      </c>
      <c r="O188" s="10">
        <f>(19243881+7562565+4035788+10810+1379061+18650747)/271232530*100</f>
        <v>18.75986335414856</v>
      </c>
      <c r="P188" s="10" t="s">
        <v>59</v>
      </c>
      <c r="Q188" s="10" t="s">
        <v>59</v>
      </c>
      <c r="R188" s="10">
        <f>(18093682+4776494+4559205+9187+17650954)/209535260*100</f>
        <v>21.518823132679437</v>
      </c>
      <c r="S188" s="10">
        <f>(18093682+4776494+4559205+9187+17650954)/209535260*100</f>
        <v>21.518823132679437</v>
      </c>
      <c r="T188" s="10" t="s">
        <v>59</v>
      </c>
      <c r="U188" s="10" t="s">
        <v>59</v>
      </c>
      <c r="V188" s="10">
        <f>(20386385789+4839142939+6208465500+5081626860+518979+1050968000+27284517572)/209940767619*100</f>
        <v>30.890439419890363</v>
      </c>
      <c r="W188" s="10">
        <f>(20386385789+4839142939+6208465500+5081626860+518979+1050968000+27284517572)/209940767619*100</f>
        <v>30.890439419890363</v>
      </c>
      <c r="X188" s="11">
        <v>29.669703803990298</v>
      </c>
      <c r="Y188" s="10" t="s">
        <v>59</v>
      </c>
      <c r="Z188" s="10">
        <f>(22003484047+4758161986+5169067800+1225664682+181651+3641840751+28996893749)/195694458213*100</f>
        <v>33.621439905255947</v>
      </c>
      <c r="AA188" s="10">
        <f>(22003484047+4758161986+5169067800+1225664682+181651+3641840751+28996893749)/195694458213*100</f>
        <v>33.621439905255947</v>
      </c>
      <c r="AB188" s="11">
        <v>33.844614471246501</v>
      </c>
      <c r="AC188" s="11">
        <v>33.718880755596601</v>
      </c>
      <c r="AD188" s="10">
        <f>(21207696409+6451433034+9168439220+1125696792+276276+1019994015+22748670395)/167889006338*100</f>
        <v>36.763697330329478</v>
      </c>
      <c r="AE188" s="10">
        <f>(21207696409+6451433034+9168439220+1125696792+276276+1019994015+22748670395)/167889006338*100</f>
        <v>36.763697330329478</v>
      </c>
      <c r="AF188" s="10" t="s">
        <v>59</v>
      </c>
      <c r="AG188" s="10" t="s">
        <v>59</v>
      </c>
      <c r="AH188" s="10">
        <f>(18074892380+7194059026+10744208400+1463935221+1829491+2158198265+8936492942)/143316797416*100</f>
        <v>33.89247917953908</v>
      </c>
      <c r="AI188" s="10">
        <f>(18074892380+7194059026+10744208400+1463935221+1829491+2158198265+8936492942)/143316797416*100</f>
        <v>33.89247917953908</v>
      </c>
      <c r="AJ188" s="10" t="s">
        <v>59</v>
      </c>
      <c r="AK188" s="10" t="s">
        <v>59</v>
      </c>
      <c r="AL188" s="10">
        <f>(17006179959+7111686211+8058929200+2906161154+4727931+2458998491+1679563226)/109864408794*100</f>
        <v>35.704234521983111</v>
      </c>
      <c r="AM188" s="10">
        <f>(17006179959+7111686211+8058929200+2906161154+4727931+2458998491+1679563226)/109864408794*100</f>
        <v>35.704234521983111</v>
      </c>
      <c r="AN188" s="10" t="s">
        <v>59</v>
      </c>
      <c r="AO188" s="10" t="s">
        <v>59</v>
      </c>
      <c r="AP188" s="10">
        <f>(16355483270+11573336793+3187929850+1818219150+7094328+4683936254+370623213)/102611768734*100</f>
        <v>37.029498006703761</v>
      </c>
      <c r="AQ188" s="10">
        <f>(16355483270+11573336793+3187929850+1818219150+7094328+4683936254+370623213)/102611768734*100</f>
        <v>37.029498006703761</v>
      </c>
      <c r="AR188" s="10" t="s">
        <v>59</v>
      </c>
      <c r="AS188" s="10" t="s">
        <v>59</v>
      </c>
      <c r="AT188" s="10">
        <f>(14918344951+8457400568+1405700000+3214801427+1132807+4503579257+241768106)/90976394911*100</f>
        <v>35.990354583770234</v>
      </c>
      <c r="AU188" s="10">
        <f>(14918344951+8457400568+1405700000+3214801427+1132807+4503579257+241768106)/90976394911*100</f>
        <v>35.990354583770234</v>
      </c>
      <c r="AV188" s="10" t="s">
        <v>59</v>
      </c>
      <c r="AW188" s="10" t="s">
        <v>59</v>
      </c>
      <c r="AX188" s="11">
        <v>29.7893109047568</v>
      </c>
      <c r="AY188" s="11">
        <v>29.7893109047568</v>
      </c>
      <c r="AZ188" s="10" t="s">
        <v>59</v>
      </c>
      <c r="BA188" s="10" t="s">
        <v>59</v>
      </c>
      <c r="BB188" s="11">
        <v>27.3840148364242</v>
      </c>
      <c r="BC188" s="11">
        <v>27.3840148364242</v>
      </c>
      <c r="BD188" s="10" t="s">
        <v>59</v>
      </c>
      <c r="BE188" s="10" t="s">
        <v>59</v>
      </c>
      <c r="BF188" s="6">
        <v>32.467402569134798</v>
      </c>
    </row>
    <row r="189" spans="1:58" hidden="1" x14ac:dyDescent="0.2">
      <c r="A189" s="8" t="s">
        <v>246</v>
      </c>
      <c r="B189" s="9">
        <v>4306452</v>
      </c>
      <c r="C189" s="16" t="s">
        <v>452</v>
      </c>
      <c r="D189" s="16"/>
      <c r="E189" s="17" t="s">
        <v>441</v>
      </c>
      <c r="F189" s="17" t="s">
        <v>446</v>
      </c>
      <c r="G189" s="11">
        <v>19.198713573417599</v>
      </c>
      <c r="H189" s="10" t="s">
        <v>59</v>
      </c>
      <c r="I189" s="10" t="s">
        <v>59</v>
      </c>
      <c r="J189" s="10" t="s">
        <v>59</v>
      </c>
      <c r="K189" s="11">
        <v>22.029209767827702</v>
      </c>
      <c r="L189" s="10" t="s">
        <v>59</v>
      </c>
      <c r="M189" s="10" t="s">
        <v>59</v>
      </c>
      <c r="N189" s="11">
        <v>23.715396795693302</v>
      </c>
      <c r="O189" s="11">
        <v>23.715396795693302</v>
      </c>
      <c r="P189" s="11">
        <v>24.022244525679699</v>
      </c>
      <c r="Q189" s="11">
        <v>25.494408353762001</v>
      </c>
      <c r="R189" s="11">
        <v>22.713255136101701</v>
      </c>
      <c r="S189" s="11">
        <v>27.942417385467099</v>
      </c>
      <c r="T189" s="10" t="s">
        <v>59</v>
      </c>
      <c r="U189" s="10" t="s">
        <v>59</v>
      </c>
      <c r="V189" s="11">
        <v>30.908610858525002</v>
      </c>
      <c r="W189" s="11">
        <v>30.908610858525002</v>
      </c>
      <c r="X189" s="10" t="s">
        <v>59</v>
      </c>
      <c r="Y189" s="10" t="s">
        <v>59</v>
      </c>
      <c r="Z189" s="11">
        <v>32.860706201555402</v>
      </c>
      <c r="AA189" s="11">
        <v>32.860706201555402</v>
      </c>
      <c r="AB189" s="10" t="s">
        <v>59</v>
      </c>
      <c r="AC189" s="10" t="s">
        <v>59</v>
      </c>
      <c r="AD189" s="11">
        <v>19.126811445965899</v>
      </c>
      <c r="AE189" s="11">
        <v>19.126811445965899</v>
      </c>
      <c r="AF189" s="10" t="s">
        <v>59</v>
      </c>
      <c r="AG189" s="10" t="s">
        <v>59</v>
      </c>
      <c r="AH189" s="11">
        <v>23.354888693082199</v>
      </c>
      <c r="AI189" s="11">
        <v>23.354888693082199</v>
      </c>
      <c r="AJ189" s="10" t="s">
        <v>59</v>
      </c>
      <c r="AK189" s="10" t="s">
        <v>59</v>
      </c>
      <c r="AL189" s="11">
        <v>32.204784337130597</v>
      </c>
      <c r="AM189" s="11">
        <v>32.204784337130597</v>
      </c>
      <c r="AN189" s="10" t="s">
        <v>59</v>
      </c>
      <c r="AO189" s="10" t="s">
        <v>59</v>
      </c>
      <c r="AP189" s="11">
        <v>29.065434115880102</v>
      </c>
      <c r="AQ189" s="11">
        <v>29.065434115880102</v>
      </c>
      <c r="AR189" s="10" t="s">
        <v>59</v>
      </c>
      <c r="AS189" s="10" t="s">
        <v>59</v>
      </c>
      <c r="AT189" s="11">
        <v>27.205239430028101</v>
      </c>
      <c r="AU189" s="11">
        <v>27.205239430028101</v>
      </c>
      <c r="AV189" s="10" t="s">
        <v>59</v>
      </c>
      <c r="AW189" s="10" t="s">
        <v>59</v>
      </c>
      <c r="AX189" s="11">
        <v>37.606730817794698</v>
      </c>
      <c r="AY189" s="11">
        <v>37.606730817794698</v>
      </c>
      <c r="AZ189" s="10" t="s">
        <v>59</v>
      </c>
      <c r="BA189" s="10" t="s">
        <v>59</v>
      </c>
      <c r="BB189" s="11">
        <v>36.516726846764399</v>
      </c>
      <c r="BC189" s="11">
        <v>36.516726846764399</v>
      </c>
      <c r="BD189" s="10" t="s">
        <v>59</v>
      </c>
      <c r="BE189" s="10" t="s">
        <v>59</v>
      </c>
      <c r="BF189" s="6">
        <v>32.150422317923599</v>
      </c>
    </row>
    <row r="190" spans="1:58" hidden="1" x14ac:dyDescent="0.2">
      <c r="A190" s="8" t="s">
        <v>247</v>
      </c>
      <c r="B190" s="9">
        <v>4306522</v>
      </c>
      <c r="C190" s="16" t="s">
        <v>443</v>
      </c>
      <c r="D190" s="16" t="s">
        <v>541</v>
      </c>
      <c r="E190" s="17" t="s">
        <v>450</v>
      </c>
      <c r="F190" s="17" t="s">
        <v>446</v>
      </c>
      <c r="G190" s="11">
        <v>34.5369983359857</v>
      </c>
      <c r="H190" s="10" t="s">
        <v>59</v>
      </c>
      <c r="I190" s="11">
        <v>30.053675213976501</v>
      </c>
      <c r="J190" s="11">
        <v>30.657074718089699</v>
      </c>
      <c r="K190" s="11">
        <v>27.0051772231574</v>
      </c>
      <c r="L190" s="10" t="s">
        <v>59</v>
      </c>
      <c r="M190" s="10" t="s">
        <v>59</v>
      </c>
      <c r="N190" s="10" t="s">
        <v>59</v>
      </c>
      <c r="O190" s="10" t="s">
        <v>59</v>
      </c>
      <c r="P190" s="10" t="s">
        <v>59</v>
      </c>
      <c r="Q190" s="10" t="s">
        <v>59</v>
      </c>
      <c r="R190" s="10" t="s">
        <v>59</v>
      </c>
      <c r="S190" s="10" t="s">
        <v>59</v>
      </c>
      <c r="T190" s="10" t="s">
        <v>59</v>
      </c>
      <c r="U190" s="10" t="s">
        <v>59</v>
      </c>
      <c r="V190" s="10" t="s">
        <v>59</v>
      </c>
      <c r="W190" s="11">
        <v>27.6995684144403</v>
      </c>
      <c r="X190" s="10" t="s">
        <v>59</v>
      </c>
      <c r="Y190" s="10" t="s">
        <v>59</v>
      </c>
      <c r="Z190" s="10" t="s">
        <v>59</v>
      </c>
      <c r="AA190" s="10" t="s">
        <v>59</v>
      </c>
      <c r="AB190" s="10" t="s">
        <v>59</v>
      </c>
      <c r="AC190" s="10" t="s">
        <v>59</v>
      </c>
      <c r="AD190" s="10" t="s">
        <v>59</v>
      </c>
      <c r="AE190" s="10" t="s">
        <v>59</v>
      </c>
      <c r="AF190" s="10" t="s">
        <v>59</v>
      </c>
      <c r="AG190" s="10" t="s">
        <v>59</v>
      </c>
      <c r="AH190" s="10" t="s">
        <v>59</v>
      </c>
      <c r="AI190" s="10" t="s">
        <v>59</v>
      </c>
      <c r="AJ190" s="10" t="s">
        <v>59</v>
      </c>
      <c r="AK190" s="10" t="s">
        <v>59</v>
      </c>
      <c r="AL190" s="10" t="s">
        <v>59</v>
      </c>
      <c r="AM190" s="11">
        <v>29.078385086639901</v>
      </c>
      <c r="AN190" s="10" t="s">
        <v>59</v>
      </c>
      <c r="AO190" s="11">
        <v>29.362231615166099</v>
      </c>
      <c r="AP190" s="10" t="s">
        <v>59</v>
      </c>
      <c r="AQ190" s="11">
        <v>29.7507656077074</v>
      </c>
      <c r="AR190" s="11">
        <v>33.600436061857003</v>
      </c>
      <c r="AS190" s="10" t="s">
        <v>59</v>
      </c>
      <c r="AT190" s="10" t="s">
        <v>59</v>
      </c>
      <c r="AU190" s="11">
        <v>32.555270286196901</v>
      </c>
      <c r="AV190" s="10" t="s">
        <v>59</v>
      </c>
      <c r="AW190" s="10" t="s">
        <v>59</v>
      </c>
      <c r="AX190" s="10" t="s">
        <v>59</v>
      </c>
      <c r="AY190" s="11">
        <v>27.569135940889701</v>
      </c>
      <c r="AZ190" s="10" t="s">
        <v>59</v>
      </c>
      <c r="BA190" s="10" t="s">
        <v>59</v>
      </c>
      <c r="BB190" s="10" t="s">
        <v>59</v>
      </c>
      <c r="BC190" s="11">
        <v>32.926524947344298</v>
      </c>
      <c r="BD190" s="10" t="s">
        <v>59</v>
      </c>
      <c r="BE190" s="10" t="s">
        <v>59</v>
      </c>
      <c r="BF190" s="6">
        <v>27.045254164297599</v>
      </c>
    </row>
    <row r="191" spans="1:58" hidden="1" x14ac:dyDescent="0.2">
      <c r="A191" s="8" t="s">
        <v>248</v>
      </c>
      <c r="B191" s="9">
        <v>8472809</v>
      </c>
      <c r="C191" s="16" t="s">
        <v>452</v>
      </c>
      <c r="D191" s="16"/>
      <c r="E191" s="17" t="s">
        <v>441</v>
      </c>
      <c r="F191" s="17" t="s">
        <v>446</v>
      </c>
      <c r="G191" s="10">
        <f>(14285805528+484550774+11268566097+28001023460)/253093180054*100</f>
        <v>21.351798514472033</v>
      </c>
      <c r="H191" s="10" t="s">
        <v>59</v>
      </c>
      <c r="I191" s="10" t="s">
        <v>59</v>
      </c>
      <c r="J191" s="7">
        <f>(14451526990+425135196+2235521360+23156330974)/216554992857*100</f>
        <v>18.595052456994573</v>
      </c>
      <c r="K191" s="7">
        <f>(14451526990+425135196+2235521360+23156330974)/216554992857*100</f>
        <v>18.595052456994573</v>
      </c>
      <c r="L191" s="10" t="s">
        <v>59</v>
      </c>
      <c r="M191" s="10" t="s">
        <v>59</v>
      </c>
      <c r="N191" s="11">
        <v>34.3756535405007</v>
      </c>
      <c r="O191" s="11">
        <v>34.578854068129701</v>
      </c>
      <c r="P191" s="11">
        <v>30.7555706418566</v>
      </c>
      <c r="Q191" s="11">
        <v>26.397608105405101</v>
      </c>
      <c r="R191" s="11">
        <v>27.9112087713271</v>
      </c>
      <c r="S191" s="11">
        <v>27.9112087713271</v>
      </c>
      <c r="T191" s="11">
        <v>27.463470295644399</v>
      </c>
      <c r="U191" s="10" t="s">
        <v>59</v>
      </c>
      <c r="V191" s="11">
        <v>22.709455434075299</v>
      </c>
      <c r="W191" s="11">
        <v>22.709455434075299</v>
      </c>
      <c r="X191" s="10" t="s">
        <v>59</v>
      </c>
      <c r="Y191" s="10" t="s">
        <v>59</v>
      </c>
      <c r="Z191" s="11">
        <v>26.291943616051501</v>
      </c>
      <c r="AA191" s="11">
        <v>26.291943616051501</v>
      </c>
      <c r="AB191" s="10" t="s">
        <v>59</v>
      </c>
      <c r="AC191" s="10" t="s">
        <v>59</v>
      </c>
      <c r="AD191" s="11">
        <v>23.490834652659</v>
      </c>
      <c r="AE191" s="11">
        <v>23.490834652659</v>
      </c>
      <c r="AF191" s="10" t="s">
        <v>59</v>
      </c>
      <c r="AG191" s="10" t="s">
        <v>59</v>
      </c>
      <c r="AH191" s="11">
        <v>39.250118311825702</v>
      </c>
      <c r="AI191" s="11">
        <v>39.250118311825702</v>
      </c>
      <c r="AJ191" s="10" t="s">
        <v>59</v>
      </c>
      <c r="AK191" s="10" t="s">
        <v>59</v>
      </c>
      <c r="AL191" s="11">
        <v>49.692429718924302</v>
      </c>
      <c r="AM191" s="11">
        <v>49.692429718924302</v>
      </c>
      <c r="AN191" s="10" t="s">
        <v>59</v>
      </c>
      <c r="AO191" s="10" t="s">
        <v>59</v>
      </c>
      <c r="AP191" s="11">
        <v>50.460788519916498</v>
      </c>
      <c r="AQ191" s="11">
        <v>50.460788519916498</v>
      </c>
      <c r="AR191" s="10" t="s">
        <v>59</v>
      </c>
      <c r="AS191" s="10" t="s">
        <v>59</v>
      </c>
      <c r="AT191" s="10" t="s">
        <v>59</v>
      </c>
      <c r="AU191" s="10" t="s">
        <v>59</v>
      </c>
      <c r="AV191" s="10" t="s">
        <v>59</v>
      </c>
      <c r="AW191" s="10" t="s">
        <v>59</v>
      </c>
      <c r="AX191" s="10" t="s">
        <v>59</v>
      </c>
      <c r="AY191" s="10" t="s">
        <v>59</v>
      </c>
      <c r="AZ191" s="10" t="s">
        <v>59</v>
      </c>
      <c r="BA191" s="10" t="s">
        <v>59</v>
      </c>
      <c r="BB191" s="10" t="s">
        <v>59</v>
      </c>
      <c r="BC191" s="10" t="s">
        <v>59</v>
      </c>
      <c r="BD191" s="10" t="s">
        <v>59</v>
      </c>
      <c r="BE191" s="10" t="s">
        <v>59</v>
      </c>
      <c r="BF191" s="5" t="s">
        <v>59</v>
      </c>
    </row>
    <row r="192" spans="1:58" ht="12.75" hidden="1" x14ac:dyDescent="0.2">
      <c r="A192" s="8" t="s">
        <v>249</v>
      </c>
      <c r="B192" s="9">
        <v>100381138</v>
      </c>
      <c r="C192" s="8">
        <v>6719</v>
      </c>
      <c r="D192" s="8"/>
      <c r="E192" s="13" t="s">
        <v>441</v>
      </c>
      <c r="F192" s="13" t="s">
        <v>518</v>
      </c>
      <c r="G192" s="10" t="s">
        <v>59</v>
      </c>
      <c r="H192" s="10" t="s">
        <v>59</v>
      </c>
      <c r="I192" s="10" t="s">
        <v>59</v>
      </c>
      <c r="J192" s="10" t="s">
        <v>59</v>
      </c>
      <c r="K192" s="11">
        <v>60.292104062072099</v>
      </c>
      <c r="L192" s="10" t="s">
        <v>59</v>
      </c>
      <c r="M192" s="10" t="s">
        <v>59</v>
      </c>
      <c r="N192" s="10" t="s">
        <v>59</v>
      </c>
      <c r="O192" s="10" t="s">
        <v>59</v>
      </c>
      <c r="P192" s="10" t="s">
        <v>59</v>
      </c>
      <c r="Q192" s="10" t="s">
        <v>59</v>
      </c>
      <c r="R192" s="10" t="s">
        <v>59</v>
      </c>
      <c r="S192" s="10" t="s">
        <v>59</v>
      </c>
      <c r="T192" s="10" t="s">
        <v>59</v>
      </c>
      <c r="U192" s="10" t="s">
        <v>59</v>
      </c>
      <c r="V192" s="10" t="s">
        <v>59</v>
      </c>
      <c r="W192" s="10" t="s">
        <v>59</v>
      </c>
      <c r="X192" s="10" t="s">
        <v>59</v>
      </c>
      <c r="Y192" s="10" t="s">
        <v>59</v>
      </c>
      <c r="Z192" s="10" t="s">
        <v>59</v>
      </c>
      <c r="AA192" s="10" t="s">
        <v>59</v>
      </c>
      <c r="AB192" s="10" t="s">
        <v>59</v>
      </c>
      <c r="AC192" s="10" t="s">
        <v>59</v>
      </c>
      <c r="AD192" s="10" t="s">
        <v>59</v>
      </c>
      <c r="AE192" s="10" t="s">
        <v>59</v>
      </c>
      <c r="AF192" s="10" t="s">
        <v>59</v>
      </c>
      <c r="AG192" s="10" t="s">
        <v>59</v>
      </c>
      <c r="AH192" s="10" t="s">
        <v>59</v>
      </c>
      <c r="AI192" s="10" t="s">
        <v>59</v>
      </c>
      <c r="AJ192" s="10" t="s">
        <v>59</v>
      </c>
      <c r="AK192" s="10" t="s">
        <v>59</v>
      </c>
      <c r="AL192" s="10" t="s">
        <v>59</v>
      </c>
      <c r="AM192" s="10" t="s">
        <v>59</v>
      </c>
      <c r="AN192" s="10" t="s">
        <v>59</v>
      </c>
      <c r="AO192" s="10" t="s">
        <v>59</v>
      </c>
      <c r="AP192" s="10" t="s">
        <v>59</v>
      </c>
      <c r="AQ192" s="10" t="s">
        <v>59</v>
      </c>
      <c r="AR192" s="10" t="s">
        <v>59</v>
      </c>
      <c r="AS192" s="10" t="s">
        <v>59</v>
      </c>
      <c r="AT192" s="10" t="s">
        <v>59</v>
      </c>
      <c r="AU192" s="10" t="s">
        <v>59</v>
      </c>
      <c r="AV192" s="10" t="s">
        <v>59</v>
      </c>
      <c r="AW192" s="10" t="s">
        <v>59</v>
      </c>
      <c r="AX192" s="10" t="s">
        <v>59</v>
      </c>
      <c r="AY192" s="10" t="s">
        <v>59</v>
      </c>
      <c r="AZ192" s="10" t="s">
        <v>59</v>
      </c>
      <c r="BA192" s="10" t="s">
        <v>59</v>
      </c>
      <c r="BB192" s="10" t="s">
        <v>59</v>
      </c>
      <c r="BC192" s="10" t="s">
        <v>59</v>
      </c>
      <c r="BD192" s="10" t="s">
        <v>59</v>
      </c>
      <c r="BE192" s="10" t="s">
        <v>59</v>
      </c>
      <c r="BF192" s="5" t="s">
        <v>59</v>
      </c>
    </row>
    <row r="193" spans="1:58" ht="12.75" hidden="1" x14ac:dyDescent="0.2">
      <c r="A193" s="8" t="s">
        <v>250</v>
      </c>
      <c r="B193" s="9">
        <v>29248120</v>
      </c>
      <c r="C193" s="8">
        <v>6500</v>
      </c>
      <c r="D193" s="8"/>
      <c r="E193" s="13" t="s">
        <v>441</v>
      </c>
      <c r="F193" s="13" t="s">
        <v>442</v>
      </c>
      <c r="G193" s="10" t="s">
        <v>59</v>
      </c>
      <c r="H193" s="10" t="s">
        <v>59</v>
      </c>
      <c r="I193" s="10" t="s">
        <v>59</v>
      </c>
      <c r="J193" s="10" t="s">
        <v>59</v>
      </c>
      <c r="K193" s="10" t="s">
        <v>59</v>
      </c>
      <c r="L193" s="10" t="s">
        <v>59</v>
      </c>
      <c r="M193" s="10" t="s">
        <v>59</v>
      </c>
      <c r="N193" s="10" t="s">
        <v>59</v>
      </c>
      <c r="O193" s="10" t="s">
        <v>59</v>
      </c>
      <c r="P193" s="10" t="s">
        <v>59</v>
      </c>
      <c r="Q193" s="10" t="s">
        <v>59</v>
      </c>
      <c r="R193" s="10" t="s">
        <v>59</v>
      </c>
      <c r="S193" s="10" t="s">
        <v>59</v>
      </c>
      <c r="T193" s="10" t="s">
        <v>59</v>
      </c>
      <c r="U193" s="10" t="s">
        <v>59</v>
      </c>
      <c r="V193" s="10" t="s">
        <v>59</v>
      </c>
      <c r="W193" s="10" t="s">
        <v>59</v>
      </c>
      <c r="X193" s="10" t="s">
        <v>59</v>
      </c>
      <c r="Y193" s="10" t="s">
        <v>59</v>
      </c>
      <c r="Z193" s="10" t="s">
        <v>59</v>
      </c>
      <c r="AA193" s="10" t="s">
        <v>59</v>
      </c>
      <c r="AB193" s="10" t="s">
        <v>59</v>
      </c>
      <c r="AC193" s="10" t="s">
        <v>59</v>
      </c>
      <c r="AD193" s="10" t="s">
        <v>59</v>
      </c>
      <c r="AE193" s="10" t="s">
        <v>59</v>
      </c>
      <c r="AF193" s="10" t="s">
        <v>59</v>
      </c>
      <c r="AG193" s="10" t="s">
        <v>59</v>
      </c>
      <c r="AH193" s="10" t="s">
        <v>59</v>
      </c>
      <c r="AI193" s="10" t="s">
        <v>59</v>
      </c>
      <c r="AJ193" s="10" t="s">
        <v>59</v>
      </c>
      <c r="AK193" s="10" t="s">
        <v>59</v>
      </c>
      <c r="AL193" s="10" t="s">
        <v>59</v>
      </c>
      <c r="AM193" s="10" t="s">
        <v>59</v>
      </c>
      <c r="AN193" s="10" t="s">
        <v>59</v>
      </c>
      <c r="AO193" s="10" t="s">
        <v>59</v>
      </c>
      <c r="AP193" s="10" t="s">
        <v>59</v>
      </c>
      <c r="AQ193" s="10" t="s">
        <v>59</v>
      </c>
      <c r="AR193" s="10" t="s">
        <v>59</v>
      </c>
      <c r="AS193" s="10" t="s">
        <v>59</v>
      </c>
      <c r="AT193" s="10" t="s">
        <v>59</v>
      </c>
      <c r="AU193" s="10" t="s">
        <v>59</v>
      </c>
      <c r="AV193" s="10" t="s">
        <v>59</v>
      </c>
      <c r="AW193" s="10" t="s">
        <v>59</v>
      </c>
      <c r="AX193" s="10" t="s">
        <v>59</v>
      </c>
      <c r="AY193" s="10" t="s">
        <v>59</v>
      </c>
      <c r="AZ193" s="10" t="s">
        <v>59</v>
      </c>
      <c r="BA193" s="10" t="s">
        <v>59</v>
      </c>
      <c r="BB193" s="10" t="s">
        <v>59</v>
      </c>
      <c r="BC193" s="10" t="s">
        <v>59</v>
      </c>
      <c r="BD193" s="10" t="s">
        <v>59</v>
      </c>
      <c r="BE193" s="10" t="s">
        <v>59</v>
      </c>
      <c r="BF193" s="5" t="s">
        <v>59</v>
      </c>
    </row>
    <row r="194" spans="1:58" hidden="1" x14ac:dyDescent="0.2">
      <c r="A194" s="8" t="s">
        <v>251</v>
      </c>
      <c r="B194" s="9">
        <v>4251788</v>
      </c>
      <c r="C194" s="18" t="s">
        <v>452</v>
      </c>
      <c r="D194" s="18"/>
      <c r="E194" s="19" t="s">
        <v>454</v>
      </c>
      <c r="F194" s="19" t="s">
        <v>446</v>
      </c>
      <c r="G194" s="10">
        <f>(42695604+41593703+143607+34459446+14076310+30401412+37062067)/596845121*100</f>
        <v>33.581936409931714</v>
      </c>
      <c r="H194" s="10" t="s">
        <v>59</v>
      </c>
      <c r="I194" s="10" t="s">
        <v>59</v>
      </c>
      <c r="J194" s="10">
        <f>(37502505+44137818+106227+35842543+10628647+21303034+49138505)/574212434*100</f>
        <v>34.596826407280481</v>
      </c>
      <c r="K194" s="10">
        <f>(37502505+44137818+106227+35842543+10628647+21303034+49138505)/574212434*100</f>
        <v>34.596826407280481</v>
      </c>
      <c r="L194" s="10" t="s">
        <v>59</v>
      </c>
      <c r="M194" s="10" t="s">
        <v>59</v>
      </c>
      <c r="N194" s="10">
        <f>(50364976+33419737+165327+29095360+18355754+19576616+51525254)/565802359*100</f>
        <v>35.790417056214501</v>
      </c>
      <c r="O194" s="10">
        <f>(50364976+33419737+165327+29095360+18355754+19576616+51525254)/565802359*100</f>
        <v>35.790417056214501</v>
      </c>
      <c r="P194" s="10" t="s">
        <v>59</v>
      </c>
      <c r="Q194" s="10" t="s">
        <v>59</v>
      </c>
      <c r="R194" s="10">
        <f>(53524636+13720790+234133+49540727+9530678+11640720+48441829)/524796741*100</f>
        <v>35.563009146049559</v>
      </c>
      <c r="S194" s="10">
        <f>(53524636+13720790+234133+49540727+9530678+11640720+48441829)/524796741*100</f>
        <v>35.563009146049559</v>
      </c>
      <c r="T194" s="10" t="s">
        <v>59</v>
      </c>
      <c r="U194" s="10" t="s">
        <v>59</v>
      </c>
      <c r="V194" s="10" t="s">
        <v>59</v>
      </c>
      <c r="W194" s="10" t="s">
        <v>59</v>
      </c>
      <c r="X194" s="10" t="s">
        <v>59</v>
      </c>
      <c r="Y194" s="10" t="s">
        <v>59</v>
      </c>
      <c r="Z194" s="10" t="s">
        <v>59</v>
      </c>
      <c r="AA194" s="10" t="s">
        <v>59</v>
      </c>
      <c r="AB194" s="10" t="s">
        <v>59</v>
      </c>
      <c r="AC194" s="10" t="s">
        <v>59</v>
      </c>
      <c r="AD194" s="10" t="s">
        <v>59</v>
      </c>
      <c r="AE194" s="10" t="s">
        <v>59</v>
      </c>
      <c r="AF194" s="10" t="s">
        <v>59</v>
      </c>
      <c r="AG194" s="10" t="s">
        <v>59</v>
      </c>
      <c r="AH194" s="10" t="s">
        <v>59</v>
      </c>
      <c r="AI194" s="10" t="s">
        <v>59</v>
      </c>
      <c r="AJ194" s="10" t="s">
        <v>59</v>
      </c>
      <c r="AK194" s="10" t="s">
        <v>59</v>
      </c>
      <c r="AL194" s="10" t="s">
        <v>59</v>
      </c>
      <c r="AM194" s="10" t="s">
        <v>59</v>
      </c>
      <c r="AN194" s="10" t="s">
        <v>59</v>
      </c>
      <c r="AO194" s="10" t="s">
        <v>59</v>
      </c>
      <c r="AP194" s="10" t="s">
        <v>59</v>
      </c>
      <c r="AQ194" s="10" t="s">
        <v>59</v>
      </c>
      <c r="AR194" s="10" t="s">
        <v>59</v>
      </c>
      <c r="AS194" s="10" t="s">
        <v>59</v>
      </c>
      <c r="AT194" s="10" t="s">
        <v>59</v>
      </c>
      <c r="AU194" s="10" t="s">
        <v>59</v>
      </c>
      <c r="AV194" s="10" t="s">
        <v>59</v>
      </c>
      <c r="AW194" s="10" t="s">
        <v>59</v>
      </c>
      <c r="AX194" s="11">
        <v>55.006905463536199</v>
      </c>
      <c r="AY194" s="11">
        <v>55.006905463536199</v>
      </c>
      <c r="AZ194" s="10" t="s">
        <v>59</v>
      </c>
      <c r="BA194" s="10" t="s">
        <v>59</v>
      </c>
      <c r="BB194" s="11">
        <v>51.828012470961198</v>
      </c>
      <c r="BC194" s="11">
        <v>51.828012470961198</v>
      </c>
      <c r="BD194" s="10" t="s">
        <v>59</v>
      </c>
      <c r="BE194" s="10" t="s">
        <v>59</v>
      </c>
      <c r="BF194" s="6">
        <v>53.642825820902701</v>
      </c>
    </row>
    <row r="195" spans="1:58" hidden="1" x14ac:dyDescent="0.2">
      <c r="A195" s="8" t="s">
        <v>252</v>
      </c>
      <c r="B195" s="9">
        <v>4149095</v>
      </c>
      <c r="C195" s="14" t="s">
        <v>443</v>
      </c>
      <c r="D195" s="14" t="s">
        <v>542</v>
      </c>
      <c r="E195" s="15" t="s">
        <v>445</v>
      </c>
      <c r="F195" s="15" t="s">
        <v>446</v>
      </c>
      <c r="G195" s="11">
        <v>22.388425931505001</v>
      </c>
      <c r="H195" s="10" t="s">
        <v>59</v>
      </c>
      <c r="I195" s="11">
        <v>20.883902867988201</v>
      </c>
      <c r="J195" s="10" t="s">
        <v>59</v>
      </c>
      <c r="K195" s="11">
        <v>19.942621454745002</v>
      </c>
      <c r="L195" s="10" t="s">
        <v>59</v>
      </c>
      <c r="M195" s="11">
        <v>18.173767837263402</v>
      </c>
      <c r="N195" s="10" t="s">
        <v>59</v>
      </c>
      <c r="O195" s="11">
        <v>16.873707282982402</v>
      </c>
      <c r="P195" s="10" t="s">
        <v>59</v>
      </c>
      <c r="Q195" s="10" t="s">
        <v>59</v>
      </c>
      <c r="R195" s="10" t="s">
        <v>59</v>
      </c>
      <c r="S195" s="10" t="s">
        <v>59</v>
      </c>
      <c r="T195" s="10" t="s">
        <v>59</v>
      </c>
      <c r="U195" s="10" t="s">
        <v>59</v>
      </c>
      <c r="V195" s="10" t="s">
        <v>59</v>
      </c>
      <c r="W195" s="10" t="s">
        <v>59</v>
      </c>
      <c r="X195" s="10" t="s">
        <v>59</v>
      </c>
      <c r="Y195" s="10" t="s">
        <v>59</v>
      </c>
      <c r="Z195" s="10" t="s">
        <v>59</v>
      </c>
      <c r="AA195" s="10" t="s">
        <v>59</v>
      </c>
      <c r="AB195" s="10" t="s">
        <v>59</v>
      </c>
      <c r="AC195" s="10" t="s">
        <v>59</v>
      </c>
      <c r="AD195" s="10" t="s">
        <v>59</v>
      </c>
      <c r="AE195" s="10" t="s">
        <v>59</v>
      </c>
      <c r="AF195" s="10" t="s">
        <v>59</v>
      </c>
      <c r="AG195" s="10" t="s">
        <v>59</v>
      </c>
      <c r="AH195" s="10" t="s">
        <v>59</v>
      </c>
      <c r="AI195" s="10" t="s">
        <v>59</v>
      </c>
      <c r="AJ195" s="10" t="s">
        <v>59</v>
      </c>
      <c r="AK195" s="10" t="s">
        <v>59</v>
      </c>
      <c r="AL195" s="10" t="s">
        <v>59</v>
      </c>
      <c r="AM195" s="10" t="s">
        <v>59</v>
      </c>
      <c r="AN195" s="10" t="s">
        <v>59</v>
      </c>
      <c r="AO195" s="10" t="s">
        <v>59</v>
      </c>
      <c r="AP195" s="10" t="s">
        <v>59</v>
      </c>
      <c r="AQ195" s="10" t="s">
        <v>59</v>
      </c>
      <c r="AR195" s="10" t="s">
        <v>59</v>
      </c>
      <c r="AS195" s="10" t="s">
        <v>59</v>
      </c>
      <c r="AT195" s="10" t="s">
        <v>59</v>
      </c>
      <c r="AU195" s="10" t="s">
        <v>59</v>
      </c>
      <c r="AV195" s="10" t="s">
        <v>59</v>
      </c>
      <c r="AW195" s="10" t="s">
        <v>59</v>
      </c>
      <c r="AX195" s="10" t="s">
        <v>59</v>
      </c>
      <c r="AY195" s="10" t="s">
        <v>59</v>
      </c>
      <c r="AZ195" s="10" t="s">
        <v>59</v>
      </c>
      <c r="BA195" s="10" t="s">
        <v>59</v>
      </c>
      <c r="BB195" s="10" t="s">
        <v>59</v>
      </c>
      <c r="BC195" s="10" t="s">
        <v>59</v>
      </c>
      <c r="BD195" s="10" t="s">
        <v>59</v>
      </c>
      <c r="BE195" s="10" t="s">
        <v>59</v>
      </c>
      <c r="BF195" s="5" t="s">
        <v>59</v>
      </c>
    </row>
    <row r="196" spans="1:58" ht="12.75" hidden="1" x14ac:dyDescent="0.2">
      <c r="A196" s="8" t="s">
        <v>253</v>
      </c>
      <c r="B196" s="9">
        <v>29248221</v>
      </c>
      <c r="C196" s="8" t="s">
        <v>486</v>
      </c>
      <c r="D196" s="8"/>
      <c r="E196" s="13" t="s">
        <v>441</v>
      </c>
      <c r="F196" s="13" t="s">
        <v>442</v>
      </c>
      <c r="G196" s="10" t="s">
        <v>59</v>
      </c>
      <c r="H196" s="10" t="s">
        <v>59</v>
      </c>
      <c r="I196" s="10" t="s">
        <v>59</v>
      </c>
      <c r="J196" s="10" t="s">
        <v>59</v>
      </c>
      <c r="K196" s="10" t="s">
        <v>59</v>
      </c>
      <c r="L196" s="10" t="s">
        <v>59</v>
      </c>
      <c r="M196" s="10" t="s">
        <v>59</v>
      </c>
      <c r="N196" s="10" t="s">
        <v>59</v>
      </c>
      <c r="O196" s="10" t="s">
        <v>59</v>
      </c>
      <c r="P196" s="10" t="s">
        <v>59</v>
      </c>
      <c r="Q196" s="10" t="s">
        <v>59</v>
      </c>
      <c r="R196" s="10" t="s">
        <v>59</v>
      </c>
      <c r="S196" s="10" t="s">
        <v>59</v>
      </c>
      <c r="T196" s="10" t="s">
        <v>59</v>
      </c>
      <c r="U196" s="10" t="s">
        <v>59</v>
      </c>
      <c r="V196" s="10" t="s">
        <v>59</v>
      </c>
      <c r="W196" s="10" t="s">
        <v>59</v>
      </c>
      <c r="X196" s="10" t="s">
        <v>59</v>
      </c>
      <c r="Y196" s="10" t="s">
        <v>59</v>
      </c>
      <c r="Z196" s="10" t="s">
        <v>59</v>
      </c>
      <c r="AA196" s="10" t="s">
        <v>59</v>
      </c>
      <c r="AB196" s="10" t="s">
        <v>59</v>
      </c>
      <c r="AC196" s="10" t="s">
        <v>59</v>
      </c>
      <c r="AD196" s="10" t="s">
        <v>59</v>
      </c>
      <c r="AE196" s="10" t="s">
        <v>59</v>
      </c>
      <c r="AF196" s="10" t="s">
        <v>59</v>
      </c>
      <c r="AG196" s="10" t="s">
        <v>59</v>
      </c>
      <c r="AH196" s="10" t="s">
        <v>59</v>
      </c>
      <c r="AI196" s="10" t="s">
        <v>59</v>
      </c>
      <c r="AJ196" s="10" t="s">
        <v>59</v>
      </c>
      <c r="AK196" s="10" t="s">
        <v>59</v>
      </c>
      <c r="AL196" s="10" t="s">
        <v>59</v>
      </c>
      <c r="AM196" s="10" t="s">
        <v>59</v>
      </c>
      <c r="AN196" s="10" t="s">
        <v>59</v>
      </c>
      <c r="AO196" s="10" t="s">
        <v>59</v>
      </c>
      <c r="AP196" s="10" t="s">
        <v>59</v>
      </c>
      <c r="AQ196" s="10" t="s">
        <v>59</v>
      </c>
      <c r="AR196" s="10" t="s">
        <v>59</v>
      </c>
      <c r="AS196" s="10" t="s">
        <v>59</v>
      </c>
      <c r="AT196" s="10" t="s">
        <v>59</v>
      </c>
      <c r="AU196" s="10" t="s">
        <v>59</v>
      </c>
      <c r="AV196" s="10" t="s">
        <v>59</v>
      </c>
      <c r="AW196" s="10" t="s">
        <v>59</v>
      </c>
      <c r="AX196" s="10" t="s">
        <v>59</v>
      </c>
      <c r="AY196" s="10" t="s">
        <v>59</v>
      </c>
      <c r="AZ196" s="10" t="s">
        <v>59</v>
      </c>
      <c r="BA196" s="10" t="s">
        <v>59</v>
      </c>
      <c r="BB196" s="10" t="s">
        <v>59</v>
      </c>
      <c r="BC196" s="10" t="s">
        <v>59</v>
      </c>
      <c r="BD196" s="10" t="s">
        <v>59</v>
      </c>
      <c r="BE196" s="10" t="s">
        <v>59</v>
      </c>
      <c r="BF196" s="5" t="s">
        <v>59</v>
      </c>
    </row>
    <row r="197" spans="1:58" ht="12.75" hidden="1" x14ac:dyDescent="0.2">
      <c r="A197" s="8" t="s">
        <v>254</v>
      </c>
      <c r="B197" s="9">
        <v>4316117</v>
      </c>
      <c r="C197" s="8" t="s">
        <v>488</v>
      </c>
      <c r="D197" s="8" t="s">
        <v>543</v>
      </c>
      <c r="E197" s="13" t="s">
        <v>441</v>
      </c>
      <c r="F197" s="13" t="s">
        <v>490</v>
      </c>
      <c r="G197" s="11">
        <v>69.779747832745699</v>
      </c>
      <c r="H197" s="11">
        <v>69.316974939786704</v>
      </c>
      <c r="I197" s="11">
        <v>70.931572116631401</v>
      </c>
      <c r="J197" s="11">
        <v>71.499435225795594</v>
      </c>
      <c r="K197" s="11">
        <v>70.1602181324469</v>
      </c>
      <c r="L197" s="11">
        <v>71.156446050368899</v>
      </c>
      <c r="M197" s="11">
        <v>68.946588877417994</v>
      </c>
      <c r="N197" s="11">
        <v>69.300515725836703</v>
      </c>
      <c r="O197" s="11">
        <v>70.954093158974501</v>
      </c>
      <c r="P197" s="11">
        <v>72.403790446428104</v>
      </c>
      <c r="Q197" s="11">
        <v>74.038957943572996</v>
      </c>
      <c r="R197" s="11">
        <v>76.270365012748101</v>
      </c>
      <c r="S197" s="11">
        <v>75.276259692173895</v>
      </c>
      <c r="T197" s="11">
        <v>74.931920187951107</v>
      </c>
      <c r="U197" s="11">
        <v>75.590539606765006</v>
      </c>
      <c r="V197" s="11">
        <v>73.676476298227001</v>
      </c>
      <c r="W197" s="11">
        <v>72.268323918692801</v>
      </c>
      <c r="X197" s="11">
        <v>70.410434408740798</v>
      </c>
      <c r="Y197" s="11">
        <v>72.430807363656001</v>
      </c>
      <c r="Z197" s="11">
        <v>73.918439840055896</v>
      </c>
      <c r="AA197" s="11">
        <v>74.555451738367907</v>
      </c>
      <c r="AB197" s="11">
        <v>45.129050553522603</v>
      </c>
      <c r="AC197" s="11">
        <v>42.769468282857602</v>
      </c>
      <c r="AD197" s="11">
        <v>45.277415964296502</v>
      </c>
      <c r="AE197" s="11">
        <v>39.480695045868899</v>
      </c>
      <c r="AF197" s="10" t="s">
        <v>59</v>
      </c>
      <c r="AG197" s="10" t="s">
        <v>59</v>
      </c>
      <c r="AH197" s="10" t="s">
        <v>59</v>
      </c>
      <c r="AI197" s="11">
        <v>41.525965307152099</v>
      </c>
      <c r="AJ197" s="10" t="s">
        <v>59</v>
      </c>
      <c r="AK197" s="10" t="s">
        <v>59</v>
      </c>
      <c r="AL197" s="10" t="s">
        <v>59</v>
      </c>
      <c r="AM197" s="11">
        <v>35.690924875385498</v>
      </c>
      <c r="AN197" s="10" t="s">
        <v>59</v>
      </c>
      <c r="AO197" s="10" t="s">
        <v>59</v>
      </c>
      <c r="AP197" s="10" t="s">
        <v>59</v>
      </c>
      <c r="AQ197" s="11">
        <v>43.752602372266402</v>
      </c>
      <c r="AR197" s="10" t="s">
        <v>59</v>
      </c>
      <c r="AS197" s="10" t="s">
        <v>59</v>
      </c>
      <c r="AT197" s="10" t="s">
        <v>59</v>
      </c>
      <c r="AU197" s="11">
        <v>34.742176883346097</v>
      </c>
      <c r="AV197" s="10" t="s">
        <v>59</v>
      </c>
      <c r="AW197" s="10" t="s">
        <v>59</v>
      </c>
      <c r="AX197" s="10" t="s">
        <v>59</v>
      </c>
      <c r="AY197" s="11">
        <v>38.950261113612797</v>
      </c>
      <c r="AZ197" s="10" t="s">
        <v>59</v>
      </c>
      <c r="BA197" s="10" t="s">
        <v>59</v>
      </c>
      <c r="BB197" s="10" t="s">
        <v>59</v>
      </c>
      <c r="BC197" s="11">
        <v>27.379593513378399</v>
      </c>
      <c r="BD197" s="10" t="s">
        <v>59</v>
      </c>
      <c r="BE197" s="10" t="s">
        <v>59</v>
      </c>
      <c r="BF197" s="5" t="s">
        <v>59</v>
      </c>
    </row>
    <row r="198" spans="1:58" ht="12.75" hidden="1" x14ac:dyDescent="0.2">
      <c r="A198" s="8" t="s">
        <v>255</v>
      </c>
      <c r="B198" s="9">
        <v>4321552</v>
      </c>
      <c r="C198" s="8" t="s">
        <v>463</v>
      </c>
      <c r="D198" s="8"/>
      <c r="E198" s="13" t="s">
        <v>441</v>
      </c>
      <c r="F198" s="13" t="s">
        <v>451</v>
      </c>
      <c r="G198" s="10" t="s">
        <v>59</v>
      </c>
      <c r="H198" s="10" t="s">
        <v>59</v>
      </c>
      <c r="I198" s="10" t="s">
        <v>59</v>
      </c>
      <c r="J198" s="10" t="s">
        <v>59</v>
      </c>
      <c r="K198" s="10" t="s">
        <v>59</v>
      </c>
      <c r="L198" s="10" t="s">
        <v>59</v>
      </c>
      <c r="M198" s="10" t="s">
        <v>59</v>
      </c>
      <c r="N198" s="10" t="s">
        <v>59</v>
      </c>
      <c r="O198" s="10" t="s">
        <v>59</v>
      </c>
      <c r="P198" s="10" t="s">
        <v>59</v>
      </c>
      <c r="Q198" s="10" t="s">
        <v>59</v>
      </c>
      <c r="R198" s="10" t="s">
        <v>59</v>
      </c>
      <c r="S198" s="10" t="s">
        <v>59</v>
      </c>
      <c r="T198" s="10" t="s">
        <v>59</v>
      </c>
      <c r="U198" s="10" t="s">
        <v>59</v>
      </c>
      <c r="V198" s="11">
        <v>33.276381480159401</v>
      </c>
      <c r="W198" s="11">
        <v>33.276381480159401</v>
      </c>
      <c r="X198" s="10" t="s">
        <v>59</v>
      </c>
      <c r="Y198" s="10" t="s">
        <v>59</v>
      </c>
      <c r="Z198" s="11">
        <v>29.728646167324499</v>
      </c>
      <c r="AA198" s="11">
        <v>29.728646167324499</v>
      </c>
      <c r="AB198" s="10" t="s">
        <v>59</v>
      </c>
      <c r="AC198" s="10" t="s">
        <v>59</v>
      </c>
      <c r="AD198" s="11">
        <v>49.067810485965097</v>
      </c>
      <c r="AE198" s="11">
        <v>49.067810485965097</v>
      </c>
      <c r="AF198" s="10" t="s">
        <v>59</v>
      </c>
      <c r="AG198" s="10" t="s">
        <v>59</v>
      </c>
      <c r="AH198" s="11">
        <v>60.120596805036897</v>
      </c>
      <c r="AI198" s="11">
        <v>60.120596805036897</v>
      </c>
      <c r="AJ198" s="10" t="s">
        <v>59</v>
      </c>
      <c r="AK198" s="10" t="s">
        <v>59</v>
      </c>
      <c r="AL198" s="11">
        <v>55.500100784744603</v>
      </c>
      <c r="AM198" s="11">
        <v>55.500100784744603</v>
      </c>
      <c r="AN198" s="10" t="s">
        <v>59</v>
      </c>
      <c r="AO198" s="10" t="s">
        <v>59</v>
      </c>
      <c r="AP198" s="11">
        <v>64.427664170804803</v>
      </c>
      <c r="AQ198" s="11">
        <v>64.427664170804803</v>
      </c>
      <c r="AR198" s="10" t="s">
        <v>59</v>
      </c>
      <c r="AS198" s="10" t="s">
        <v>59</v>
      </c>
      <c r="AT198" s="11">
        <v>49.638326590438602</v>
      </c>
      <c r="AU198" s="11">
        <v>49.638326590438602</v>
      </c>
      <c r="AV198" s="10" t="s">
        <v>59</v>
      </c>
      <c r="AW198" s="10" t="s">
        <v>59</v>
      </c>
      <c r="AX198" s="11">
        <v>21.1401889122921</v>
      </c>
      <c r="AY198" s="11">
        <v>21.1401889122921</v>
      </c>
      <c r="AZ198" s="10" t="s">
        <v>59</v>
      </c>
      <c r="BA198" s="10" t="s">
        <v>59</v>
      </c>
      <c r="BB198" s="11">
        <v>8.7038771715601104</v>
      </c>
      <c r="BC198" s="11">
        <v>8.7038771715601104</v>
      </c>
      <c r="BD198" s="10" t="s">
        <v>59</v>
      </c>
      <c r="BE198" s="10" t="s">
        <v>59</v>
      </c>
      <c r="BF198" s="5" t="s">
        <v>59</v>
      </c>
    </row>
    <row r="199" spans="1:58" hidden="1" x14ac:dyDescent="0.2">
      <c r="A199" s="8" t="s">
        <v>256</v>
      </c>
      <c r="B199" s="9">
        <v>4649861</v>
      </c>
      <c r="C199" s="24" t="s">
        <v>452</v>
      </c>
      <c r="D199" s="24"/>
      <c r="E199" s="25" t="s">
        <v>441</v>
      </c>
      <c r="F199" s="25" t="s">
        <v>446</v>
      </c>
      <c r="G199" s="11">
        <v>23.061922462178899</v>
      </c>
      <c r="H199" s="10" t="s">
        <v>59</v>
      </c>
      <c r="I199" s="10" t="s">
        <v>59</v>
      </c>
      <c r="J199" s="11">
        <v>22.5555589719241</v>
      </c>
      <c r="K199" s="11">
        <v>22.5555589719241</v>
      </c>
      <c r="L199" s="10" t="s">
        <v>59</v>
      </c>
      <c r="M199" s="10" t="s">
        <v>59</v>
      </c>
      <c r="N199" s="11">
        <v>24.651989598589701</v>
      </c>
      <c r="O199" s="11">
        <v>24.651989598589701</v>
      </c>
      <c r="P199" s="10" t="s">
        <v>59</v>
      </c>
      <c r="Q199" s="10" t="s">
        <v>59</v>
      </c>
      <c r="R199" s="11">
        <v>24.448698290908201</v>
      </c>
      <c r="S199" s="11">
        <v>24.448698290908201</v>
      </c>
      <c r="T199" s="11">
        <v>15.984452519676299</v>
      </c>
      <c r="U199" s="10" t="s">
        <v>59</v>
      </c>
      <c r="V199" s="11">
        <v>17.559737665379501</v>
      </c>
      <c r="W199" s="11">
        <v>17.559737665379501</v>
      </c>
      <c r="X199" s="10" t="s">
        <v>59</v>
      </c>
      <c r="Y199" s="10" t="s">
        <v>59</v>
      </c>
      <c r="Z199" s="11">
        <v>18.933836074624701</v>
      </c>
      <c r="AA199" s="11">
        <v>18.933836074624701</v>
      </c>
      <c r="AB199" s="10" t="s">
        <v>59</v>
      </c>
      <c r="AC199" s="10" t="s">
        <v>59</v>
      </c>
      <c r="AD199" s="11">
        <v>23.546064063551899</v>
      </c>
      <c r="AE199" s="11">
        <v>23.546064063551899</v>
      </c>
      <c r="AF199" s="10" t="s">
        <v>59</v>
      </c>
      <c r="AG199" s="10" t="s">
        <v>59</v>
      </c>
      <c r="AH199" s="11">
        <v>16.282246994739499</v>
      </c>
      <c r="AI199" s="11">
        <v>16.282246994739499</v>
      </c>
      <c r="AJ199" s="10" t="s">
        <v>59</v>
      </c>
      <c r="AK199" s="10" t="s">
        <v>59</v>
      </c>
      <c r="AL199" s="11">
        <v>22.341458848879999</v>
      </c>
      <c r="AM199" s="11">
        <v>22.341458848879999</v>
      </c>
      <c r="AN199" s="10" t="s">
        <v>59</v>
      </c>
      <c r="AO199" s="10" t="s">
        <v>59</v>
      </c>
      <c r="AP199" s="11">
        <v>23.8188355121424</v>
      </c>
      <c r="AQ199" s="11">
        <v>23.8188355121424</v>
      </c>
      <c r="AR199" s="10" t="s">
        <v>59</v>
      </c>
      <c r="AS199" s="10" t="s">
        <v>59</v>
      </c>
      <c r="AT199" s="11">
        <v>35.328083693365002</v>
      </c>
      <c r="AU199" s="11">
        <v>35.328083693365002</v>
      </c>
      <c r="AV199" s="10" t="s">
        <v>59</v>
      </c>
      <c r="AW199" s="10" t="s">
        <v>59</v>
      </c>
      <c r="AX199" s="11">
        <v>27.097802241095799</v>
      </c>
      <c r="AY199" s="11">
        <v>27.097802241095799</v>
      </c>
      <c r="AZ199" s="10" t="s">
        <v>59</v>
      </c>
      <c r="BA199" s="10" t="s">
        <v>59</v>
      </c>
      <c r="BB199" s="10" t="s">
        <v>59</v>
      </c>
      <c r="BC199" s="10" t="s">
        <v>59</v>
      </c>
      <c r="BD199" s="10" t="s">
        <v>59</v>
      </c>
      <c r="BE199" s="10" t="s">
        <v>59</v>
      </c>
      <c r="BF199" s="5" t="s">
        <v>59</v>
      </c>
    </row>
    <row r="200" spans="1:58" hidden="1" x14ac:dyDescent="0.2">
      <c r="A200" s="8" t="s">
        <v>257</v>
      </c>
      <c r="B200" s="9">
        <v>10609636</v>
      </c>
      <c r="C200" s="16" t="s">
        <v>544</v>
      </c>
      <c r="D200" s="16"/>
      <c r="E200" s="17" t="s">
        <v>441</v>
      </c>
      <c r="F200" s="17" t="s">
        <v>446</v>
      </c>
      <c r="G200" s="11">
        <v>20.937287042737399</v>
      </c>
      <c r="H200" s="11">
        <v>9.1331480635033007</v>
      </c>
      <c r="I200" s="10" t="s">
        <v>59</v>
      </c>
      <c r="J200" s="11">
        <v>9.7645663830047997</v>
      </c>
      <c r="K200" s="11">
        <v>8.6591715156213702</v>
      </c>
      <c r="L200" s="11">
        <v>9.3299685599587505</v>
      </c>
      <c r="M200" s="11">
        <v>10.316850961098501</v>
      </c>
      <c r="N200" s="11">
        <v>11.0286366655658</v>
      </c>
      <c r="O200" s="11">
        <v>10.2500681774952</v>
      </c>
      <c r="P200" s="11">
        <v>11.0431987819097</v>
      </c>
      <c r="Q200" s="11">
        <v>11.7256086256929</v>
      </c>
      <c r="R200" s="11">
        <v>12.2512758095201</v>
      </c>
      <c r="S200" s="11">
        <v>14.036158982485199</v>
      </c>
      <c r="T200" s="10" t="s">
        <v>59</v>
      </c>
      <c r="U200" s="10" t="s">
        <v>59</v>
      </c>
      <c r="V200" s="10" t="s">
        <v>59</v>
      </c>
      <c r="W200" s="11">
        <v>12.397954585116</v>
      </c>
      <c r="X200" s="10" t="s">
        <v>59</v>
      </c>
      <c r="Y200" s="10" t="s">
        <v>59</v>
      </c>
      <c r="Z200" s="10" t="s">
        <v>59</v>
      </c>
      <c r="AA200" s="11">
        <v>17.0264992779042</v>
      </c>
      <c r="AB200" s="10" t="s">
        <v>59</v>
      </c>
      <c r="AC200" s="10" t="s">
        <v>59</v>
      </c>
      <c r="AD200" s="10" t="s">
        <v>59</v>
      </c>
      <c r="AE200" s="11">
        <v>21.134923125459899</v>
      </c>
      <c r="AF200" s="10" t="s">
        <v>59</v>
      </c>
      <c r="AG200" s="10" t="s">
        <v>59</v>
      </c>
      <c r="AH200" s="10" t="s">
        <v>59</v>
      </c>
      <c r="AI200" s="11">
        <v>21.5930927411566</v>
      </c>
      <c r="AJ200" s="10" t="s">
        <v>59</v>
      </c>
      <c r="AK200" s="10" t="s">
        <v>59</v>
      </c>
      <c r="AL200" s="10" t="s">
        <v>59</v>
      </c>
      <c r="AM200" s="11">
        <v>16.889683003464</v>
      </c>
      <c r="AN200" s="10" t="s">
        <v>59</v>
      </c>
      <c r="AO200" s="10" t="s">
        <v>59</v>
      </c>
      <c r="AP200" s="10" t="s">
        <v>59</v>
      </c>
      <c r="AQ200" s="11">
        <v>25.720409078259799</v>
      </c>
      <c r="AR200" s="10" t="s">
        <v>59</v>
      </c>
      <c r="AS200" s="10" t="s">
        <v>59</v>
      </c>
      <c r="AT200" s="10" t="s">
        <v>59</v>
      </c>
      <c r="AU200" s="10" t="s">
        <v>59</v>
      </c>
      <c r="AV200" s="10" t="s">
        <v>59</v>
      </c>
      <c r="AW200" s="10" t="s">
        <v>59</v>
      </c>
      <c r="AX200" s="10" t="s">
        <v>59</v>
      </c>
      <c r="AY200" s="10" t="s">
        <v>59</v>
      </c>
      <c r="AZ200" s="10" t="s">
        <v>59</v>
      </c>
      <c r="BA200" s="10" t="s">
        <v>59</v>
      </c>
      <c r="BB200" s="10" t="s">
        <v>59</v>
      </c>
      <c r="BC200" s="10" t="s">
        <v>59</v>
      </c>
      <c r="BD200" s="10" t="s">
        <v>59</v>
      </c>
      <c r="BE200" s="10" t="s">
        <v>59</v>
      </c>
      <c r="BF200" s="5" t="s">
        <v>59</v>
      </c>
    </row>
    <row r="201" spans="1:58" hidden="1" x14ac:dyDescent="0.2">
      <c r="A201" s="8" t="s">
        <v>258</v>
      </c>
      <c r="B201" s="9">
        <v>9252722</v>
      </c>
      <c r="C201" s="16" t="s">
        <v>452</v>
      </c>
      <c r="D201" s="16"/>
      <c r="E201" s="17" t="s">
        <v>441</v>
      </c>
      <c r="F201" s="17" t="s">
        <v>446</v>
      </c>
      <c r="G201" s="11">
        <v>7.0869717502653797</v>
      </c>
      <c r="H201" s="11">
        <v>6.9158069279146899</v>
      </c>
      <c r="I201" s="11">
        <v>7.1325329225771901</v>
      </c>
      <c r="J201" s="11">
        <v>7.2233841109608603</v>
      </c>
      <c r="K201" s="11">
        <v>7.5948031071409101</v>
      </c>
      <c r="L201" s="11">
        <v>8.2669022018706997</v>
      </c>
      <c r="M201" s="11">
        <v>8.1117501542429995</v>
      </c>
      <c r="N201" s="11">
        <v>9.0487531094951397</v>
      </c>
      <c r="O201" s="11">
        <v>8.8337159199225805</v>
      </c>
      <c r="P201" s="11">
        <v>9.0511340451743791</v>
      </c>
      <c r="Q201" s="11">
        <v>7.5723998014064398</v>
      </c>
      <c r="R201" s="11">
        <v>9.1951476464237292</v>
      </c>
      <c r="S201" s="11">
        <v>9.4937257703555105</v>
      </c>
      <c r="T201" s="11">
        <v>10.5816313659597</v>
      </c>
      <c r="U201" s="11">
        <v>12.839493174822501</v>
      </c>
      <c r="V201" s="10" t="s">
        <v>59</v>
      </c>
      <c r="W201" s="11">
        <v>13.539798014847699</v>
      </c>
      <c r="X201" s="10" t="s">
        <v>59</v>
      </c>
      <c r="Y201" s="10" t="s">
        <v>59</v>
      </c>
      <c r="Z201" s="10" t="s">
        <v>59</v>
      </c>
      <c r="AA201" s="11">
        <v>18.239492629038601</v>
      </c>
      <c r="AB201" s="10" t="s">
        <v>59</v>
      </c>
      <c r="AC201" s="10" t="s">
        <v>59</v>
      </c>
      <c r="AD201" s="10" t="s">
        <v>59</v>
      </c>
      <c r="AE201" s="11">
        <v>15.942680252701001</v>
      </c>
      <c r="AF201" s="10" t="s">
        <v>59</v>
      </c>
      <c r="AG201" s="10" t="s">
        <v>59</v>
      </c>
      <c r="AH201" s="10" t="s">
        <v>59</v>
      </c>
      <c r="AI201" s="11">
        <v>18.021339475941101</v>
      </c>
      <c r="AJ201" s="10" t="s">
        <v>59</v>
      </c>
      <c r="AK201" s="10" t="s">
        <v>59</v>
      </c>
      <c r="AL201" s="10" t="s">
        <v>59</v>
      </c>
      <c r="AM201" s="11">
        <v>24.6924266631605</v>
      </c>
      <c r="AN201" s="10" t="s">
        <v>59</v>
      </c>
      <c r="AO201" s="10" t="s">
        <v>59</v>
      </c>
      <c r="AP201" s="10" t="s">
        <v>59</v>
      </c>
      <c r="AQ201" s="11">
        <v>20.977228404580099</v>
      </c>
      <c r="AR201" s="10" t="s">
        <v>59</v>
      </c>
      <c r="AS201" s="10" t="s">
        <v>59</v>
      </c>
      <c r="AT201" s="10" t="s">
        <v>59</v>
      </c>
      <c r="AU201" s="11">
        <v>20.936885286144602</v>
      </c>
      <c r="AV201" s="10" t="s">
        <v>59</v>
      </c>
      <c r="AW201" s="10" t="s">
        <v>59</v>
      </c>
      <c r="AX201" s="10" t="s">
        <v>59</v>
      </c>
      <c r="AY201" s="10" t="s">
        <v>59</v>
      </c>
      <c r="AZ201" s="10" t="s">
        <v>59</v>
      </c>
      <c r="BA201" s="10" t="s">
        <v>59</v>
      </c>
      <c r="BB201" s="10" t="s">
        <v>59</v>
      </c>
      <c r="BC201" s="10" t="s">
        <v>59</v>
      </c>
      <c r="BD201" s="10" t="s">
        <v>59</v>
      </c>
      <c r="BE201" s="10" t="s">
        <v>59</v>
      </c>
      <c r="BF201" s="5" t="s">
        <v>59</v>
      </c>
    </row>
    <row r="202" spans="1:58" hidden="1" x14ac:dyDescent="0.2">
      <c r="A202" s="8" t="s">
        <v>259</v>
      </c>
      <c r="B202" s="9">
        <v>7177596</v>
      </c>
      <c r="C202" s="16" t="s">
        <v>452</v>
      </c>
      <c r="D202" s="16"/>
      <c r="E202" s="17" t="s">
        <v>441</v>
      </c>
      <c r="F202" s="17" t="s">
        <v>446</v>
      </c>
      <c r="G202" s="11">
        <v>15.588659141031799</v>
      </c>
      <c r="H202" s="11">
        <v>29.274201048756002</v>
      </c>
      <c r="I202" s="11">
        <v>21.437967240124099</v>
      </c>
      <c r="J202" s="11">
        <v>19.195294327733901</v>
      </c>
      <c r="K202" s="11">
        <v>14.3108166748298</v>
      </c>
      <c r="L202" s="10" t="s">
        <v>59</v>
      </c>
      <c r="M202" s="10" t="s">
        <v>59</v>
      </c>
      <c r="N202" s="10" t="s">
        <v>59</v>
      </c>
      <c r="O202" s="10" t="s">
        <v>59</v>
      </c>
      <c r="P202" s="10" t="s">
        <v>59</v>
      </c>
      <c r="Q202" s="10" t="s">
        <v>59</v>
      </c>
      <c r="R202" s="10" t="s">
        <v>59</v>
      </c>
      <c r="S202" s="10" t="s">
        <v>59</v>
      </c>
      <c r="T202" s="10" t="s">
        <v>59</v>
      </c>
      <c r="U202" s="10" t="s">
        <v>59</v>
      </c>
      <c r="V202" s="10" t="s">
        <v>59</v>
      </c>
      <c r="W202" s="11">
        <v>29.888032696260499</v>
      </c>
      <c r="X202" s="10" t="s">
        <v>59</v>
      </c>
      <c r="Y202" s="10" t="s">
        <v>59</v>
      </c>
      <c r="Z202" s="10" t="s">
        <v>59</v>
      </c>
      <c r="AA202" s="11">
        <v>25.418776360607001</v>
      </c>
      <c r="AB202" s="10" t="s">
        <v>59</v>
      </c>
      <c r="AC202" s="10" t="s">
        <v>59</v>
      </c>
      <c r="AD202" s="10" t="s">
        <v>59</v>
      </c>
      <c r="AE202" s="11">
        <v>18.549994659231899</v>
      </c>
      <c r="AF202" s="10" t="s">
        <v>59</v>
      </c>
      <c r="AG202" s="10" t="s">
        <v>59</v>
      </c>
      <c r="AH202" s="10" t="s">
        <v>59</v>
      </c>
      <c r="AI202" s="11">
        <v>17.789632203925201</v>
      </c>
      <c r="AJ202" s="10" t="s">
        <v>59</v>
      </c>
      <c r="AK202" s="10" t="s">
        <v>59</v>
      </c>
      <c r="AL202" s="10" t="s">
        <v>59</v>
      </c>
      <c r="AM202" s="11">
        <v>22.970204384989501</v>
      </c>
      <c r="AN202" s="10" t="s">
        <v>59</v>
      </c>
      <c r="AO202" s="10" t="s">
        <v>59</v>
      </c>
      <c r="AP202" s="10" t="s">
        <v>59</v>
      </c>
      <c r="AQ202" s="11">
        <v>26.723435845290101</v>
      </c>
      <c r="AR202" s="10" t="s">
        <v>59</v>
      </c>
      <c r="AS202" s="10" t="s">
        <v>59</v>
      </c>
      <c r="AT202" s="10" t="s">
        <v>59</v>
      </c>
      <c r="AU202" s="10" t="s">
        <v>59</v>
      </c>
      <c r="AV202" s="10" t="s">
        <v>59</v>
      </c>
      <c r="AW202" s="10" t="s">
        <v>59</v>
      </c>
      <c r="AX202" s="10" t="s">
        <v>59</v>
      </c>
      <c r="AY202" s="10" t="s">
        <v>59</v>
      </c>
      <c r="AZ202" s="10" t="s">
        <v>59</v>
      </c>
      <c r="BA202" s="10" t="s">
        <v>59</v>
      </c>
      <c r="BB202" s="10" t="s">
        <v>59</v>
      </c>
      <c r="BC202" s="10" t="s">
        <v>59</v>
      </c>
      <c r="BD202" s="10" t="s">
        <v>59</v>
      </c>
      <c r="BE202" s="10" t="s">
        <v>59</v>
      </c>
      <c r="BF202" s="5" t="s">
        <v>59</v>
      </c>
    </row>
    <row r="203" spans="1:58" hidden="1" x14ac:dyDescent="0.2">
      <c r="A203" s="8" t="s">
        <v>260</v>
      </c>
      <c r="B203" s="9">
        <v>10427395</v>
      </c>
      <c r="C203" s="18" t="s">
        <v>453</v>
      </c>
      <c r="D203" s="18"/>
      <c r="E203" s="19" t="s">
        <v>441</v>
      </c>
      <c r="F203" s="19" t="s">
        <v>446</v>
      </c>
      <c r="G203" s="10" t="s">
        <v>59</v>
      </c>
      <c r="H203" s="10" t="s">
        <v>59</v>
      </c>
      <c r="I203" s="10" t="s">
        <v>59</v>
      </c>
      <c r="J203" s="10" t="s">
        <v>59</v>
      </c>
      <c r="K203" s="10" t="s">
        <v>59</v>
      </c>
      <c r="N203" s="10" t="s">
        <v>59</v>
      </c>
      <c r="O203" s="10" t="s">
        <v>59</v>
      </c>
      <c r="R203" s="10" t="s">
        <v>59</v>
      </c>
      <c r="S203" s="10" t="s">
        <v>59</v>
      </c>
      <c r="T203" s="11">
        <v>12.3937346576047</v>
      </c>
      <c r="U203" s="10" t="s">
        <v>59</v>
      </c>
      <c r="V203" s="11">
        <v>14.7047343262785</v>
      </c>
      <c r="W203" s="11">
        <v>14.7047343262785</v>
      </c>
      <c r="X203" s="10" t="s">
        <v>59</v>
      </c>
      <c r="Y203" s="10" t="s">
        <v>59</v>
      </c>
      <c r="Z203" s="11">
        <v>16.0153220514159</v>
      </c>
      <c r="AA203" s="11">
        <v>16.0153220514159</v>
      </c>
      <c r="AB203" s="10" t="s">
        <v>59</v>
      </c>
      <c r="AC203" s="10" t="s">
        <v>59</v>
      </c>
      <c r="AD203" s="11">
        <v>21.706095347316499</v>
      </c>
      <c r="AE203" s="11">
        <v>21.706095347316499</v>
      </c>
      <c r="AF203" s="10" t="s">
        <v>59</v>
      </c>
      <c r="AG203" s="10" t="s">
        <v>59</v>
      </c>
      <c r="AH203" s="11">
        <v>18.276014389501299</v>
      </c>
      <c r="AI203" s="11">
        <v>18.276014389501299</v>
      </c>
      <c r="AJ203" s="10" t="s">
        <v>59</v>
      </c>
      <c r="AK203" s="10" t="s">
        <v>59</v>
      </c>
      <c r="AL203" s="11">
        <v>18.176127527990701</v>
      </c>
      <c r="AM203" s="11">
        <v>18.176127527990701</v>
      </c>
      <c r="AN203" s="10" t="s">
        <v>59</v>
      </c>
      <c r="AO203" s="10" t="s">
        <v>59</v>
      </c>
      <c r="AP203" s="11">
        <v>17.171963657096398</v>
      </c>
      <c r="AQ203" s="11">
        <v>17.171963657096398</v>
      </c>
      <c r="AR203" s="10" t="s">
        <v>59</v>
      </c>
      <c r="AS203" s="10" t="s">
        <v>59</v>
      </c>
      <c r="AT203" s="11">
        <v>15.798686192209701</v>
      </c>
      <c r="AU203" s="11">
        <v>15.798686192209701</v>
      </c>
      <c r="AV203" s="10" t="s">
        <v>59</v>
      </c>
      <c r="AW203" s="10" t="s">
        <v>59</v>
      </c>
      <c r="AX203" s="10" t="s">
        <v>59</v>
      </c>
      <c r="AY203" s="10" t="s">
        <v>59</v>
      </c>
      <c r="AZ203" s="10" t="s">
        <v>59</v>
      </c>
      <c r="BA203" s="10" t="s">
        <v>59</v>
      </c>
      <c r="BB203" s="10" t="s">
        <v>59</v>
      </c>
      <c r="BC203" s="10" t="s">
        <v>59</v>
      </c>
      <c r="BD203" s="10" t="s">
        <v>59</v>
      </c>
      <c r="BE203" s="10" t="s">
        <v>59</v>
      </c>
      <c r="BF203" s="5" t="s">
        <v>59</v>
      </c>
    </row>
    <row r="204" spans="1:58" hidden="1" x14ac:dyDescent="0.2">
      <c r="A204" s="8" t="s">
        <v>261</v>
      </c>
      <c r="B204" s="9">
        <v>4306129</v>
      </c>
      <c r="C204" s="18" t="s">
        <v>443</v>
      </c>
      <c r="D204" s="18" t="s">
        <v>545</v>
      </c>
      <c r="E204" s="19" t="s">
        <v>441</v>
      </c>
      <c r="F204" s="19" t="s">
        <v>446</v>
      </c>
      <c r="G204" s="11">
        <v>25.257942883843999</v>
      </c>
      <c r="H204" s="10" t="s">
        <v>59</v>
      </c>
      <c r="I204" s="10" t="s">
        <v>59</v>
      </c>
      <c r="J204" s="11">
        <v>25.3076459980777</v>
      </c>
      <c r="K204" s="11">
        <v>25.3076459980777</v>
      </c>
      <c r="L204" s="10" t="s">
        <v>59</v>
      </c>
      <c r="M204" s="10" t="s">
        <v>59</v>
      </c>
      <c r="N204" s="10" t="s">
        <v>59</v>
      </c>
      <c r="O204" s="10" t="s">
        <v>59</v>
      </c>
      <c r="P204" s="10" t="s">
        <v>59</v>
      </c>
      <c r="Q204" s="10" t="s">
        <v>59</v>
      </c>
      <c r="R204" s="10" t="s">
        <v>59</v>
      </c>
      <c r="S204" s="10" t="s">
        <v>59</v>
      </c>
      <c r="T204" s="10" t="s">
        <v>59</v>
      </c>
      <c r="U204" s="10" t="s">
        <v>59</v>
      </c>
      <c r="V204" s="11">
        <v>29.854689049754199</v>
      </c>
      <c r="W204" s="11">
        <v>29.854689049754199</v>
      </c>
      <c r="X204" s="10" t="s">
        <v>59</v>
      </c>
      <c r="Y204" s="10" t="s">
        <v>59</v>
      </c>
      <c r="Z204" s="11">
        <v>27.714959363101698</v>
      </c>
      <c r="AA204" s="11">
        <v>27.714959363101698</v>
      </c>
      <c r="AB204" s="10" t="s">
        <v>59</v>
      </c>
      <c r="AC204" s="11">
        <v>29.0144517375555</v>
      </c>
      <c r="AD204" s="11">
        <v>32.440460846084697</v>
      </c>
      <c r="AE204" s="11">
        <v>32.440460846084697</v>
      </c>
      <c r="AF204" s="10" t="s">
        <v>59</v>
      </c>
      <c r="AG204" s="10" t="s">
        <v>59</v>
      </c>
      <c r="AH204" s="11">
        <v>32.806666604404803</v>
      </c>
      <c r="AI204" s="11">
        <v>32.806666604404803</v>
      </c>
      <c r="AJ204" s="10" t="s">
        <v>59</v>
      </c>
      <c r="AK204" s="10" t="s">
        <v>59</v>
      </c>
      <c r="AL204" s="11">
        <v>35.533750326044199</v>
      </c>
      <c r="AM204" s="11">
        <v>35.533750326044199</v>
      </c>
      <c r="AN204" s="10" t="s">
        <v>59</v>
      </c>
      <c r="AO204" s="10" t="s">
        <v>59</v>
      </c>
      <c r="AP204" s="11">
        <v>31.4428719819254</v>
      </c>
      <c r="AQ204" s="11">
        <v>31.4428719819254</v>
      </c>
      <c r="AR204" s="10" t="s">
        <v>59</v>
      </c>
      <c r="AS204" s="10" t="s">
        <v>59</v>
      </c>
      <c r="AT204" s="11">
        <v>28.830580424283202</v>
      </c>
      <c r="AU204" s="11">
        <v>28.830580424283202</v>
      </c>
      <c r="AV204" s="10" t="s">
        <v>59</v>
      </c>
      <c r="AW204" s="10" t="s">
        <v>59</v>
      </c>
      <c r="AX204" s="11">
        <v>34.974780057756398</v>
      </c>
      <c r="AY204" s="11">
        <v>34.974780057756398</v>
      </c>
      <c r="AZ204" s="10" t="s">
        <v>59</v>
      </c>
      <c r="BA204" s="10" t="s">
        <v>59</v>
      </c>
      <c r="BB204" s="11">
        <v>29.1404347255937</v>
      </c>
      <c r="BC204" s="11">
        <v>29.1404347255937</v>
      </c>
      <c r="BD204" s="10" t="s">
        <v>59</v>
      </c>
      <c r="BE204" s="10" t="s">
        <v>59</v>
      </c>
      <c r="BF204" s="6">
        <v>31.0738697999954</v>
      </c>
    </row>
    <row r="205" spans="1:58" ht="12.75" hidden="1" x14ac:dyDescent="0.2">
      <c r="A205" s="8" t="s">
        <v>262</v>
      </c>
      <c r="B205" s="9">
        <v>19185484</v>
      </c>
      <c r="C205" s="8">
        <v>6719</v>
      </c>
      <c r="D205" s="8" t="s">
        <v>546</v>
      </c>
      <c r="E205" s="13" t="s">
        <v>441</v>
      </c>
      <c r="F205" s="13" t="s">
        <v>518</v>
      </c>
      <c r="G205" s="11">
        <v>34.515433905952001</v>
      </c>
      <c r="H205" s="11">
        <v>33.750824675892403</v>
      </c>
      <c r="I205" s="11">
        <v>34.670144405262199</v>
      </c>
      <c r="J205" s="11">
        <v>40.197238248902003</v>
      </c>
      <c r="K205" s="11">
        <v>32.785953245679302</v>
      </c>
      <c r="L205" s="11">
        <v>46.887873061818397</v>
      </c>
      <c r="M205" s="11">
        <v>52.089743080923697</v>
      </c>
      <c r="N205" s="11">
        <v>53.843109448651497</v>
      </c>
      <c r="O205" s="11">
        <v>54.562956220770403</v>
      </c>
      <c r="P205" s="11">
        <v>71.080124199699796</v>
      </c>
      <c r="Q205" s="11">
        <v>73.631417702317705</v>
      </c>
      <c r="R205" s="11">
        <v>73.903841605235101</v>
      </c>
      <c r="S205" s="11">
        <v>49.002466563811304</v>
      </c>
      <c r="T205" s="11">
        <v>52.823656821150102</v>
      </c>
      <c r="U205" s="11">
        <v>49.273882177108</v>
      </c>
      <c r="V205" s="10" t="s">
        <v>59</v>
      </c>
      <c r="W205" s="11">
        <v>45.578656864740601</v>
      </c>
      <c r="X205" s="10" t="s">
        <v>59</v>
      </c>
      <c r="Y205" s="10" t="s">
        <v>59</v>
      </c>
      <c r="Z205" s="10" t="s">
        <v>59</v>
      </c>
      <c r="AA205" s="11">
        <v>24.297701128624599</v>
      </c>
      <c r="AB205" s="10" t="s">
        <v>59</v>
      </c>
      <c r="AC205" s="10" t="s">
        <v>59</v>
      </c>
      <c r="AD205" s="10" t="s">
        <v>59</v>
      </c>
      <c r="AE205" s="10" t="s">
        <v>59</v>
      </c>
      <c r="AF205" s="10" t="s">
        <v>59</v>
      </c>
      <c r="AG205" s="10" t="s">
        <v>59</v>
      </c>
      <c r="AH205" s="10" t="s">
        <v>59</v>
      </c>
      <c r="AI205" s="10" t="s">
        <v>59</v>
      </c>
      <c r="AJ205" s="10" t="s">
        <v>59</v>
      </c>
      <c r="AK205" s="10" t="s">
        <v>59</v>
      </c>
      <c r="AL205" s="10" t="s">
        <v>59</v>
      </c>
      <c r="AM205" s="10" t="s">
        <v>59</v>
      </c>
      <c r="AN205" s="10" t="s">
        <v>59</v>
      </c>
      <c r="AO205" s="10" t="s">
        <v>59</v>
      </c>
      <c r="AP205" s="10" t="s">
        <v>59</v>
      </c>
      <c r="AQ205" s="10" t="s">
        <v>59</v>
      </c>
      <c r="AR205" s="10" t="s">
        <v>59</v>
      </c>
      <c r="AS205" s="10" t="s">
        <v>59</v>
      </c>
      <c r="AT205" s="10" t="s">
        <v>59</v>
      </c>
      <c r="AU205" s="10" t="s">
        <v>59</v>
      </c>
      <c r="AV205" s="10" t="s">
        <v>59</v>
      </c>
      <c r="AW205" s="10" t="s">
        <v>59</v>
      </c>
      <c r="AX205" s="10" t="s">
        <v>59</v>
      </c>
      <c r="AY205" s="10" t="s">
        <v>59</v>
      </c>
      <c r="AZ205" s="10" t="s">
        <v>59</v>
      </c>
      <c r="BA205" s="10" t="s">
        <v>59</v>
      </c>
      <c r="BB205" s="10" t="s">
        <v>59</v>
      </c>
      <c r="BC205" s="10" t="s">
        <v>59</v>
      </c>
      <c r="BD205" s="10" t="s">
        <v>59</v>
      </c>
      <c r="BE205" s="10" t="s">
        <v>59</v>
      </c>
      <c r="BF205" s="5" t="s">
        <v>59</v>
      </c>
    </row>
    <row r="206" spans="1:58" ht="12.75" hidden="1" x14ac:dyDescent="0.2">
      <c r="A206" s="8" t="s">
        <v>263</v>
      </c>
      <c r="B206" s="9">
        <v>4814094</v>
      </c>
      <c r="C206" s="8" t="s">
        <v>547</v>
      </c>
      <c r="D206" s="8"/>
      <c r="E206" s="13" t="s">
        <v>450</v>
      </c>
      <c r="F206" s="13" t="s">
        <v>451</v>
      </c>
      <c r="G206" s="10" t="s">
        <v>59</v>
      </c>
      <c r="H206" s="10" t="s">
        <v>59</v>
      </c>
      <c r="I206" s="10" t="s">
        <v>59</v>
      </c>
      <c r="J206" s="10" t="s">
        <v>59</v>
      </c>
      <c r="K206" s="10" t="s">
        <v>59</v>
      </c>
      <c r="L206" s="10" t="s">
        <v>59</v>
      </c>
      <c r="M206" s="10" t="s">
        <v>59</v>
      </c>
      <c r="N206" s="10" t="s">
        <v>59</v>
      </c>
      <c r="O206" s="10" t="s">
        <v>59</v>
      </c>
      <c r="P206" s="10" t="s">
        <v>59</v>
      </c>
      <c r="Q206" s="10" t="s">
        <v>59</v>
      </c>
      <c r="R206" s="10" t="s">
        <v>59</v>
      </c>
      <c r="S206" s="10" t="s">
        <v>59</v>
      </c>
      <c r="T206" s="10" t="s">
        <v>59</v>
      </c>
      <c r="U206" s="10" t="s">
        <v>59</v>
      </c>
      <c r="V206" s="11">
        <v>57.4628955855136</v>
      </c>
      <c r="W206" s="11">
        <v>57.4628955855136</v>
      </c>
      <c r="X206" s="10" t="s">
        <v>59</v>
      </c>
      <c r="Y206" s="10" t="s">
        <v>59</v>
      </c>
      <c r="Z206" s="11">
        <v>56.9947931889551</v>
      </c>
      <c r="AA206" s="11">
        <v>56.9947931889551</v>
      </c>
      <c r="AB206" s="10" t="s">
        <v>59</v>
      </c>
      <c r="AC206" s="10" t="s">
        <v>59</v>
      </c>
      <c r="AD206" s="11">
        <v>91.709307719014802</v>
      </c>
      <c r="AE206" s="11">
        <v>91.709307719014802</v>
      </c>
      <c r="AF206" s="10" t="s">
        <v>59</v>
      </c>
      <c r="AG206" s="10" t="s">
        <v>59</v>
      </c>
      <c r="AH206" s="11">
        <v>57.316048493578201</v>
      </c>
      <c r="AI206" s="11">
        <v>57.316048493578201</v>
      </c>
      <c r="AJ206" s="10" t="s">
        <v>59</v>
      </c>
      <c r="AK206" s="10" t="s">
        <v>59</v>
      </c>
      <c r="AL206" s="11">
        <v>29.991558989676001</v>
      </c>
      <c r="AM206" s="11">
        <v>29.991558989676001</v>
      </c>
      <c r="AN206" s="10" t="s">
        <v>59</v>
      </c>
      <c r="AO206" s="10" t="s">
        <v>59</v>
      </c>
      <c r="AP206" s="11">
        <v>38.323414608172797</v>
      </c>
      <c r="AQ206" s="11">
        <v>38.323414608172797</v>
      </c>
      <c r="AR206" s="10" t="s">
        <v>59</v>
      </c>
      <c r="AS206" s="10" t="s">
        <v>59</v>
      </c>
      <c r="AT206" s="11">
        <v>28.371248789932199</v>
      </c>
      <c r="AU206" s="11">
        <v>28.371248789932199</v>
      </c>
      <c r="AV206" s="10" t="s">
        <v>59</v>
      </c>
      <c r="AW206" s="10" t="s">
        <v>59</v>
      </c>
      <c r="AX206" s="11">
        <v>19.503282853277899</v>
      </c>
      <c r="AY206" s="11">
        <v>19.503282853277899</v>
      </c>
      <c r="AZ206" s="10" t="s">
        <v>59</v>
      </c>
      <c r="BA206" s="10" t="s">
        <v>59</v>
      </c>
      <c r="BB206" s="11">
        <v>13.874674133436301</v>
      </c>
      <c r="BC206" s="11">
        <v>13.874674133436301</v>
      </c>
      <c r="BD206" s="10" t="s">
        <v>59</v>
      </c>
      <c r="BE206" s="10" t="s">
        <v>59</v>
      </c>
      <c r="BF206" s="5" t="s">
        <v>59</v>
      </c>
    </row>
    <row r="207" spans="1:58" ht="12.75" hidden="1" x14ac:dyDescent="0.2">
      <c r="A207" s="8" t="s">
        <v>264</v>
      </c>
      <c r="B207" s="9">
        <v>4332017</v>
      </c>
      <c r="C207" s="8" t="s">
        <v>536</v>
      </c>
      <c r="D207" s="8"/>
      <c r="E207" s="13" t="s">
        <v>445</v>
      </c>
      <c r="F207" s="13" t="s">
        <v>451</v>
      </c>
      <c r="G207" s="10" t="s">
        <v>59</v>
      </c>
      <c r="H207" s="10" t="s">
        <v>59</v>
      </c>
      <c r="I207" s="10" t="s">
        <v>59</v>
      </c>
      <c r="J207" s="10" t="s">
        <v>59</v>
      </c>
      <c r="K207" s="10" t="s">
        <v>59</v>
      </c>
      <c r="L207" s="10" t="s">
        <v>59</v>
      </c>
      <c r="M207" s="10" t="s">
        <v>59</v>
      </c>
      <c r="N207" s="10" t="s">
        <v>59</v>
      </c>
      <c r="O207" s="10" t="s">
        <v>59</v>
      </c>
      <c r="P207" s="10" t="s">
        <v>59</v>
      </c>
      <c r="Q207" s="10" t="s">
        <v>59</v>
      </c>
      <c r="R207" s="10" t="s">
        <v>59</v>
      </c>
      <c r="S207" s="10" t="s">
        <v>59</v>
      </c>
      <c r="T207" s="10" t="s">
        <v>59</v>
      </c>
      <c r="U207" s="10" t="s">
        <v>59</v>
      </c>
      <c r="V207" s="11">
        <v>66.660439261052304</v>
      </c>
      <c r="W207" s="11">
        <v>66.660439261052304</v>
      </c>
      <c r="X207" s="10" t="s">
        <v>59</v>
      </c>
      <c r="Y207" s="10" t="s">
        <v>59</v>
      </c>
      <c r="Z207" s="11">
        <v>72.629702545616695</v>
      </c>
      <c r="AA207" s="11">
        <v>72.629702545616695</v>
      </c>
      <c r="AB207" s="10" t="s">
        <v>59</v>
      </c>
      <c r="AC207" s="10" t="s">
        <v>59</v>
      </c>
      <c r="AD207" s="11">
        <v>71.519709704786607</v>
      </c>
      <c r="AE207" s="11">
        <v>71.519709704786607</v>
      </c>
      <c r="AF207" s="10" t="s">
        <v>59</v>
      </c>
      <c r="AG207" s="10" t="s">
        <v>59</v>
      </c>
      <c r="AH207" s="11">
        <v>79.097508982094297</v>
      </c>
      <c r="AI207" s="11">
        <v>79.097508982094297</v>
      </c>
      <c r="AJ207" s="10" t="s">
        <v>59</v>
      </c>
      <c r="AK207" s="10" t="s">
        <v>59</v>
      </c>
      <c r="AL207" s="11">
        <v>78.377471681730299</v>
      </c>
      <c r="AM207" s="11">
        <v>78.377471681730299</v>
      </c>
      <c r="AN207" s="10" t="s">
        <v>59</v>
      </c>
      <c r="AO207" s="10" t="s">
        <v>59</v>
      </c>
      <c r="AP207" s="11">
        <v>76.171364054401593</v>
      </c>
      <c r="AQ207" s="11">
        <v>76.171364054401593</v>
      </c>
      <c r="AR207" s="10" t="s">
        <v>59</v>
      </c>
      <c r="AS207" s="10" t="s">
        <v>59</v>
      </c>
      <c r="AT207" s="11">
        <v>72.758987539176502</v>
      </c>
      <c r="AU207" s="11">
        <v>72.758987539176502</v>
      </c>
      <c r="AV207" s="10" t="s">
        <v>59</v>
      </c>
      <c r="AW207" s="10" t="s">
        <v>59</v>
      </c>
      <c r="AX207" s="11">
        <v>66.582589900385997</v>
      </c>
      <c r="AY207" s="11">
        <v>66.582589900385997</v>
      </c>
      <c r="AZ207" s="10" t="s">
        <v>59</v>
      </c>
      <c r="BA207" s="10" t="s">
        <v>59</v>
      </c>
      <c r="BB207" s="11">
        <v>78.491725086432695</v>
      </c>
      <c r="BC207" s="11">
        <v>78.491725086432695</v>
      </c>
      <c r="BD207" s="10" t="s">
        <v>59</v>
      </c>
      <c r="BE207" s="10" t="s">
        <v>59</v>
      </c>
      <c r="BF207" s="5" t="s">
        <v>59</v>
      </c>
    </row>
    <row r="208" spans="1:58" ht="12.75" hidden="1" x14ac:dyDescent="0.2">
      <c r="A208" s="8" t="s">
        <v>265</v>
      </c>
      <c r="B208" s="9">
        <v>4313252</v>
      </c>
      <c r="C208" s="8" t="s">
        <v>548</v>
      </c>
      <c r="D208" s="8"/>
      <c r="E208" s="13" t="s">
        <v>445</v>
      </c>
      <c r="F208" s="13" t="s">
        <v>464</v>
      </c>
      <c r="G208" s="11">
        <v>8.6533195200793909</v>
      </c>
      <c r="H208" s="10" t="s">
        <v>59</v>
      </c>
      <c r="I208" s="10" t="s">
        <v>59</v>
      </c>
      <c r="J208" s="11">
        <v>10.775672366433399</v>
      </c>
      <c r="K208" s="11">
        <v>10.775672366433399</v>
      </c>
      <c r="L208" s="10" t="s">
        <v>59</v>
      </c>
      <c r="M208" s="10" t="s">
        <v>59</v>
      </c>
      <c r="N208" s="10" t="s">
        <v>59</v>
      </c>
      <c r="O208" s="10" t="s">
        <v>59</v>
      </c>
      <c r="P208" s="10" t="s">
        <v>59</v>
      </c>
      <c r="Q208" s="10" t="s">
        <v>59</v>
      </c>
      <c r="R208" s="10" t="s">
        <v>59</v>
      </c>
      <c r="S208" s="10" t="s">
        <v>59</v>
      </c>
      <c r="T208" s="10" t="s">
        <v>59</v>
      </c>
      <c r="U208" s="10" t="s">
        <v>59</v>
      </c>
      <c r="V208" s="11">
        <v>9.7665354487675007</v>
      </c>
      <c r="W208" s="11">
        <v>9.7665354487675007</v>
      </c>
      <c r="X208" s="10" t="s">
        <v>59</v>
      </c>
      <c r="Y208" s="10" t="s">
        <v>59</v>
      </c>
      <c r="Z208" s="11">
        <v>5.5689331460579101</v>
      </c>
      <c r="AA208" s="11">
        <v>5.5689331460579101</v>
      </c>
      <c r="AB208" s="10" t="s">
        <v>59</v>
      </c>
      <c r="AC208" s="10" t="s">
        <v>59</v>
      </c>
      <c r="AD208" s="11">
        <v>9.1374733675981794</v>
      </c>
      <c r="AE208" s="11">
        <v>9.1374733675981794</v>
      </c>
      <c r="AF208" s="10" t="s">
        <v>59</v>
      </c>
      <c r="AG208" s="10" t="s">
        <v>59</v>
      </c>
      <c r="AH208" s="10" t="s">
        <v>59</v>
      </c>
      <c r="AI208" s="10" t="s">
        <v>59</v>
      </c>
      <c r="AJ208" s="10" t="s">
        <v>59</v>
      </c>
      <c r="AK208" s="10" t="s">
        <v>59</v>
      </c>
      <c r="AL208" s="11">
        <v>9.6165023864705805</v>
      </c>
      <c r="AM208" s="11">
        <v>9.6165023864705805</v>
      </c>
      <c r="AN208" s="10" t="s">
        <v>59</v>
      </c>
      <c r="AO208" s="10" t="s">
        <v>59</v>
      </c>
      <c r="AP208" s="11">
        <v>6.5754029152641902</v>
      </c>
      <c r="AQ208" s="11">
        <v>6.5754029152641902</v>
      </c>
      <c r="AR208" s="10" t="s">
        <v>59</v>
      </c>
      <c r="AS208" s="10" t="s">
        <v>59</v>
      </c>
      <c r="AT208" s="11">
        <v>3.1910024903109302</v>
      </c>
      <c r="AU208" s="11">
        <v>3.1910024903109302</v>
      </c>
      <c r="AV208" s="10" t="s">
        <v>59</v>
      </c>
      <c r="AW208" s="10" t="s">
        <v>59</v>
      </c>
      <c r="AX208" s="11">
        <v>2.0782917385117101</v>
      </c>
      <c r="AY208" s="11">
        <v>2.0782917385117101</v>
      </c>
      <c r="AZ208" s="10" t="s">
        <v>59</v>
      </c>
      <c r="BA208" s="10" t="s">
        <v>59</v>
      </c>
      <c r="BB208" s="11">
        <v>3.6029408950735902</v>
      </c>
      <c r="BC208" s="11">
        <v>3.6029408950735902</v>
      </c>
      <c r="BD208" s="10" t="s">
        <v>59</v>
      </c>
      <c r="BE208" s="10" t="s">
        <v>59</v>
      </c>
      <c r="BF208" s="5" t="s">
        <v>59</v>
      </c>
    </row>
    <row r="209" spans="1:58" hidden="1" x14ac:dyDescent="0.2">
      <c r="A209" s="8" t="s">
        <v>266</v>
      </c>
      <c r="B209" s="9">
        <v>4226356</v>
      </c>
      <c r="C209" s="14" t="s">
        <v>443</v>
      </c>
      <c r="D209" s="14" t="s">
        <v>549</v>
      </c>
      <c r="E209" s="15" t="s">
        <v>445</v>
      </c>
      <c r="F209" s="15" t="s">
        <v>446</v>
      </c>
      <c r="G209" s="11">
        <v>19.1942106441366</v>
      </c>
      <c r="H209" s="10" t="s">
        <v>59</v>
      </c>
      <c r="I209" s="11">
        <v>18.3282084605002</v>
      </c>
      <c r="J209" s="11">
        <v>18.723002732079099</v>
      </c>
      <c r="K209" s="11">
        <v>18.723002732079099</v>
      </c>
      <c r="L209" s="10" t="s">
        <v>59</v>
      </c>
      <c r="M209" s="11">
        <v>20.182046001222002</v>
      </c>
      <c r="N209" s="11">
        <v>21.217027122879799</v>
      </c>
      <c r="O209" s="11">
        <v>21.217027122879799</v>
      </c>
      <c r="P209" s="10" t="s">
        <v>59</v>
      </c>
      <c r="Q209" s="11">
        <v>22.379200175404598</v>
      </c>
      <c r="R209" s="11">
        <v>22.803964179202801</v>
      </c>
      <c r="S209" s="11">
        <v>22.803964179202801</v>
      </c>
      <c r="T209" s="10" t="s">
        <v>59</v>
      </c>
      <c r="U209" s="11">
        <v>24.577642582265099</v>
      </c>
      <c r="V209" s="11">
        <v>23.972824097439901</v>
      </c>
      <c r="W209" s="11">
        <v>23.972824097439901</v>
      </c>
      <c r="X209" s="10" t="s">
        <v>59</v>
      </c>
      <c r="Y209" s="11">
        <v>25.8628257324815</v>
      </c>
      <c r="Z209" s="11">
        <v>24.866091568906398</v>
      </c>
      <c r="AA209" s="11">
        <v>24.866091568906398</v>
      </c>
      <c r="AB209" s="10" t="s">
        <v>59</v>
      </c>
      <c r="AC209" s="11">
        <v>26.2302576392627</v>
      </c>
      <c r="AD209" s="11">
        <v>26.757078732822499</v>
      </c>
      <c r="AE209" s="11">
        <v>26.757078732822499</v>
      </c>
      <c r="AF209" s="10" t="s">
        <v>59</v>
      </c>
      <c r="AG209" s="11">
        <v>25.834112066202799</v>
      </c>
      <c r="AH209" s="11">
        <v>25.255680155318998</v>
      </c>
      <c r="AI209" s="11">
        <v>25.255680155318998</v>
      </c>
      <c r="AJ209" s="10" t="s">
        <v>59</v>
      </c>
      <c r="AK209" s="11">
        <v>28.231345485706498</v>
      </c>
      <c r="AL209" s="11">
        <v>28.4581289438166</v>
      </c>
      <c r="AM209" s="11">
        <v>28.4581289438166</v>
      </c>
      <c r="AN209" s="10" t="s">
        <v>59</v>
      </c>
      <c r="AO209" s="11">
        <v>28.518957428253</v>
      </c>
      <c r="AP209" s="11">
        <v>28.597774196426698</v>
      </c>
      <c r="AQ209" s="11">
        <v>28.597774196426698</v>
      </c>
      <c r="AR209" s="10" t="s">
        <v>59</v>
      </c>
      <c r="AS209" s="11">
        <v>28.3462796433951</v>
      </c>
      <c r="AT209" s="11">
        <v>28.3220587226803</v>
      </c>
      <c r="AU209" s="11">
        <v>28.3220587226803</v>
      </c>
      <c r="AV209" s="10" t="s">
        <v>59</v>
      </c>
      <c r="AW209" s="11">
        <v>28.871221017920099</v>
      </c>
      <c r="AX209" s="11">
        <v>27.458016699502799</v>
      </c>
      <c r="AY209" s="11">
        <v>27.458016699502799</v>
      </c>
      <c r="AZ209" s="10" t="s">
        <v>59</v>
      </c>
      <c r="BA209" s="11">
        <v>28.750578676975302</v>
      </c>
      <c r="BB209" s="11">
        <v>25.730435106952299</v>
      </c>
      <c r="BC209" s="11">
        <v>25.730435106952299</v>
      </c>
      <c r="BD209" s="10" t="s">
        <v>59</v>
      </c>
      <c r="BE209" s="10" t="s">
        <v>59</v>
      </c>
      <c r="BF209" s="6">
        <v>24.642265079333999</v>
      </c>
    </row>
    <row r="210" spans="1:58" hidden="1" x14ac:dyDescent="0.2">
      <c r="A210" s="8" t="s">
        <v>267</v>
      </c>
      <c r="B210" s="9">
        <v>4293437</v>
      </c>
      <c r="C210" s="14" t="s">
        <v>443</v>
      </c>
      <c r="D210" s="14" t="s">
        <v>550</v>
      </c>
      <c r="E210" s="15" t="s">
        <v>450</v>
      </c>
      <c r="F210" s="15" t="s">
        <v>446</v>
      </c>
      <c r="G210" s="11">
        <v>26.7015414705022</v>
      </c>
      <c r="H210" s="10" t="s">
        <v>59</v>
      </c>
      <c r="I210" s="11">
        <v>25.2363143892644</v>
      </c>
      <c r="J210" s="11">
        <v>26.7049353808614</v>
      </c>
      <c r="K210" s="11">
        <v>26.7049353808614</v>
      </c>
      <c r="L210" s="10" t="s">
        <v>59</v>
      </c>
      <c r="M210" s="11">
        <v>27.068522192679598</v>
      </c>
      <c r="N210" s="11">
        <v>26.607195338231602</v>
      </c>
      <c r="O210" s="11">
        <v>26.607195338231602</v>
      </c>
      <c r="P210" s="10" t="s">
        <v>59</v>
      </c>
      <c r="Q210" s="11">
        <v>28.849584528259498</v>
      </c>
      <c r="R210" s="11">
        <v>29.265832045959002</v>
      </c>
      <c r="S210" s="11">
        <v>29.265832045959002</v>
      </c>
      <c r="T210" s="10" t="s">
        <v>59</v>
      </c>
      <c r="U210" s="11">
        <v>28.326681063306399</v>
      </c>
      <c r="V210" s="10" t="s">
        <v>59</v>
      </c>
      <c r="W210" s="10" t="s">
        <v>59</v>
      </c>
      <c r="X210" s="10" t="s">
        <v>59</v>
      </c>
      <c r="Y210" s="10" t="s">
        <v>59</v>
      </c>
      <c r="Z210" s="10" t="s">
        <v>59</v>
      </c>
      <c r="AA210" s="10" t="s">
        <v>59</v>
      </c>
      <c r="AB210" s="10" t="s">
        <v>59</v>
      </c>
      <c r="AC210" s="10" t="s">
        <v>59</v>
      </c>
      <c r="AD210" s="10" t="s">
        <v>59</v>
      </c>
      <c r="AE210" s="10" t="s">
        <v>59</v>
      </c>
      <c r="AF210" s="10" t="s">
        <v>59</v>
      </c>
      <c r="AG210" s="10" t="s">
        <v>59</v>
      </c>
      <c r="AH210" s="10" t="s">
        <v>59</v>
      </c>
      <c r="AI210" s="10" t="s">
        <v>59</v>
      </c>
      <c r="AJ210" s="10" t="s">
        <v>59</v>
      </c>
      <c r="AK210" s="10" t="s">
        <v>59</v>
      </c>
      <c r="AL210" s="10" t="s">
        <v>59</v>
      </c>
      <c r="AM210" s="10" t="s">
        <v>59</v>
      </c>
      <c r="AN210" s="10" t="s">
        <v>59</v>
      </c>
      <c r="AO210" s="10" t="s">
        <v>59</v>
      </c>
      <c r="AP210" s="10" t="s">
        <v>59</v>
      </c>
      <c r="AQ210" s="10" t="s">
        <v>59</v>
      </c>
      <c r="AR210" s="10" t="s">
        <v>59</v>
      </c>
      <c r="AS210" s="10" t="s">
        <v>59</v>
      </c>
      <c r="AT210" s="10" t="s">
        <v>59</v>
      </c>
      <c r="AU210" s="10" t="s">
        <v>59</v>
      </c>
      <c r="AV210" s="10" t="s">
        <v>59</v>
      </c>
      <c r="AW210" s="10" t="s">
        <v>59</v>
      </c>
      <c r="AX210" s="10" t="s">
        <v>59</v>
      </c>
      <c r="AY210" s="10" t="s">
        <v>59</v>
      </c>
      <c r="AZ210" s="10" t="s">
        <v>59</v>
      </c>
      <c r="BA210" s="10" t="s">
        <v>59</v>
      </c>
      <c r="BB210" s="10" t="s">
        <v>59</v>
      </c>
      <c r="BC210" s="10" t="s">
        <v>59</v>
      </c>
      <c r="BD210" s="10" t="s">
        <v>59</v>
      </c>
      <c r="BE210" s="10" t="s">
        <v>59</v>
      </c>
      <c r="BF210" s="5" t="s">
        <v>59</v>
      </c>
    </row>
    <row r="211" spans="1:58" ht="12.75" hidden="1" x14ac:dyDescent="0.2">
      <c r="A211" s="8" t="s">
        <v>268</v>
      </c>
      <c r="B211" s="9">
        <v>4326282</v>
      </c>
      <c r="C211" s="8" t="s">
        <v>463</v>
      </c>
      <c r="D211" s="8"/>
      <c r="E211" s="13" t="s">
        <v>441</v>
      </c>
      <c r="F211" s="13" t="s">
        <v>464</v>
      </c>
      <c r="G211" s="10" t="s">
        <v>59</v>
      </c>
      <c r="H211" s="10" t="s">
        <v>59</v>
      </c>
      <c r="I211" s="10" t="s">
        <v>59</v>
      </c>
      <c r="J211" s="10" t="s">
        <v>59</v>
      </c>
      <c r="K211" s="10" t="s">
        <v>59</v>
      </c>
      <c r="L211" s="10" t="s">
        <v>59</v>
      </c>
      <c r="M211" s="10" t="s">
        <v>59</v>
      </c>
      <c r="N211" s="10" t="s">
        <v>59</v>
      </c>
      <c r="O211" s="10" t="s">
        <v>59</v>
      </c>
      <c r="P211" s="10" t="s">
        <v>59</v>
      </c>
      <c r="Q211" s="10" t="s">
        <v>59</v>
      </c>
      <c r="R211" s="10" t="s">
        <v>59</v>
      </c>
      <c r="S211" s="10" t="s">
        <v>59</v>
      </c>
      <c r="T211" s="10" t="s">
        <v>59</v>
      </c>
      <c r="U211" s="10" t="s">
        <v>59</v>
      </c>
      <c r="V211" s="11">
        <v>5.23192307248065</v>
      </c>
      <c r="W211" s="11">
        <v>5.23192307248065</v>
      </c>
      <c r="X211" s="10" t="s">
        <v>59</v>
      </c>
      <c r="Y211" s="10" t="s">
        <v>59</v>
      </c>
      <c r="Z211" s="11">
        <v>3.1513334453658302</v>
      </c>
      <c r="AA211" s="11">
        <v>3.1513334453658302</v>
      </c>
      <c r="AB211" s="10" t="s">
        <v>59</v>
      </c>
      <c r="AC211" s="10" t="s">
        <v>59</v>
      </c>
      <c r="AD211" s="11">
        <v>2.5811184751018499</v>
      </c>
      <c r="AE211" s="11">
        <v>2.5811184751018499</v>
      </c>
      <c r="AF211" s="10" t="s">
        <v>59</v>
      </c>
      <c r="AG211" s="10" t="s">
        <v>59</v>
      </c>
      <c r="AH211" s="10" t="s">
        <v>59</v>
      </c>
      <c r="AI211" s="10" t="s">
        <v>59</v>
      </c>
      <c r="AJ211" s="10" t="s">
        <v>59</v>
      </c>
      <c r="AK211" s="10" t="s">
        <v>59</v>
      </c>
      <c r="AL211" s="10" t="s">
        <v>59</v>
      </c>
      <c r="AM211" s="10" t="s">
        <v>59</v>
      </c>
      <c r="AN211" s="10" t="s">
        <v>59</v>
      </c>
      <c r="AO211" s="10" t="s">
        <v>59</v>
      </c>
      <c r="AP211" s="10" t="s">
        <v>59</v>
      </c>
      <c r="AQ211" s="10" t="s">
        <v>59</v>
      </c>
      <c r="AR211" s="10" t="s">
        <v>59</v>
      </c>
      <c r="AS211" s="10" t="s">
        <v>59</v>
      </c>
      <c r="AT211" s="10" t="s">
        <v>59</v>
      </c>
      <c r="AU211" s="10" t="s">
        <v>59</v>
      </c>
      <c r="AV211" s="10" t="s">
        <v>59</v>
      </c>
      <c r="AW211" s="10" t="s">
        <v>59</v>
      </c>
      <c r="AX211" s="10" t="s">
        <v>59</v>
      </c>
      <c r="AY211" s="10" t="s">
        <v>59</v>
      </c>
      <c r="AZ211" s="10" t="s">
        <v>59</v>
      </c>
      <c r="BA211" s="10" t="s">
        <v>59</v>
      </c>
      <c r="BB211" s="10" t="s">
        <v>59</v>
      </c>
      <c r="BC211" s="10" t="s">
        <v>59</v>
      </c>
      <c r="BD211" s="10" t="s">
        <v>59</v>
      </c>
      <c r="BE211" s="10" t="s">
        <v>59</v>
      </c>
      <c r="BF211" s="5" t="s">
        <v>59</v>
      </c>
    </row>
    <row r="212" spans="1:58" hidden="1" x14ac:dyDescent="0.2">
      <c r="A212" s="8" t="s">
        <v>269</v>
      </c>
      <c r="B212" s="9">
        <v>4316796</v>
      </c>
      <c r="C212" s="16" t="s">
        <v>452</v>
      </c>
      <c r="D212" s="16"/>
      <c r="E212" s="17" t="s">
        <v>454</v>
      </c>
      <c r="F212" s="17" t="s">
        <v>446</v>
      </c>
      <c r="G212" s="11">
        <v>47.976980012180199</v>
      </c>
      <c r="H212" s="10" t="s">
        <v>59</v>
      </c>
      <c r="I212" s="10" t="s">
        <v>59</v>
      </c>
      <c r="J212" s="11">
        <v>49.6695967339977</v>
      </c>
      <c r="K212" s="11">
        <v>49.6695967339977</v>
      </c>
      <c r="L212" s="10" t="s">
        <v>59</v>
      </c>
      <c r="M212" s="10" t="s">
        <v>59</v>
      </c>
      <c r="N212" s="11">
        <v>50.275186550219701</v>
      </c>
      <c r="O212" s="11">
        <v>50.275186550219701</v>
      </c>
      <c r="P212" s="10" t="s">
        <v>59</v>
      </c>
      <c r="Q212" s="10" t="s">
        <v>59</v>
      </c>
      <c r="R212" s="11">
        <v>48.723092182603096</v>
      </c>
      <c r="S212" s="11">
        <v>48.723092182603096</v>
      </c>
      <c r="T212" s="10" t="s">
        <v>59</v>
      </c>
      <c r="U212" s="10" t="s">
        <v>59</v>
      </c>
      <c r="V212" s="11">
        <v>57.198706812102301</v>
      </c>
      <c r="W212" s="11">
        <v>57.198706812102301</v>
      </c>
      <c r="X212" s="10" t="s">
        <v>59</v>
      </c>
      <c r="Y212" s="10" t="s">
        <v>59</v>
      </c>
      <c r="Z212" s="11">
        <v>54.922460515591702</v>
      </c>
      <c r="AA212" s="11">
        <v>54.922460515591702</v>
      </c>
      <c r="AB212" s="10" t="s">
        <v>59</v>
      </c>
      <c r="AC212" s="10" t="s">
        <v>59</v>
      </c>
      <c r="AD212" s="11">
        <v>55.354714811091803</v>
      </c>
      <c r="AE212" s="11">
        <v>55.354714811091803</v>
      </c>
      <c r="AF212" s="10" t="s">
        <v>59</v>
      </c>
      <c r="AG212" s="10" t="s">
        <v>59</v>
      </c>
      <c r="AH212" s="11">
        <v>54.534369458382599</v>
      </c>
      <c r="AI212" s="11">
        <v>54.534369458382599</v>
      </c>
      <c r="AJ212" s="10" t="s">
        <v>59</v>
      </c>
      <c r="AK212" s="10" t="s">
        <v>59</v>
      </c>
      <c r="AL212" s="11">
        <v>47.053049521569598</v>
      </c>
      <c r="AM212" s="11">
        <v>47.053049521569598</v>
      </c>
      <c r="AN212" s="10" t="s">
        <v>59</v>
      </c>
      <c r="AO212" s="10" t="s">
        <v>59</v>
      </c>
      <c r="AP212" s="11">
        <v>46.078400374250002</v>
      </c>
      <c r="AQ212" s="11">
        <v>46.078400374250002</v>
      </c>
      <c r="AR212" s="10" t="s">
        <v>59</v>
      </c>
      <c r="AS212" s="10" t="s">
        <v>59</v>
      </c>
      <c r="AT212" s="11">
        <v>58.972057775562902</v>
      </c>
      <c r="AU212" s="11">
        <v>58.972057775562902</v>
      </c>
      <c r="AV212" s="10" t="s">
        <v>59</v>
      </c>
      <c r="AW212" s="10" t="s">
        <v>59</v>
      </c>
      <c r="AX212" s="11">
        <v>59.270321969952299</v>
      </c>
      <c r="AY212" s="11">
        <v>59.270321969952299</v>
      </c>
      <c r="AZ212" s="10" t="s">
        <v>59</v>
      </c>
      <c r="BA212" s="10" t="s">
        <v>59</v>
      </c>
      <c r="BB212" s="11">
        <v>50.709362538913197</v>
      </c>
      <c r="BC212" s="11">
        <v>50.709362538913197</v>
      </c>
      <c r="BD212" s="10" t="s">
        <v>59</v>
      </c>
      <c r="BE212" s="10" t="s">
        <v>59</v>
      </c>
      <c r="BF212" s="5" t="s">
        <v>59</v>
      </c>
    </row>
    <row r="213" spans="1:58" hidden="1" x14ac:dyDescent="0.2">
      <c r="A213" s="8" t="s">
        <v>270</v>
      </c>
      <c r="B213" s="9">
        <v>4659509</v>
      </c>
      <c r="C213" s="18" t="s">
        <v>443</v>
      </c>
      <c r="D213" s="18"/>
      <c r="E213" s="19" t="s">
        <v>441</v>
      </c>
      <c r="F213" s="19" t="s">
        <v>446</v>
      </c>
      <c r="G213" s="10" t="s">
        <v>59</v>
      </c>
      <c r="H213" s="10" t="s">
        <v>59</v>
      </c>
      <c r="I213" s="10" t="s">
        <v>59</v>
      </c>
      <c r="J213" s="10" t="s">
        <v>59</v>
      </c>
      <c r="K213" s="10" t="s">
        <v>59</v>
      </c>
      <c r="L213" s="10" t="s">
        <v>59</v>
      </c>
      <c r="M213" s="10" t="s">
        <v>59</v>
      </c>
      <c r="N213" s="10" t="s">
        <v>59</v>
      </c>
      <c r="O213" s="10" t="s">
        <v>59</v>
      </c>
      <c r="P213" s="10" t="s">
        <v>59</v>
      </c>
      <c r="Q213" s="10" t="s">
        <v>59</v>
      </c>
      <c r="R213" s="10" t="s">
        <v>59</v>
      </c>
      <c r="S213" s="10" t="s">
        <v>59</v>
      </c>
      <c r="T213" s="10" t="s">
        <v>59</v>
      </c>
      <c r="U213" s="10" t="s">
        <v>59</v>
      </c>
      <c r="V213" s="11">
        <v>27.0133238917795</v>
      </c>
      <c r="W213" s="11">
        <v>27.0133238917795</v>
      </c>
      <c r="X213" s="10" t="s">
        <v>59</v>
      </c>
      <c r="Y213" s="10" t="s">
        <v>59</v>
      </c>
      <c r="Z213" s="11">
        <v>35.6262137813859</v>
      </c>
      <c r="AA213" s="11">
        <v>35.6262137813859</v>
      </c>
      <c r="AB213" s="10" t="s">
        <v>59</v>
      </c>
      <c r="AC213" s="10" t="s">
        <v>59</v>
      </c>
      <c r="AD213" s="11">
        <v>32.957625328380097</v>
      </c>
      <c r="AE213" s="11">
        <v>32.957625328380097</v>
      </c>
      <c r="AF213" s="10" t="s">
        <v>59</v>
      </c>
      <c r="AG213" s="10" t="s">
        <v>59</v>
      </c>
      <c r="AH213" s="11">
        <v>25.734846558257601</v>
      </c>
      <c r="AI213" s="11">
        <v>25.734846558257601</v>
      </c>
      <c r="AJ213" s="10" t="s">
        <v>59</v>
      </c>
      <c r="AK213" s="10" t="s">
        <v>59</v>
      </c>
      <c r="AL213" s="11">
        <v>28.055349686568899</v>
      </c>
      <c r="AM213" s="11">
        <v>28.055349686568899</v>
      </c>
      <c r="AN213" s="10" t="s">
        <v>59</v>
      </c>
      <c r="AO213" s="10" t="s">
        <v>59</v>
      </c>
      <c r="AP213" s="11">
        <v>30.1031029318066</v>
      </c>
      <c r="AQ213" s="11">
        <v>30.1031029318066</v>
      </c>
      <c r="AR213" s="10" t="s">
        <v>59</v>
      </c>
      <c r="AS213" s="10" t="s">
        <v>59</v>
      </c>
      <c r="AT213" s="11">
        <v>32.396767685186099</v>
      </c>
      <c r="AU213" s="11">
        <v>32.396767685186099</v>
      </c>
      <c r="AV213" s="10" t="s">
        <v>59</v>
      </c>
      <c r="AW213" s="10" t="s">
        <v>59</v>
      </c>
      <c r="AX213" s="10" t="s">
        <v>59</v>
      </c>
      <c r="AY213" s="10" t="s">
        <v>59</v>
      </c>
      <c r="AZ213" s="10" t="s">
        <v>59</v>
      </c>
      <c r="BA213" s="10" t="s">
        <v>59</v>
      </c>
      <c r="BB213" s="10" t="s">
        <v>59</v>
      </c>
      <c r="BC213" s="10" t="s">
        <v>59</v>
      </c>
      <c r="BD213" s="10" t="s">
        <v>59</v>
      </c>
      <c r="BE213" s="10" t="s">
        <v>59</v>
      </c>
      <c r="BF213" s="5" t="s">
        <v>59</v>
      </c>
    </row>
    <row r="214" spans="1:58" hidden="1" x14ac:dyDescent="0.2">
      <c r="A214" s="8" t="s">
        <v>271</v>
      </c>
      <c r="B214" s="9">
        <v>4806388</v>
      </c>
      <c r="C214" s="16" t="s">
        <v>529</v>
      </c>
      <c r="D214" s="16"/>
      <c r="E214" s="17" t="s">
        <v>441</v>
      </c>
      <c r="F214" s="17" t="s">
        <v>446</v>
      </c>
      <c r="G214" s="11">
        <v>6.12514240477143</v>
      </c>
      <c r="H214" s="10" t="s">
        <v>59</v>
      </c>
      <c r="I214" s="11">
        <v>5.7053103724539103</v>
      </c>
      <c r="J214" s="11">
        <v>6.8477287574460401</v>
      </c>
      <c r="K214" s="11">
        <v>7.6263406926351296</v>
      </c>
      <c r="L214" s="10" t="s">
        <v>59</v>
      </c>
      <c r="M214" s="10" t="s">
        <v>59</v>
      </c>
      <c r="N214" s="11">
        <v>7.2717727703452901</v>
      </c>
      <c r="O214" s="11">
        <v>8.4343742879093604</v>
      </c>
      <c r="P214" s="10" t="s">
        <v>59</v>
      </c>
      <c r="Q214" s="11">
        <v>8.2873918157313806</v>
      </c>
      <c r="R214" s="10" t="s">
        <v>59</v>
      </c>
      <c r="S214" s="11">
        <v>9.70851677395979</v>
      </c>
      <c r="T214" s="10" t="s">
        <v>59</v>
      </c>
      <c r="U214" s="11">
        <v>11.349490827770101</v>
      </c>
      <c r="V214" s="10" t="s">
        <v>59</v>
      </c>
      <c r="W214" s="11">
        <v>12.8855005988359</v>
      </c>
      <c r="X214" s="11">
        <v>12.322405063670899</v>
      </c>
      <c r="Y214" s="10" t="s">
        <v>59</v>
      </c>
      <c r="Z214" s="10" t="s">
        <v>59</v>
      </c>
      <c r="AA214" s="11">
        <v>13.7419893356782</v>
      </c>
      <c r="AB214" s="10" t="s">
        <v>59</v>
      </c>
      <c r="AC214" s="11">
        <v>13.2295162030911</v>
      </c>
      <c r="AD214" s="10" t="s">
        <v>59</v>
      </c>
      <c r="AE214" s="11">
        <v>15.296382234766501</v>
      </c>
      <c r="AF214" s="10" t="s">
        <v>59</v>
      </c>
      <c r="AG214" s="10" t="s">
        <v>59</v>
      </c>
      <c r="AH214" s="10" t="s">
        <v>59</v>
      </c>
      <c r="AI214" s="11">
        <v>15.924618199578701</v>
      </c>
      <c r="AJ214" s="10" t="s">
        <v>59</v>
      </c>
      <c r="AK214" s="10" t="s">
        <v>59</v>
      </c>
      <c r="AL214" s="10" t="s">
        <v>59</v>
      </c>
      <c r="AM214" s="11">
        <v>18.928458499059101</v>
      </c>
      <c r="AN214" s="10" t="s">
        <v>59</v>
      </c>
      <c r="AO214" s="10" t="s">
        <v>59</v>
      </c>
      <c r="AP214" s="10" t="s">
        <v>59</v>
      </c>
      <c r="AQ214" s="11">
        <v>19.091553718897199</v>
      </c>
      <c r="AR214" s="10" t="s">
        <v>59</v>
      </c>
      <c r="AS214" s="10" t="s">
        <v>59</v>
      </c>
      <c r="AT214" s="10" t="s">
        <v>59</v>
      </c>
      <c r="AU214" s="11">
        <v>22.965042681106599</v>
      </c>
      <c r="AV214" s="10" t="s">
        <v>59</v>
      </c>
      <c r="AW214" s="10" t="s">
        <v>59</v>
      </c>
      <c r="AX214" s="10" t="s">
        <v>59</v>
      </c>
      <c r="AY214" s="11">
        <v>25.9494045923682</v>
      </c>
      <c r="AZ214" s="10" t="s">
        <v>59</v>
      </c>
      <c r="BA214" s="10" t="s">
        <v>59</v>
      </c>
      <c r="BB214" s="10" t="s">
        <v>59</v>
      </c>
      <c r="BC214" s="11">
        <v>23.847064886596701</v>
      </c>
      <c r="BD214" s="10" t="s">
        <v>59</v>
      </c>
      <c r="BE214" s="10" t="s">
        <v>59</v>
      </c>
      <c r="BF214" s="5" t="s">
        <v>59</v>
      </c>
    </row>
    <row r="215" spans="1:58" hidden="1" x14ac:dyDescent="0.2">
      <c r="A215" s="8" t="s">
        <v>272</v>
      </c>
      <c r="B215" s="9">
        <v>4649864</v>
      </c>
      <c r="C215" s="16" t="s">
        <v>443</v>
      </c>
      <c r="D215" s="16" t="s">
        <v>551</v>
      </c>
      <c r="E215" s="17" t="s">
        <v>441</v>
      </c>
      <c r="F215" s="17" t="s">
        <v>446</v>
      </c>
      <c r="G215" s="11">
        <v>18.745006754066701</v>
      </c>
      <c r="H215" s="10" t="s">
        <v>59</v>
      </c>
      <c r="I215" s="11">
        <v>20.4675383195266</v>
      </c>
      <c r="J215" s="11">
        <v>21.8558648090087</v>
      </c>
      <c r="K215" s="11">
        <v>21.8558648090087</v>
      </c>
      <c r="L215" s="10" t="s">
        <v>59</v>
      </c>
      <c r="M215" s="11">
        <v>20.012525816739501</v>
      </c>
      <c r="N215" s="11">
        <v>24.615508652012799</v>
      </c>
      <c r="O215" s="11">
        <v>24.615508652012799</v>
      </c>
      <c r="P215" s="10" t="s">
        <v>59</v>
      </c>
      <c r="Q215" s="11">
        <v>23.628130692156599</v>
      </c>
      <c r="R215" s="10" t="s">
        <v>59</v>
      </c>
      <c r="S215" s="10" t="s">
        <v>59</v>
      </c>
      <c r="T215" s="10" t="s">
        <v>59</v>
      </c>
      <c r="U215" s="11">
        <v>25.220673559587901</v>
      </c>
      <c r="V215" s="11">
        <v>28.585907391797502</v>
      </c>
      <c r="W215" s="11">
        <v>27.908353124993798</v>
      </c>
      <c r="X215" s="11">
        <v>26.4103691933052</v>
      </c>
      <c r="Y215" s="11">
        <v>26.365428876370199</v>
      </c>
      <c r="Z215" s="11">
        <v>26.6129741178041</v>
      </c>
      <c r="AA215" s="11">
        <v>25.088985792617802</v>
      </c>
      <c r="AB215" s="11">
        <v>23.734704697474498</v>
      </c>
      <c r="AC215" s="11">
        <v>26.734339516589799</v>
      </c>
      <c r="AD215" s="11">
        <v>25.780328722017799</v>
      </c>
      <c r="AE215" s="11">
        <v>28.799596281071299</v>
      </c>
      <c r="AF215" s="11">
        <v>30.588790985797999</v>
      </c>
      <c r="AG215" s="10" t="s">
        <v>59</v>
      </c>
      <c r="AH215" s="11">
        <v>28.650384279838299</v>
      </c>
      <c r="AI215" s="11">
        <v>28.650384279838299</v>
      </c>
      <c r="AJ215" s="10" t="s">
        <v>59</v>
      </c>
      <c r="AK215" s="10" t="s">
        <v>59</v>
      </c>
      <c r="AL215" s="11">
        <v>32.9844024271273</v>
      </c>
      <c r="AM215" s="11">
        <v>32.9844024271273</v>
      </c>
      <c r="AN215" s="10" t="s">
        <v>59</v>
      </c>
      <c r="AO215" s="10" t="s">
        <v>59</v>
      </c>
      <c r="AP215" s="11">
        <v>37.341259423881603</v>
      </c>
      <c r="AQ215" s="11">
        <v>37.341259423881603</v>
      </c>
      <c r="AR215" s="10" t="s">
        <v>59</v>
      </c>
      <c r="AS215" s="10" t="s">
        <v>59</v>
      </c>
      <c r="AT215" s="11">
        <v>37.769476542480803</v>
      </c>
      <c r="AU215" s="11">
        <v>37.769476542480803</v>
      </c>
      <c r="AV215" s="10" t="s">
        <v>59</v>
      </c>
      <c r="AW215" s="10" t="s">
        <v>59</v>
      </c>
      <c r="AX215" s="11">
        <v>43.341518982246598</v>
      </c>
      <c r="AY215" s="11">
        <v>43.341518982246598</v>
      </c>
      <c r="AZ215" s="10" t="s">
        <v>59</v>
      </c>
      <c r="BA215" s="10" t="s">
        <v>59</v>
      </c>
      <c r="BB215" s="11">
        <v>28.782479901090898</v>
      </c>
      <c r="BC215" s="11">
        <v>28.782479901090898</v>
      </c>
      <c r="BD215" s="10" t="s">
        <v>59</v>
      </c>
      <c r="BE215" s="10" t="s">
        <v>59</v>
      </c>
      <c r="BF215" s="5" t="s">
        <v>59</v>
      </c>
    </row>
    <row r="216" spans="1:58" hidden="1" x14ac:dyDescent="0.2">
      <c r="A216" s="8" t="s">
        <v>273</v>
      </c>
      <c r="B216" s="9">
        <v>4809080</v>
      </c>
      <c r="C216" s="18" t="s">
        <v>452</v>
      </c>
      <c r="D216" s="18"/>
      <c r="E216" s="19" t="s">
        <v>441</v>
      </c>
      <c r="F216" s="19" t="s">
        <v>446</v>
      </c>
      <c r="G216" s="11">
        <v>36.2812098501919</v>
      </c>
      <c r="H216" s="10" t="s">
        <v>59</v>
      </c>
      <c r="I216" s="10" t="s">
        <v>59</v>
      </c>
      <c r="J216" s="11">
        <v>38.178061500093399</v>
      </c>
      <c r="K216" s="11">
        <v>38.178061500093399</v>
      </c>
      <c r="L216" s="10" t="s">
        <v>59</v>
      </c>
      <c r="M216" s="10" t="s">
        <v>59</v>
      </c>
      <c r="N216" s="10" t="s">
        <v>59</v>
      </c>
      <c r="O216" s="10" t="s">
        <v>59</v>
      </c>
      <c r="P216" s="10" t="s">
        <v>59</v>
      </c>
      <c r="Q216" s="10" t="s">
        <v>59</v>
      </c>
      <c r="R216" s="10" t="s">
        <v>59</v>
      </c>
      <c r="S216" s="10" t="s">
        <v>59</v>
      </c>
      <c r="T216" s="10" t="s">
        <v>59</v>
      </c>
      <c r="U216" s="10" t="s">
        <v>59</v>
      </c>
      <c r="V216" s="11">
        <v>47.2074181531124</v>
      </c>
      <c r="W216" s="11">
        <v>47.2074181531124</v>
      </c>
      <c r="X216" s="10" t="s">
        <v>59</v>
      </c>
      <c r="Y216" s="10" t="s">
        <v>59</v>
      </c>
      <c r="Z216" s="11">
        <v>51.832853276139303</v>
      </c>
      <c r="AA216" s="11">
        <v>51.832853276139303</v>
      </c>
      <c r="AB216" s="10" t="s">
        <v>59</v>
      </c>
      <c r="AC216" s="10" t="s">
        <v>59</v>
      </c>
      <c r="AD216" s="11">
        <v>53.876080336319397</v>
      </c>
      <c r="AE216" s="11">
        <v>53.876080336319397</v>
      </c>
      <c r="AF216" s="10" t="s">
        <v>59</v>
      </c>
      <c r="AG216" s="10" t="s">
        <v>59</v>
      </c>
      <c r="AH216" s="11">
        <v>38.525606741957297</v>
      </c>
      <c r="AI216" s="11">
        <v>38.525606741957297</v>
      </c>
      <c r="AJ216" s="10" t="s">
        <v>59</v>
      </c>
      <c r="AK216" s="10" t="s">
        <v>59</v>
      </c>
      <c r="AL216" s="11">
        <v>28.769294600158901</v>
      </c>
      <c r="AM216" s="11">
        <v>28.769294600158901</v>
      </c>
      <c r="AN216" s="10" t="s">
        <v>59</v>
      </c>
      <c r="AO216" s="10" t="s">
        <v>59</v>
      </c>
      <c r="AP216" s="11">
        <v>22.942593990959299</v>
      </c>
      <c r="AQ216" s="11">
        <v>22.942593990959299</v>
      </c>
      <c r="AR216" s="10" t="s">
        <v>59</v>
      </c>
      <c r="AS216" s="10" t="s">
        <v>59</v>
      </c>
      <c r="AT216" s="11">
        <v>26.618315179826599</v>
      </c>
      <c r="AU216" s="11">
        <v>26.618315179826599</v>
      </c>
      <c r="AV216" s="10" t="s">
        <v>59</v>
      </c>
      <c r="AW216" s="10" t="s">
        <v>59</v>
      </c>
      <c r="AX216" s="11">
        <v>25.537440812280501</v>
      </c>
      <c r="AY216" s="11">
        <v>25.537440812280501</v>
      </c>
      <c r="AZ216" s="10" t="s">
        <v>59</v>
      </c>
      <c r="BA216" s="10" t="s">
        <v>59</v>
      </c>
      <c r="BB216" s="11">
        <v>19.336718953594399</v>
      </c>
      <c r="BC216" s="11">
        <v>19.336718953594399</v>
      </c>
      <c r="BD216" s="10" t="s">
        <v>59</v>
      </c>
      <c r="BE216" s="10" t="s">
        <v>59</v>
      </c>
      <c r="BF216" s="5" t="s">
        <v>59</v>
      </c>
    </row>
    <row r="217" spans="1:58" ht="12.75" hidden="1" x14ac:dyDescent="0.2">
      <c r="A217" s="8" t="s">
        <v>274</v>
      </c>
      <c r="B217" s="9">
        <v>4558522</v>
      </c>
      <c r="C217" s="8" t="s">
        <v>536</v>
      </c>
      <c r="D217" s="8"/>
      <c r="E217" s="13" t="s">
        <v>450</v>
      </c>
      <c r="F217" s="13" t="s">
        <v>451</v>
      </c>
      <c r="G217" s="10" t="s">
        <v>59</v>
      </c>
      <c r="H217" s="10" t="s">
        <v>59</v>
      </c>
      <c r="I217" s="10" t="s">
        <v>59</v>
      </c>
      <c r="J217" s="10" t="s">
        <v>59</v>
      </c>
      <c r="K217" s="10" t="s">
        <v>59</v>
      </c>
      <c r="L217" s="10" t="s">
        <v>59</v>
      </c>
      <c r="M217" s="10" t="s">
        <v>59</v>
      </c>
      <c r="N217" s="10" t="s">
        <v>59</v>
      </c>
      <c r="O217" s="10" t="s">
        <v>59</v>
      </c>
      <c r="P217" s="10" t="s">
        <v>59</v>
      </c>
      <c r="Q217" s="10" t="s">
        <v>59</v>
      </c>
      <c r="R217" s="10" t="s">
        <v>59</v>
      </c>
      <c r="S217" s="10" t="s">
        <v>59</v>
      </c>
      <c r="T217" s="10" t="s">
        <v>59</v>
      </c>
      <c r="U217" s="10" t="s">
        <v>59</v>
      </c>
      <c r="V217" s="11">
        <v>32.371630457854401</v>
      </c>
      <c r="W217" s="11">
        <v>32.371630457854401</v>
      </c>
      <c r="X217" s="10" t="s">
        <v>59</v>
      </c>
      <c r="Y217" s="10" t="s">
        <v>59</v>
      </c>
      <c r="Z217" s="11">
        <v>34.561553240712499</v>
      </c>
      <c r="AA217" s="11">
        <v>34.561553240712499</v>
      </c>
      <c r="AB217" s="10" t="s">
        <v>59</v>
      </c>
      <c r="AC217" s="10" t="s">
        <v>59</v>
      </c>
      <c r="AD217" s="11">
        <v>34.462095322723002</v>
      </c>
      <c r="AE217" s="11">
        <v>34.462095322723002</v>
      </c>
      <c r="AF217" s="10" t="s">
        <v>59</v>
      </c>
      <c r="AG217" s="10" t="s">
        <v>59</v>
      </c>
      <c r="AH217" s="11">
        <v>13.6972939501551</v>
      </c>
      <c r="AI217" s="11">
        <v>13.6972939501551</v>
      </c>
      <c r="AJ217" s="10" t="s">
        <v>59</v>
      </c>
      <c r="AK217" s="10" t="s">
        <v>59</v>
      </c>
      <c r="AL217" s="11">
        <v>16.2262438621011</v>
      </c>
      <c r="AM217" s="11">
        <v>16.2262438621011</v>
      </c>
      <c r="AN217" s="10" t="s">
        <v>59</v>
      </c>
      <c r="AO217" s="10" t="s">
        <v>59</v>
      </c>
      <c r="AP217" s="11">
        <v>3.1795673667654301</v>
      </c>
      <c r="AQ217" s="11">
        <v>3.1795673667654301</v>
      </c>
      <c r="AR217" s="10" t="s">
        <v>59</v>
      </c>
      <c r="AS217" s="10" t="s">
        <v>59</v>
      </c>
      <c r="AT217" s="11">
        <v>12.616831330377799</v>
      </c>
      <c r="AU217" s="11">
        <v>12.616831330377799</v>
      </c>
      <c r="AV217" s="10" t="s">
        <v>59</v>
      </c>
      <c r="AW217" s="10" t="s">
        <v>59</v>
      </c>
      <c r="AX217" s="11">
        <v>9.5146482544217204</v>
      </c>
      <c r="AY217" s="11">
        <v>9.5146482544217204</v>
      </c>
      <c r="AZ217" s="10" t="s">
        <v>59</v>
      </c>
      <c r="BA217" s="10" t="s">
        <v>59</v>
      </c>
      <c r="BB217" s="11">
        <v>14.337379566755599</v>
      </c>
      <c r="BC217" s="11">
        <v>14.337379566755599</v>
      </c>
      <c r="BD217" s="10" t="s">
        <v>59</v>
      </c>
      <c r="BE217" s="10" t="s">
        <v>59</v>
      </c>
      <c r="BF217" s="5" t="s">
        <v>59</v>
      </c>
    </row>
    <row r="218" spans="1:58" hidden="1" x14ac:dyDescent="0.2">
      <c r="A218" s="8" t="s">
        <v>275</v>
      </c>
      <c r="B218" s="9">
        <v>7165001</v>
      </c>
      <c r="C218" s="16" t="s">
        <v>453</v>
      </c>
      <c r="D218" s="16"/>
      <c r="E218" s="17" t="s">
        <v>441</v>
      </c>
      <c r="F218" s="17" t="s">
        <v>446</v>
      </c>
      <c r="G218" s="11">
        <v>21.1409377644726</v>
      </c>
      <c r="H218" s="11">
        <v>21.099741357623898</v>
      </c>
      <c r="I218" s="11">
        <v>19.4847133550299</v>
      </c>
      <c r="J218" s="11">
        <v>18.3847769286192</v>
      </c>
      <c r="K218" s="11">
        <v>16.102874573805199</v>
      </c>
      <c r="L218" s="10" t="s">
        <v>59</v>
      </c>
      <c r="M218" s="11">
        <v>20.812142685367899</v>
      </c>
      <c r="N218" s="10" t="s">
        <v>59</v>
      </c>
      <c r="O218" s="11">
        <v>20.685475254774101</v>
      </c>
      <c r="P218" s="11">
        <v>18.4237546587145</v>
      </c>
      <c r="Q218" s="11">
        <v>20.284069836470199</v>
      </c>
      <c r="R218" s="10" t="s">
        <v>59</v>
      </c>
      <c r="S218" s="11">
        <v>22.327660555940302</v>
      </c>
      <c r="T218" s="10" t="s">
        <v>59</v>
      </c>
      <c r="U218" s="10" t="s">
        <v>59</v>
      </c>
      <c r="V218" s="10" t="s">
        <v>59</v>
      </c>
      <c r="W218" s="11">
        <v>23.566321977051999</v>
      </c>
      <c r="X218" s="10" t="s">
        <v>59</v>
      </c>
      <c r="Y218" s="10" t="s">
        <v>59</v>
      </c>
      <c r="Z218" s="10" t="s">
        <v>59</v>
      </c>
      <c r="AA218" s="11">
        <v>26.7432749384221</v>
      </c>
      <c r="AB218" s="10" t="s">
        <v>59</v>
      </c>
      <c r="AC218" s="10" t="s">
        <v>59</v>
      </c>
      <c r="AD218" s="10" t="s">
        <v>59</v>
      </c>
      <c r="AE218" s="11">
        <v>24.574476626759001</v>
      </c>
      <c r="AF218" s="10" t="s">
        <v>59</v>
      </c>
      <c r="AG218" s="10" t="s">
        <v>59</v>
      </c>
      <c r="AH218" s="10" t="s">
        <v>59</v>
      </c>
      <c r="AI218" s="11">
        <v>23.859444908268198</v>
      </c>
      <c r="AJ218" s="10" t="s">
        <v>59</v>
      </c>
      <c r="AK218" s="10" t="s">
        <v>59</v>
      </c>
      <c r="AL218" s="10" t="s">
        <v>59</v>
      </c>
      <c r="AM218" s="11">
        <v>31.183730207737401</v>
      </c>
      <c r="AN218" s="10" t="s">
        <v>59</v>
      </c>
      <c r="AO218" s="10" t="s">
        <v>59</v>
      </c>
      <c r="AP218" s="10" t="s">
        <v>59</v>
      </c>
      <c r="AQ218" s="11">
        <v>29.4175843867739</v>
      </c>
      <c r="AR218" s="10" t="s">
        <v>59</v>
      </c>
      <c r="AS218" s="10" t="s">
        <v>59</v>
      </c>
      <c r="AT218" s="10" t="s">
        <v>59</v>
      </c>
      <c r="AU218" s="11">
        <v>30.305255407942099</v>
      </c>
      <c r="AV218" s="10" t="s">
        <v>59</v>
      </c>
      <c r="AW218" s="10" t="s">
        <v>59</v>
      </c>
      <c r="AX218" s="10" t="s">
        <v>59</v>
      </c>
      <c r="AY218" s="11">
        <v>26.643701355784401</v>
      </c>
      <c r="AZ218" s="10" t="s">
        <v>59</v>
      </c>
      <c r="BA218" s="10" t="s">
        <v>59</v>
      </c>
      <c r="BB218" s="10" t="s">
        <v>59</v>
      </c>
      <c r="BC218" s="11">
        <v>20.3139504039138</v>
      </c>
      <c r="BD218" s="10" t="s">
        <v>59</v>
      </c>
      <c r="BE218" s="10" t="s">
        <v>59</v>
      </c>
      <c r="BF218" s="5" t="s">
        <v>59</v>
      </c>
    </row>
    <row r="219" spans="1:58" hidden="1" x14ac:dyDescent="0.2">
      <c r="A219" s="8" t="s">
        <v>276</v>
      </c>
      <c r="B219" s="9">
        <v>4822454</v>
      </c>
      <c r="C219" s="16" t="s">
        <v>443</v>
      </c>
      <c r="D219" s="16"/>
      <c r="E219" s="17" t="s">
        <v>441</v>
      </c>
      <c r="F219" s="17" t="s">
        <v>446</v>
      </c>
      <c r="G219" s="11">
        <v>16.833432333859101</v>
      </c>
      <c r="H219" s="10" t="s">
        <v>59</v>
      </c>
      <c r="I219" s="10" t="s">
        <v>59</v>
      </c>
      <c r="J219" s="11">
        <v>17.950041700503402</v>
      </c>
      <c r="K219" s="11">
        <v>17.950041700503402</v>
      </c>
      <c r="L219" s="10" t="s">
        <v>59</v>
      </c>
      <c r="M219" s="10" t="s">
        <v>59</v>
      </c>
      <c r="N219" s="11">
        <v>17.0798786631462</v>
      </c>
      <c r="O219" s="11">
        <v>17.0798786631462</v>
      </c>
      <c r="P219" s="11">
        <v>19.0819453783607</v>
      </c>
      <c r="Q219" s="11">
        <v>19.603422366801301</v>
      </c>
      <c r="R219" s="11">
        <v>21.695028809498002</v>
      </c>
      <c r="S219" s="11">
        <v>21.4376498231602</v>
      </c>
      <c r="T219" s="11">
        <v>29.511316339904301</v>
      </c>
      <c r="U219" s="11">
        <v>29.9711154416485</v>
      </c>
      <c r="V219" s="11">
        <v>31.117108910151199</v>
      </c>
      <c r="W219" s="11">
        <v>30.881125334729202</v>
      </c>
      <c r="X219" s="11">
        <v>28.445920371907501</v>
      </c>
      <c r="Y219" s="10" t="s">
        <v>59</v>
      </c>
      <c r="Z219" s="11">
        <v>32.223029640116998</v>
      </c>
      <c r="AA219" s="11">
        <v>32.223029640116998</v>
      </c>
      <c r="AB219" s="10" t="s">
        <v>59</v>
      </c>
      <c r="AC219" s="10" t="s">
        <v>59</v>
      </c>
      <c r="AD219" s="11">
        <v>31.023381219291299</v>
      </c>
      <c r="AE219" s="11">
        <v>31.023381219291299</v>
      </c>
      <c r="AF219" s="10" t="s">
        <v>59</v>
      </c>
      <c r="AG219" s="10" t="s">
        <v>59</v>
      </c>
      <c r="AH219" s="11">
        <v>27.703059865877702</v>
      </c>
      <c r="AI219" s="11">
        <v>27.703059865877702</v>
      </c>
      <c r="AJ219" s="10" t="s">
        <v>59</v>
      </c>
      <c r="AK219" s="10" t="s">
        <v>59</v>
      </c>
      <c r="AL219" s="11">
        <v>30.259976173535001</v>
      </c>
      <c r="AM219" s="11">
        <v>30.259976173535001</v>
      </c>
      <c r="AN219" s="10" t="s">
        <v>59</v>
      </c>
      <c r="AO219" s="10" t="s">
        <v>59</v>
      </c>
      <c r="AP219" s="11">
        <v>27.0072851905148</v>
      </c>
      <c r="AQ219" s="11">
        <v>27.0072851905148</v>
      </c>
      <c r="AR219" s="10" t="s">
        <v>59</v>
      </c>
      <c r="AS219" s="10" t="s">
        <v>59</v>
      </c>
      <c r="AT219" s="11">
        <v>30.305387888194801</v>
      </c>
      <c r="AU219" s="11">
        <v>30.305387888194801</v>
      </c>
      <c r="AV219" s="10" t="s">
        <v>59</v>
      </c>
      <c r="AW219" s="10" t="s">
        <v>59</v>
      </c>
      <c r="AX219" s="11">
        <v>33.921785338274198</v>
      </c>
      <c r="AY219" s="11">
        <v>33.921785338274198</v>
      </c>
      <c r="AZ219" s="10" t="s">
        <v>59</v>
      </c>
      <c r="BA219" s="10" t="s">
        <v>59</v>
      </c>
      <c r="BB219" s="11">
        <v>30.264379811358101</v>
      </c>
      <c r="BC219" s="11">
        <v>30.264379811358101</v>
      </c>
      <c r="BD219" s="10" t="s">
        <v>59</v>
      </c>
      <c r="BE219" s="10" t="s">
        <v>59</v>
      </c>
      <c r="BF219" s="5" t="s">
        <v>59</v>
      </c>
    </row>
    <row r="220" spans="1:58" hidden="1" x14ac:dyDescent="0.2">
      <c r="A220" s="8" t="s">
        <v>277</v>
      </c>
      <c r="B220" s="9">
        <v>4307138</v>
      </c>
      <c r="C220" s="16" t="s">
        <v>443</v>
      </c>
      <c r="D220" s="16" t="s">
        <v>552</v>
      </c>
      <c r="E220" s="17" t="s">
        <v>441</v>
      </c>
      <c r="F220" s="17" t="s">
        <v>446</v>
      </c>
      <c r="G220" s="11">
        <v>22.757372033829</v>
      </c>
      <c r="H220" s="11">
        <v>19.982074648055701</v>
      </c>
      <c r="I220" s="11">
        <v>18.476884411773</v>
      </c>
      <c r="J220" s="11">
        <v>19.680986356423801</v>
      </c>
      <c r="K220" s="11">
        <v>24.353230406231301</v>
      </c>
      <c r="L220" s="11">
        <v>20.796468415569301</v>
      </c>
      <c r="M220" s="11">
        <v>16.8448779512293</v>
      </c>
      <c r="N220" s="11">
        <v>14.8191181426709</v>
      </c>
      <c r="O220" s="11">
        <v>15.927610726217001</v>
      </c>
      <c r="P220" s="11">
        <v>19.5199428747299</v>
      </c>
      <c r="Q220" s="11">
        <v>19.7352349837902</v>
      </c>
      <c r="R220" s="11">
        <v>21.264277955522498</v>
      </c>
      <c r="S220" s="11">
        <v>25.3005110876976</v>
      </c>
      <c r="T220" s="11">
        <v>27.798654856328</v>
      </c>
      <c r="U220" s="11">
        <v>31.407135494013101</v>
      </c>
      <c r="V220" s="11">
        <v>30.8631426457797</v>
      </c>
      <c r="W220" s="11">
        <v>31.890054435347299</v>
      </c>
      <c r="X220" s="11">
        <v>31.548324876743301</v>
      </c>
      <c r="Y220" s="11">
        <v>29.724499821223802</v>
      </c>
      <c r="Z220" s="11">
        <v>31.236016490230298</v>
      </c>
      <c r="AA220" s="11">
        <v>32.489796626478999</v>
      </c>
      <c r="AB220" s="11">
        <v>34.178712438493498</v>
      </c>
      <c r="AC220" s="11">
        <v>33.219141926540097</v>
      </c>
      <c r="AD220" s="11">
        <v>35.056381794225999</v>
      </c>
      <c r="AE220" s="11">
        <v>36.588913239633001</v>
      </c>
      <c r="AF220" s="11">
        <v>37.892970608271398</v>
      </c>
      <c r="AG220" s="10" t="s">
        <v>59</v>
      </c>
      <c r="AH220" s="10" t="s">
        <v>59</v>
      </c>
      <c r="AI220" s="11">
        <v>31.7451540482454</v>
      </c>
      <c r="AJ220" s="10" t="s">
        <v>59</v>
      </c>
      <c r="AK220" s="10" t="s">
        <v>59</v>
      </c>
      <c r="AL220" s="10" t="s">
        <v>59</v>
      </c>
      <c r="AM220" s="11">
        <v>29.5720817976676</v>
      </c>
      <c r="AN220" s="10" t="s">
        <v>59</v>
      </c>
      <c r="AO220" s="10" t="s">
        <v>59</v>
      </c>
      <c r="AP220" s="10" t="s">
        <v>59</v>
      </c>
      <c r="AQ220" s="11">
        <v>26.596555015507299</v>
      </c>
      <c r="AR220" s="10" t="s">
        <v>59</v>
      </c>
      <c r="AS220" s="10" t="s">
        <v>59</v>
      </c>
      <c r="AT220" s="10" t="s">
        <v>59</v>
      </c>
      <c r="AU220" s="11">
        <v>29.3728903926885</v>
      </c>
      <c r="AV220" s="10" t="s">
        <v>59</v>
      </c>
      <c r="AW220" s="10" t="s">
        <v>59</v>
      </c>
      <c r="AX220" s="10" t="s">
        <v>59</v>
      </c>
      <c r="AY220" s="11">
        <v>20.891287427212099</v>
      </c>
      <c r="AZ220" s="10" t="s">
        <v>59</v>
      </c>
      <c r="BA220" s="10" t="s">
        <v>59</v>
      </c>
      <c r="BB220" s="10" t="s">
        <v>59</v>
      </c>
      <c r="BC220" s="11">
        <v>23.6747622772569</v>
      </c>
      <c r="BD220" s="10" t="s">
        <v>59</v>
      </c>
      <c r="BE220" s="10" t="s">
        <v>59</v>
      </c>
      <c r="BF220" s="6">
        <v>21.222677463455099</v>
      </c>
    </row>
    <row r="221" spans="1:58" hidden="1" x14ac:dyDescent="0.2">
      <c r="A221" s="8" t="s">
        <v>278</v>
      </c>
      <c r="B221" s="9">
        <v>4433201</v>
      </c>
      <c r="C221" s="16" t="s">
        <v>453</v>
      </c>
      <c r="D221" s="16"/>
      <c r="E221" s="17" t="s">
        <v>441</v>
      </c>
      <c r="F221" s="17" t="s">
        <v>446</v>
      </c>
      <c r="G221" s="11">
        <v>36.501509595526301</v>
      </c>
      <c r="H221" s="11">
        <v>37.062393058945702</v>
      </c>
      <c r="I221" s="11">
        <v>38.829721139997901</v>
      </c>
      <c r="J221" s="11">
        <v>39.541356527081497</v>
      </c>
      <c r="K221" s="11">
        <v>39.478375395374698</v>
      </c>
      <c r="L221" s="10" t="s">
        <v>59</v>
      </c>
      <c r="M221" s="10" t="s">
        <v>59</v>
      </c>
      <c r="N221" s="11">
        <v>41.059933134433997</v>
      </c>
      <c r="O221" s="11">
        <v>40.919800719677902</v>
      </c>
      <c r="P221" s="11">
        <v>38.388811562369497</v>
      </c>
      <c r="Q221" s="11">
        <v>36.828288238337997</v>
      </c>
      <c r="R221" s="10" t="s">
        <v>59</v>
      </c>
      <c r="S221" s="11">
        <v>38.854258310173797</v>
      </c>
      <c r="T221" s="10" t="s">
        <v>59</v>
      </c>
      <c r="U221" s="10" t="s">
        <v>59</v>
      </c>
      <c r="V221" s="10" t="s">
        <v>59</v>
      </c>
      <c r="W221" s="11">
        <v>39.645001885002699</v>
      </c>
      <c r="X221" s="10" t="s">
        <v>59</v>
      </c>
      <c r="Y221" s="11">
        <v>35.716925219876003</v>
      </c>
      <c r="Z221" s="10" t="s">
        <v>59</v>
      </c>
      <c r="AA221" s="11">
        <v>38.316659578019198</v>
      </c>
      <c r="AB221" s="10" t="s">
        <v>59</v>
      </c>
      <c r="AC221" s="10" t="s">
        <v>59</v>
      </c>
      <c r="AD221" s="10" t="s">
        <v>59</v>
      </c>
      <c r="AE221" s="11">
        <v>38.996762210950898</v>
      </c>
      <c r="AF221" s="10" t="s">
        <v>59</v>
      </c>
      <c r="AG221" s="11">
        <v>34.280711096934397</v>
      </c>
      <c r="AH221" s="10" t="s">
        <v>59</v>
      </c>
      <c r="AI221" s="11">
        <v>27.340061700813401</v>
      </c>
      <c r="AJ221" s="10" t="s">
        <v>59</v>
      </c>
      <c r="AK221" s="10" t="s">
        <v>59</v>
      </c>
      <c r="AL221" s="10" t="s">
        <v>59</v>
      </c>
      <c r="AM221" s="11">
        <v>28.254795782905099</v>
      </c>
      <c r="AN221" s="10" t="s">
        <v>59</v>
      </c>
      <c r="AO221" s="10" t="s">
        <v>59</v>
      </c>
      <c r="AP221" s="10" t="s">
        <v>59</v>
      </c>
      <c r="AQ221" s="11">
        <v>28.922824633545002</v>
      </c>
      <c r="AR221" s="10" t="s">
        <v>59</v>
      </c>
      <c r="AS221" s="10" t="s">
        <v>59</v>
      </c>
      <c r="AT221" s="10" t="s">
        <v>59</v>
      </c>
      <c r="AU221" s="11">
        <v>38.159414317464098</v>
      </c>
      <c r="AV221" s="10" t="s">
        <v>59</v>
      </c>
      <c r="AW221" s="10" t="s">
        <v>59</v>
      </c>
      <c r="AX221" s="10" t="s">
        <v>59</v>
      </c>
      <c r="AY221" s="11">
        <v>36.507055824956602</v>
      </c>
      <c r="AZ221" s="10" t="s">
        <v>59</v>
      </c>
      <c r="BA221" s="10" t="s">
        <v>59</v>
      </c>
      <c r="BB221" s="10" t="s">
        <v>59</v>
      </c>
      <c r="BC221" s="11">
        <v>27.510304069503899</v>
      </c>
      <c r="BD221" s="10" t="s">
        <v>59</v>
      </c>
      <c r="BE221" s="10" t="s">
        <v>59</v>
      </c>
      <c r="BF221" s="5" t="s">
        <v>59</v>
      </c>
    </row>
    <row r="222" spans="1:58" hidden="1" x14ac:dyDescent="0.2">
      <c r="A222" s="8" t="s">
        <v>279</v>
      </c>
      <c r="B222" s="9">
        <v>4794875</v>
      </c>
      <c r="C222" s="16" t="s">
        <v>452</v>
      </c>
      <c r="D222" s="16"/>
      <c r="E222" s="17" t="s">
        <v>441</v>
      </c>
      <c r="F222" s="17" t="s">
        <v>446</v>
      </c>
      <c r="G222" s="11">
        <v>10.444865785029799</v>
      </c>
      <c r="H222" s="10" t="s">
        <v>59</v>
      </c>
      <c r="I222" s="11">
        <v>13.3112779931762</v>
      </c>
      <c r="J222" s="11">
        <v>7.96381679185175</v>
      </c>
      <c r="K222" s="11">
        <v>7.96381679185175</v>
      </c>
      <c r="L222" s="10" t="s">
        <v>59</v>
      </c>
      <c r="M222" s="11">
        <v>11.1541719688855</v>
      </c>
      <c r="N222" s="11">
        <v>14.674147203554901</v>
      </c>
      <c r="O222" s="11">
        <v>14.674147203554901</v>
      </c>
      <c r="P222" s="11">
        <v>14.9587232370809</v>
      </c>
      <c r="Q222" s="11">
        <v>20.0818271084276</v>
      </c>
      <c r="R222" s="11">
        <v>28.453749058319101</v>
      </c>
      <c r="S222" s="11">
        <v>20.346301688975</v>
      </c>
      <c r="T222" s="10" t="s">
        <v>59</v>
      </c>
      <c r="U222" s="10" t="s">
        <v>59</v>
      </c>
      <c r="V222" s="11">
        <v>18.365962736734001</v>
      </c>
      <c r="W222" s="11">
        <v>18.365962736734001</v>
      </c>
      <c r="X222" s="10" t="s">
        <v>59</v>
      </c>
      <c r="Y222" s="10" t="s">
        <v>59</v>
      </c>
      <c r="Z222" s="11">
        <v>20.3694390476645</v>
      </c>
      <c r="AA222" s="11">
        <v>20.3694390476645</v>
      </c>
      <c r="AB222" s="10" t="s">
        <v>59</v>
      </c>
      <c r="AC222" s="10" t="s">
        <v>59</v>
      </c>
      <c r="AD222" s="11">
        <v>20.8570880549597</v>
      </c>
      <c r="AE222" s="11">
        <v>20.8570880549597</v>
      </c>
      <c r="AF222" s="10" t="s">
        <v>59</v>
      </c>
      <c r="AG222" s="10" t="s">
        <v>59</v>
      </c>
      <c r="AH222" s="11">
        <v>38.919715873127998</v>
      </c>
      <c r="AI222" s="11">
        <v>38.919715873127998</v>
      </c>
      <c r="AJ222" s="10" t="s">
        <v>59</v>
      </c>
      <c r="AK222" s="10" t="s">
        <v>59</v>
      </c>
      <c r="AL222" s="11">
        <v>41.205299764902897</v>
      </c>
      <c r="AM222" s="11">
        <v>41.205299764902897</v>
      </c>
      <c r="AN222" s="10" t="s">
        <v>59</v>
      </c>
      <c r="AO222" s="10" t="s">
        <v>59</v>
      </c>
      <c r="AP222" s="11">
        <v>39.7390771288755</v>
      </c>
      <c r="AQ222" s="11">
        <v>39.7390771288755</v>
      </c>
      <c r="AR222" s="10" t="s">
        <v>59</v>
      </c>
      <c r="AS222" s="10" t="s">
        <v>59</v>
      </c>
      <c r="AT222" s="11">
        <v>38.434378668881898</v>
      </c>
      <c r="AU222" s="11">
        <v>38.434378668881898</v>
      </c>
      <c r="AV222" s="10" t="s">
        <v>59</v>
      </c>
      <c r="AW222" s="10" t="s">
        <v>59</v>
      </c>
      <c r="AX222" s="11">
        <v>33.807941471478301</v>
      </c>
      <c r="AY222" s="11">
        <v>33.807941471478301</v>
      </c>
      <c r="AZ222" s="10" t="s">
        <v>59</v>
      </c>
      <c r="BA222" s="10" t="s">
        <v>59</v>
      </c>
      <c r="BB222" s="10" t="s">
        <v>59</v>
      </c>
      <c r="BC222" s="10" t="s">
        <v>59</v>
      </c>
      <c r="BD222" s="10" t="s">
        <v>59</v>
      </c>
      <c r="BE222" s="10" t="s">
        <v>59</v>
      </c>
      <c r="BF222" s="5" t="s">
        <v>59</v>
      </c>
    </row>
    <row r="223" spans="1:58" hidden="1" x14ac:dyDescent="0.2">
      <c r="A223" s="8" t="s">
        <v>280</v>
      </c>
      <c r="B223" s="9">
        <v>9357045</v>
      </c>
      <c r="C223" s="18" t="s">
        <v>452</v>
      </c>
      <c r="D223" s="18"/>
      <c r="E223" s="19" t="s">
        <v>441</v>
      </c>
      <c r="F223" s="19" t="s">
        <v>446</v>
      </c>
      <c r="G223" s="10">
        <f>(4294532399+676809031)/80015236594*100</f>
        <v>6.2129934767608743</v>
      </c>
      <c r="H223" s="10" t="s">
        <v>59</v>
      </c>
      <c r="I223" s="10" t="s">
        <v>59</v>
      </c>
      <c r="J223" s="11">
        <v>18.009102732864701</v>
      </c>
      <c r="K223" s="11">
        <v>18.009102732864701</v>
      </c>
      <c r="L223" s="10" t="s">
        <v>59</v>
      </c>
      <c r="M223" s="10" t="s">
        <v>59</v>
      </c>
      <c r="N223" s="10">
        <f>(4747230671+897272856+914462374)/75961094492*100</f>
        <v>8.6346384881154794</v>
      </c>
      <c r="O223" s="10">
        <f>(4747230671+897272856+914462374)/75961094492*100</f>
        <v>8.6346384881154794</v>
      </c>
      <c r="P223" s="10" t="s">
        <v>59</v>
      </c>
      <c r="Q223" s="10" t="s">
        <v>59</v>
      </c>
      <c r="R223" s="10">
        <f>(5818799848+1161704069+597581412+907803126+3295471048)/71552258723*100</f>
        <v>16.465391468086469</v>
      </c>
      <c r="S223" s="10">
        <f>(5818799848+1161704069+597581412+907803126+3295471048)/71552258723*100</f>
        <v>16.465391468086469</v>
      </c>
      <c r="T223" s="10" t="s">
        <v>59</v>
      </c>
      <c r="U223" s="10" t="s">
        <v>59</v>
      </c>
      <c r="V223" s="11">
        <v>23.343091418007202</v>
      </c>
      <c r="W223" s="11">
        <v>23.343091418007202</v>
      </c>
      <c r="X223" s="10" t="s">
        <v>59</v>
      </c>
      <c r="Y223" s="10" t="s">
        <v>59</v>
      </c>
      <c r="Z223" s="11">
        <v>22.689583817979301</v>
      </c>
      <c r="AA223" s="11">
        <v>22.689583817979301</v>
      </c>
      <c r="AB223" s="10" t="s">
        <v>59</v>
      </c>
      <c r="AC223" s="10" t="s">
        <v>59</v>
      </c>
      <c r="AD223" s="11">
        <v>23.655871917792201</v>
      </c>
      <c r="AE223" s="11">
        <v>23.655871917792201</v>
      </c>
      <c r="AF223" s="10" t="s">
        <v>59</v>
      </c>
      <c r="AG223" s="10" t="s">
        <v>59</v>
      </c>
      <c r="AH223" s="11">
        <v>28.418433997432899</v>
      </c>
      <c r="AI223" s="11">
        <v>28.418433997432899</v>
      </c>
      <c r="AJ223" s="10" t="s">
        <v>59</v>
      </c>
      <c r="AK223" s="10" t="s">
        <v>59</v>
      </c>
      <c r="AL223" s="11">
        <v>37.230754606358403</v>
      </c>
      <c r="AM223" s="11">
        <v>37.230754606358403</v>
      </c>
      <c r="AN223" s="10" t="s">
        <v>59</v>
      </c>
      <c r="AO223" s="10" t="s">
        <v>59</v>
      </c>
      <c r="AP223" s="11">
        <v>29.870831558397501</v>
      </c>
      <c r="AQ223" s="11">
        <v>29.870831558397501</v>
      </c>
      <c r="AR223" s="10" t="s">
        <v>59</v>
      </c>
      <c r="AS223" s="10" t="s">
        <v>59</v>
      </c>
      <c r="AT223" s="11">
        <v>26.036711533981201</v>
      </c>
      <c r="AU223" s="11">
        <v>26.036711533981201</v>
      </c>
      <c r="AV223" s="10" t="s">
        <v>59</v>
      </c>
      <c r="AW223" s="10" t="s">
        <v>59</v>
      </c>
      <c r="AX223" s="10" t="s">
        <v>59</v>
      </c>
      <c r="AY223" s="10" t="s">
        <v>59</v>
      </c>
      <c r="AZ223" s="10" t="s">
        <v>59</v>
      </c>
      <c r="BA223" s="10" t="s">
        <v>59</v>
      </c>
      <c r="BB223" s="10" t="s">
        <v>59</v>
      </c>
      <c r="BC223" s="10" t="s">
        <v>59</v>
      </c>
      <c r="BD223" s="10" t="s">
        <v>59</v>
      </c>
      <c r="BE223" s="10" t="s">
        <v>59</v>
      </c>
      <c r="BF223" s="5" t="s">
        <v>59</v>
      </c>
    </row>
    <row r="224" spans="1:58" hidden="1" x14ac:dyDescent="0.2">
      <c r="A224" s="8" t="s">
        <v>281</v>
      </c>
      <c r="B224" s="9">
        <v>4421838</v>
      </c>
      <c r="C224" s="16" t="s">
        <v>529</v>
      </c>
      <c r="D224" s="16"/>
      <c r="E224" s="17" t="s">
        <v>441</v>
      </c>
      <c r="F224" s="17" t="s">
        <v>446</v>
      </c>
      <c r="G224" s="11">
        <v>16.3014138406608</v>
      </c>
      <c r="H224" s="11">
        <v>16.6753574418086</v>
      </c>
      <c r="I224" s="11">
        <v>18.8313101106415</v>
      </c>
      <c r="J224" s="11">
        <v>20.069212724591001</v>
      </c>
      <c r="K224" s="11">
        <v>17.563225350856399</v>
      </c>
      <c r="L224" s="10" t="s">
        <v>59</v>
      </c>
      <c r="M224" s="11">
        <v>20.331484416499801</v>
      </c>
      <c r="N224" s="10" t="s">
        <v>59</v>
      </c>
      <c r="O224" s="11">
        <v>17.0474917134236</v>
      </c>
      <c r="P224" s="11">
        <v>16.523149689527099</v>
      </c>
      <c r="Q224" s="11">
        <v>17.049198684815199</v>
      </c>
      <c r="R224" s="11">
        <v>23.3038327480152</v>
      </c>
      <c r="S224" s="11">
        <v>27.988583424631798</v>
      </c>
      <c r="T224" s="11">
        <v>29.200785635472901</v>
      </c>
      <c r="U224" s="11">
        <v>29.624487458687401</v>
      </c>
      <c r="V224" s="10" t="s">
        <v>59</v>
      </c>
      <c r="W224" s="11">
        <v>26.183605992104901</v>
      </c>
      <c r="X224" s="10" t="s">
        <v>59</v>
      </c>
      <c r="Y224" s="10" t="s">
        <v>59</v>
      </c>
      <c r="Z224" s="10" t="s">
        <v>59</v>
      </c>
      <c r="AA224" s="11">
        <v>20.090224990306702</v>
      </c>
      <c r="AB224" s="10" t="s">
        <v>59</v>
      </c>
      <c r="AC224" s="10" t="s">
        <v>59</v>
      </c>
      <c r="AD224" s="10" t="s">
        <v>59</v>
      </c>
      <c r="AE224" s="11">
        <v>25.587755809341999</v>
      </c>
      <c r="AF224" s="10" t="s">
        <v>59</v>
      </c>
      <c r="AG224" s="10" t="s">
        <v>59</v>
      </c>
      <c r="AH224" s="10" t="s">
        <v>59</v>
      </c>
      <c r="AI224" s="11">
        <v>30.1748857158994</v>
      </c>
      <c r="AJ224" s="10" t="s">
        <v>59</v>
      </c>
      <c r="AK224" s="10" t="s">
        <v>59</v>
      </c>
      <c r="AL224" s="10" t="s">
        <v>59</v>
      </c>
      <c r="AM224" s="11">
        <v>24.194889160655801</v>
      </c>
      <c r="AN224" s="10" t="s">
        <v>59</v>
      </c>
      <c r="AO224" s="10" t="s">
        <v>59</v>
      </c>
      <c r="AP224" s="10" t="s">
        <v>59</v>
      </c>
      <c r="AQ224" s="11">
        <v>24.089384179323801</v>
      </c>
      <c r="AR224" s="10" t="s">
        <v>59</v>
      </c>
      <c r="AS224" s="10" t="s">
        <v>59</v>
      </c>
      <c r="AT224" s="10" t="s">
        <v>59</v>
      </c>
      <c r="AU224" s="10" t="s">
        <v>59</v>
      </c>
      <c r="AV224" s="10" t="s">
        <v>59</v>
      </c>
      <c r="AW224" s="10" t="s">
        <v>59</v>
      </c>
      <c r="AX224" s="10" t="s">
        <v>59</v>
      </c>
      <c r="AY224" s="10" t="s">
        <v>59</v>
      </c>
      <c r="AZ224" s="10" t="s">
        <v>59</v>
      </c>
      <c r="BA224" s="10" t="s">
        <v>59</v>
      </c>
      <c r="BB224" s="10" t="s">
        <v>59</v>
      </c>
      <c r="BC224" s="10" t="s">
        <v>59</v>
      </c>
      <c r="BD224" s="10" t="s">
        <v>59</v>
      </c>
      <c r="BE224" s="10" t="s">
        <v>59</v>
      </c>
      <c r="BF224" s="5" t="s">
        <v>59</v>
      </c>
    </row>
    <row r="225" spans="1:58" hidden="1" x14ac:dyDescent="0.2">
      <c r="A225" s="8" t="s">
        <v>282</v>
      </c>
      <c r="B225" s="9">
        <v>4421809</v>
      </c>
      <c r="C225" s="18" t="s">
        <v>453</v>
      </c>
      <c r="D225" s="18"/>
      <c r="E225" s="19" t="s">
        <v>441</v>
      </c>
      <c r="F225" s="19" t="s">
        <v>446</v>
      </c>
      <c r="G225" s="10">
        <f>(3229759007+1684782040+100013333)/49828646688*100</f>
        <v>10.063597374816185</v>
      </c>
      <c r="H225" s="10" t="s">
        <v>59</v>
      </c>
      <c r="I225" s="10" t="s">
        <v>59</v>
      </c>
      <c r="J225" s="10">
        <f>(2892430888+1685184966)/45592959706*100</f>
        <v>10.040181386595942</v>
      </c>
      <c r="K225" s="10">
        <f>(2892430888+1685184966)/45592959706*100</f>
        <v>10.040181386595942</v>
      </c>
      <c r="L225" s="10" t="s">
        <v>59</v>
      </c>
      <c r="M225" s="10" t="s">
        <v>59</v>
      </c>
      <c r="N225" s="10">
        <f>(2916779995+1817593906+1009125972)/42159611633*100</f>
        <v>13.623227659204373</v>
      </c>
      <c r="O225" s="10">
        <f>(2916779995+1817593906+1009125972)/42159611633*100</f>
        <v>13.623227659204373</v>
      </c>
      <c r="P225" s="10" t="s">
        <v>59</v>
      </c>
      <c r="Q225" s="10" t="s">
        <v>59</v>
      </c>
      <c r="R225" s="10">
        <f>(3568213879+2110885366+580135920+1917014032)/38187024929*100</f>
        <v>21.411066225247598</v>
      </c>
      <c r="S225" s="10">
        <f>(3568213879+2110885366+580135920+1917014032)/38187024929*100</f>
        <v>21.411066225247598</v>
      </c>
      <c r="T225" s="10" t="s">
        <v>59</v>
      </c>
      <c r="U225" s="10" t="s">
        <v>59</v>
      </c>
      <c r="V225" s="11">
        <v>28.439561657835998</v>
      </c>
      <c r="W225" s="11">
        <v>28.439561657835998</v>
      </c>
      <c r="X225" s="10" t="s">
        <v>59</v>
      </c>
      <c r="Y225" s="10" t="s">
        <v>59</v>
      </c>
      <c r="Z225" s="11">
        <v>24.204188726192498</v>
      </c>
      <c r="AA225" s="11">
        <v>24.204188726192498</v>
      </c>
      <c r="AB225" s="10" t="s">
        <v>59</v>
      </c>
      <c r="AC225" s="10" t="s">
        <v>59</v>
      </c>
      <c r="AD225" s="11">
        <v>24.613654609577601</v>
      </c>
      <c r="AE225" s="11">
        <v>24.613654609577601</v>
      </c>
      <c r="AF225" s="10" t="s">
        <v>59</v>
      </c>
      <c r="AG225" s="10" t="s">
        <v>59</v>
      </c>
      <c r="AH225" s="11">
        <v>38.262156456004703</v>
      </c>
      <c r="AI225" s="11">
        <v>38.262156456004703</v>
      </c>
      <c r="AJ225" s="10" t="s">
        <v>59</v>
      </c>
      <c r="AK225" s="10" t="s">
        <v>59</v>
      </c>
      <c r="AL225" s="11">
        <v>24.8232269931971</v>
      </c>
      <c r="AM225" s="11">
        <v>24.8232269931971</v>
      </c>
      <c r="AN225" s="10" t="s">
        <v>59</v>
      </c>
      <c r="AO225" s="10" t="s">
        <v>59</v>
      </c>
      <c r="AP225" s="11">
        <v>28.791336426967401</v>
      </c>
      <c r="AQ225" s="11">
        <v>28.791336426967401</v>
      </c>
      <c r="AR225" s="10" t="s">
        <v>59</v>
      </c>
      <c r="AS225" s="10" t="s">
        <v>59</v>
      </c>
      <c r="AT225" s="11">
        <v>23.323044382992698</v>
      </c>
      <c r="AU225" s="11">
        <v>23.323044382992698</v>
      </c>
      <c r="AV225" s="10" t="s">
        <v>59</v>
      </c>
      <c r="AW225" s="10" t="s">
        <v>59</v>
      </c>
      <c r="AX225" s="10" t="s">
        <v>59</v>
      </c>
      <c r="AY225" s="10" t="s">
        <v>59</v>
      </c>
      <c r="AZ225" s="10" t="s">
        <v>59</v>
      </c>
      <c r="BA225" s="10" t="s">
        <v>59</v>
      </c>
      <c r="BB225" s="10" t="s">
        <v>59</v>
      </c>
      <c r="BC225" s="10" t="s">
        <v>59</v>
      </c>
      <c r="BD225" s="10" t="s">
        <v>59</v>
      </c>
      <c r="BE225" s="10" t="s">
        <v>59</v>
      </c>
      <c r="BF225" s="5" t="s">
        <v>59</v>
      </c>
    </row>
    <row r="226" spans="1:58" hidden="1" x14ac:dyDescent="0.2">
      <c r="A226" s="8" t="s">
        <v>283</v>
      </c>
      <c r="B226" s="9">
        <v>4389259</v>
      </c>
      <c r="C226" s="14" t="s">
        <v>443</v>
      </c>
      <c r="D226" s="14" t="s">
        <v>553</v>
      </c>
      <c r="E226" s="15" t="s">
        <v>441</v>
      </c>
      <c r="F226" s="15" t="s">
        <v>446</v>
      </c>
      <c r="G226" s="11">
        <v>32.109760771035099</v>
      </c>
      <c r="H226" s="10" t="s">
        <v>59</v>
      </c>
      <c r="I226" s="11">
        <v>30.350788056972501</v>
      </c>
      <c r="J226" s="11">
        <v>30.457476893923001</v>
      </c>
      <c r="K226" s="11">
        <v>30.457476893923001</v>
      </c>
      <c r="L226" s="10" t="s">
        <v>59</v>
      </c>
      <c r="M226" s="11">
        <v>30.692270771297299</v>
      </c>
      <c r="N226" s="11">
        <v>33.530661179283797</v>
      </c>
      <c r="O226" s="11">
        <v>33.530661179283797</v>
      </c>
      <c r="P226" s="10" t="s">
        <v>59</v>
      </c>
      <c r="Q226" s="11">
        <v>34.111157643457403</v>
      </c>
      <c r="R226" s="11">
        <v>33.880365403538597</v>
      </c>
      <c r="S226" s="11">
        <v>33.880365403538597</v>
      </c>
      <c r="T226" s="10" t="s">
        <v>59</v>
      </c>
      <c r="U226" s="11">
        <v>34.060070149367</v>
      </c>
      <c r="V226" s="11">
        <v>34.790876012651701</v>
      </c>
      <c r="W226" s="11">
        <v>34.790876012651701</v>
      </c>
      <c r="X226" s="11">
        <v>31.9733141659163</v>
      </c>
      <c r="Y226" s="11">
        <v>32.755511301747802</v>
      </c>
      <c r="Z226" s="11">
        <v>32.526055904788898</v>
      </c>
      <c r="AA226" s="11">
        <v>31.120560401223901</v>
      </c>
      <c r="AB226" s="11">
        <v>32.298569928941497</v>
      </c>
      <c r="AC226" s="11">
        <v>32.530916033036398</v>
      </c>
      <c r="AD226" s="11">
        <v>34.268870201348399</v>
      </c>
      <c r="AE226" s="11">
        <v>34.022209791458003</v>
      </c>
      <c r="AF226" s="10" t="s">
        <v>59</v>
      </c>
      <c r="AG226" s="10" t="s">
        <v>59</v>
      </c>
      <c r="AH226" s="11">
        <v>30.637004104738701</v>
      </c>
      <c r="AI226" s="11">
        <v>30.637004104738701</v>
      </c>
      <c r="AJ226" s="10" t="s">
        <v>59</v>
      </c>
      <c r="AK226" s="10" t="s">
        <v>59</v>
      </c>
      <c r="AL226" s="11">
        <v>28.023023916556099</v>
      </c>
      <c r="AM226" s="11">
        <v>28.023023916556099</v>
      </c>
      <c r="AN226" s="10" t="s">
        <v>59</v>
      </c>
      <c r="AO226" s="10" t="s">
        <v>59</v>
      </c>
      <c r="AP226" s="11">
        <v>34.883931776704998</v>
      </c>
      <c r="AQ226" s="11">
        <v>34.883931776704998</v>
      </c>
      <c r="AR226" s="10" t="s">
        <v>59</v>
      </c>
      <c r="AS226" s="10" t="s">
        <v>59</v>
      </c>
      <c r="AT226" s="11">
        <v>36.890862703980098</v>
      </c>
      <c r="AU226" s="11">
        <v>36.890862703980098</v>
      </c>
      <c r="AV226" s="10" t="s">
        <v>59</v>
      </c>
      <c r="AW226" s="10" t="s">
        <v>59</v>
      </c>
      <c r="AX226" s="11">
        <v>39.865519393423803</v>
      </c>
      <c r="AY226" s="11">
        <v>39.865519393423803</v>
      </c>
      <c r="AZ226" s="10" t="s">
        <v>59</v>
      </c>
      <c r="BA226" s="10" t="s">
        <v>59</v>
      </c>
      <c r="BB226" s="11">
        <v>29.385889959430799</v>
      </c>
      <c r="BC226" s="11">
        <v>29.385889959430799</v>
      </c>
      <c r="BD226" s="10" t="s">
        <v>59</v>
      </c>
      <c r="BE226" s="10" t="s">
        <v>59</v>
      </c>
      <c r="BF226" s="5" t="s">
        <v>59</v>
      </c>
    </row>
    <row r="227" spans="1:58" hidden="1" x14ac:dyDescent="0.2">
      <c r="A227" s="8" t="s">
        <v>284</v>
      </c>
      <c r="B227" s="9">
        <v>4390986</v>
      </c>
      <c r="C227" s="16" t="s">
        <v>443</v>
      </c>
      <c r="D227" s="16" t="s">
        <v>554</v>
      </c>
      <c r="E227" s="17" t="s">
        <v>441</v>
      </c>
      <c r="F227" s="17" t="s">
        <v>446</v>
      </c>
      <c r="G227" s="11">
        <v>27.6615591766889</v>
      </c>
      <c r="H227" s="11">
        <v>27.755553212425699</v>
      </c>
      <c r="I227" s="11">
        <v>26.528572257967198</v>
      </c>
      <c r="J227" s="11">
        <v>27.861635659361401</v>
      </c>
      <c r="K227" s="11">
        <v>27.1773588704955</v>
      </c>
      <c r="L227" s="11">
        <v>26.537288599099501</v>
      </c>
      <c r="M227" s="11">
        <v>24.225029215109299</v>
      </c>
      <c r="N227" s="11">
        <v>24.6291104492839</v>
      </c>
      <c r="O227" s="11">
        <v>23.6929957922898</v>
      </c>
      <c r="P227" s="11">
        <v>23.632526088514101</v>
      </c>
      <c r="Q227" s="11">
        <v>25.3131696019963</v>
      </c>
      <c r="R227" s="11">
        <v>27.658118740376501</v>
      </c>
      <c r="S227" s="11">
        <v>27.068254766183198</v>
      </c>
      <c r="T227" s="11">
        <v>24.751019224832199</v>
      </c>
      <c r="U227" s="11">
        <v>29.2396867377186</v>
      </c>
      <c r="V227" s="11">
        <v>34.0074115082096</v>
      </c>
      <c r="W227" s="11">
        <v>32.789488110704198</v>
      </c>
      <c r="X227" s="11">
        <v>36.560873691575701</v>
      </c>
      <c r="Y227" s="11">
        <v>36.239338543991998</v>
      </c>
      <c r="Z227" s="11">
        <v>35.591457553945403</v>
      </c>
      <c r="AA227" s="11">
        <v>38.560743807563</v>
      </c>
      <c r="AB227" s="11">
        <v>39.137599827562603</v>
      </c>
      <c r="AC227" s="11">
        <v>38.537819314644302</v>
      </c>
      <c r="AD227" s="10" t="s">
        <v>59</v>
      </c>
      <c r="AE227" s="11">
        <v>40.549217566258498</v>
      </c>
      <c r="AF227" s="10" t="s">
        <v>59</v>
      </c>
      <c r="AG227" s="10" t="s">
        <v>59</v>
      </c>
      <c r="AH227" s="10" t="s">
        <v>59</v>
      </c>
      <c r="AI227" s="11">
        <v>38.650601124554903</v>
      </c>
      <c r="AJ227" s="10" t="s">
        <v>59</v>
      </c>
      <c r="AK227" s="10" t="s">
        <v>59</v>
      </c>
      <c r="AL227" s="10" t="s">
        <v>59</v>
      </c>
      <c r="AM227" s="11">
        <v>33.365379919265202</v>
      </c>
      <c r="AN227" s="10" t="s">
        <v>59</v>
      </c>
      <c r="AO227" s="10" t="s">
        <v>59</v>
      </c>
      <c r="AP227" s="10" t="s">
        <v>59</v>
      </c>
      <c r="AQ227" s="11">
        <v>37.191783586356799</v>
      </c>
      <c r="AR227" s="10" t="s">
        <v>59</v>
      </c>
      <c r="AS227" s="10" t="s">
        <v>59</v>
      </c>
      <c r="AT227" s="10" t="s">
        <v>59</v>
      </c>
      <c r="AU227" s="11">
        <v>33.094687154924998</v>
      </c>
      <c r="AV227" s="10" t="s">
        <v>59</v>
      </c>
      <c r="AW227" s="10" t="s">
        <v>59</v>
      </c>
      <c r="AX227" s="10" t="s">
        <v>59</v>
      </c>
      <c r="AY227" s="11">
        <v>33.938498909629402</v>
      </c>
      <c r="AZ227" s="10" t="s">
        <v>59</v>
      </c>
      <c r="BA227" s="10" t="s">
        <v>59</v>
      </c>
      <c r="BB227" s="10" t="s">
        <v>59</v>
      </c>
      <c r="BC227" s="11">
        <v>23.085240912572601</v>
      </c>
      <c r="BD227" s="10" t="s">
        <v>59</v>
      </c>
      <c r="BE227" s="10" t="s">
        <v>59</v>
      </c>
      <c r="BF227" s="5" t="s">
        <v>59</v>
      </c>
    </row>
    <row r="228" spans="1:58" hidden="1" x14ac:dyDescent="0.2">
      <c r="A228" s="8" t="s">
        <v>285</v>
      </c>
      <c r="B228" s="9">
        <v>4774679</v>
      </c>
      <c r="C228" s="16" t="s">
        <v>443</v>
      </c>
      <c r="D228" s="16" t="s">
        <v>555</v>
      </c>
      <c r="E228" s="17" t="s">
        <v>441</v>
      </c>
      <c r="F228" s="17" t="s">
        <v>446</v>
      </c>
      <c r="G228" s="11">
        <v>24.947315714558499</v>
      </c>
      <c r="H228" s="10" t="s">
        <v>59</v>
      </c>
      <c r="I228" s="11">
        <v>23.836759189198801</v>
      </c>
      <c r="J228" s="11">
        <v>25.8065212749284</v>
      </c>
      <c r="K228" s="11">
        <v>25.8065212749284</v>
      </c>
      <c r="L228" s="10" t="s">
        <v>59</v>
      </c>
      <c r="M228" s="11">
        <v>29.320625231593699</v>
      </c>
      <c r="N228" s="11">
        <v>31.9834235806835</v>
      </c>
      <c r="O228" s="11">
        <v>31.9834235806835</v>
      </c>
      <c r="P228" s="10" t="s">
        <v>59</v>
      </c>
      <c r="Q228" s="11">
        <v>33.090715765986502</v>
      </c>
      <c r="R228" s="11">
        <v>33.142652563156403</v>
      </c>
      <c r="S228" s="11">
        <v>33.142652563156403</v>
      </c>
      <c r="T228" s="10" t="s">
        <v>59</v>
      </c>
      <c r="U228" s="11">
        <v>26.716658510492099</v>
      </c>
      <c r="V228" s="11">
        <v>29.457194755203901</v>
      </c>
      <c r="W228" s="11">
        <v>29.457194755203901</v>
      </c>
      <c r="X228" s="11">
        <v>30.736135528799402</v>
      </c>
      <c r="Y228" s="10" t="s">
        <v>59</v>
      </c>
      <c r="Z228" s="11">
        <v>33.9201773868865</v>
      </c>
      <c r="AA228" s="11">
        <v>33.9201773868865</v>
      </c>
      <c r="AB228" s="10" t="s">
        <v>59</v>
      </c>
      <c r="AC228" s="11">
        <v>35.927058462870299</v>
      </c>
      <c r="AD228" s="11">
        <v>38.983326271820303</v>
      </c>
      <c r="AE228" s="11">
        <v>38.983326271820303</v>
      </c>
      <c r="AF228" s="10" t="s">
        <v>59</v>
      </c>
      <c r="AG228" s="10" t="s">
        <v>59</v>
      </c>
      <c r="AH228" s="11">
        <v>36.59823468255</v>
      </c>
      <c r="AI228" s="11">
        <v>36.59823468255</v>
      </c>
      <c r="AJ228" s="10" t="s">
        <v>59</v>
      </c>
      <c r="AK228" s="10" t="s">
        <v>59</v>
      </c>
      <c r="AL228" s="11">
        <v>29.838751624789801</v>
      </c>
      <c r="AM228" s="11">
        <v>29.838751624789801</v>
      </c>
      <c r="AN228" s="10" t="s">
        <v>59</v>
      </c>
      <c r="AO228" s="10" t="s">
        <v>59</v>
      </c>
      <c r="AP228" s="11">
        <v>27.6201558349381</v>
      </c>
      <c r="AQ228" s="11">
        <v>27.6201558349381</v>
      </c>
      <c r="AR228" s="10" t="s">
        <v>59</v>
      </c>
      <c r="AS228" s="10" t="s">
        <v>59</v>
      </c>
      <c r="AT228" s="11">
        <v>31.354666415395901</v>
      </c>
      <c r="AU228" s="11">
        <v>31.354666415395901</v>
      </c>
      <c r="AV228" s="10" t="s">
        <v>59</v>
      </c>
      <c r="AW228" s="10" t="s">
        <v>59</v>
      </c>
      <c r="AX228" s="11">
        <v>44.326704086978602</v>
      </c>
      <c r="AY228" s="11">
        <v>44.326704086978602</v>
      </c>
      <c r="AZ228" s="10" t="s">
        <v>59</v>
      </c>
      <c r="BA228" s="10" t="s">
        <v>59</v>
      </c>
      <c r="BB228" s="11">
        <v>45.248341067825002</v>
      </c>
      <c r="BC228" s="11">
        <v>45.248341067825002</v>
      </c>
      <c r="BD228" s="10" t="s">
        <v>59</v>
      </c>
      <c r="BE228" s="10" t="s">
        <v>59</v>
      </c>
      <c r="BF228" s="5" t="s">
        <v>59</v>
      </c>
    </row>
    <row r="229" spans="1:58" hidden="1" x14ac:dyDescent="0.2">
      <c r="A229" s="8" t="s">
        <v>286</v>
      </c>
      <c r="B229" s="9">
        <v>4306678</v>
      </c>
      <c r="C229" s="18" t="s">
        <v>443</v>
      </c>
      <c r="D229" s="18" t="s">
        <v>556</v>
      </c>
      <c r="E229" s="19" t="s">
        <v>450</v>
      </c>
      <c r="F229" s="19" t="s">
        <v>446</v>
      </c>
      <c r="G229" s="11">
        <v>21.317579935014798</v>
      </c>
      <c r="H229" s="10" t="s">
        <v>59</v>
      </c>
      <c r="I229" s="10" t="s">
        <v>59</v>
      </c>
      <c r="J229" s="11">
        <v>22.913907895765099</v>
      </c>
      <c r="K229" s="11">
        <v>22.913907895765099</v>
      </c>
      <c r="L229" s="10" t="s">
        <v>59</v>
      </c>
      <c r="M229" s="10" t="s">
        <v>59</v>
      </c>
      <c r="N229" s="10" t="s">
        <v>59</v>
      </c>
      <c r="O229" s="10" t="s">
        <v>59</v>
      </c>
      <c r="P229" s="10" t="s">
        <v>59</v>
      </c>
      <c r="Q229" s="10" t="s">
        <v>59</v>
      </c>
      <c r="R229" s="10" t="s">
        <v>59</v>
      </c>
      <c r="S229" s="10" t="s">
        <v>59</v>
      </c>
      <c r="T229" s="10" t="s">
        <v>59</v>
      </c>
      <c r="U229" s="10" t="s">
        <v>59</v>
      </c>
      <c r="V229" s="11">
        <v>27.115985315417301</v>
      </c>
      <c r="W229" s="11">
        <v>27.115985315417301</v>
      </c>
      <c r="X229" s="10" t="s">
        <v>59</v>
      </c>
      <c r="Y229" s="10" t="s">
        <v>59</v>
      </c>
      <c r="Z229" s="11">
        <v>27.716195566475399</v>
      </c>
      <c r="AA229" s="11">
        <v>27.716195566475399</v>
      </c>
      <c r="AB229" s="11">
        <v>27.156729893838399</v>
      </c>
      <c r="AC229" s="10" t="s">
        <v>59</v>
      </c>
      <c r="AD229" s="11">
        <v>36.377750968385399</v>
      </c>
      <c r="AE229" s="11">
        <v>36.377750968385399</v>
      </c>
      <c r="AF229" s="10" t="s">
        <v>59</v>
      </c>
      <c r="AG229" s="10" t="s">
        <v>59</v>
      </c>
      <c r="AH229" s="11">
        <v>24.201104276727801</v>
      </c>
      <c r="AI229" s="11">
        <v>24.201104276727801</v>
      </c>
      <c r="AJ229" s="10" t="s">
        <v>59</v>
      </c>
      <c r="AK229" s="10" t="s">
        <v>59</v>
      </c>
      <c r="AL229" s="11">
        <v>22.064110918801699</v>
      </c>
      <c r="AM229" s="11">
        <v>22.064110918801699</v>
      </c>
      <c r="AN229" s="10" t="s">
        <v>59</v>
      </c>
      <c r="AO229" s="10" t="s">
        <v>59</v>
      </c>
      <c r="AP229" s="11">
        <v>30.7452361663908</v>
      </c>
      <c r="AQ229" s="11">
        <v>30.7452361663908</v>
      </c>
      <c r="AR229" s="10" t="s">
        <v>59</v>
      </c>
      <c r="AS229" s="10" t="s">
        <v>59</v>
      </c>
      <c r="AT229" s="11">
        <v>35.093423053547497</v>
      </c>
      <c r="AU229" s="11">
        <v>35.093423053547497</v>
      </c>
      <c r="AV229" s="10" t="s">
        <v>59</v>
      </c>
      <c r="AW229" s="10" t="s">
        <v>59</v>
      </c>
      <c r="AX229" s="11">
        <v>42.657100303138101</v>
      </c>
      <c r="AY229" s="11">
        <v>42.657100303138101</v>
      </c>
      <c r="AZ229" s="10" t="s">
        <v>59</v>
      </c>
      <c r="BA229" s="10" t="s">
        <v>59</v>
      </c>
      <c r="BB229" s="11">
        <v>31.398080452524599</v>
      </c>
      <c r="BC229" s="11">
        <v>31.398080452524599</v>
      </c>
      <c r="BD229" s="10" t="s">
        <v>59</v>
      </c>
      <c r="BE229" s="10" t="s">
        <v>59</v>
      </c>
      <c r="BF229" s="6">
        <v>30.692868959895598</v>
      </c>
    </row>
    <row r="230" spans="1:58" ht="12.75" hidden="1" x14ac:dyDescent="0.2">
      <c r="A230" s="8" t="s">
        <v>287</v>
      </c>
      <c r="B230" s="9">
        <v>19868299</v>
      </c>
      <c r="C230" s="8" t="s">
        <v>557</v>
      </c>
      <c r="D230" s="8" t="s">
        <v>558</v>
      </c>
      <c r="E230" s="13" t="s">
        <v>441</v>
      </c>
      <c r="F230" s="13" t="s">
        <v>442</v>
      </c>
      <c r="G230" s="10" t="s">
        <v>59</v>
      </c>
      <c r="H230" s="10" t="s">
        <v>59</v>
      </c>
      <c r="I230" s="10" t="s">
        <v>59</v>
      </c>
      <c r="J230" s="10" t="s">
        <v>59</v>
      </c>
      <c r="K230" s="10" t="s">
        <v>59</v>
      </c>
      <c r="L230" s="10" t="s">
        <v>59</v>
      </c>
      <c r="M230" s="10" t="s">
        <v>59</v>
      </c>
      <c r="N230" s="10" t="s">
        <v>59</v>
      </c>
      <c r="O230" s="10" t="s">
        <v>59</v>
      </c>
      <c r="P230" s="10" t="s">
        <v>59</v>
      </c>
      <c r="Q230" s="10" t="s">
        <v>59</v>
      </c>
      <c r="R230" s="10" t="s">
        <v>59</v>
      </c>
      <c r="S230" s="10" t="s">
        <v>59</v>
      </c>
      <c r="T230" s="10" t="s">
        <v>59</v>
      </c>
      <c r="U230" s="10" t="s">
        <v>59</v>
      </c>
      <c r="V230" s="10" t="s">
        <v>59</v>
      </c>
      <c r="W230" s="10" t="s">
        <v>59</v>
      </c>
      <c r="X230" s="10" t="s">
        <v>59</v>
      </c>
      <c r="Y230" s="10" t="s">
        <v>59</v>
      </c>
      <c r="Z230" s="10" t="s">
        <v>59</v>
      </c>
      <c r="AA230" s="10" t="s">
        <v>59</v>
      </c>
      <c r="AB230" s="10" t="s">
        <v>59</v>
      </c>
      <c r="AC230" s="10" t="s">
        <v>59</v>
      </c>
      <c r="AD230" s="10" t="s">
        <v>59</v>
      </c>
      <c r="AE230" s="10" t="s">
        <v>59</v>
      </c>
      <c r="AF230" s="10" t="s">
        <v>59</v>
      </c>
      <c r="AG230" s="10" t="s">
        <v>59</v>
      </c>
      <c r="AH230" s="10" t="s">
        <v>59</v>
      </c>
      <c r="AI230" s="10" t="s">
        <v>59</v>
      </c>
      <c r="AJ230" s="10" t="s">
        <v>59</v>
      </c>
      <c r="AK230" s="10" t="s">
        <v>59</v>
      </c>
      <c r="AL230" s="10" t="s">
        <v>59</v>
      </c>
      <c r="AM230" s="10" t="s">
        <v>59</v>
      </c>
      <c r="AN230" s="10" t="s">
        <v>59</v>
      </c>
      <c r="AO230" s="10" t="s">
        <v>59</v>
      </c>
      <c r="AP230" s="10" t="s">
        <v>59</v>
      </c>
      <c r="AQ230" s="10" t="s">
        <v>59</v>
      </c>
      <c r="AR230" s="10" t="s">
        <v>59</v>
      </c>
      <c r="AS230" s="10" t="s">
        <v>59</v>
      </c>
      <c r="AT230" s="10" t="s">
        <v>59</v>
      </c>
      <c r="AU230" s="10" t="s">
        <v>59</v>
      </c>
      <c r="AV230" s="10" t="s">
        <v>59</v>
      </c>
      <c r="AW230" s="10" t="s">
        <v>59</v>
      </c>
      <c r="AX230" s="10" t="s">
        <v>59</v>
      </c>
      <c r="AY230" s="10" t="s">
        <v>59</v>
      </c>
      <c r="AZ230" s="10" t="s">
        <v>59</v>
      </c>
      <c r="BA230" s="10" t="s">
        <v>59</v>
      </c>
      <c r="BB230" s="10" t="s">
        <v>59</v>
      </c>
      <c r="BC230" s="10" t="s">
        <v>59</v>
      </c>
      <c r="BD230" s="10" t="s">
        <v>59</v>
      </c>
      <c r="BE230" s="10" t="s">
        <v>59</v>
      </c>
      <c r="BF230" s="5" t="s">
        <v>59</v>
      </c>
    </row>
    <row r="231" spans="1:58" hidden="1" x14ac:dyDescent="0.2">
      <c r="A231" s="8" t="s">
        <v>288</v>
      </c>
      <c r="B231" s="9">
        <v>4813296</v>
      </c>
      <c r="C231" s="16" t="s">
        <v>443</v>
      </c>
      <c r="D231" s="16" t="s">
        <v>559</v>
      </c>
      <c r="E231" s="17" t="s">
        <v>441</v>
      </c>
      <c r="F231" s="17" t="s">
        <v>446</v>
      </c>
      <c r="G231" s="11">
        <v>19.5089965833766</v>
      </c>
      <c r="H231" s="11">
        <v>21.844363212607799</v>
      </c>
      <c r="I231" s="11">
        <v>22.728687062872599</v>
      </c>
      <c r="J231" s="11">
        <v>17.916086332251599</v>
      </c>
      <c r="K231" s="11">
        <v>21.235940050287802</v>
      </c>
      <c r="L231" s="10" t="s">
        <v>59</v>
      </c>
      <c r="M231" s="11">
        <v>21.3931442597124</v>
      </c>
      <c r="N231" s="11">
        <v>18.3053732889238</v>
      </c>
      <c r="O231" s="11">
        <v>19.967381247071899</v>
      </c>
      <c r="P231" s="11">
        <v>21.994599824998001</v>
      </c>
      <c r="Q231" s="11">
        <v>24.136540692189602</v>
      </c>
      <c r="R231" s="11">
        <v>25.188627005177601</v>
      </c>
      <c r="S231" s="11">
        <v>27.6109674196146</v>
      </c>
      <c r="T231" s="11">
        <v>27.7610475778554</v>
      </c>
      <c r="U231" s="11">
        <v>27.622253225422</v>
      </c>
      <c r="V231" s="11">
        <v>31.0652248970523</v>
      </c>
      <c r="W231" s="11">
        <v>34.567585123842498</v>
      </c>
      <c r="X231" s="11">
        <v>36.0069724843435</v>
      </c>
      <c r="Y231" s="11">
        <v>37.5233790252395</v>
      </c>
      <c r="Z231" s="11">
        <v>34.115026768236</v>
      </c>
      <c r="AA231" s="11">
        <v>34.6974885949437</v>
      </c>
      <c r="AB231" s="11">
        <v>38.648267979406</v>
      </c>
      <c r="AC231" s="11">
        <v>44.0233426356466</v>
      </c>
      <c r="AD231" s="10" t="s">
        <v>59</v>
      </c>
      <c r="AE231" s="11">
        <v>50.408463050208503</v>
      </c>
      <c r="AF231" s="10" t="s">
        <v>59</v>
      </c>
      <c r="AG231" s="10" t="s">
        <v>59</v>
      </c>
      <c r="AH231" s="10" t="s">
        <v>59</v>
      </c>
      <c r="AI231" s="11">
        <v>41.9244334197885</v>
      </c>
      <c r="AJ231" s="10" t="s">
        <v>59</v>
      </c>
      <c r="AK231" s="10" t="s">
        <v>59</v>
      </c>
      <c r="AL231" s="10" t="s">
        <v>59</v>
      </c>
      <c r="AM231" s="11">
        <v>37.103344754294604</v>
      </c>
      <c r="AN231" s="10" t="s">
        <v>59</v>
      </c>
      <c r="AO231" s="10" t="s">
        <v>59</v>
      </c>
      <c r="AP231" s="10" t="s">
        <v>59</v>
      </c>
      <c r="AQ231" s="11">
        <v>27.745194638753301</v>
      </c>
      <c r="AR231" s="10" t="s">
        <v>59</v>
      </c>
      <c r="AS231" s="10" t="s">
        <v>59</v>
      </c>
      <c r="AT231" s="10" t="s">
        <v>59</v>
      </c>
      <c r="AU231" s="11">
        <v>37.0206099367931</v>
      </c>
      <c r="AV231" s="10" t="s">
        <v>59</v>
      </c>
      <c r="AW231" s="10" t="s">
        <v>59</v>
      </c>
      <c r="AX231" s="10" t="s">
        <v>59</v>
      </c>
      <c r="AY231" s="10" t="s">
        <v>59</v>
      </c>
      <c r="AZ231" s="10" t="s">
        <v>59</v>
      </c>
      <c r="BA231" s="10" t="s">
        <v>59</v>
      </c>
      <c r="BB231" s="10" t="s">
        <v>59</v>
      </c>
      <c r="BC231" s="10" t="s">
        <v>59</v>
      </c>
      <c r="BD231" s="10" t="s">
        <v>59</v>
      </c>
      <c r="BE231" s="10" t="s">
        <v>59</v>
      </c>
      <c r="BF231" s="5" t="s">
        <v>59</v>
      </c>
    </row>
    <row r="232" spans="1:58" hidden="1" x14ac:dyDescent="0.2">
      <c r="A232" s="8" t="s">
        <v>289</v>
      </c>
      <c r="B232" s="9">
        <v>7177180</v>
      </c>
      <c r="C232" s="18" t="s">
        <v>452</v>
      </c>
      <c r="D232" s="18"/>
      <c r="E232" s="19" t="s">
        <v>441</v>
      </c>
      <c r="F232" s="19" t="s">
        <v>446</v>
      </c>
      <c r="G232" s="10" t="s">
        <v>59</v>
      </c>
      <c r="H232" s="10" t="s">
        <v>59</v>
      </c>
      <c r="I232" s="10" t="s">
        <v>59</v>
      </c>
      <c r="J232" s="10" t="s">
        <v>59</v>
      </c>
      <c r="K232" s="10" t="s">
        <v>59</v>
      </c>
      <c r="L232" s="10" t="s">
        <v>59</v>
      </c>
      <c r="M232" s="10" t="s">
        <v>59</v>
      </c>
      <c r="N232" s="10" t="s">
        <v>59</v>
      </c>
      <c r="O232" s="10" t="s">
        <v>59</v>
      </c>
      <c r="P232" s="10" t="s">
        <v>59</v>
      </c>
      <c r="Q232" s="10" t="s">
        <v>59</v>
      </c>
      <c r="R232" s="10" t="s">
        <v>59</v>
      </c>
      <c r="S232" s="10" t="s">
        <v>59</v>
      </c>
      <c r="T232" s="10" t="s">
        <v>59</v>
      </c>
      <c r="U232" s="10" t="s">
        <v>59</v>
      </c>
      <c r="V232" s="11">
        <v>34.044443386640999</v>
      </c>
      <c r="W232" s="11">
        <v>33.605444127807601</v>
      </c>
      <c r="X232" s="10" t="s">
        <v>59</v>
      </c>
      <c r="Y232" s="10" t="s">
        <v>59</v>
      </c>
      <c r="Z232" s="11">
        <v>40.065057865867097</v>
      </c>
      <c r="AA232" s="11">
        <v>40.065057865867097</v>
      </c>
      <c r="AB232" s="10" t="s">
        <v>59</v>
      </c>
      <c r="AC232" s="10" t="s">
        <v>59</v>
      </c>
      <c r="AD232" s="11">
        <v>45.182225984026303</v>
      </c>
      <c r="AE232" s="11">
        <v>45.182225984026303</v>
      </c>
      <c r="AF232" s="10" t="s">
        <v>59</v>
      </c>
      <c r="AG232" s="10" t="s">
        <v>59</v>
      </c>
      <c r="AH232" s="11">
        <v>29.224977883939999</v>
      </c>
      <c r="AI232" s="11">
        <v>29.224977883939999</v>
      </c>
      <c r="AJ232" s="10" t="s">
        <v>59</v>
      </c>
      <c r="AK232" s="10" t="s">
        <v>59</v>
      </c>
      <c r="AL232" s="11">
        <v>27.135749832180299</v>
      </c>
      <c r="AM232" s="11">
        <v>27.135749832180299</v>
      </c>
      <c r="AN232" s="10" t="s">
        <v>59</v>
      </c>
      <c r="AO232" s="10" t="s">
        <v>59</v>
      </c>
      <c r="AP232" s="10" t="s">
        <v>59</v>
      </c>
      <c r="AQ232" s="10" t="s">
        <v>59</v>
      </c>
      <c r="AR232" s="10" t="s">
        <v>59</v>
      </c>
      <c r="AS232" s="10" t="s">
        <v>59</v>
      </c>
      <c r="AT232" s="10" t="s">
        <v>59</v>
      </c>
      <c r="AU232" s="10" t="s">
        <v>59</v>
      </c>
      <c r="AV232" s="10" t="s">
        <v>59</v>
      </c>
      <c r="AW232" s="10" t="s">
        <v>59</v>
      </c>
      <c r="AX232" s="10" t="s">
        <v>59</v>
      </c>
      <c r="AY232" s="10" t="s">
        <v>59</v>
      </c>
      <c r="AZ232" s="10" t="s">
        <v>59</v>
      </c>
      <c r="BA232" s="10" t="s">
        <v>59</v>
      </c>
      <c r="BB232" s="10" t="s">
        <v>59</v>
      </c>
      <c r="BC232" s="10" t="s">
        <v>59</v>
      </c>
      <c r="BD232" s="10" t="s">
        <v>59</v>
      </c>
      <c r="BE232" s="10" t="s">
        <v>59</v>
      </c>
      <c r="BF232" s="5" t="s">
        <v>59</v>
      </c>
    </row>
    <row r="233" spans="1:58" hidden="1" x14ac:dyDescent="0.2">
      <c r="A233" s="8" t="s">
        <v>290</v>
      </c>
      <c r="B233" s="9">
        <v>4794955</v>
      </c>
      <c r="C233" s="16" t="s">
        <v>443</v>
      </c>
      <c r="D233" s="16" t="s">
        <v>560</v>
      </c>
      <c r="E233" s="17" t="s">
        <v>450</v>
      </c>
      <c r="F233" s="17" t="s">
        <v>446</v>
      </c>
      <c r="G233" s="11">
        <v>17.833622457465399</v>
      </c>
      <c r="H233" s="10" t="s">
        <v>59</v>
      </c>
      <c r="I233" s="11">
        <v>21.984012183996501</v>
      </c>
      <c r="J233" s="11">
        <v>23.037714873346999</v>
      </c>
      <c r="K233" s="11">
        <v>23.037714873346999</v>
      </c>
      <c r="L233" s="10" t="s">
        <v>59</v>
      </c>
      <c r="M233" s="11">
        <v>22.106687668903401</v>
      </c>
      <c r="N233" s="11">
        <v>23.088457041485299</v>
      </c>
      <c r="O233" s="11">
        <v>23.088457041485299</v>
      </c>
      <c r="P233" s="10" t="s">
        <v>59</v>
      </c>
      <c r="Q233" s="11">
        <v>22.613255025266898</v>
      </c>
      <c r="R233" s="11">
        <v>25.607967999090398</v>
      </c>
      <c r="S233" s="11">
        <v>25.607967999090398</v>
      </c>
      <c r="T233" s="10" t="s">
        <v>59</v>
      </c>
      <c r="U233" s="11">
        <v>25.9019578655722</v>
      </c>
      <c r="V233" s="11">
        <v>23.840433653050901</v>
      </c>
      <c r="W233" s="11">
        <v>23.840433653050901</v>
      </c>
      <c r="X233" s="10" t="s">
        <v>59</v>
      </c>
      <c r="Y233" s="11">
        <v>19.553558793994199</v>
      </c>
      <c r="Z233" s="11">
        <v>17.430690013120401</v>
      </c>
      <c r="AA233" s="11">
        <v>17.430690013120401</v>
      </c>
      <c r="AB233" s="10" t="s">
        <v>59</v>
      </c>
      <c r="AC233" s="10" t="s">
        <v>59</v>
      </c>
      <c r="AD233" s="11">
        <v>18.015771875799601</v>
      </c>
      <c r="AE233" s="11">
        <v>18.015771875799601</v>
      </c>
      <c r="AF233" s="10" t="s">
        <v>59</v>
      </c>
      <c r="AG233" s="11">
        <v>16.555269922879202</v>
      </c>
      <c r="AH233" s="11">
        <v>18.96939271494</v>
      </c>
      <c r="AI233" s="11">
        <v>18.96939271494</v>
      </c>
      <c r="AJ233" s="10" t="s">
        <v>59</v>
      </c>
      <c r="AK233" s="10" t="s">
        <v>59</v>
      </c>
      <c r="AL233" s="11">
        <v>18.345294172574</v>
      </c>
      <c r="AM233" s="11">
        <v>18.345294172574</v>
      </c>
      <c r="AN233" s="10" t="s">
        <v>59</v>
      </c>
      <c r="AO233" s="10" t="s">
        <v>59</v>
      </c>
      <c r="AP233" s="11">
        <v>19.507273024103899</v>
      </c>
      <c r="AQ233" s="11">
        <v>19.507273024103899</v>
      </c>
      <c r="AR233" s="10" t="s">
        <v>59</v>
      </c>
      <c r="AS233" s="10" t="s">
        <v>59</v>
      </c>
      <c r="AT233" s="11">
        <v>29.682749791215699</v>
      </c>
      <c r="AU233" s="11">
        <v>29.682749791215699</v>
      </c>
      <c r="AV233" s="10" t="s">
        <v>59</v>
      </c>
      <c r="AW233" s="10" t="s">
        <v>59</v>
      </c>
      <c r="AX233" s="11">
        <v>27.8258162809014</v>
      </c>
      <c r="AY233" s="11">
        <v>27.8258162809014</v>
      </c>
      <c r="AZ233" s="10" t="s">
        <v>59</v>
      </c>
      <c r="BA233" s="10" t="s">
        <v>59</v>
      </c>
      <c r="BB233" s="11">
        <v>22.1410935669293</v>
      </c>
      <c r="BC233" s="11">
        <v>22.1410935669293</v>
      </c>
      <c r="BD233" s="10" t="s">
        <v>59</v>
      </c>
      <c r="BE233" s="10" t="s">
        <v>59</v>
      </c>
      <c r="BF233" s="5" t="s">
        <v>59</v>
      </c>
    </row>
    <row r="234" spans="1:58" hidden="1" x14ac:dyDescent="0.2">
      <c r="A234" s="8" t="s">
        <v>291</v>
      </c>
      <c r="B234" s="9">
        <v>10443700</v>
      </c>
      <c r="C234" s="16" t="s">
        <v>453</v>
      </c>
      <c r="D234" s="16"/>
      <c r="E234" s="17" t="s">
        <v>441</v>
      </c>
      <c r="F234" s="17" t="s">
        <v>446</v>
      </c>
      <c r="G234" s="11">
        <v>11.2276153785049</v>
      </c>
      <c r="H234" s="11">
        <v>10.5045001284176</v>
      </c>
      <c r="I234" s="11">
        <v>11.907397448033599</v>
      </c>
      <c r="J234" s="11">
        <v>13.6455930855311</v>
      </c>
      <c r="K234" s="11">
        <v>21.859827755977101</v>
      </c>
      <c r="L234" s="10" t="s">
        <v>59</v>
      </c>
      <c r="M234" s="10" t="s">
        <v>59</v>
      </c>
      <c r="N234" s="10" t="s">
        <v>59</v>
      </c>
      <c r="O234" s="11">
        <v>19.5559261175625</v>
      </c>
      <c r="P234" s="11">
        <v>21.407341721632001</v>
      </c>
      <c r="Q234" s="11">
        <v>21.0693141495478</v>
      </c>
      <c r="R234" s="11">
        <v>21.0653186710048</v>
      </c>
      <c r="S234" s="11">
        <v>22.797093853849098</v>
      </c>
      <c r="T234" s="11">
        <v>20.412894193540101</v>
      </c>
      <c r="U234" s="11">
        <v>19.6742277127831</v>
      </c>
      <c r="V234" s="10" t="s">
        <v>59</v>
      </c>
      <c r="W234" s="11">
        <v>21.922747548385502</v>
      </c>
      <c r="X234" s="10" t="s">
        <v>59</v>
      </c>
      <c r="Y234" s="10" t="s">
        <v>59</v>
      </c>
      <c r="Z234" s="10" t="s">
        <v>59</v>
      </c>
      <c r="AA234" s="11">
        <v>16.261409949575</v>
      </c>
      <c r="AB234" s="10" t="s">
        <v>59</v>
      </c>
      <c r="AC234" s="10" t="s">
        <v>59</v>
      </c>
      <c r="AD234" s="10" t="s">
        <v>59</v>
      </c>
      <c r="AE234" s="11">
        <v>16.2364478248297</v>
      </c>
      <c r="AF234" s="10" t="s">
        <v>59</v>
      </c>
      <c r="AG234" s="10" t="s">
        <v>59</v>
      </c>
      <c r="AH234" s="10" t="s">
        <v>59</v>
      </c>
      <c r="AI234" s="11">
        <v>25.117080666278699</v>
      </c>
      <c r="AJ234" s="10" t="s">
        <v>59</v>
      </c>
      <c r="AK234" s="10" t="s">
        <v>59</v>
      </c>
      <c r="AL234" s="10" t="s">
        <v>59</v>
      </c>
      <c r="AM234" s="11">
        <v>27.095299251831001</v>
      </c>
      <c r="AN234" s="10" t="s">
        <v>59</v>
      </c>
      <c r="AO234" s="10" t="s">
        <v>59</v>
      </c>
      <c r="AP234" s="10" t="s">
        <v>59</v>
      </c>
      <c r="AQ234" s="11">
        <v>32.635018908492597</v>
      </c>
      <c r="AR234" s="10" t="s">
        <v>59</v>
      </c>
      <c r="AS234" s="10" t="s">
        <v>59</v>
      </c>
      <c r="AT234" s="10" t="s">
        <v>59</v>
      </c>
      <c r="AU234" s="11">
        <v>35.750331802400602</v>
      </c>
      <c r="AV234" s="10" t="s">
        <v>59</v>
      </c>
      <c r="AW234" s="10" t="s">
        <v>59</v>
      </c>
      <c r="AX234" s="10" t="s">
        <v>59</v>
      </c>
      <c r="AY234" s="11">
        <v>35.147937112106497</v>
      </c>
      <c r="AZ234" s="10" t="s">
        <v>59</v>
      </c>
      <c r="BA234" s="10" t="s">
        <v>59</v>
      </c>
      <c r="BB234" s="10" t="s">
        <v>59</v>
      </c>
      <c r="BC234" s="10" t="s">
        <v>59</v>
      </c>
      <c r="BD234" s="10" t="s">
        <v>59</v>
      </c>
      <c r="BE234" s="10" t="s">
        <v>59</v>
      </c>
      <c r="BF234" s="5" t="s">
        <v>59</v>
      </c>
    </row>
    <row r="235" spans="1:58" hidden="1" x14ac:dyDescent="0.2">
      <c r="A235" s="8" t="s">
        <v>292</v>
      </c>
      <c r="B235" s="9">
        <v>4418068</v>
      </c>
      <c r="C235" s="16" t="s">
        <v>452</v>
      </c>
      <c r="D235" s="16"/>
      <c r="E235" s="17" t="s">
        <v>454</v>
      </c>
      <c r="F235" s="17" t="s">
        <v>446</v>
      </c>
      <c r="G235" s="11">
        <v>76.585359243903198</v>
      </c>
      <c r="H235" s="10" t="s">
        <v>59</v>
      </c>
      <c r="I235" s="10" t="s">
        <v>59</v>
      </c>
      <c r="J235" s="11">
        <v>71.972680601514696</v>
      </c>
      <c r="K235" s="11">
        <v>71.972680601514696</v>
      </c>
      <c r="L235" s="10" t="s">
        <v>59</v>
      </c>
      <c r="M235" s="10" t="s">
        <v>59</v>
      </c>
      <c r="N235" s="10" t="s">
        <v>59</v>
      </c>
      <c r="O235" s="10" t="s">
        <v>59</v>
      </c>
      <c r="P235" s="10" t="s">
        <v>59</v>
      </c>
      <c r="Q235" s="10" t="s">
        <v>59</v>
      </c>
      <c r="R235" s="10" t="s">
        <v>59</v>
      </c>
      <c r="S235" s="10" t="s">
        <v>59</v>
      </c>
      <c r="T235" s="10" t="s">
        <v>59</v>
      </c>
      <c r="U235" s="10" t="s">
        <v>59</v>
      </c>
      <c r="V235" s="11">
        <v>63.486827409071097</v>
      </c>
      <c r="W235" s="11">
        <v>63.486827409071097</v>
      </c>
      <c r="X235" s="10" t="s">
        <v>59</v>
      </c>
      <c r="Y235" s="10" t="s">
        <v>59</v>
      </c>
      <c r="Z235" s="11">
        <v>64.606265005352896</v>
      </c>
      <c r="AA235" s="11">
        <v>64.606265005352896</v>
      </c>
      <c r="AB235" s="10" t="s">
        <v>59</v>
      </c>
      <c r="AC235" s="10" t="s">
        <v>59</v>
      </c>
      <c r="AD235" s="11">
        <v>66.289141893527798</v>
      </c>
      <c r="AE235" s="11">
        <v>66.289141893527798</v>
      </c>
      <c r="AF235" s="10" t="s">
        <v>59</v>
      </c>
      <c r="AG235" s="10" t="s">
        <v>59</v>
      </c>
      <c r="AH235" s="10" t="s">
        <v>59</v>
      </c>
      <c r="AI235" s="11">
        <v>60.0768099734183</v>
      </c>
      <c r="AJ235" s="10" t="s">
        <v>59</v>
      </c>
      <c r="AK235" s="10" t="s">
        <v>59</v>
      </c>
      <c r="AL235" s="11">
        <v>63.476450902258101</v>
      </c>
      <c r="AM235" s="11">
        <v>63.476450902258101</v>
      </c>
      <c r="AN235" s="10" t="s">
        <v>59</v>
      </c>
      <c r="AO235" s="10" t="s">
        <v>59</v>
      </c>
      <c r="AP235" s="11">
        <v>55.286734096050701</v>
      </c>
      <c r="AQ235" s="11">
        <v>55.286734096050701</v>
      </c>
      <c r="AR235" s="10" t="s">
        <v>59</v>
      </c>
      <c r="AS235" s="10" t="s">
        <v>59</v>
      </c>
      <c r="AT235" s="11">
        <v>53.807998814688297</v>
      </c>
      <c r="AU235" s="11">
        <v>53.807998814688297</v>
      </c>
      <c r="AV235" s="10" t="s">
        <v>59</v>
      </c>
      <c r="AW235" s="10" t="s">
        <v>59</v>
      </c>
      <c r="AX235" s="11">
        <v>59.771525853781498</v>
      </c>
      <c r="AY235" s="11">
        <v>59.771525853781498</v>
      </c>
      <c r="AZ235" s="10" t="s">
        <v>59</v>
      </c>
      <c r="BA235" s="10" t="s">
        <v>59</v>
      </c>
      <c r="BB235" s="11">
        <v>59.197587620537398</v>
      </c>
      <c r="BC235" s="11">
        <v>59.197587620537398</v>
      </c>
      <c r="BD235" s="10" t="s">
        <v>59</v>
      </c>
      <c r="BE235" s="10" t="s">
        <v>59</v>
      </c>
      <c r="BF235" s="5" t="s">
        <v>59</v>
      </c>
    </row>
    <row r="236" spans="1:58" ht="12.75" hidden="1" x14ac:dyDescent="0.2">
      <c r="A236" s="8" t="s">
        <v>293</v>
      </c>
      <c r="B236" s="9">
        <v>4649998</v>
      </c>
      <c r="C236" s="8" t="s">
        <v>538</v>
      </c>
      <c r="D236" s="8" t="s">
        <v>561</v>
      </c>
      <c r="E236" s="13" t="s">
        <v>441</v>
      </c>
      <c r="F236" s="13" t="s">
        <v>451</v>
      </c>
      <c r="G236" s="11">
        <v>27.058632903142101</v>
      </c>
      <c r="H236" s="11">
        <v>29.5991817195275</v>
      </c>
      <c r="I236" s="11">
        <v>29.583392474689699</v>
      </c>
      <c r="J236" s="11">
        <v>28.828327316972999</v>
      </c>
      <c r="K236" s="11">
        <v>29.710381099966</v>
      </c>
      <c r="L236" s="10" t="s">
        <v>59</v>
      </c>
      <c r="M236" s="10" t="s">
        <v>59</v>
      </c>
      <c r="N236" s="11">
        <v>31.905358537161099</v>
      </c>
      <c r="O236" s="11">
        <v>33.393430642945198</v>
      </c>
      <c r="P236" s="11">
        <v>28.641860554327302</v>
      </c>
      <c r="Q236" s="11">
        <v>28.029822554858001</v>
      </c>
      <c r="R236" s="11">
        <v>27.4204986256278</v>
      </c>
      <c r="S236" s="11">
        <v>28.409292675058602</v>
      </c>
      <c r="T236" s="11">
        <v>26.039031401355299</v>
      </c>
      <c r="U236" s="11">
        <v>26.733474237818601</v>
      </c>
      <c r="V236" s="10" t="s">
        <v>59</v>
      </c>
      <c r="W236" s="11">
        <v>18.032196774995299</v>
      </c>
      <c r="X236" s="11">
        <v>36.5071165233364</v>
      </c>
      <c r="Y236" s="11">
        <v>41.658235938835197</v>
      </c>
      <c r="Z236" s="11">
        <v>36.6912690734652</v>
      </c>
      <c r="AA236" s="11">
        <v>50.057135770606202</v>
      </c>
      <c r="AB236" s="11">
        <v>63.402424038660499</v>
      </c>
      <c r="AC236" s="11">
        <v>66.2546134930829</v>
      </c>
      <c r="AD236" s="11">
        <v>61.634541662935803</v>
      </c>
      <c r="AE236" s="11">
        <v>72.048696792456397</v>
      </c>
      <c r="AF236" s="11">
        <v>61.636159851468499</v>
      </c>
      <c r="AG236" s="10" t="s">
        <v>59</v>
      </c>
      <c r="AH236" s="10" t="s">
        <v>59</v>
      </c>
      <c r="AI236" s="11">
        <v>66.360186881663594</v>
      </c>
      <c r="AJ236" s="10" t="s">
        <v>59</v>
      </c>
      <c r="AK236" s="10" t="s">
        <v>59</v>
      </c>
      <c r="AL236" s="10" t="s">
        <v>59</v>
      </c>
      <c r="AM236" s="11">
        <v>36.527198890703403</v>
      </c>
      <c r="AN236" s="10" t="s">
        <v>59</v>
      </c>
      <c r="AO236" s="10" t="s">
        <v>59</v>
      </c>
      <c r="AP236" s="10" t="s">
        <v>59</v>
      </c>
      <c r="AQ236" s="11">
        <v>59.799982754979503</v>
      </c>
      <c r="AR236" s="10" t="s">
        <v>59</v>
      </c>
      <c r="AS236" s="10" t="s">
        <v>59</v>
      </c>
      <c r="AT236" s="10" t="s">
        <v>59</v>
      </c>
      <c r="AU236" s="11">
        <v>48.567880960065899</v>
      </c>
      <c r="AV236" s="10" t="s">
        <v>59</v>
      </c>
      <c r="AW236" s="10" t="s">
        <v>59</v>
      </c>
      <c r="AX236" s="10" t="s">
        <v>59</v>
      </c>
      <c r="AY236" s="11">
        <v>45.936289604411897</v>
      </c>
      <c r="AZ236" s="10" t="s">
        <v>59</v>
      </c>
      <c r="BA236" s="10" t="s">
        <v>59</v>
      </c>
      <c r="BB236" s="10" t="s">
        <v>59</v>
      </c>
      <c r="BC236" s="11">
        <v>37.552225454217997</v>
      </c>
      <c r="BD236" s="10" t="s">
        <v>59</v>
      </c>
      <c r="BE236" s="10" t="s">
        <v>59</v>
      </c>
      <c r="BF236" s="5" t="s">
        <v>59</v>
      </c>
    </row>
    <row r="237" spans="1:58" hidden="1" x14ac:dyDescent="0.2">
      <c r="A237" s="8" t="s">
        <v>294</v>
      </c>
      <c r="B237" s="9">
        <v>8070270</v>
      </c>
      <c r="C237" s="16" t="s">
        <v>452</v>
      </c>
      <c r="D237" s="16"/>
      <c r="E237" s="17" t="s">
        <v>454</v>
      </c>
      <c r="F237" s="17" t="s">
        <v>446</v>
      </c>
      <c r="G237" s="11">
        <v>38.831179419174198</v>
      </c>
      <c r="H237" s="10" t="s">
        <v>59</v>
      </c>
      <c r="I237" s="10" t="s">
        <v>59</v>
      </c>
      <c r="J237" s="11">
        <v>39.868930656590202</v>
      </c>
      <c r="K237" s="11">
        <v>39.868930656590202</v>
      </c>
      <c r="L237" s="10" t="s">
        <v>59</v>
      </c>
      <c r="M237" s="10" t="s">
        <v>59</v>
      </c>
      <c r="N237" s="11">
        <v>50.258051338875298</v>
      </c>
      <c r="O237" s="11">
        <v>50.258051338875298</v>
      </c>
      <c r="P237" s="10" t="s">
        <v>59</v>
      </c>
      <c r="Q237" s="10" t="s">
        <v>59</v>
      </c>
      <c r="R237" s="11">
        <v>34.228319138360199</v>
      </c>
      <c r="S237" s="11">
        <v>34.228319138360199</v>
      </c>
      <c r="T237" s="10" t="s">
        <v>59</v>
      </c>
      <c r="U237" s="10" t="s">
        <v>59</v>
      </c>
      <c r="V237" s="11">
        <v>59.393689487058403</v>
      </c>
      <c r="W237" s="11">
        <v>59.393689487058403</v>
      </c>
      <c r="X237" s="10" t="s">
        <v>59</v>
      </c>
      <c r="Y237" s="10" t="s">
        <v>59</v>
      </c>
      <c r="Z237" s="11">
        <v>64.347185340966902</v>
      </c>
      <c r="AA237" s="11">
        <v>64.347185340966902</v>
      </c>
      <c r="AB237" s="10" t="s">
        <v>59</v>
      </c>
      <c r="AC237" s="10" t="s">
        <v>59</v>
      </c>
      <c r="AD237" s="10" t="s">
        <v>59</v>
      </c>
      <c r="AE237" s="10" t="s">
        <v>59</v>
      </c>
      <c r="AF237" s="10" t="s">
        <v>59</v>
      </c>
      <c r="AG237" s="10" t="s">
        <v>59</v>
      </c>
      <c r="AH237" s="10" t="s">
        <v>59</v>
      </c>
      <c r="AI237" s="10" t="s">
        <v>59</v>
      </c>
      <c r="AJ237" s="10" t="s">
        <v>59</v>
      </c>
      <c r="AK237" s="10" t="s">
        <v>59</v>
      </c>
      <c r="AL237" s="10" t="s">
        <v>59</v>
      </c>
      <c r="AM237" s="10" t="s">
        <v>59</v>
      </c>
      <c r="AN237" s="10" t="s">
        <v>59</v>
      </c>
      <c r="AO237" s="10" t="s">
        <v>59</v>
      </c>
      <c r="AP237" s="10" t="s">
        <v>59</v>
      </c>
      <c r="AQ237" s="10" t="s">
        <v>59</v>
      </c>
      <c r="AR237" s="10" t="s">
        <v>59</v>
      </c>
      <c r="AS237" s="10" t="s">
        <v>59</v>
      </c>
      <c r="AT237" s="10" t="s">
        <v>59</v>
      </c>
      <c r="AU237" s="10" t="s">
        <v>59</v>
      </c>
      <c r="AV237" s="10" t="s">
        <v>59</v>
      </c>
      <c r="AW237" s="10" t="s">
        <v>59</v>
      </c>
      <c r="AX237" s="10" t="s">
        <v>59</v>
      </c>
      <c r="AY237" s="10" t="s">
        <v>59</v>
      </c>
      <c r="AZ237" s="10" t="s">
        <v>59</v>
      </c>
      <c r="BA237" s="10" t="s">
        <v>59</v>
      </c>
      <c r="BB237" s="10" t="s">
        <v>59</v>
      </c>
      <c r="BC237" s="10" t="s">
        <v>59</v>
      </c>
      <c r="BD237" s="10" t="s">
        <v>59</v>
      </c>
      <c r="BE237" s="10" t="s">
        <v>59</v>
      </c>
      <c r="BF237" s="5" t="s">
        <v>59</v>
      </c>
    </row>
    <row r="238" spans="1:58" hidden="1" x14ac:dyDescent="0.2">
      <c r="A238" s="8" t="s">
        <v>295</v>
      </c>
      <c r="B238" s="9">
        <v>4317131</v>
      </c>
      <c r="C238" s="18" t="s">
        <v>452</v>
      </c>
      <c r="D238" s="18"/>
      <c r="E238" s="19" t="s">
        <v>454</v>
      </c>
      <c r="F238" s="19" t="s">
        <v>446</v>
      </c>
      <c r="G238" s="10">
        <f>(4191986734+1532903563+6812878754+10386746+4482830201+63958094)/58582235930*100</f>
        <v>29.181105535860347</v>
      </c>
      <c r="H238" s="10" t="s">
        <v>59</v>
      </c>
      <c r="I238" s="10" t="s">
        <v>59</v>
      </c>
      <c r="J238" s="10">
        <f>(3538428495+2317231472+7120509351+10745298+4564287776)/57405530426*100</f>
        <v>30.574061874795856</v>
      </c>
      <c r="K238" s="10">
        <f>(3538428495+2317231472+7120509351+10745298+4564287776)/57405530426*100</f>
        <v>30.574061874795856</v>
      </c>
      <c r="L238" s="10" t="s">
        <v>59</v>
      </c>
      <c r="M238" s="10" t="s">
        <v>59</v>
      </c>
      <c r="N238" s="10">
        <f>(4238982669+2339693349+5201711516+20033809+3382611000)/55062243819*100</f>
        <v>27.574307347353113</v>
      </c>
      <c r="O238" s="10">
        <f>(4238982669+2339693349+5201711516+20033809+3382611000+11845025780)/55062243819*100</f>
        <v>49.08637252750966</v>
      </c>
      <c r="P238" s="10" t="s">
        <v>59</v>
      </c>
      <c r="Q238" s="10" t="s">
        <v>59</v>
      </c>
      <c r="R238" s="10">
        <f>(4875226590+5715432966+4242122851+414437+2148450000+12295372015)/53906463107*100</f>
        <v>54.310776800339269</v>
      </c>
      <c r="S238" s="10">
        <f>(4875226590+5715432966+4242122851+414437+2148450000+12295372015)/53906463107*100</f>
        <v>54.310776800339269</v>
      </c>
      <c r="T238" s="10" t="s">
        <v>59</v>
      </c>
      <c r="U238" s="10" t="s">
        <v>59</v>
      </c>
      <c r="V238" s="11">
        <v>44.9636734136079</v>
      </c>
      <c r="W238" s="11">
        <v>44.9636734136079</v>
      </c>
      <c r="X238" s="10" t="s">
        <v>59</v>
      </c>
      <c r="Y238" s="10" t="s">
        <v>59</v>
      </c>
      <c r="Z238" s="11">
        <v>45.850063012415497</v>
      </c>
      <c r="AA238" s="11">
        <v>45.850063012415497</v>
      </c>
      <c r="AB238" s="10" t="s">
        <v>59</v>
      </c>
      <c r="AC238" s="10" t="s">
        <v>59</v>
      </c>
      <c r="AD238" s="11">
        <v>43.007839494075398</v>
      </c>
      <c r="AE238" s="11">
        <v>43.007839494075398</v>
      </c>
      <c r="AF238" s="10" t="s">
        <v>59</v>
      </c>
      <c r="AG238" s="10" t="s">
        <v>59</v>
      </c>
      <c r="AH238" s="11">
        <v>33.002442397314397</v>
      </c>
      <c r="AI238" s="11">
        <v>33.002442397314397</v>
      </c>
      <c r="AJ238" s="10" t="s">
        <v>59</v>
      </c>
      <c r="AK238" s="10" t="s">
        <v>59</v>
      </c>
      <c r="AL238" s="11">
        <v>47.389610387220202</v>
      </c>
      <c r="AM238" s="11">
        <v>47.389610387220202</v>
      </c>
      <c r="AN238" s="10" t="s">
        <v>59</v>
      </c>
      <c r="AO238" s="10" t="s">
        <v>59</v>
      </c>
      <c r="AP238" s="11">
        <v>44.107663270112198</v>
      </c>
      <c r="AQ238" s="11">
        <v>44.107663270112198</v>
      </c>
      <c r="AR238" s="10" t="s">
        <v>59</v>
      </c>
      <c r="AS238" s="10" t="s">
        <v>59</v>
      </c>
      <c r="AT238" s="11">
        <v>48.528342617349502</v>
      </c>
      <c r="AU238" s="11">
        <v>48.528342617349502</v>
      </c>
      <c r="AV238" s="10" t="s">
        <v>59</v>
      </c>
      <c r="AW238" s="10" t="s">
        <v>59</v>
      </c>
      <c r="AX238" s="11">
        <v>48.408034728523901</v>
      </c>
      <c r="AY238" s="11">
        <v>48.408034728523901</v>
      </c>
      <c r="AZ238" s="10" t="s">
        <v>59</v>
      </c>
      <c r="BA238" s="10" t="s">
        <v>59</v>
      </c>
      <c r="BB238" s="11">
        <v>30.590232956710999</v>
      </c>
      <c r="BC238" s="11">
        <v>30.590232956710999</v>
      </c>
      <c r="BD238" s="10" t="s">
        <v>59</v>
      </c>
      <c r="BE238" s="10" t="s">
        <v>59</v>
      </c>
      <c r="BF238" s="5" t="s">
        <v>59</v>
      </c>
    </row>
    <row r="239" spans="1:58" hidden="1" x14ac:dyDescent="0.2">
      <c r="A239" s="8" t="s">
        <v>296</v>
      </c>
      <c r="B239" s="9">
        <v>4370474</v>
      </c>
      <c r="C239" s="18" t="s">
        <v>452</v>
      </c>
      <c r="D239" s="18"/>
      <c r="E239" s="19" t="s">
        <v>454</v>
      </c>
      <c r="F239" s="19" t="s">
        <v>446</v>
      </c>
      <c r="G239" s="11">
        <v>56.880431558740597</v>
      </c>
      <c r="H239" s="10" t="s">
        <v>59</v>
      </c>
      <c r="I239" s="10" t="s">
        <v>59</v>
      </c>
      <c r="J239" s="11">
        <v>61.3470396992088</v>
      </c>
      <c r="K239" s="11">
        <v>61.3470396992088</v>
      </c>
      <c r="L239" s="10" t="s">
        <v>59</v>
      </c>
      <c r="M239" s="10" t="s">
        <v>59</v>
      </c>
      <c r="N239" s="10" t="s">
        <v>59</v>
      </c>
      <c r="O239" s="10" t="s">
        <v>59</v>
      </c>
      <c r="P239" s="10" t="s">
        <v>59</v>
      </c>
      <c r="Q239" s="10" t="s">
        <v>59</v>
      </c>
      <c r="R239" s="10" t="s">
        <v>59</v>
      </c>
      <c r="S239" s="10" t="s">
        <v>59</v>
      </c>
      <c r="T239" s="10" t="s">
        <v>59</v>
      </c>
      <c r="U239" s="10" t="s">
        <v>59</v>
      </c>
      <c r="V239" s="11">
        <v>66.754999497519094</v>
      </c>
      <c r="W239" s="11">
        <v>66.754999497519094</v>
      </c>
      <c r="X239" s="10" t="s">
        <v>59</v>
      </c>
      <c r="Y239" s="10" t="s">
        <v>59</v>
      </c>
      <c r="Z239" s="11">
        <v>64.844027459819799</v>
      </c>
      <c r="AA239" s="11">
        <v>64.844027459819799</v>
      </c>
      <c r="AB239" s="10" t="s">
        <v>59</v>
      </c>
      <c r="AC239" s="10" t="s">
        <v>59</v>
      </c>
      <c r="AD239" s="11">
        <v>70.113564748028196</v>
      </c>
      <c r="AE239" s="11">
        <v>70.113564748028196</v>
      </c>
      <c r="AF239" s="10" t="s">
        <v>59</v>
      </c>
      <c r="AG239" s="10" t="s">
        <v>59</v>
      </c>
      <c r="AH239" s="11">
        <v>82.033845668996804</v>
      </c>
      <c r="AI239" s="11">
        <v>82.033845668996804</v>
      </c>
      <c r="AJ239" s="10" t="s">
        <v>59</v>
      </c>
      <c r="AK239" s="10" t="s">
        <v>59</v>
      </c>
      <c r="AL239" s="11">
        <v>77.124282227881494</v>
      </c>
      <c r="AM239" s="11">
        <v>77.124282227881494</v>
      </c>
      <c r="AN239" s="10" t="s">
        <v>59</v>
      </c>
      <c r="AO239" s="10" t="s">
        <v>59</v>
      </c>
      <c r="AP239" s="11">
        <v>80.062473995780906</v>
      </c>
      <c r="AQ239" s="11">
        <v>80.062473995780906</v>
      </c>
      <c r="AR239" s="10" t="s">
        <v>59</v>
      </c>
      <c r="AS239" s="10" t="s">
        <v>59</v>
      </c>
      <c r="AT239" s="11">
        <v>78.781912956391295</v>
      </c>
      <c r="AU239" s="11">
        <v>78.781912956391295</v>
      </c>
      <c r="AV239" s="10" t="s">
        <v>59</v>
      </c>
      <c r="AW239" s="10" t="s">
        <v>59</v>
      </c>
      <c r="AX239" s="10" t="s">
        <v>59</v>
      </c>
      <c r="AY239" s="10" t="s">
        <v>59</v>
      </c>
      <c r="AZ239" s="10" t="s">
        <v>59</v>
      </c>
      <c r="BA239" s="10" t="s">
        <v>59</v>
      </c>
      <c r="BB239" s="10" t="s">
        <v>59</v>
      </c>
      <c r="BC239" s="10" t="s">
        <v>59</v>
      </c>
      <c r="BD239" s="10" t="s">
        <v>59</v>
      </c>
      <c r="BE239" s="10" t="s">
        <v>59</v>
      </c>
      <c r="BF239" s="5" t="s">
        <v>59</v>
      </c>
    </row>
    <row r="240" spans="1:58" ht="12.75" hidden="1" x14ac:dyDescent="0.2">
      <c r="A240" s="8" t="s">
        <v>297</v>
      </c>
      <c r="B240" s="9">
        <v>4797452</v>
      </c>
      <c r="C240" s="8" t="s">
        <v>562</v>
      </c>
      <c r="D240" s="8"/>
      <c r="E240" s="13" t="s">
        <v>445</v>
      </c>
      <c r="F240" s="13" t="s">
        <v>451</v>
      </c>
      <c r="G240" s="11">
        <v>87.691307251437493</v>
      </c>
      <c r="H240" s="10" t="s">
        <v>59</v>
      </c>
      <c r="I240" s="10" t="s">
        <v>59</v>
      </c>
      <c r="J240" s="11">
        <v>80.200325783671005</v>
      </c>
      <c r="K240" s="11">
        <v>80.200325783671005</v>
      </c>
      <c r="L240" s="10" t="s">
        <v>59</v>
      </c>
      <c r="M240" s="10" t="s">
        <v>59</v>
      </c>
      <c r="N240" s="10" t="s">
        <v>59</v>
      </c>
      <c r="O240" s="10" t="s">
        <v>59</v>
      </c>
      <c r="P240" s="10" t="s">
        <v>59</v>
      </c>
      <c r="Q240" s="10" t="s">
        <v>59</v>
      </c>
      <c r="R240" s="10" t="s">
        <v>59</v>
      </c>
      <c r="S240" s="10" t="s">
        <v>59</v>
      </c>
      <c r="T240" s="10" t="s">
        <v>59</v>
      </c>
      <c r="U240" s="10" t="s">
        <v>59</v>
      </c>
      <c r="V240" s="11">
        <v>89.913436968933098</v>
      </c>
      <c r="W240" s="11">
        <v>89.913436968933098</v>
      </c>
      <c r="X240" s="10" t="s">
        <v>59</v>
      </c>
      <c r="Y240" s="10" t="s">
        <v>59</v>
      </c>
      <c r="Z240" s="11">
        <v>94.03086584671</v>
      </c>
      <c r="AA240" s="11">
        <v>94.03086584671</v>
      </c>
      <c r="AB240" s="10" t="s">
        <v>59</v>
      </c>
      <c r="AC240" s="10" t="s">
        <v>59</v>
      </c>
      <c r="AD240" s="11">
        <v>89.465138583093406</v>
      </c>
      <c r="AE240" s="11">
        <v>89.465138583093406</v>
      </c>
      <c r="AF240" s="10" t="s">
        <v>59</v>
      </c>
      <c r="AG240" s="10" t="s">
        <v>59</v>
      </c>
      <c r="AH240" s="11">
        <v>88.639170953293501</v>
      </c>
      <c r="AI240" s="11">
        <v>88.639170953293501</v>
      </c>
      <c r="AJ240" s="10" t="s">
        <v>59</v>
      </c>
      <c r="AK240" s="10" t="s">
        <v>59</v>
      </c>
      <c r="AL240" s="11">
        <v>87.335558172796595</v>
      </c>
      <c r="AM240" s="11">
        <v>87.335558172796595</v>
      </c>
      <c r="AN240" s="10" t="s">
        <v>59</v>
      </c>
      <c r="AO240" s="10" t="s">
        <v>59</v>
      </c>
      <c r="AP240" s="11">
        <v>74.672269869489199</v>
      </c>
      <c r="AQ240" s="11">
        <v>74.672269869489199</v>
      </c>
      <c r="AR240" s="10" t="s">
        <v>59</v>
      </c>
      <c r="AS240" s="10" t="s">
        <v>59</v>
      </c>
      <c r="AT240" s="11">
        <v>73.778327328462595</v>
      </c>
      <c r="AU240" s="11">
        <v>73.778327328462595</v>
      </c>
      <c r="AV240" s="10" t="s">
        <v>59</v>
      </c>
      <c r="AW240" s="10" t="s">
        <v>59</v>
      </c>
      <c r="AX240" s="11">
        <v>81.372524056371105</v>
      </c>
      <c r="AY240" s="11">
        <v>81.372524056371105</v>
      </c>
      <c r="AZ240" s="10" t="s">
        <v>59</v>
      </c>
      <c r="BA240" s="10" t="s">
        <v>59</v>
      </c>
      <c r="BB240" s="11">
        <v>82.803752021142998</v>
      </c>
      <c r="BC240" s="11">
        <v>82.803752021142998</v>
      </c>
      <c r="BD240" s="10" t="s">
        <v>59</v>
      </c>
      <c r="BE240" s="10" t="s">
        <v>59</v>
      </c>
      <c r="BF240" s="5" t="s">
        <v>59</v>
      </c>
    </row>
    <row r="241" spans="1:58" ht="12.75" hidden="1" x14ac:dyDescent="0.2">
      <c r="A241" s="8" t="s">
        <v>298</v>
      </c>
      <c r="B241" s="9">
        <v>4259257</v>
      </c>
      <c r="C241" s="8" t="s">
        <v>439</v>
      </c>
      <c r="D241" s="8" t="s">
        <v>563</v>
      </c>
      <c r="E241" s="13" t="s">
        <v>441</v>
      </c>
      <c r="F241" s="13" t="s">
        <v>442</v>
      </c>
      <c r="G241" s="10" t="s">
        <v>59</v>
      </c>
      <c r="H241" s="10" t="s">
        <v>59</v>
      </c>
      <c r="I241" s="10" t="s">
        <v>59</v>
      </c>
      <c r="J241" s="10" t="s">
        <v>59</v>
      </c>
      <c r="K241" s="10" t="s">
        <v>59</v>
      </c>
      <c r="L241" s="10" t="s">
        <v>59</v>
      </c>
      <c r="M241" s="10" t="s">
        <v>59</v>
      </c>
      <c r="N241" s="10" t="s">
        <v>59</v>
      </c>
      <c r="O241" s="10" t="s">
        <v>59</v>
      </c>
      <c r="P241" s="10" t="s">
        <v>59</v>
      </c>
      <c r="Q241" s="10" t="s">
        <v>59</v>
      </c>
      <c r="R241" s="10" t="s">
        <v>59</v>
      </c>
      <c r="S241" s="10" t="s">
        <v>59</v>
      </c>
      <c r="T241" s="10" t="s">
        <v>59</v>
      </c>
      <c r="U241" s="10" t="s">
        <v>59</v>
      </c>
      <c r="V241" s="10" t="s">
        <v>59</v>
      </c>
      <c r="W241" s="10" t="s">
        <v>59</v>
      </c>
      <c r="X241" s="10" t="s">
        <v>59</v>
      </c>
      <c r="Y241" s="10" t="s">
        <v>59</v>
      </c>
      <c r="Z241" s="10" t="s">
        <v>59</v>
      </c>
      <c r="AA241" s="10" t="s">
        <v>59</v>
      </c>
      <c r="AB241" s="10" t="s">
        <v>59</v>
      </c>
      <c r="AC241" s="10" t="s">
        <v>59</v>
      </c>
      <c r="AD241" s="10" t="s">
        <v>59</v>
      </c>
      <c r="AE241" s="10" t="s">
        <v>59</v>
      </c>
      <c r="AF241" s="10" t="s">
        <v>59</v>
      </c>
      <c r="AG241" s="10" t="s">
        <v>59</v>
      </c>
      <c r="AH241" s="10" t="s">
        <v>59</v>
      </c>
      <c r="AI241" s="10" t="s">
        <v>59</v>
      </c>
      <c r="AJ241" s="10" t="s">
        <v>59</v>
      </c>
      <c r="AK241" s="10" t="s">
        <v>59</v>
      </c>
      <c r="AL241" s="10" t="s">
        <v>59</v>
      </c>
      <c r="AM241" s="10" t="s">
        <v>59</v>
      </c>
      <c r="AN241" s="10" t="s">
        <v>59</v>
      </c>
      <c r="AO241" s="10" t="s">
        <v>59</v>
      </c>
      <c r="AP241" s="10" t="s">
        <v>59</v>
      </c>
      <c r="AQ241" s="10" t="s">
        <v>59</v>
      </c>
      <c r="AR241" s="10" t="s">
        <v>59</v>
      </c>
      <c r="AS241" s="10" t="s">
        <v>59</v>
      </c>
      <c r="AT241" s="10" t="s">
        <v>59</v>
      </c>
      <c r="AU241" s="10" t="s">
        <v>59</v>
      </c>
      <c r="AV241" s="10" t="s">
        <v>59</v>
      </c>
      <c r="AW241" s="10" t="s">
        <v>59</v>
      </c>
      <c r="AX241" s="10" t="s">
        <v>59</v>
      </c>
      <c r="AY241" s="10" t="s">
        <v>59</v>
      </c>
      <c r="AZ241" s="10" t="s">
        <v>59</v>
      </c>
      <c r="BA241" s="10" t="s">
        <v>59</v>
      </c>
      <c r="BB241" s="10" t="s">
        <v>59</v>
      </c>
      <c r="BC241" s="10" t="s">
        <v>59</v>
      </c>
      <c r="BD241" s="10" t="s">
        <v>59</v>
      </c>
      <c r="BE241" s="10" t="s">
        <v>59</v>
      </c>
      <c r="BF241" s="5" t="s">
        <v>59</v>
      </c>
    </row>
    <row r="242" spans="1:58" hidden="1" x14ac:dyDescent="0.2">
      <c r="A242" s="8" t="s">
        <v>299</v>
      </c>
      <c r="B242" s="9">
        <v>4306604</v>
      </c>
      <c r="C242" s="16" t="s">
        <v>452</v>
      </c>
      <c r="D242" s="16"/>
      <c r="E242" s="17" t="s">
        <v>441</v>
      </c>
      <c r="F242" s="17" t="s">
        <v>446</v>
      </c>
      <c r="G242" s="11">
        <v>11.9572511778949</v>
      </c>
      <c r="H242" s="10" t="s">
        <v>59</v>
      </c>
      <c r="I242" s="10" t="s">
        <v>59</v>
      </c>
      <c r="J242" s="11">
        <v>14.2038743563784</v>
      </c>
      <c r="K242" s="11">
        <v>14.2038743563784</v>
      </c>
      <c r="L242" s="10" t="s">
        <v>59</v>
      </c>
      <c r="M242" s="10" t="s">
        <v>59</v>
      </c>
      <c r="N242" s="10" t="s">
        <v>59</v>
      </c>
      <c r="O242" s="10" t="s">
        <v>59</v>
      </c>
      <c r="P242" s="10" t="s">
        <v>59</v>
      </c>
      <c r="Q242" s="10" t="s">
        <v>59</v>
      </c>
      <c r="R242" s="11">
        <v>14.425097115277101</v>
      </c>
      <c r="S242" s="11">
        <v>14.425097115277101</v>
      </c>
      <c r="T242" s="10" t="s">
        <v>59</v>
      </c>
      <c r="U242" s="10" t="s">
        <v>59</v>
      </c>
      <c r="V242" s="11">
        <v>18.755220390381002</v>
      </c>
      <c r="W242" s="11">
        <v>18.755220390381002</v>
      </c>
      <c r="X242" s="10" t="s">
        <v>59</v>
      </c>
      <c r="Y242" s="10" t="s">
        <v>59</v>
      </c>
      <c r="Z242" s="11">
        <v>15.6495236503991</v>
      </c>
      <c r="AA242" s="11">
        <v>15.6495236503991</v>
      </c>
      <c r="AB242" s="10" t="s">
        <v>59</v>
      </c>
      <c r="AC242" s="10" t="s">
        <v>59</v>
      </c>
      <c r="AD242" s="11">
        <v>16.4442722749687</v>
      </c>
      <c r="AE242" s="11">
        <v>16.4442722749687</v>
      </c>
      <c r="AF242" s="10" t="s">
        <v>59</v>
      </c>
      <c r="AG242" s="10" t="s">
        <v>59</v>
      </c>
      <c r="AH242" s="11">
        <v>17.313074770092001</v>
      </c>
      <c r="AI242" s="11">
        <v>17.313074770092001</v>
      </c>
      <c r="AJ242" s="10" t="s">
        <v>59</v>
      </c>
      <c r="AK242" s="10" t="s">
        <v>59</v>
      </c>
      <c r="AL242" s="11">
        <v>28.014368995761899</v>
      </c>
      <c r="AM242" s="11">
        <v>28.014368995761899</v>
      </c>
      <c r="AN242" s="10" t="s">
        <v>59</v>
      </c>
      <c r="AO242" s="10" t="s">
        <v>59</v>
      </c>
      <c r="AP242" s="11">
        <v>27.653044954028701</v>
      </c>
      <c r="AQ242" s="11">
        <v>27.653044954028701</v>
      </c>
      <c r="AR242" s="10" t="s">
        <v>59</v>
      </c>
      <c r="AS242" s="10" t="s">
        <v>59</v>
      </c>
      <c r="AT242" s="11">
        <v>32.473862277757803</v>
      </c>
      <c r="AU242" s="11">
        <v>32.473862277757803</v>
      </c>
      <c r="AV242" s="10" t="s">
        <v>59</v>
      </c>
      <c r="AW242" s="10" t="s">
        <v>59</v>
      </c>
      <c r="AX242" s="11">
        <v>31.2875247292457</v>
      </c>
      <c r="AY242" s="11">
        <v>31.2875247292457</v>
      </c>
      <c r="AZ242" s="10" t="s">
        <v>59</v>
      </c>
      <c r="BA242" s="10" t="s">
        <v>59</v>
      </c>
      <c r="BB242" s="11">
        <v>22.705348843270301</v>
      </c>
      <c r="BC242" s="11">
        <v>22.705348843270301</v>
      </c>
      <c r="BD242" s="10" t="s">
        <v>59</v>
      </c>
      <c r="BE242" s="10" t="s">
        <v>59</v>
      </c>
      <c r="BF242" s="6">
        <v>36.990114998549501</v>
      </c>
    </row>
    <row r="243" spans="1:58" hidden="1" x14ac:dyDescent="0.2">
      <c r="A243" s="8" t="s">
        <v>300</v>
      </c>
      <c r="B243" s="9">
        <v>4676029</v>
      </c>
      <c r="C243" s="16" t="s">
        <v>453</v>
      </c>
      <c r="D243" s="16"/>
      <c r="E243" s="17" t="s">
        <v>450</v>
      </c>
      <c r="F243" s="17" t="s">
        <v>446</v>
      </c>
      <c r="G243" s="11">
        <v>22.631328068074701</v>
      </c>
      <c r="H243" s="11">
        <v>20.8416998289355</v>
      </c>
      <c r="I243" s="11">
        <v>16.9898343736442</v>
      </c>
      <c r="J243" s="11">
        <v>18.278152386313199</v>
      </c>
      <c r="K243" s="11">
        <v>18.278152386313199</v>
      </c>
      <c r="L243" s="11">
        <v>9.5504089452621006</v>
      </c>
      <c r="M243" s="10" t="s">
        <v>59</v>
      </c>
      <c r="N243" s="11">
        <v>15.3961704902067</v>
      </c>
      <c r="O243" s="11">
        <v>15.3961704902067</v>
      </c>
      <c r="P243" s="11">
        <v>12.228791567642601</v>
      </c>
      <c r="Q243" s="11">
        <v>13.8392093767992</v>
      </c>
      <c r="R243" s="11">
        <v>12.7907728363689</v>
      </c>
      <c r="S243" s="11">
        <v>15.252783307759101</v>
      </c>
      <c r="T243" s="11">
        <v>10.947350844686</v>
      </c>
      <c r="U243" s="11">
        <v>11.490453630602101</v>
      </c>
      <c r="V243" s="11">
        <v>11.963418043802401</v>
      </c>
      <c r="W243" s="11">
        <v>11.963418043802401</v>
      </c>
      <c r="X243" s="11">
        <v>14.5963837517989</v>
      </c>
      <c r="Y243" s="11">
        <v>17.0441554453474</v>
      </c>
      <c r="Z243" s="11">
        <v>24.2252916611593</v>
      </c>
      <c r="AA243" s="11">
        <v>24.2252916611593</v>
      </c>
      <c r="AB243" s="11">
        <v>21.591445292060101</v>
      </c>
      <c r="AC243" s="11">
        <v>23.795081388359399</v>
      </c>
      <c r="AD243" s="11">
        <v>28.269191859451901</v>
      </c>
      <c r="AE243" s="11">
        <v>28.269191859451901</v>
      </c>
      <c r="AF243" s="11">
        <v>26.185762383181899</v>
      </c>
      <c r="AG243" s="11">
        <v>26.575964319916402</v>
      </c>
      <c r="AH243" s="11">
        <v>30.698199510142501</v>
      </c>
      <c r="AI243" s="11">
        <v>30.698199510142501</v>
      </c>
      <c r="AJ243" s="10" t="s">
        <v>59</v>
      </c>
      <c r="AK243" s="10" t="s">
        <v>59</v>
      </c>
      <c r="AL243" s="11">
        <v>23.133443682359299</v>
      </c>
      <c r="AM243" s="11">
        <v>23.133443682359299</v>
      </c>
      <c r="AN243" s="10" t="s">
        <v>59</v>
      </c>
      <c r="AO243" s="10" t="s">
        <v>59</v>
      </c>
      <c r="AP243" s="11">
        <v>25.519781329239201</v>
      </c>
      <c r="AQ243" s="11">
        <v>25.519781329239201</v>
      </c>
      <c r="AR243" s="10" t="s">
        <v>59</v>
      </c>
      <c r="AS243" s="10" t="s">
        <v>59</v>
      </c>
      <c r="AT243" s="11">
        <v>32.357026309997501</v>
      </c>
      <c r="AU243" s="11">
        <v>32.357026309997501</v>
      </c>
      <c r="AV243" s="10" t="s">
        <v>59</v>
      </c>
      <c r="AW243" s="10" t="s">
        <v>59</v>
      </c>
      <c r="AX243" s="10" t="s">
        <v>59</v>
      </c>
      <c r="AY243" s="11">
        <v>51.727494726437897</v>
      </c>
      <c r="AZ243" s="10" t="s">
        <v>59</v>
      </c>
      <c r="BA243" s="10" t="s">
        <v>59</v>
      </c>
      <c r="BB243" s="10" t="s">
        <v>59</v>
      </c>
      <c r="BC243" s="11">
        <v>38.204412500023302</v>
      </c>
      <c r="BD243" s="10" t="s">
        <v>59</v>
      </c>
      <c r="BE243" s="10" t="s">
        <v>59</v>
      </c>
      <c r="BF243" s="5" t="s">
        <v>59</v>
      </c>
    </row>
    <row r="244" spans="1:58" hidden="1" x14ac:dyDescent="0.2">
      <c r="A244" s="8" t="s">
        <v>301</v>
      </c>
      <c r="B244" s="9">
        <v>4774693</v>
      </c>
      <c r="C244" s="16" t="s">
        <v>452</v>
      </c>
      <c r="D244" s="16"/>
      <c r="E244" s="17" t="s">
        <v>450</v>
      </c>
      <c r="F244" s="17" t="s">
        <v>446</v>
      </c>
      <c r="G244" s="11">
        <v>12.3632282508022</v>
      </c>
      <c r="H244" s="11">
        <v>12.4855237838386</v>
      </c>
      <c r="I244" s="11">
        <v>13.4095534961785</v>
      </c>
      <c r="J244" s="11">
        <v>11.428864214321401</v>
      </c>
      <c r="K244" s="11">
        <v>11.8421365063762</v>
      </c>
      <c r="L244" s="10" t="s">
        <v>59</v>
      </c>
      <c r="M244" s="10" t="s">
        <v>59</v>
      </c>
      <c r="N244" s="10" t="s">
        <v>59</v>
      </c>
      <c r="O244" s="11">
        <v>10.9254828431613</v>
      </c>
      <c r="P244" s="10" t="s">
        <v>59</v>
      </c>
      <c r="Q244" s="11">
        <v>13.0936138996202</v>
      </c>
      <c r="R244" s="11">
        <v>10.6442144013206</v>
      </c>
      <c r="S244" s="11">
        <v>11.011590572270199</v>
      </c>
      <c r="T244" s="10" t="s">
        <v>59</v>
      </c>
      <c r="U244" s="11">
        <v>11.9794142513247</v>
      </c>
      <c r="V244" s="11">
        <v>11.6362736507355</v>
      </c>
      <c r="W244" s="11">
        <v>12.8096009070665</v>
      </c>
      <c r="X244" s="11">
        <v>13.9932610605604</v>
      </c>
      <c r="Y244" s="11">
        <v>14.418171411471301</v>
      </c>
      <c r="Z244" s="10" t="s">
        <v>59</v>
      </c>
      <c r="AA244" s="11">
        <v>15.577580388869301</v>
      </c>
      <c r="AB244" s="10" t="s">
        <v>59</v>
      </c>
      <c r="AC244" s="11">
        <v>16.4659397806927</v>
      </c>
      <c r="AD244" s="11">
        <v>15.8826412236</v>
      </c>
      <c r="AE244" s="11">
        <v>16.210394299332599</v>
      </c>
      <c r="AF244" s="10" t="s">
        <v>59</v>
      </c>
      <c r="AG244" s="10" t="s">
        <v>59</v>
      </c>
      <c r="AH244" s="10" t="s">
        <v>59</v>
      </c>
      <c r="AI244" s="11">
        <v>15.871039500646299</v>
      </c>
      <c r="AJ244" s="10" t="s">
        <v>59</v>
      </c>
      <c r="AK244" s="10" t="s">
        <v>59</v>
      </c>
      <c r="AL244" s="10" t="s">
        <v>59</v>
      </c>
      <c r="AM244" s="11">
        <v>21.3219181664752</v>
      </c>
      <c r="AN244" s="10" t="s">
        <v>59</v>
      </c>
      <c r="AO244" s="10" t="s">
        <v>59</v>
      </c>
      <c r="AP244" s="10" t="s">
        <v>59</v>
      </c>
      <c r="AQ244" s="11">
        <v>24.738409822495999</v>
      </c>
      <c r="AR244" s="10" t="s">
        <v>59</v>
      </c>
      <c r="AS244" s="10" t="s">
        <v>59</v>
      </c>
      <c r="AT244" s="10" t="s">
        <v>59</v>
      </c>
      <c r="AU244" s="11">
        <v>26.106183898174901</v>
      </c>
      <c r="AV244" s="10" t="s">
        <v>59</v>
      </c>
      <c r="AW244" s="10" t="s">
        <v>59</v>
      </c>
      <c r="AX244" s="10" t="s">
        <v>59</v>
      </c>
      <c r="AY244" s="11">
        <v>23.169035150014999</v>
      </c>
      <c r="AZ244" s="10" t="s">
        <v>59</v>
      </c>
      <c r="BA244" s="10" t="s">
        <v>59</v>
      </c>
      <c r="BB244" s="10" t="s">
        <v>59</v>
      </c>
      <c r="BC244" s="11">
        <v>21.4991674856267</v>
      </c>
      <c r="BD244" s="10" t="s">
        <v>59</v>
      </c>
      <c r="BE244" s="10" t="s">
        <v>59</v>
      </c>
      <c r="BF244" s="5" t="s">
        <v>59</v>
      </c>
    </row>
    <row r="245" spans="1:58" ht="12.75" hidden="1" x14ac:dyDescent="0.2">
      <c r="A245" s="8" t="s">
        <v>302</v>
      </c>
      <c r="B245" s="9">
        <v>4425381</v>
      </c>
      <c r="C245" s="8" t="s">
        <v>439</v>
      </c>
      <c r="D245" s="8" t="s">
        <v>564</v>
      </c>
      <c r="E245" s="13" t="s">
        <v>441</v>
      </c>
      <c r="F245" s="13" t="s">
        <v>442</v>
      </c>
      <c r="G245" s="10" t="s">
        <v>59</v>
      </c>
      <c r="H245" s="10" t="s">
        <v>59</v>
      </c>
      <c r="I245" s="10" t="s">
        <v>59</v>
      </c>
      <c r="J245" s="10" t="s">
        <v>59</v>
      </c>
      <c r="K245" s="10" t="s">
        <v>59</v>
      </c>
      <c r="L245" s="10" t="s">
        <v>59</v>
      </c>
      <c r="M245" s="10" t="s">
        <v>59</v>
      </c>
      <c r="N245" s="10" t="s">
        <v>59</v>
      </c>
      <c r="O245" s="10" t="s">
        <v>59</v>
      </c>
      <c r="P245" s="10" t="s">
        <v>59</v>
      </c>
      <c r="Q245" s="10" t="s">
        <v>59</v>
      </c>
      <c r="R245" s="10" t="s">
        <v>59</v>
      </c>
      <c r="S245" s="10" t="s">
        <v>59</v>
      </c>
      <c r="T245" s="10" t="s">
        <v>59</v>
      </c>
      <c r="U245" s="10" t="s">
        <v>59</v>
      </c>
      <c r="V245" s="10" t="s">
        <v>59</v>
      </c>
      <c r="W245" s="10" t="s">
        <v>59</v>
      </c>
      <c r="X245" s="10" t="s">
        <v>59</v>
      </c>
      <c r="Y245" s="10" t="s">
        <v>59</v>
      </c>
      <c r="Z245" s="10" t="s">
        <v>59</v>
      </c>
      <c r="AA245" s="10" t="s">
        <v>59</v>
      </c>
      <c r="AB245" s="10" t="s">
        <v>59</v>
      </c>
      <c r="AC245" s="10" t="s">
        <v>59</v>
      </c>
      <c r="AD245" s="10" t="s">
        <v>59</v>
      </c>
      <c r="AE245" s="10" t="s">
        <v>59</v>
      </c>
      <c r="AF245" s="10" t="s">
        <v>59</v>
      </c>
      <c r="AG245" s="10" t="s">
        <v>59</v>
      </c>
      <c r="AH245" s="10" t="s">
        <v>59</v>
      </c>
      <c r="AI245" s="10" t="s">
        <v>59</v>
      </c>
      <c r="AJ245" s="10" t="s">
        <v>59</v>
      </c>
      <c r="AK245" s="10" t="s">
        <v>59</v>
      </c>
      <c r="AL245" s="10" t="s">
        <v>59</v>
      </c>
      <c r="AM245" s="10" t="s">
        <v>59</v>
      </c>
      <c r="AN245" s="10" t="s">
        <v>59</v>
      </c>
      <c r="AO245" s="10" t="s">
        <v>59</v>
      </c>
      <c r="AP245" s="10" t="s">
        <v>59</v>
      </c>
      <c r="AQ245" s="10" t="s">
        <v>59</v>
      </c>
      <c r="AR245" s="10" t="s">
        <v>59</v>
      </c>
      <c r="AS245" s="10" t="s">
        <v>59</v>
      </c>
      <c r="AT245" s="10" t="s">
        <v>59</v>
      </c>
      <c r="AU245" s="10" t="s">
        <v>59</v>
      </c>
      <c r="AV245" s="10" t="s">
        <v>59</v>
      </c>
      <c r="AW245" s="10" t="s">
        <v>59</v>
      </c>
      <c r="AX245" s="10" t="s">
        <v>59</v>
      </c>
      <c r="AY245" s="10" t="s">
        <v>59</v>
      </c>
      <c r="AZ245" s="10" t="s">
        <v>59</v>
      </c>
      <c r="BA245" s="10" t="s">
        <v>59</v>
      </c>
      <c r="BB245" s="10" t="s">
        <v>59</v>
      </c>
      <c r="BC245" s="10" t="s">
        <v>59</v>
      </c>
      <c r="BD245" s="10" t="s">
        <v>59</v>
      </c>
      <c r="BE245" s="10" t="s">
        <v>59</v>
      </c>
      <c r="BF245" s="5" t="s">
        <v>59</v>
      </c>
    </row>
    <row r="246" spans="1:58" ht="12.75" hidden="1" x14ac:dyDescent="0.2">
      <c r="A246" s="8" t="s">
        <v>303</v>
      </c>
      <c r="B246" s="9">
        <v>4429478</v>
      </c>
      <c r="C246" s="8" t="s">
        <v>439</v>
      </c>
      <c r="D246" s="8" t="s">
        <v>565</v>
      </c>
      <c r="E246" s="13" t="s">
        <v>441</v>
      </c>
      <c r="F246" s="13" t="s">
        <v>442</v>
      </c>
      <c r="G246" s="10" t="s">
        <v>59</v>
      </c>
      <c r="H246" s="10" t="s">
        <v>59</v>
      </c>
      <c r="I246" s="10" t="s">
        <v>59</v>
      </c>
      <c r="J246" s="10" t="s">
        <v>59</v>
      </c>
      <c r="K246" s="10" t="s">
        <v>59</v>
      </c>
      <c r="L246" s="10" t="s">
        <v>59</v>
      </c>
      <c r="M246" s="10" t="s">
        <v>59</v>
      </c>
      <c r="N246" s="10" t="s">
        <v>59</v>
      </c>
      <c r="O246" s="10" t="s">
        <v>59</v>
      </c>
      <c r="P246" s="10" t="s">
        <v>59</v>
      </c>
      <c r="Q246" s="10" t="s">
        <v>59</v>
      </c>
      <c r="R246" s="10" t="s">
        <v>59</v>
      </c>
      <c r="S246" s="10" t="s">
        <v>59</v>
      </c>
      <c r="T246" s="10" t="s">
        <v>59</v>
      </c>
      <c r="U246" s="10" t="s">
        <v>59</v>
      </c>
      <c r="V246" s="10" t="s">
        <v>59</v>
      </c>
      <c r="W246" s="10" t="s">
        <v>59</v>
      </c>
      <c r="X246" s="10" t="s">
        <v>59</v>
      </c>
      <c r="Y246" s="10" t="s">
        <v>59</v>
      </c>
      <c r="Z246" s="10" t="s">
        <v>59</v>
      </c>
      <c r="AA246" s="10" t="s">
        <v>59</v>
      </c>
      <c r="AB246" s="10" t="s">
        <v>59</v>
      </c>
      <c r="AC246" s="10" t="s">
        <v>59</v>
      </c>
      <c r="AD246" s="10" t="s">
        <v>59</v>
      </c>
      <c r="AE246" s="10" t="s">
        <v>59</v>
      </c>
      <c r="AF246" s="10" t="s">
        <v>59</v>
      </c>
      <c r="AG246" s="10" t="s">
        <v>59</v>
      </c>
      <c r="AH246" s="10" t="s">
        <v>59</v>
      </c>
      <c r="AI246" s="10" t="s">
        <v>59</v>
      </c>
      <c r="AJ246" s="10" t="s">
        <v>59</v>
      </c>
      <c r="AK246" s="10" t="s">
        <v>59</v>
      </c>
      <c r="AL246" s="10" t="s">
        <v>59</v>
      </c>
      <c r="AM246" s="10" t="s">
        <v>59</v>
      </c>
      <c r="AN246" s="10" t="s">
        <v>59</v>
      </c>
      <c r="AO246" s="10" t="s">
        <v>59</v>
      </c>
      <c r="AP246" s="10" t="s">
        <v>59</v>
      </c>
      <c r="AQ246" s="10" t="s">
        <v>59</v>
      </c>
      <c r="AR246" s="10" t="s">
        <v>59</v>
      </c>
      <c r="AS246" s="10" t="s">
        <v>59</v>
      </c>
      <c r="AT246" s="10" t="s">
        <v>59</v>
      </c>
      <c r="AU246" s="10" t="s">
        <v>59</v>
      </c>
      <c r="AV246" s="10" t="s">
        <v>59</v>
      </c>
      <c r="AW246" s="10" t="s">
        <v>59</v>
      </c>
      <c r="AX246" s="10" t="s">
        <v>59</v>
      </c>
      <c r="AY246" s="10" t="s">
        <v>59</v>
      </c>
      <c r="AZ246" s="10" t="s">
        <v>59</v>
      </c>
      <c r="BA246" s="10" t="s">
        <v>59</v>
      </c>
      <c r="BB246" s="10" t="s">
        <v>59</v>
      </c>
      <c r="BC246" s="10" t="s">
        <v>59</v>
      </c>
      <c r="BD246" s="10" t="s">
        <v>59</v>
      </c>
      <c r="BE246" s="10" t="s">
        <v>59</v>
      </c>
      <c r="BF246" s="5" t="s">
        <v>59</v>
      </c>
    </row>
    <row r="247" spans="1:58" hidden="1" x14ac:dyDescent="0.2">
      <c r="A247" s="8" t="s">
        <v>304</v>
      </c>
      <c r="B247" s="9">
        <v>4332960</v>
      </c>
      <c r="C247" s="18" t="s">
        <v>512</v>
      </c>
      <c r="D247" s="18"/>
      <c r="E247" s="19" t="s">
        <v>450</v>
      </c>
      <c r="F247" s="19" t="s">
        <v>446</v>
      </c>
      <c r="G247" s="11">
        <v>20.125035044395499</v>
      </c>
      <c r="H247" s="10" t="s">
        <v>59</v>
      </c>
      <c r="I247" s="10" t="s">
        <v>59</v>
      </c>
      <c r="J247" s="11">
        <v>26.306638714622501</v>
      </c>
      <c r="K247" s="11">
        <v>26.306638714622501</v>
      </c>
      <c r="L247" s="10" t="s">
        <v>59</v>
      </c>
      <c r="M247" s="10" t="s">
        <v>59</v>
      </c>
      <c r="N247" s="10" t="s">
        <v>59</v>
      </c>
      <c r="O247" s="10" t="s">
        <v>59</v>
      </c>
      <c r="P247" s="10" t="s">
        <v>59</v>
      </c>
      <c r="Q247" s="10" t="s">
        <v>59</v>
      </c>
      <c r="R247" s="10" t="s">
        <v>59</v>
      </c>
      <c r="S247" s="10" t="s">
        <v>59</v>
      </c>
      <c r="T247" s="10" t="s">
        <v>59</v>
      </c>
      <c r="U247" s="10" t="s">
        <v>59</v>
      </c>
      <c r="V247" s="11">
        <v>21.424424059183</v>
      </c>
      <c r="W247" s="11">
        <v>21.424424059183</v>
      </c>
      <c r="X247" s="10" t="s">
        <v>59</v>
      </c>
      <c r="Y247" s="10" t="s">
        <v>59</v>
      </c>
      <c r="Z247" s="11">
        <v>21.251102886674701</v>
      </c>
      <c r="AA247" s="11">
        <v>21.251102886674701</v>
      </c>
      <c r="AB247" s="10" t="s">
        <v>59</v>
      </c>
      <c r="AC247" s="10" t="s">
        <v>59</v>
      </c>
      <c r="AD247" s="11">
        <v>23.267031469835398</v>
      </c>
      <c r="AE247" s="11">
        <v>23.267031469835398</v>
      </c>
      <c r="AF247" s="10" t="s">
        <v>59</v>
      </c>
      <c r="AG247" s="10" t="s">
        <v>59</v>
      </c>
      <c r="AH247" s="11">
        <v>30.0454217328125</v>
      </c>
      <c r="AI247" s="11">
        <v>30.0454217328125</v>
      </c>
      <c r="AJ247" s="10" t="s">
        <v>59</v>
      </c>
      <c r="AK247" s="10" t="s">
        <v>59</v>
      </c>
      <c r="AL247" s="11">
        <v>41.414178345405901</v>
      </c>
      <c r="AM247" s="11">
        <v>41.414178345405901</v>
      </c>
      <c r="AN247" s="10" t="s">
        <v>59</v>
      </c>
      <c r="AO247" s="10" t="s">
        <v>59</v>
      </c>
      <c r="AP247" s="11">
        <v>52.070646119766302</v>
      </c>
      <c r="AQ247" s="11">
        <v>52.070646119766302</v>
      </c>
      <c r="AR247" s="10" t="s">
        <v>59</v>
      </c>
      <c r="AS247" s="10" t="s">
        <v>59</v>
      </c>
      <c r="AT247" s="11">
        <v>62.623416959785096</v>
      </c>
      <c r="AU247" s="11">
        <v>62.623416959785096</v>
      </c>
      <c r="AV247" s="10" t="s">
        <v>59</v>
      </c>
      <c r="AW247" s="10" t="s">
        <v>59</v>
      </c>
      <c r="AX247" s="11">
        <v>63.421174614919202</v>
      </c>
      <c r="AY247" s="11">
        <v>63.421174614919202</v>
      </c>
      <c r="AZ247" s="10" t="s">
        <v>59</v>
      </c>
      <c r="BA247" s="10" t="s">
        <v>59</v>
      </c>
      <c r="BB247" s="11">
        <v>64.138168120983906</v>
      </c>
      <c r="BC247" s="11">
        <v>64.138168120983906</v>
      </c>
      <c r="BD247" s="10" t="s">
        <v>59</v>
      </c>
      <c r="BE247" s="10" t="s">
        <v>59</v>
      </c>
      <c r="BF247" s="6">
        <v>49.337128042762302</v>
      </c>
    </row>
    <row r="248" spans="1:58" hidden="1" x14ac:dyDescent="0.2">
      <c r="A248" s="8" t="s">
        <v>305</v>
      </c>
      <c r="B248" s="9">
        <v>4822635</v>
      </c>
      <c r="C248" s="16" t="s">
        <v>443</v>
      </c>
      <c r="D248" s="16" t="s">
        <v>566</v>
      </c>
      <c r="E248" s="17" t="s">
        <v>441</v>
      </c>
      <c r="F248" s="17" t="s">
        <v>446</v>
      </c>
      <c r="G248" s="11">
        <v>31.9563138561683</v>
      </c>
      <c r="H248" s="11">
        <v>31.946653866309099</v>
      </c>
      <c r="I248" s="11">
        <v>31.520440588637399</v>
      </c>
      <c r="J248" s="11">
        <v>28.636419341939799</v>
      </c>
      <c r="K248" s="11">
        <v>30.2204388653916</v>
      </c>
      <c r="L248" s="10" t="s">
        <v>59</v>
      </c>
      <c r="M248" s="10" t="s">
        <v>59</v>
      </c>
      <c r="N248" s="10" t="s">
        <v>59</v>
      </c>
      <c r="O248" s="10" t="s">
        <v>59</v>
      </c>
      <c r="P248" s="10" t="s">
        <v>59</v>
      </c>
      <c r="Q248" s="10" t="s">
        <v>59</v>
      </c>
      <c r="R248" s="10" t="s">
        <v>59</v>
      </c>
      <c r="S248" s="10" t="s">
        <v>59</v>
      </c>
      <c r="T248" s="10" t="s">
        <v>59</v>
      </c>
      <c r="U248" s="10" t="s">
        <v>59</v>
      </c>
      <c r="V248" s="10" t="s">
        <v>59</v>
      </c>
      <c r="W248" s="11">
        <v>28.728208536869499</v>
      </c>
      <c r="X248" s="10" t="s">
        <v>59</v>
      </c>
      <c r="Y248" s="10" t="s">
        <v>59</v>
      </c>
      <c r="Z248" s="10" t="s">
        <v>59</v>
      </c>
      <c r="AA248" s="11">
        <v>46.370390136851498</v>
      </c>
      <c r="AB248" s="10" t="s">
        <v>59</v>
      </c>
      <c r="AC248" s="10" t="s">
        <v>59</v>
      </c>
      <c r="AD248" s="10" t="s">
        <v>59</v>
      </c>
      <c r="AE248" s="11">
        <v>31.178151111901599</v>
      </c>
      <c r="AF248" s="10" t="s">
        <v>59</v>
      </c>
      <c r="AG248" s="10" t="s">
        <v>59</v>
      </c>
      <c r="AH248" s="10" t="s">
        <v>59</v>
      </c>
      <c r="AI248" s="11">
        <v>23.601976796179098</v>
      </c>
      <c r="AJ248" s="10" t="s">
        <v>59</v>
      </c>
      <c r="AK248" s="10" t="s">
        <v>59</v>
      </c>
      <c r="AL248" s="10" t="s">
        <v>59</v>
      </c>
      <c r="AM248" s="11">
        <v>33.968358225091301</v>
      </c>
      <c r="AN248" s="10" t="s">
        <v>59</v>
      </c>
      <c r="AO248" s="10" t="s">
        <v>59</v>
      </c>
      <c r="AP248" s="10" t="s">
        <v>59</v>
      </c>
      <c r="AQ248" s="10" t="s">
        <v>59</v>
      </c>
      <c r="AR248" s="10" t="s">
        <v>59</v>
      </c>
      <c r="AS248" s="10" t="s">
        <v>59</v>
      </c>
      <c r="AT248" s="10" t="s">
        <v>59</v>
      </c>
      <c r="AU248" s="10" t="s">
        <v>59</v>
      </c>
      <c r="AV248" s="10" t="s">
        <v>59</v>
      </c>
      <c r="AW248" s="10" t="s">
        <v>59</v>
      </c>
      <c r="AX248" s="10" t="s">
        <v>59</v>
      </c>
      <c r="AY248" s="10" t="s">
        <v>59</v>
      </c>
      <c r="AZ248" s="10" t="s">
        <v>59</v>
      </c>
      <c r="BA248" s="10" t="s">
        <v>59</v>
      </c>
      <c r="BB248" s="10" t="s">
        <v>59</v>
      </c>
      <c r="BC248" s="10" t="s">
        <v>59</v>
      </c>
      <c r="BD248" s="10" t="s">
        <v>59</v>
      </c>
      <c r="BE248" s="10" t="s">
        <v>59</v>
      </c>
      <c r="BF248" s="5" t="s">
        <v>59</v>
      </c>
    </row>
    <row r="249" spans="1:58" hidden="1" x14ac:dyDescent="0.2">
      <c r="A249" s="8" t="s">
        <v>306</v>
      </c>
      <c r="B249" s="9">
        <v>4314286</v>
      </c>
      <c r="C249" s="26" t="s">
        <v>452</v>
      </c>
      <c r="D249" s="26"/>
      <c r="E249" s="27" t="s">
        <v>454</v>
      </c>
      <c r="F249" s="27" t="s">
        <v>446</v>
      </c>
      <c r="G249" s="10">
        <f>(1137743925+347706096+2081649089+1152001+10182691)/15153715140*100</f>
        <v>23.614234324322929</v>
      </c>
      <c r="H249" s="10" t="s">
        <v>59</v>
      </c>
      <c r="I249" s="10" t="s">
        <v>59</v>
      </c>
      <c r="J249" s="10">
        <f>(820907638+306621090+2340287886+7992883+6195572)/12609197189*100</f>
        <v>27.61480383570834</v>
      </c>
      <c r="K249" s="10">
        <f>(820907638+306621090+2340287886+7992883+6195572)/12609197189*100</f>
        <v>27.61480383570834</v>
      </c>
      <c r="L249" s="10" t="s">
        <v>59</v>
      </c>
      <c r="M249" s="10" t="s">
        <v>59</v>
      </c>
      <c r="N249" s="10">
        <f>(931161020+413795792+2414147887+2529610+2110234857)/11051981073*100</f>
        <v>53.129562267754707</v>
      </c>
      <c r="O249" s="10">
        <f>(931161020+413795792+2414147887+2529610+2110234857)/11051981073*100</f>
        <v>53.129562267754707</v>
      </c>
      <c r="P249" s="10" t="s">
        <v>59</v>
      </c>
      <c r="Q249" s="10" t="s">
        <v>59</v>
      </c>
      <c r="R249" s="10">
        <f>(1113563189+642331032+2603096400+20757160+47184+139944000+983454172)/10229287311*100</f>
        <v>53.798402270724921</v>
      </c>
      <c r="S249" s="10">
        <f>(1113563189+642331032+2603096400+20757160+47184+139944000+983454172)/10229287311*100</f>
        <v>53.798402270724921</v>
      </c>
      <c r="T249" s="10" t="s">
        <v>59</v>
      </c>
      <c r="U249" s="10" t="s">
        <v>59</v>
      </c>
      <c r="V249" s="11">
        <v>59.873466761912702</v>
      </c>
      <c r="W249" s="11">
        <v>59.873466761912702</v>
      </c>
      <c r="X249" s="10" t="s">
        <v>59</v>
      </c>
      <c r="Y249" s="10" t="s">
        <v>59</v>
      </c>
      <c r="Z249" s="11">
        <v>62.320320048363797</v>
      </c>
      <c r="AA249" s="11">
        <v>62.320320048363797</v>
      </c>
      <c r="AB249" s="10" t="s">
        <v>59</v>
      </c>
      <c r="AC249" s="10" t="s">
        <v>59</v>
      </c>
      <c r="AD249" s="11">
        <v>65.665092965810899</v>
      </c>
      <c r="AE249" s="11">
        <v>65.665092965810899</v>
      </c>
      <c r="AF249" s="10" t="s">
        <v>59</v>
      </c>
      <c r="AG249" s="10" t="s">
        <v>59</v>
      </c>
      <c r="AH249" s="11">
        <v>54.914693277353003</v>
      </c>
      <c r="AI249" s="11">
        <v>54.914693277353003</v>
      </c>
      <c r="AJ249" s="10" t="s">
        <v>59</v>
      </c>
      <c r="AK249" s="10" t="s">
        <v>59</v>
      </c>
      <c r="AL249" s="11">
        <v>57.853004602987198</v>
      </c>
      <c r="AM249" s="11">
        <v>57.853004602987198</v>
      </c>
      <c r="AN249" s="10" t="s">
        <v>59</v>
      </c>
      <c r="AO249" s="10" t="s">
        <v>59</v>
      </c>
      <c r="AP249" s="11">
        <v>53.488471691546899</v>
      </c>
      <c r="AQ249" s="11">
        <v>53.488471691546899</v>
      </c>
      <c r="AR249" s="10" t="s">
        <v>59</v>
      </c>
      <c r="AS249" s="10" t="s">
        <v>59</v>
      </c>
      <c r="AT249" s="10" t="s">
        <v>59</v>
      </c>
      <c r="AU249" s="10" t="s">
        <v>59</v>
      </c>
      <c r="AV249" s="10" t="s">
        <v>59</v>
      </c>
      <c r="AW249" s="10" t="s">
        <v>59</v>
      </c>
      <c r="AX249" s="10" t="s">
        <v>59</v>
      </c>
      <c r="AY249" s="10" t="s">
        <v>59</v>
      </c>
      <c r="AZ249" s="10" t="s">
        <v>59</v>
      </c>
      <c r="BA249" s="10" t="s">
        <v>59</v>
      </c>
      <c r="BB249" s="10" t="s">
        <v>59</v>
      </c>
      <c r="BC249" s="10" t="s">
        <v>59</v>
      </c>
      <c r="BD249" s="10" t="s">
        <v>59</v>
      </c>
      <c r="BE249" s="10" t="s">
        <v>59</v>
      </c>
      <c r="BF249" s="5" t="s">
        <v>59</v>
      </c>
    </row>
    <row r="250" spans="1:58" hidden="1" x14ac:dyDescent="0.2">
      <c r="A250" s="8" t="s">
        <v>307</v>
      </c>
      <c r="B250" s="9">
        <v>4649929</v>
      </c>
      <c r="C250" s="16" t="s">
        <v>453</v>
      </c>
      <c r="D250" s="16"/>
      <c r="E250" s="17" t="s">
        <v>450</v>
      </c>
      <c r="F250" s="17" t="s">
        <v>446</v>
      </c>
      <c r="G250" s="11">
        <v>31.928904632220402</v>
      </c>
      <c r="H250" s="10" t="s">
        <v>59</v>
      </c>
      <c r="I250" s="10" t="s">
        <v>59</v>
      </c>
      <c r="J250" s="10" t="s">
        <v>59</v>
      </c>
      <c r="K250" s="11">
        <v>34.230785090594097</v>
      </c>
      <c r="L250" s="10" t="s">
        <v>59</v>
      </c>
      <c r="M250" s="10" t="s">
        <v>59</v>
      </c>
      <c r="N250" s="10" t="s">
        <v>59</v>
      </c>
      <c r="O250" s="10" t="s">
        <v>59</v>
      </c>
      <c r="P250" s="11">
        <v>26.923869664306501</v>
      </c>
      <c r="Q250" s="10" t="s">
        <v>59</v>
      </c>
      <c r="R250" s="10" t="s">
        <v>59</v>
      </c>
      <c r="S250" s="10" t="s">
        <v>59</v>
      </c>
      <c r="T250" s="10" t="s">
        <v>59</v>
      </c>
      <c r="U250" s="10" t="s">
        <v>59</v>
      </c>
      <c r="V250" s="10" t="s">
        <v>59</v>
      </c>
      <c r="W250" s="11">
        <v>32.721786147569802</v>
      </c>
      <c r="X250" s="10" t="s">
        <v>59</v>
      </c>
      <c r="Y250" s="10" t="s">
        <v>59</v>
      </c>
      <c r="Z250" s="10" t="s">
        <v>59</v>
      </c>
      <c r="AA250" s="11">
        <v>20.5871929887583</v>
      </c>
      <c r="AB250" s="10" t="s">
        <v>59</v>
      </c>
      <c r="AC250" s="10" t="s">
        <v>59</v>
      </c>
      <c r="AD250" s="10" t="s">
        <v>59</v>
      </c>
      <c r="AE250" s="11">
        <v>26.310998109761002</v>
      </c>
      <c r="AF250" s="10" t="s">
        <v>59</v>
      </c>
      <c r="AG250" s="10" t="s">
        <v>59</v>
      </c>
      <c r="AH250" s="10" t="s">
        <v>59</v>
      </c>
      <c r="AI250" s="10" t="s">
        <v>59</v>
      </c>
      <c r="AJ250" s="10" t="s">
        <v>59</v>
      </c>
      <c r="AK250" s="10" t="s">
        <v>59</v>
      </c>
      <c r="AL250" s="10" t="s">
        <v>59</v>
      </c>
      <c r="AM250" s="11">
        <v>27.340223248762399</v>
      </c>
      <c r="AN250" s="10" t="s">
        <v>59</v>
      </c>
      <c r="AO250" s="10" t="s">
        <v>59</v>
      </c>
      <c r="AP250" s="10" t="s">
        <v>59</v>
      </c>
      <c r="AQ250" s="11">
        <v>23.959563266838799</v>
      </c>
      <c r="AR250" s="10" t="s">
        <v>59</v>
      </c>
      <c r="AS250" s="10" t="s">
        <v>59</v>
      </c>
      <c r="AT250" s="10" t="s">
        <v>59</v>
      </c>
      <c r="AU250" s="10" t="s">
        <v>59</v>
      </c>
      <c r="AV250" s="10" t="s">
        <v>59</v>
      </c>
      <c r="AW250" s="10" t="s">
        <v>59</v>
      </c>
      <c r="AX250" s="10" t="s">
        <v>59</v>
      </c>
      <c r="AY250" s="10" t="s">
        <v>59</v>
      </c>
      <c r="AZ250" s="10" t="s">
        <v>59</v>
      </c>
      <c r="BA250" s="10" t="s">
        <v>59</v>
      </c>
      <c r="BB250" s="10" t="s">
        <v>59</v>
      </c>
      <c r="BC250" s="10" t="s">
        <v>59</v>
      </c>
      <c r="BD250" s="10" t="s">
        <v>59</v>
      </c>
      <c r="BE250" s="10" t="s">
        <v>59</v>
      </c>
      <c r="BF250" s="5" t="s">
        <v>59</v>
      </c>
    </row>
    <row r="251" spans="1:58" ht="12.75" hidden="1" x14ac:dyDescent="0.2">
      <c r="A251" s="8" t="s">
        <v>308</v>
      </c>
      <c r="B251" s="9">
        <v>10735009</v>
      </c>
      <c r="C251" s="8" t="s">
        <v>439</v>
      </c>
      <c r="D251" s="8" t="s">
        <v>567</v>
      </c>
      <c r="E251" s="13" t="s">
        <v>441</v>
      </c>
      <c r="F251" s="13" t="s">
        <v>442</v>
      </c>
      <c r="G251" s="10" t="s">
        <v>59</v>
      </c>
      <c r="H251" s="10" t="s">
        <v>59</v>
      </c>
      <c r="I251" s="10" t="s">
        <v>59</v>
      </c>
      <c r="J251" s="10" t="s">
        <v>59</v>
      </c>
      <c r="K251" s="10" t="s">
        <v>59</v>
      </c>
      <c r="L251" s="10" t="s">
        <v>59</v>
      </c>
      <c r="M251" s="10" t="s">
        <v>59</v>
      </c>
      <c r="N251" s="10" t="s">
        <v>59</v>
      </c>
      <c r="O251" s="10" t="s">
        <v>59</v>
      </c>
      <c r="P251" s="10" t="s">
        <v>59</v>
      </c>
      <c r="Q251" s="10" t="s">
        <v>59</v>
      </c>
      <c r="R251" s="10" t="s">
        <v>59</v>
      </c>
      <c r="S251" s="10" t="s">
        <v>59</v>
      </c>
      <c r="T251" s="10" t="s">
        <v>59</v>
      </c>
      <c r="U251" s="10" t="s">
        <v>59</v>
      </c>
      <c r="V251" s="10" t="s">
        <v>59</v>
      </c>
      <c r="W251" s="10" t="s">
        <v>59</v>
      </c>
      <c r="X251" s="10" t="s">
        <v>59</v>
      </c>
      <c r="Y251" s="10" t="s">
        <v>59</v>
      </c>
      <c r="Z251" s="10" t="s">
        <v>59</v>
      </c>
      <c r="AA251" s="10" t="s">
        <v>59</v>
      </c>
      <c r="AB251" s="10" t="s">
        <v>59</v>
      </c>
      <c r="AC251" s="10" t="s">
        <v>59</v>
      </c>
      <c r="AD251" s="10" t="s">
        <v>59</v>
      </c>
      <c r="AE251" s="10" t="s">
        <v>59</v>
      </c>
      <c r="AF251" s="10" t="s">
        <v>59</v>
      </c>
      <c r="AG251" s="10" t="s">
        <v>59</v>
      </c>
      <c r="AH251" s="10" t="s">
        <v>59</v>
      </c>
      <c r="AI251" s="10" t="s">
        <v>59</v>
      </c>
      <c r="AJ251" s="10" t="s">
        <v>59</v>
      </c>
      <c r="AK251" s="10" t="s">
        <v>59</v>
      </c>
      <c r="AL251" s="10" t="s">
        <v>59</v>
      </c>
      <c r="AM251" s="10" t="s">
        <v>59</v>
      </c>
      <c r="AN251" s="10" t="s">
        <v>59</v>
      </c>
      <c r="AO251" s="10" t="s">
        <v>59</v>
      </c>
      <c r="AP251" s="10" t="s">
        <v>59</v>
      </c>
      <c r="AQ251" s="10" t="s">
        <v>59</v>
      </c>
      <c r="AR251" s="10" t="s">
        <v>59</v>
      </c>
      <c r="AS251" s="10" t="s">
        <v>59</v>
      </c>
      <c r="AT251" s="10" t="s">
        <v>59</v>
      </c>
      <c r="AU251" s="10" t="s">
        <v>59</v>
      </c>
      <c r="AV251" s="10" t="s">
        <v>59</v>
      </c>
      <c r="AW251" s="10" t="s">
        <v>59</v>
      </c>
      <c r="AX251" s="10" t="s">
        <v>59</v>
      </c>
      <c r="AY251" s="10" t="s">
        <v>59</v>
      </c>
      <c r="AZ251" s="10" t="s">
        <v>59</v>
      </c>
      <c r="BA251" s="10" t="s">
        <v>59</v>
      </c>
      <c r="BB251" s="10" t="s">
        <v>59</v>
      </c>
      <c r="BC251" s="10" t="s">
        <v>59</v>
      </c>
      <c r="BD251" s="10" t="s">
        <v>59</v>
      </c>
      <c r="BE251" s="10" t="s">
        <v>59</v>
      </c>
      <c r="BF251" s="5" t="s">
        <v>59</v>
      </c>
    </row>
    <row r="252" spans="1:58" ht="12.75" hidden="1" x14ac:dyDescent="0.2">
      <c r="A252" s="8" t="s">
        <v>309</v>
      </c>
      <c r="B252" s="9">
        <v>4429481</v>
      </c>
      <c r="C252" s="8" t="s">
        <v>439</v>
      </c>
      <c r="D252" s="8" t="s">
        <v>568</v>
      </c>
      <c r="E252" s="13" t="s">
        <v>441</v>
      </c>
      <c r="F252" s="13" t="s">
        <v>442</v>
      </c>
      <c r="G252" s="10" t="s">
        <v>59</v>
      </c>
      <c r="H252" s="10" t="s">
        <v>59</v>
      </c>
      <c r="I252" s="10" t="s">
        <v>59</v>
      </c>
      <c r="J252" s="10" t="s">
        <v>59</v>
      </c>
      <c r="K252" s="10" t="s">
        <v>59</v>
      </c>
      <c r="L252" s="10" t="s">
        <v>59</v>
      </c>
      <c r="M252" s="10" t="s">
        <v>59</v>
      </c>
      <c r="N252" s="10" t="s">
        <v>59</v>
      </c>
      <c r="O252" s="10" t="s">
        <v>59</v>
      </c>
      <c r="P252" s="10" t="s">
        <v>59</v>
      </c>
      <c r="Q252" s="10" t="s">
        <v>59</v>
      </c>
      <c r="R252" s="10" t="s">
        <v>59</v>
      </c>
      <c r="S252" s="10" t="s">
        <v>59</v>
      </c>
      <c r="T252" s="10" t="s">
        <v>59</v>
      </c>
      <c r="U252" s="10" t="s">
        <v>59</v>
      </c>
      <c r="V252" s="10" t="s">
        <v>59</v>
      </c>
      <c r="W252" s="10" t="s">
        <v>59</v>
      </c>
      <c r="X252" s="10" t="s">
        <v>59</v>
      </c>
      <c r="Y252" s="10" t="s">
        <v>59</v>
      </c>
      <c r="Z252" s="10" t="s">
        <v>59</v>
      </c>
      <c r="AA252" s="10" t="s">
        <v>59</v>
      </c>
      <c r="AB252" s="10" t="s">
        <v>59</v>
      </c>
      <c r="AC252" s="10" t="s">
        <v>59</v>
      </c>
      <c r="AD252" s="10" t="s">
        <v>59</v>
      </c>
      <c r="AE252" s="10" t="s">
        <v>59</v>
      </c>
      <c r="AF252" s="10" t="s">
        <v>59</v>
      </c>
      <c r="AG252" s="10" t="s">
        <v>59</v>
      </c>
      <c r="AH252" s="10" t="s">
        <v>59</v>
      </c>
      <c r="AI252" s="10" t="s">
        <v>59</v>
      </c>
      <c r="AJ252" s="10" t="s">
        <v>59</v>
      </c>
      <c r="AK252" s="10" t="s">
        <v>59</v>
      </c>
      <c r="AL252" s="10" t="s">
        <v>59</v>
      </c>
      <c r="AM252" s="10" t="s">
        <v>59</v>
      </c>
      <c r="AN252" s="10" t="s">
        <v>59</v>
      </c>
      <c r="AO252" s="10" t="s">
        <v>59</v>
      </c>
      <c r="AP252" s="10" t="s">
        <v>59</v>
      </c>
      <c r="AQ252" s="10" t="s">
        <v>59</v>
      </c>
      <c r="AR252" s="10" t="s">
        <v>59</v>
      </c>
      <c r="AS252" s="10" t="s">
        <v>59</v>
      </c>
      <c r="AT252" s="10" t="s">
        <v>59</v>
      </c>
      <c r="AU252" s="10" t="s">
        <v>59</v>
      </c>
      <c r="AV252" s="10" t="s">
        <v>59</v>
      </c>
      <c r="AW252" s="10" t="s">
        <v>59</v>
      </c>
      <c r="AX252" s="10" t="s">
        <v>59</v>
      </c>
      <c r="AY252" s="10" t="s">
        <v>59</v>
      </c>
      <c r="AZ252" s="10" t="s">
        <v>59</v>
      </c>
      <c r="BA252" s="10" t="s">
        <v>59</v>
      </c>
      <c r="BB252" s="10" t="s">
        <v>59</v>
      </c>
      <c r="BC252" s="10" t="s">
        <v>59</v>
      </c>
      <c r="BD252" s="10" t="s">
        <v>59</v>
      </c>
      <c r="BE252" s="10" t="s">
        <v>59</v>
      </c>
      <c r="BF252" s="5" t="s">
        <v>59</v>
      </c>
    </row>
    <row r="253" spans="1:58" ht="12.75" hidden="1" x14ac:dyDescent="0.2">
      <c r="A253" s="8" t="s">
        <v>310</v>
      </c>
      <c r="B253" s="9">
        <v>4316795</v>
      </c>
      <c r="C253" s="8" t="s">
        <v>548</v>
      </c>
      <c r="D253" s="8"/>
      <c r="E253" s="13" t="s">
        <v>441</v>
      </c>
      <c r="F253" s="13" t="s">
        <v>464</v>
      </c>
      <c r="G253" s="11">
        <v>5.9872432069294499</v>
      </c>
      <c r="H253" s="10" t="s">
        <v>59</v>
      </c>
      <c r="I253" s="10" t="s">
        <v>59</v>
      </c>
      <c r="J253" s="10" t="s">
        <v>59</v>
      </c>
      <c r="K253" s="11">
        <v>7.4838893707006804</v>
      </c>
      <c r="L253" s="10" t="s">
        <v>59</v>
      </c>
      <c r="M253" s="10" t="s">
        <v>59</v>
      </c>
      <c r="N253" s="10" t="s">
        <v>59</v>
      </c>
      <c r="O253" s="10" t="s">
        <v>59</v>
      </c>
      <c r="P253" s="10" t="s">
        <v>59</v>
      </c>
      <c r="Q253" s="10" t="s">
        <v>59</v>
      </c>
      <c r="R253" s="10" t="s">
        <v>59</v>
      </c>
      <c r="S253" s="10" t="s">
        <v>59</v>
      </c>
      <c r="T253" s="10" t="s">
        <v>59</v>
      </c>
      <c r="U253" s="10" t="s">
        <v>59</v>
      </c>
      <c r="V253" s="10" t="s">
        <v>59</v>
      </c>
      <c r="W253" s="11">
        <v>5.0133443716222299</v>
      </c>
      <c r="X253" s="10" t="s">
        <v>59</v>
      </c>
      <c r="Y253" s="10" t="s">
        <v>59</v>
      </c>
      <c r="Z253" s="10" t="s">
        <v>59</v>
      </c>
      <c r="AA253" s="11">
        <v>11.599720456632401</v>
      </c>
      <c r="AB253" s="10" t="s">
        <v>59</v>
      </c>
      <c r="AC253" s="10" t="s">
        <v>59</v>
      </c>
      <c r="AD253" s="11">
        <v>3.5655099381925601</v>
      </c>
      <c r="AE253" s="11">
        <v>4.2818225092558997</v>
      </c>
      <c r="AF253" s="10" t="s">
        <v>59</v>
      </c>
      <c r="AG253" s="10" t="s">
        <v>59</v>
      </c>
      <c r="AH253" s="10" t="s">
        <v>59</v>
      </c>
      <c r="AI253" s="10" t="s">
        <v>59</v>
      </c>
      <c r="AJ253" s="10" t="s">
        <v>59</v>
      </c>
      <c r="AK253" s="10" t="s">
        <v>59</v>
      </c>
      <c r="AL253" s="10" t="s">
        <v>59</v>
      </c>
      <c r="AM253" s="10" t="s">
        <v>59</v>
      </c>
      <c r="AN253" s="10" t="s">
        <v>59</v>
      </c>
      <c r="AO253" s="10" t="s">
        <v>59</v>
      </c>
      <c r="AP253" s="10" t="s">
        <v>59</v>
      </c>
      <c r="AQ253" s="10" t="s">
        <v>59</v>
      </c>
      <c r="AR253" s="10" t="s">
        <v>59</v>
      </c>
      <c r="AS253" s="10" t="s">
        <v>59</v>
      </c>
      <c r="AT253" s="10" t="s">
        <v>59</v>
      </c>
      <c r="AU253" s="10" t="s">
        <v>59</v>
      </c>
      <c r="AV253" s="10" t="s">
        <v>59</v>
      </c>
      <c r="AW253" s="10" t="s">
        <v>59</v>
      </c>
      <c r="AX253" s="10" t="s">
        <v>59</v>
      </c>
      <c r="AY253" s="10" t="s">
        <v>59</v>
      </c>
      <c r="AZ253" s="10" t="s">
        <v>59</v>
      </c>
      <c r="BA253" s="10" t="s">
        <v>59</v>
      </c>
      <c r="BB253" s="10" t="s">
        <v>59</v>
      </c>
      <c r="BC253" s="10" t="s">
        <v>59</v>
      </c>
      <c r="BD253" s="10" t="s">
        <v>59</v>
      </c>
      <c r="BE253" s="10" t="s">
        <v>59</v>
      </c>
      <c r="BF253" s="5" t="s">
        <v>59</v>
      </c>
    </row>
    <row r="254" spans="1:58" ht="12.75" hidden="1" x14ac:dyDescent="0.2">
      <c r="A254" s="8" t="s">
        <v>311</v>
      </c>
      <c r="B254" s="9">
        <v>6213730</v>
      </c>
      <c r="C254" s="8" t="s">
        <v>569</v>
      </c>
      <c r="D254" s="8"/>
      <c r="E254" s="13" t="s">
        <v>441</v>
      </c>
      <c r="F254" s="13" t="s">
        <v>490</v>
      </c>
      <c r="G254" s="11">
        <v>83.526698403418806</v>
      </c>
      <c r="H254" s="10" t="s">
        <v>59</v>
      </c>
      <c r="I254" s="10" t="s">
        <v>59</v>
      </c>
      <c r="J254" s="10" t="s">
        <v>59</v>
      </c>
      <c r="K254" s="11">
        <v>83.4224555975361</v>
      </c>
      <c r="L254" s="10" t="s">
        <v>59</v>
      </c>
      <c r="M254" s="10" t="s">
        <v>59</v>
      </c>
      <c r="N254" s="10" t="s">
        <v>59</v>
      </c>
      <c r="O254" s="10" t="s">
        <v>59</v>
      </c>
      <c r="P254" s="10" t="s">
        <v>59</v>
      </c>
      <c r="Q254" s="10" t="s">
        <v>59</v>
      </c>
      <c r="R254" s="10" t="s">
        <v>59</v>
      </c>
      <c r="S254" s="10" t="s">
        <v>59</v>
      </c>
      <c r="T254" s="10" t="s">
        <v>59</v>
      </c>
      <c r="U254" s="10" t="s">
        <v>59</v>
      </c>
      <c r="V254" s="10" t="s">
        <v>59</v>
      </c>
      <c r="W254" s="11">
        <v>82.073151545446507</v>
      </c>
      <c r="X254" s="10" t="s">
        <v>59</v>
      </c>
      <c r="Y254" s="10" t="s">
        <v>59</v>
      </c>
      <c r="Z254" s="10" t="s">
        <v>59</v>
      </c>
      <c r="AA254" s="11">
        <v>79.624829353176395</v>
      </c>
      <c r="AB254" s="10" t="s">
        <v>59</v>
      </c>
      <c r="AC254" s="10" t="s">
        <v>59</v>
      </c>
      <c r="AD254" s="10" t="s">
        <v>59</v>
      </c>
      <c r="AE254" s="10" t="s">
        <v>59</v>
      </c>
      <c r="AF254" s="10" t="s">
        <v>59</v>
      </c>
      <c r="AG254" s="10" t="s">
        <v>59</v>
      </c>
      <c r="AH254" s="10" t="s">
        <v>59</v>
      </c>
      <c r="AI254" s="10" t="s">
        <v>59</v>
      </c>
      <c r="AJ254" s="10" t="s">
        <v>59</v>
      </c>
      <c r="AK254" s="10" t="s">
        <v>59</v>
      </c>
      <c r="AL254" s="10" t="s">
        <v>59</v>
      </c>
      <c r="AM254" s="10" t="s">
        <v>59</v>
      </c>
      <c r="AN254" s="10" t="s">
        <v>59</v>
      </c>
      <c r="AO254" s="10" t="s">
        <v>59</v>
      </c>
      <c r="AP254" s="10" t="s">
        <v>59</v>
      </c>
      <c r="AQ254" s="10" t="s">
        <v>59</v>
      </c>
      <c r="AR254" s="10" t="s">
        <v>59</v>
      </c>
      <c r="AS254" s="10" t="s">
        <v>59</v>
      </c>
      <c r="AT254" s="10" t="s">
        <v>59</v>
      </c>
      <c r="AU254" s="10" t="s">
        <v>59</v>
      </c>
      <c r="AV254" s="10" t="s">
        <v>59</v>
      </c>
      <c r="AW254" s="10" t="s">
        <v>59</v>
      </c>
      <c r="AX254" s="10" t="s">
        <v>59</v>
      </c>
      <c r="AY254" s="10" t="s">
        <v>59</v>
      </c>
      <c r="AZ254" s="10" t="s">
        <v>59</v>
      </c>
      <c r="BA254" s="10" t="s">
        <v>59</v>
      </c>
      <c r="BB254" s="10" t="s">
        <v>59</v>
      </c>
      <c r="BC254" s="10" t="s">
        <v>59</v>
      </c>
      <c r="BD254" s="10" t="s">
        <v>59</v>
      </c>
      <c r="BE254" s="10" t="s">
        <v>59</v>
      </c>
      <c r="BF254" s="5" t="s">
        <v>59</v>
      </c>
    </row>
    <row r="255" spans="1:58" hidden="1" x14ac:dyDescent="0.2">
      <c r="A255" s="8" t="s">
        <v>312</v>
      </c>
      <c r="B255" s="9">
        <v>4307133</v>
      </c>
      <c r="C255" s="18" t="s">
        <v>452</v>
      </c>
      <c r="D255" s="18"/>
      <c r="E255" s="19" t="s">
        <v>454</v>
      </c>
      <c r="F255" s="19" t="s">
        <v>446</v>
      </c>
      <c r="G255" s="11">
        <v>54.785392875963403</v>
      </c>
      <c r="H255" s="10" t="s">
        <v>59</v>
      </c>
      <c r="I255" s="10" t="s">
        <v>59</v>
      </c>
      <c r="J255" s="10" t="s">
        <v>59</v>
      </c>
      <c r="K255" s="11">
        <v>55.466721026624803</v>
      </c>
      <c r="L255" s="10" t="s">
        <v>59</v>
      </c>
      <c r="M255" s="10" t="s">
        <v>59</v>
      </c>
      <c r="N255" s="10" t="s">
        <v>59</v>
      </c>
      <c r="O255" s="10" t="s">
        <v>59</v>
      </c>
      <c r="P255" s="10" t="s">
        <v>59</v>
      </c>
      <c r="Q255" s="10" t="s">
        <v>59</v>
      </c>
      <c r="R255" s="10" t="s">
        <v>59</v>
      </c>
      <c r="S255" s="10" t="s">
        <v>59</v>
      </c>
      <c r="T255" s="10" t="s">
        <v>59</v>
      </c>
      <c r="U255" s="10" t="s">
        <v>59</v>
      </c>
      <c r="V255" s="10" t="s">
        <v>59</v>
      </c>
      <c r="W255" s="10" t="s">
        <v>59</v>
      </c>
      <c r="X255" s="10" t="s">
        <v>59</v>
      </c>
      <c r="Y255" s="10" t="s">
        <v>59</v>
      </c>
      <c r="Z255" s="10" t="s">
        <v>59</v>
      </c>
      <c r="AA255" s="10" t="s">
        <v>59</v>
      </c>
      <c r="AB255" s="10" t="s">
        <v>59</v>
      </c>
      <c r="AC255" s="10" t="s">
        <v>59</v>
      </c>
      <c r="AD255" s="10" t="s">
        <v>59</v>
      </c>
      <c r="AE255" s="10" t="s">
        <v>59</v>
      </c>
      <c r="AF255" s="10" t="s">
        <v>59</v>
      </c>
      <c r="AG255" s="10" t="s">
        <v>59</v>
      </c>
      <c r="AH255" s="10" t="s">
        <v>59</v>
      </c>
      <c r="AI255" s="10" t="s">
        <v>59</v>
      </c>
      <c r="AJ255" s="10" t="s">
        <v>59</v>
      </c>
      <c r="AK255" s="10" t="s">
        <v>59</v>
      </c>
      <c r="AL255" s="10" t="s">
        <v>59</v>
      </c>
      <c r="AM255" s="10" t="s">
        <v>59</v>
      </c>
      <c r="AN255" s="10" t="s">
        <v>59</v>
      </c>
      <c r="AO255" s="10" t="s">
        <v>59</v>
      </c>
      <c r="AP255" s="10" t="s">
        <v>59</v>
      </c>
      <c r="AQ255" s="10" t="s">
        <v>59</v>
      </c>
      <c r="AR255" s="10" t="s">
        <v>59</v>
      </c>
      <c r="AS255" s="10" t="s">
        <v>59</v>
      </c>
      <c r="AT255" s="10" t="s">
        <v>59</v>
      </c>
      <c r="AU255" s="10" t="s">
        <v>59</v>
      </c>
      <c r="AV255" s="10" t="s">
        <v>59</v>
      </c>
      <c r="AW255" s="10" t="s">
        <v>59</v>
      </c>
      <c r="AX255" s="10" t="s">
        <v>59</v>
      </c>
      <c r="AY255" s="10" t="s">
        <v>59</v>
      </c>
      <c r="AZ255" s="10" t="s">
        <v>59</v>
      </c>
      <c r="BA255" s="10" t="s">
        <v>59</v>
      </c>
      <c r="BB255" s="10" t="s">
        <v>59</v>
      </c>
      <c r="BC255" s="10" t="s">
        <v>59</v>
      </c>
      <c r="BD255" s="10" t="s">
        <v>59</v>
      </c>
      <c r="BE255" s="10" t="s">
        <v>59</v>
      </c>
      <c r="BF255" s="5" t="s">
        <v>59</v>
      </c>
    </row>
    <row r="256" spans="1:58" ht="12.75" hidden="1" x14ac:dyDescent="0.2">
      <c r="A256" s="8" t="s">
        <v>313</v>
      </c>
      <c r="B256" s="9">
        <v>4396995</v>
      </c>
      <c r="C256" s="8" t="s">
        <v>439</v>
      </c>
      <c r="D256" s="8" t="s">
        <v>570</v>
      </c>
      <c r="E256" s="13" t="s">
        <v>441</v>
      </c>
      <c r="F256" s="13" t="s">
        <v>442</v>
      </c>
      <c r="G256" s="10" t="s">
        <v>59</v>
      </c>
      <c r="H256" s="10" t="s">
        <v>59</v>
      </c>
      <c r="I256" s="10" t="s">
        <v>59</v>
      </c>
      <c r="J256" s="10" t="s">
        <v>59</v>
      </c>
      <c r="K256" s="10" t="s">
        <v>59</v>
      </c>
      <c r="L256" s="10" t="s">
        <v>59</v>
      </c>
      <c r="M256" s="10" t="s">
        <v>59</v>
      </c>
      <c r="N256" s="10" t="s">
        <v>59</v>
      </c>
      <c r="O256" s="10" t="s">
        <v>59</v>
      </c>
      <c r="P256" s="10" t="s">
        <v>59</v>
      </c>
      <c r="Q256" s="10" t="s">
        <v>59</v>
      </c>
      <c r="R256" s="10" t="s">
        <v>59</v>
      </c>
      <c r="S256" s="10" t="s">
        <v>59</v>
      </c>
      <c r="T256" s="10" t="s">
        <v>59</v>
      </c>
      <c r="U256" s="10" t="s">
        <v>59</v>
      </c>
      <c r="V256" s="10" t="s">
        <v>59</v>
      </c>
      <c r="W256" s="10" t="s">
        <v>59</v>
      </c>
      <c r="X256" s="10" t="s">
        <v>59</v>
      </c>
      <c r="Y256" s="10" t="s">
        <v>59</v>
      </c>
      <c r="Z256" s="10" t="s">
        <v>59</v>
      </c>
      <c r="AA256" s="10" t="s">
        <v>59</v>
      </c>
      <c r="AB256" s="10" t="s">
        <v>59</v>
      </c>
      <c r="AC256" s="10" t="s">
        <v>59</v>
      </c>
      <c r="AD256" s="10" t="s">
        <v>59</v>
      </c>
      <c r="AE256" s="10" t="s">
        <v>59</v>
      </c>
      <c r="AF256" s="10" t="s">
        <v>59</v>
      </c>
      <c r="AG256" s="10" t="s">
        <v>59</v>
      </c>
      <c r="AH256" s="10" t="s">
        <v>59</v>
      </c>
      <c r="AI256" s="10" t="s">
        <v>59</v>
      </c>
      <c r="AJ256" s="10" t="s">
        <v>59</v>
      </c>
      <c r="AK256" s="10" t="s">
        <v>59</v>
      </c>
      <c r="AL256" s="10" t="s">
        <v>59</v>
      </c>
      <c r="AM256" s="10" t="s">
        <v>59</v>
      </c>
      <c r="AN256" s="10" t="s">
        <v>59</v>
      </c>
      <c r="AO256" s="10" t="s">
        <v>59</v>
      </c>
      <c r="AP256" s="10" t="s">
        <v>59</v>
      </c>
      <c r="AQ256" s="10" t="s">
        <v>59</v>
      </c>
      <c r="AR256" s="10" t="s">
        <v>59</v>
      </c>
      <c r="AS256" s="10" t="s">
        <v>59</v>
      </c>
      <c r="AT256" s="10" t="s">
        <v>59</v>
      </c>
      <c r="AU256" s="10" t="s">
        <v>59</v>
      </c>
      <c r="AV256" s="10" t="s">
        <v>59</v>
      </c>
      <c r="AW256" s="10" t="s">
        <v>59</v>
      </c>
      <c r="AX256" s="10" t="s">
        <v>59</v>
      </c>
      <c r="AY256" s="10" t="s">
        <v>59</v>
      </c>
      <c r="AZ256" s="10" t="s">
        <v>59</v>
      </c>
      <c r="BA256" s="10" t="s">
        <v>59</v>
      </c>
      <c r="BB256" s="10" t="s">
        <v>59</v>
      </c>
      <c r="BC256" s="10" t="s">
        <v>59</v>
      </c>
      <c r="BD256" s="10" t="s">
        <v>59</v>
      </c>
      <c r="BE256" s="10" t="s">
        <v>59</v>
      </c>
      <c r="BF256" s="5" t="s">
        <v>59</v>
      </c>
    </row>
    <row r="257" spans="1:58" hidden="1" x14ac:dyDescent="0.2">
      <c r="A257" s="8" t="s">
        <v>315</v>
      </c>
      <c r="B257" s="9">
        <v>4307403</v>
      </c>
      <c r="C257" s="16" t="s">
        <v>452</v>
      </c>
      <c r="D257" s="16"/>
      <c r="E257" s="17" t="s">
        <v>454</v>
      </c>
      <c r="F257" s="17" t="s">
        <v>446</v>
      </c>
      <c r="G257" s="11">
        <v>60.399406648154297</v>
      </c>
      <c r="H257" s="10" t="s">
        <v>59</v>
      </c>
      <c r="I257" s="10" t="s">
        <v>59</v>
      </c>
      <c r="J257" s="11">
        <v>67.385532437236293</v>
      </c>
      <c r="K257" s="11">
        <v>67.385532437236293</v>
      </c>
      <c r="L257" s="10" t="s">
        <v>59</v>
      </c>
      <c r="M257" s="10" t="s">
        <v>59</v>
      </c>
      <c r="N257" s="11">
        <v>60.429877964846803</v>
      </c>
      <c r="O257" s="11">
        <v>60.429877964846803</v>
      </c>
      <c r="P257" s="10" t="s">
        <v>59</v>
      </c>
      <c r="Q257" s="10" t="s">
        <v>59</v>
      </c>
      <c r="R257" s="11">
        <v>58.531951667558097</v>
      </c>
      <c r="S257" s="11">
        <v>58.531951667558097</v>
      </c>
      <c r="T257" s="10" t="s">
        <v>59</v>
      </c>
      <c r="U257" s="10" t="s">
        <v>59</v>
      </c>
      <c r="V257" s="11">
        <v>52.714686766567802</v>
      </c>
      <c r="W257" s="11">
        <v>52.714686766567802</v>
      </c>
      <c r="X257" s="10" t="s">
        <v>59</v>
      </c>
      <c r="Y257" s="10" t="s">
        <v>59</v>
      </c>
      <c r="Z257" s="11">
        <v>48.630423995344998</v>
      </c>
      <c r="AA257" s="11">
        <v>48.630423995344998</v>
      </c>
      <c r="AB257" s="10" t="s">
        <v>59</v>
      </c>
      <c r="AC257" s="10" t="s">
        <v>59</v>
      </c>
      <c r="AD257" s="11">
        <v>53.947927583660899</v>
      </c>
      <c r="AE257" s="11">
        <v>53.947927583660899</v>
      </c>
      <c r="AF257" s="10" t="s">
        <v>59</v>
      </c>
      <c r="AG257" s="10" t="s">
        <v>59</v>
      </c>
      <c r="AH257" s="11">
        <v>48.170223268813601</v>
      </c>
      <c r="AI257" s="11">
        <v>48.170223268813601</v>
      </c>
      <c r="AJ257" s="10" t="s">
        <v>59</v>
      </c>
      <c r="AK257" s="10" t="s">
        <v>59</v>
      </c>
      <c r="AL257" s="11">
        <v>46.312533048501699</v>
      </c>
      <c r="AM257" s="11">
        <v>46.312533048501699</v>
      </c>
      <c r="AN257" s="10" t="s">
        <v>59</v>
      </c>
      <c r="AO257" s="10" t="s">
        <v>59</v>
      </c>
      <c r="AP257" s="11">
        <v>40.545862583922599</v>
      </c>
      <c r="AQ257" s="11">
        <v>40.545862583922599</v>
      </c>
      <c r="AR257" s="10" t="s">
        <v>59</v>
      </c>
      <c r="AS257" s="10" t="s">
        <v>59</v>
      </c>
      <c r="AT257" s="11">
        <v>41.272796525377501</v>
      </c>
      <c r="AU257" s="11">
        <v>41.272796525377501</v>
      </c>
      <c r="AV257" s="10" t="s">
        <v>59</v>
      </c>
      <c r="AW257" s="10" t="s">
        <v>59</v>
      </c>
      <c r="AX257" s="11">
        <v>40.780986208894902</v>
      </c>
      <c r="AY257" s="11">
        <v>40.780986208894902</v>
      </c>
      <c r="AZ257" s="10" t="s">
        <v>59</v>
      </c>
      <c r="BA257" s="10" t="s">
        <v>59</v>
      </c>
      <c r="BB257" s="11">
        <v>31.731910576452201</v>
      </c>
      <c r="BC257" s="11">
        <v>31.731910576452201</v>
      </c>
      <c r="BD257" s="10" t="s">
        <v>59</v>
      </c>
      <c r="BE257" s="10" t="s">
        <v>59</v>
      </c>
      <c r="BF257" s="5" t="s">
        <v>59</v>
      </c>
    </row>
    <row r="258" spans="1:58" hidden="1" x14ac:dyDescent="0.2">
      <c r="A258" s="8" t="s">
        <v>316</v>
      </c>
      <c r="B258" s="9">
        <v>4794993</v>
      </c>
      <c r="C258" s="16" t="s">
        <v>452</v>
      </c>
      <c r="D258" s="16"/>
      <c r="E258" s="17" t="s">
        <v>441</v>
      </c>
      <c r="F258" s="17" t="s">
        <v>446</v>
      </c>
      <c r="G258" s="11">
        <v>10.3026863055416</v>
      </c>
      <c r="H258" s="10" t="s">
        <v>59</v>
      </c>
      <c r="I258" s="10" t="s">
        <v>59</v>
      </c>
      <c r="J258" s="11">
        <v>12.4447464738242</v>
      </c>
      <c r="K258" s="11">
        <v>12.4447464738242</v>
      </c>
      <c r="L258" s="10" t="s">
        <v>59</v>
      </c>
      <c r="M258" s="10" t="s">
        <v>59</v>
      </c>
      <c r="N258" s="11">
        <v>13.251941775349099</v>
      </c>
      <c r="O258" s="11">
        <v>13.251941775349099</v>
      </c>
      <c r="P258" s="10" t="s">
        <v>59</v>
      </c>
      <c r="Q258" s="11">
        <v>18.5241296130562</v>
      </c>
      <c r="R258" s="11">
        <v>22.224733808294399</v>
      </c>
      <c r="S258" s="11">
        <v>22.224733808294399</v>
      </c>
      <c r="T258" s="10" t="s">
        <v>59</v>
      </c>
      <c r="U258" s="11">
        <v>26.250370121814999</v>
      </c>
      <c r="V258" s="11">
        <v>24.324983076538299</v>
      </c>
      <c r="W258" s="11">
        <v>24.324983076538299</v>
      </c>
      <c r="X258" s="10" t="s">
        <v>59</v>
      </c>
      <c r="Y258" s="10" t="s">
        <v>59</v>
      </c>
      <c r="Z258" s="11">
        <v>30.277433475700001</v>
      </c>
      <c r="AA258" s="11">
        <v>30.277433475700001</v>
      </c>
      <c r="AB258" s="10" t="s">
        <v>59</v>
      </c>
      <c r="AC258" s="10" t="s">
        <v>59</v>
      </c>
      <c r="AD258" s="11">
        <v>24.870450252811501</v>
      </c>
      <c r="AE258" s="11">
        <v>24.870450252811501</v>
      </c>
      <c r="AF258" s="10" t="s">
        <v>59</v>
      </c>
      <c r="AG258" s="10" t="s">
        <v>59</v>
      </c>
      <c r="AH258" s="11">
        <v>22.978654842008801</v>
      </c>
      <c r="AI258" s="11">
        <v>22.978654842008801</v>
      </c>
      <c r="AJ258" s="10" t="s">
        <v>59</v>
      </c>
      <c r="AK258" s="10" t="s">
        <v>59</v>
      </c>
      <c r="AL258" s="11">
        <v>33.608449682496797</v>
      </c>
      <c r="AM258" s="11">
        <v>33.608449682496797</v>
      </c>
      <c r="AN258" s="10" t="s">
        <v>59</v>
      </c>
      <c r="AO258" s="10" t="s">
        <v>59</v>
      </c>
      <c r="AP258" s="11">
        <v>29.2547008688334</v>
      </c>
      <c r="AQ258" s="11">
        <v>29.2547008688334</v>
      </c>
      <c r="AR258" s="10" t="s">
        <v>59</v>
      </c>
      <c r="AS258" s="10" t="s">
        <v>59</v>
      </c>
      <c r="AT258" s="11">
        <v>34.269475911143601</v>
      </c>
      <c r="AU258" s="11">
        <v>34.269475911143601</v>
      </c>
      <c r="AV258" s="10" t="s">
        <v>59</v>
      </c>
      <c r="AW258" s="10" t="s">
        <v>59</v>
      </c>
      <c r="AX258" s="11">
        <v>30.680324699749701</v>
      </c>
      <c r="AY258" s="11">
        <v>30.680324699749701</v>
      </c>
      <c r="AZ258" s="10" t="s">
        <v>59</v>
      </c>
      <c r="BA258" s="10" t="s">
        <v>59</v>
      </c>
      <c r="BB258" s="11">
        <v>27.126340740581501</v>
      </c>
      <c r="BC258" s="11">
        <v>27.126340740581501</v>
      </c>
      <c r="BD258" s="10" t="s">
        <v>59</v>
      </c>
      <c r="BE258" s="10" t="s">
        <v>59</v>
      </c>
      <c r="BF258" s="5" t="s">
        <v>59</v>
      </c>
    </row>
    <row r="259" spans="1:58" hidden="1" x14ac:dyDescent="0.2">
      <c r="A259" s="8" t="s">
        <v>317</v>
      </c>
      <c r="B259" s="9">
        <v>4311276</v>
      </c>
      <c r="C259" s="16" t="s">
        <v>453</v>
      </c>
      <c r="D259" s="16"/>
      <c r="E259" s="17" t="s">
        <v>454</v>
      </c>
      <c r="F259" s="17" t="s">
        <v>446</v>
      </c>
      <c r="G259" s="11">
        <v>39.8957007219811</v>
      </c>
      <c r="H259" s="10" t="s">
        <v>59</v>
      </c>
      <c r="I259" s="11">
        <v>40.956657832594701</v>
      </c>
      <c r="J259" s="11">
        <v>41.588045926625099</v>
      </c>
      <c r="K259" s="11">
        <v>41.588045926625099</v>
      </c>
      <c r="L259" s="10" t="s">
        <v>59</v>
      </c>
      <c r="M259" s="10" t="s">
        <v>59</v>
      </c>
      <c r="N259" s="11">
        <v>40.766267626350498</v>
      </c>
      <c r="O259" s="11">
        <v>40.766267626350498</v>
      </c>
      <c r="P259" s="10" t="s">
        <v>59</v>
      </c>
      <c r="Q259" s="11">
        <v>42.440221178925498</v>
      </c>
      <c r="R259" s="11">
        <v>46.048413882538298</v>
      </c>
      <c r="S259" s="11">
        <v>46.048413882538298</v>
      </c>
      <c r="T259" s="10" t="s">
        <v>59</v>
      </c>
      <c r="U259" s="10" t="s">
        <v>59</v>
      </c>
      <c r="V259" s="11">
        <v>45.419955241950298</v>
      </c>
      <c r="W259" s="11">
        <v>45.419955241950298</v>
      </c>
      <c r="X259" s="10" t="s">
        <v>59</v>
      </c>
      <c r="Y259" s="11">
        <v>44.521541736683702</v>
      </c>
      <c r="Z259" s="11">
        <v>43.5802148464102</v>
      </c>
      <c r="AA259" s="11">
        <v>43.5802148464102</v>
      </c>
      <c r="AB259" s="10" t="s">
        <v>59</v>
      </c>
      <c r="AC259" s="10" t="s">
        <v>59</v>
      </c>
      <c r="AD259" s="11">
        <v>50.286350856835398</v>
      </c>
      <c r="AE259" s="11">
        <v>50.286350856835398</v>
      </c>
      <c r="AF259" s="11">
        <v>45.655637548723803</v>
      </c>
      <c r="AG259" s="11">
        <v>45.825090771105003</v>
      </c>
      <c r="AH259" s="11">
        <v>48.1854882132778</v>
      </c>
      <c r="AI259" s="11">
        <v>48.1854882132778</v>
      </c>
      <c r="AJ259" s="10" t="s">
        <v>59</v>
      </c>
      <c r="AK259" s="10" t="s">
        <v>59</v>
      </c>
      <c r="AL259" s="11">
        <v>43.391503336472098</v>
      </c>
      <c r="AM259" s="11">
        <v>43.391503336472098</v>
      </c>
      <c r="AN259" s="10" t="s">
        <v>59</v>
      </c>
      <c r="AO259" s="10" t="s">
        <v>59</v>
      </c>
      <c r="AP259" s="11">
        <v>50.130741167089198</v>
      </c>
      <c r="AQ259" s="11">
        <v>50.130741167089198</v>
      </c>
      <c r="AR259" s="10" t="s">
        <v>59</v>
      </c>
      <c r="AS259" s="10" t="s">
        <v>59</v>
      </c>
      <c r="AT259" s="11">
        <v>49.319178941165703</v>
      </c>
      <c r="AU259" s="11">
        <v>49.319178941165703</v>
      </c>
      <c r="AV259" s="10" t="s">
        <v>59</v>
      </c>
      <c r="AW259" s="10" t="s">
        <v>59</v>
      </c>
      <c r="AX259" s="11">
        <v>48.139280954879297</v>
      </c>
      <c r="AY259" s="11">
        <v>48.139280954879297</v>
      </c>
      <c r="AZ259" s="10" t="s">
        <v>59</v>
      </c>
      <c r="BA259" s="10" t="s">
        <v>59</v>
      </c>
      <c r="BB259" s="11">
        <v>27.537484098900801</v>
      </c>
      <c r="BC259" s="11">
        <v>27.537484098900801</v>
      </c>
      <c r="BD259" s="10" t="s">
        <v>59</v>
      </c>
      <c r="BE259" s="10" t="s">
        <v>59</v>
      </c>
      <c r="BF259" s="5" t="s">
        <v>59</v>
      </c>
    </row>
    <row r="260" spans="1:58" ht="12.75" hidden="1" x14ac:dyDescent="0.2">
      <c r="A260" s="8" t="s">
        <v>318</v>
      </c>
      <c r="B260" s="9">
        <v>4329576</v>
      </c>
      <c r="C260" s="8" t="s">
        <v>571</v>
      </c>
      <c r="D260" s="8" t="s">
        <v>572</v>
      </c>
      <c r="E260" s="13" t="s">
        <v>445</v>
      </c>
      <c r="F260" s="13" t="s">
        <v>448</v>
      </c>
      <c r="G260" s="10" t="s">
        <v>59</v>
      </c>
      <c r="H260" s="10" t="s">
        <v>59</v>
      </c>
      <c r="I260" s="10" t="s">
        <v>59</v>
      </c>
      <c r="J260" s="10" t="s">
        <v>59</v>
      </c>
      <c r="K260" s="10" t="s">
        <v>59</v>
      </c>
      <c r="L260" s="10" t="s">
        <v>59</v>
      </c>
      <c r="M260" s="10" t="s">
        <v>59</v>
      </c>
      <c r="N260" s="10" t="s">
        <v>59</v>
      </c>
      <c r="O260" s="10" t="s">
        <v>59</v>
      </c>
      <c r="P260" s="10" t="s">
        <v>59</v>
      </c>
      <c r="Q260" s="10" t="s">
        <v>59</v>
      </c>
      <c r="R260" s="10" t="s">
        <v>59</v>
      </c>
      <c r="S260" s="10" t="s">
        <v>59</v>
      </c>
      <c r="T260" s="10" t="s">
        <v>59</v>
      </c>
      <c r="U260" s="10" t="s">
        <v>59</v>
      </c>
      <c r="V260" s="10" t="s">
        <v>59</v>
      </c>
      <c r="W260" s="10" t="s">
        <v>59</v>
      </c>
      <c r="X260" s="10" t="s">
        <v>59</v>
      </c>
      <c r="Y260" s="10" t="s">
        <v>59</v>
      </c>
      <c r="Z260" s="10" t="s">
        <v>59</v>
      </c>
      <c r="AA260" s="10" t="s">
        <v>59</v>
      </c>
      <c r="AB260" s="10" t="s">
        <v>59</v>
      </c>
      <c r="AC260" s="10" t="s">
        <v>59</v>
      </c>
      <c r="AD260" s="10" t="s">
        <v>59</v>
      </c>
      <c r="AE260" s="10" t="s">
        <v>59</v>
      </c>
      <c r="AF260" s="10" t="s">
        <v>59</v>
      </c>
      <c r="AG260" s="10" t="s">
        <v>59</v>
      </c>
      <c r="AH260" s="10" t="s">
        <v>59</v>
      </c>
      <c r="AI260" s="10" t="s">
        <v>59</v>
      </c>
      <c r="AJ260" s="10" t="s">
        <v>59</v>
      </c>
      <c r="AK260" s="10" t="s">
        <v>59</v>
      </c>
      <c r="AL260" s="10" t="s">
        <v>59</v>
      </c>
      <c r="AM260" s="10" t="s">
        <v>59</v>
      </c>
      <c r="AN260" s="10" t="s">
        <v>59</v>
      </c>
      <c r="AO260" s="10" t="s">
        <v>59</v>
      </c>
      <c r="AP260" s="10" t="s">
        <v>59</v>
      </c>
      <c r="AQ260" s="10" t="s">
        <v>59</v>
      </c>
      <c r="AR260" s="10" t="s">
        <v>59</v>
      </c>
      <c r="AS260" s="10" t="s">
        <v>59</v>
      </c>
      <c r="AT260" s="10" t="s">
        <v>59</v>
      </c>
      <c r="AU260" s="10" t="s">
        <v>59</v>
      </c>
      <c r="AV260" s="10" t="s">
        <v>59</v>
      </c>
      <c r="AW260" s="10" t="s">
        <v>59</v>
      </c>
      <c r="AX260" s="10" t="s">
        <v>59</v>
      </c>
      <c r="AY260" s="10" t="s">
        <v>59</v>
      </c>
      <c r="AZ260" s="10" t="s">
        <v>59</v>
      </c>
      <c r="BA260" s="10" t="s">
        <v>59</v>
      </c>
      <c r="BB260" s="10" t="s">
        <v>59</v>
      </c>
      <c r="BC260" s="10" t="s">
        <v>59</v>
      </c>
      <c r="BD260" s="10" t="s">
        <v>59</v>
      </c>
      <c r="BE260" s="10" t="s">
        <v>59</v>
      </c>
      <c r="BF260" s="5" t="s">
        <v>59</v>
      </c>
    </row>
    <row r="261" spans="1:58" ht="12.75" hidden="1" x14ac:dyDescent="0.2">
      <c r="A261" s="8" t="s">
        <v>319</v>
      </c>
      <c r="B261" s="9">
        <v>4345007</v>
      </c>
      <c r="C261" s="8">
        <v>6798</v>
      </c>
      <c r="D261" s="8"/>
      <c r="E261" s="13" t="s">
        <v>457</v>
      </c>
      <c r="F261" s="13" t="s">
        <v>451</v>
      </c>
      <c r="G261" s="10" t="s">
        <v>59</v>
      </c>
      <c r="H261" s="10" t="s">
        <v>59</v>
      </c>
      <c r="I261" s="10" t="s">
        <v>59</v>
      </c>
      <c r="J261" s="10" t="s">
        <v>59</v>
      </c>
      <c r="K261" s="10" t="s">
        <v>59</v>
      </c>
      <c r="L261" s="10" t="s">
        <v>59</v>
      </c>
      <c r="M261" s="10" t="s">
        <v>59</v>
      </c>
      <c r="N261" s="10" t="s">
        <v>59</v>
      </c>
      <c r="O261" s="10" t="s">
        <v>59</v>
      </c>
      <c r="P261" s="10" t="s">
        <v>59</v>
      </c>
      <c r="Q261" s="10" t="s">
        <v>59</v>
      </c>
      <c r="R261" s="10" t="s">
        <v>59</v>
      </c>
      <c r="S261" s="10" t="s">
        <v>59</v>
      </c>
      <c r="T261" s="10" t="s">
        <v>59</v>
      </c>
      <c r="U261" s="10" t="s">
        <v>59</v>
      </c>
      <c r="V261" s="11">
        <v>44.428109844226803</v>
      </c>
      <c r="W261" s="11">
        <v>44.428109844226803</v>
      </c>
      <c r="X261" s="10" t="s">
        <v>59</v>
      </c>
      <c r="Y261" s="10" t="s">
        <v>59</v>
      </c>
      <c r="Z261" s="11">
        <v>45.197613655470199</v>
      </c>
      <c r="AA261" s="11">
        <v>45.197613655470199</v>
      </c>
      <c r="AB261" s="10" t="s">
        <v>59</v>
      </c>
      <c r="AC261" s="10" t="s">
        <v>59</v>
      </c>
      <c r="AD261" s="11">
        <v>16.583684031207302</v>
      </c>
      <c r="AE261" s="11">
        <v>16.583684031207302</v>
      </c>
      <c r="AF261" s="10" t="s">
        <v>59</v>
      </c>
      <c r="AG261" s="10" t="s">
        <v>59</v>
      </c>
      <c r="AH261" s="11">
        <v>19.464210559959501</v>
      </c>
      <c r="AI261" s="11">
        <v>19.464210559959501</v>
      </c>
      <c r="AJ261" s="10" t="s">
        <v>59</v>
      </c>
      <c r="AK261" s="10" t="s">
        <v>59</v>
      </c>
      <c r="AL261" s="11">
        <v>62.419330511021002</v>
      </c>
      <c r="AM261" s="11">
        <v>62.419330511021002</v>
      </c>
      <c r="AN261" s="10" t="s">
        <v>59</v>
      </c>
      <c r="AO261" s="10" t="s">
        <v>59</v>
      </c>
      <c r="AP261" s="11">
        <v>46.898040739441399</v>
      </c>
      <c r="AQ261" s="11">
        <v>46.898040739441399</v>
      </c>
      <c r="AR261" s="10" t="s">
        <v>59</v>
      </c>
      <c r="AS261" s="10" t="s">
        <v>59</v>
      </c>
      <c r="AT261" s="10" t="s">
        <v>59</v>
      </c>
      <c r="AU261" s="10" t="s">
        <v>59</v>
      </c>
      <c r="AV261" s="10" t="s">
        <v>59</v>
      </c>
      <c r="AW261" s="10" t="s">
        <v>59</v>
      </c>
      <c r="AX261" s="10" t="s">
        <v>59</v>
      </c>
      <c r="AY261" s="10" t="s">
        <v>59</v>
      </c>
      <c r="AZ261" s="10" t="s">
        <v>59</v>
      </c>
      <c r="BA261" s="10" t="s">
        <v>59</v>
      </c>
      <c r="BB261" s="10" t="s">
        <v>59</v>
      </c>
      <c r="BC261" s="10" t="s">
        <v>59</v>
      </c>
      <c r="BD261" s="10" t="s">
        <v>59</v>
      </c>
      <c r="BE261" s="10" t="s">
        <v>59</v>
      </c>
      <c r="BF261" s="5" t="s">
        <v>59</v>
      </c>
    </row>
    <row r="262" spans="1:58" hidden="1" x14ac:dyDescent="0.2">
      <c r="A262" s="8" t="s">
        <v>320</v>
      </c>
      <c r="B262" s="9">
        <v>4333816</v>
      </c>
      <c r="C262" s="18" t="s">
        <v>452</v>
      </c>
      <c r="D262" s="18"/>
      <c r="E262" s="19" t="s">
        <v>441</v>
      </c>
      <c r="F262" s="19" t="s">
        <v>446</v>
      </c>
      <c r="G262" s="10" t="s">
        <v>59</v>
      </c>
      <c r="H262" s="10" t="s">
        <v>59</v>
      </c>
      <c r="I262" s="10" t="s">
        <v>59</v>
      </c>
      <c r="J262" s="10">
        <f>(5570926759+1171004+2819491723+1214862194+7229017734)/114744117695*100</f>
        <v>14.672185164864107</v>
      </c>
      <c r="K262" s="10">
        <f>(5570926759+1171004+2819491723+1214862194+7229017734)/114744117695*100</f>
        <v>14.672185164864107</v>
      </c>
      <c r="L262" s="10" t="s">
        <v>59</v>
      </c>
      <c r="M262" s="10" t="s">
        <v>59</v>
      </c>
      <c r="N262" s="10">
        <f>(5673956369+3077407099+1280535800+576972323)/101119290168*100</f>
        <v>10.491441913184298</v>
      </c>
      <c r="O262" s="10">
        <f>(5673956369+3077407099+1280535800+576972323)/101119290168*100</f>
        <v>10.491441913184298</v>
      </c>
      <c r="P262" s="10" t="s">
        <v>59</v>
      </c>
      <c r="Q262" s="10" t="s">
        <v>59</v>
      </c>
      <c r="R262" s="10">
        <f>(6276548385+3109578078+886501000+3355065018+479900000+25602865560)/86763733359*100</f>
        <v>45.768498546150717</v>
      </c>
      <c r="S262" s="10">
        <f>(6276548385+3109578078+886501000+3355065018+479900000+25602865560)/86763733359*100</f>
        <v>45.768498546150717</v>
      </c>
      <c r="T262" s="10" t="s">
        <v>59</v>
      </c>
      <c r="U262" s="10" t="s">
        <v>59</v>
      </c>
      <c r="V262" s="11">
        <v>49.722870020363203</v>
      </c>
      <c r="W262" s="11">
        <v>49.722870020363203</v>
      </c>
      <c r="X262" s="10" t="s">
        <v>59</v>
      </c>
      <c r="Y262" s="10" t="s">
        <v>59</v>
      </c>
      <c r="Z262" s="11">
        <v>45.7707504048022</v>
      </c>
      <c r="AA262" s="11">
        <v>45.7707504048022</v>
      </c>
      <c r="AB262" s="10" t="s">
        <v>59</v>
      </c>
      <c r="AC262" s="10" t="s">
        <v>59</v>
      </c>
      <c r="AD262" s="11">
        <v>33.592779362626601</v>
      </c>
      <c r="AE262" s="11">
        <v>33.592779362626601</v>
      </c>
      <c r="AF262" s="10" t="s">
        <v>59</v>
      </c>
      <c r="AG262" s="10" t="s">
        <v>59</v>
      </c>
      <c r="AH262" s="11">
        <v>26.783037267229901</v>
      </c>
      <c r="AI262" s="11">
        <v>26.783037267229901</v>
      </c>
      <c r="AJ262" s="10" t="s">
        <v>59</v>
      </c>
      <c r="AK262" s="10" t="s">
        <v>59</v>
      </c>
      <c r="AL262" s="11">
        <v>28.0667273290371</v>
      </c>
      <c r="AM262" s="11">
        <v>28.0667273290371</v>
      </c>
      <c r="AN262" s="10" t="s">
        <v>59</v>
      </c>
      <c r="AO262" s="10" t="s">
        <v>59</v>
      </c>
      <c r="AP262" s="11">
        <v>30.363642101165599</v>
      </c>
      <c r="AQ262" s="11">
        <v>30.363642101165599</v>
      </c>
      <c r="AR262" s="10" t="s">
        <v>59</v>
      </c>
      <c r="AS262" s="10" t="s">
        <v>59</v>
      </c>
      <c r="AT262" s="11">
        <v>29.728446706765698</v>
      </c>
      <c r="AU262" s="11">
        <v>29.728446706765698</v>
      </c>
      <c r="AV262" s="10" t="s">
        <v>59</v>
      </c>
      <c r="AW262" s="10" t="s">
        <v>59</v>
      </c>
      <c r="AX262" s="10" t="s">
        <v>59</v>
      </c>
      <c r="AY262" s="10" t="s">
        <v>59</v>
      </c>
      <c r="AZ262" s="10" t="s">
        <v>59</v>
      </c>
      <c r="BA262" s="10" t="s">
        <v>59</v>
      </c>
      <c r="BB262" s="10" t="s">
        <v>59</v>
      </c>
      <c r="BC262" s="10" t="s">
        <v>59</v>
      </c>
      <c r="BD262" s="10" t="s">
        <v>59</v>
      </c>
      <c r="BE262" s="10" t="s">
        <v>59</v>
      </c>
      <c r="BF262" s="5" t="s">
        <v>59</v>
      </c>
    </row>
    <row r="263" spans="1:58" hidden="1" x14ac:dyDescent="0.2">
      <c r="A263" s="8" t="s">
        <v>321</v>
      </c>
      <c r="B263" s="9">
        <v>4425464</v>
      </c>
      <c r="C263" s="16" t="s">
        <v>452</v>
      </c>
      <c r="D263" s="16"/>
      <c r="E263" s="17" t="s">
        <v>441</v>
      </c>
      <c r="F263" s="17" t="s">
        <v>446</v>
      </c>
      <c r="G263" s="11">
        <v>40.676162424244801</v>
      </c>
      <c r="H263" s="11">
        <v>41.222657935569202</v>
      </c>
      <c r="I263" s="11">
        <v>42.006784781441198</v>
      </c>
      <c r="J263" s="11">
        <v>41.578379342099097</v>
      </c>
      <c r="K263" s="11">
        <v>42.917852751830701</v>
      </c>
      <c r="L263" s="10" t="s">
        <v>59</v>
      </c>
      <c r="M263" s="10" t="s">
        <v>59</v>
      </c>
      <c r="N263" s="11">
        <v>41.786512746145199</v>
      </c>
      <c r="O263" s="11">
        <v>40.564475882247102</v>
      </c>
      <c r="P263" s="10" t="s">
        <v>59</v>
      </c>
      <c r="Q263" s="10" t="s">
        <v>59</v>
      </c>
      <c r="R263" s="10" t="s">
        <v>59</v>
      </c>
      <c r="S263" s="11">
        <v>40.637730776357003</v>
      </c>
      <c r="T263" s="11">
        <v>36.491694970632302</v>
      </c>
      <c r="U263" s="11">
        <v>36.989213517192098</v>
      </c>
      <c r="V263" s="10" t="s">
        <v>59</v>
      </c>
      <c r="W263" s="11">
        <v>39.186953414106803</v>
      </c>
      <c r="X263" s="10" t="s">
        <v>59</v>
      </c>
      <c r="Y263" s="10" t="s">
        <v>59</v>
      </c>
      <c r="Z263" s="10" t="s">
        <v>59</v>
      </c>
      <c r="AA263" s="11">
        <v>22.712404020522801</v>
      </c>
      <c r="AB263" s="10" t="s">
        <v>59</v>
      </c>
      <c r="AC263" s="10" t="s">
        <v>59</v>
      </c>
      <c r="AD263" s="10" t="s">
        <v>59</v>
      </c>
      <c r="AE263" s="11">
        <v>20.863039696894798</v>
      </c>
      <c r="AF263" s="10" t="s">
        <v>59</v>
      </c>
      <c r="AG263" s="10" t="s">
        <v>59</v>
      </c>
      <c r="AH263" s="10" t="s">
        <v>59</v>
      </c>
      <c r="AI263" s="11">
        <v>21.579414563566601</v>
      </c>
      <c r="AJ263" s="10" t="s">
        <v>59</v>
      </c>
      <c r="AK263" s="10" t="s">
        <v>59</v>
      </c>
      <c r="AL263" s="10" t="s">
        <v>59</v>
      </c>
      <c r="AM263" s="11">
        <v>24.186620974697298</v>
      </c>
      <c r="AN263" s="10" t="s">
        <v>59</v>
      </c>
      <c r="AO263" s="10" t="s">
        <v>59</v>
      </c>
      <c r="AP263" s="10" t="s">
        <v>59</v>
      </c>
      <c r="AQ263" s="11">
        <v>23.11689892935</v>
      </c>
      <c r="AR263" s="10" t="s">
        <v>59</v>
      </c>
      <c r="AS263" s="10" t="s">
        <v>59</v>
      </c>
      <c r="AT263" s="10" t="s">
        <v>59</v>
      </c>
      <c r="AU263" s="11">
        <v>41.117440711990596</v>
      </c>
      <c r="AV263" s="10" t="s">
        <v>59</v>
      </c>
      <c r="AW263" s="10" t="s">
        <v>59</v>
      </c>
      <c r="AX263" s="10" t="s">
        <v>59</v>
      </c>
      <c r="AY263" s="11">
        <v>74.6658560306022</v>
      </c>
      <c r="AZ263" s="10" t="s">
        <v>59</v>
      </c>
      <c r="BA263" s="10" t="s">
        <v>59</v>
      </c>
      <c r="BB263" s="10" t="s">
        <v>59</v>
      </c>
      <c r="BC263" s="10" t="s">
        <v>59</v>
      </c>
      <c r="BD263" s="10" t="s">
        <v>59</v>
      </c>
      <c r="BE263" s="10" t="s">
        <v>59</v>
      </c>
      <c r="BF263" s="5" t="s">
        <v>59</v>
      </c>
    </row>
    <row r="264" spans="1:58" hidden="1" x14ac:dyDescent="0.2">
      <c r="A264" s="8" t="s">
        <v>322</v>
      </c>
      <c r="B264" s="9">
        <v>4307142</v>
      </c>
      <c r="C264" s="16" t="s">
        <v>452</v>
      </c>
      <c r="D264" s="16"/>
      <c r="E264" s="17" t="s">
        <v>441</v>
      </c>
      <c r="F264" s="17" t="s">
        <v>446</v>
      </c>
      <c r="G264" s="11">
        <v>27.137419681678999</v>
      </c>
      <c r="H264" s="10" t="s">
        <v>59</v>
      </c>
      <c r="I264" s="10" t="s">
        <v>59</v>
      </c>
      <c r="J264" s="11">
        <v>29.6269247658689</v>
      </c>
      <c r="K264" s="11">
        <v>29.6269247658689</v>
      </c>
      <c r="L264" s="10" t="s">
        <v>59</v>
      </c>
      <c r="M264" s="10" t="s">
        <v>59</v>
      </c>
      <c r="N264" s="10" t="s">
        <v>59</v>
      </c>
      <c r="O264" s="10" t="s">
        <v>59</v>
      </c>
      <c r="P264" s="10" t="s">
        <v>59</v>
      </c>
      <c r="Q264" s="10" t="s">
        <v>59</v>
      </c>
      <c r="R264" s="10" t="s">
        <v>59</v>
      </c>
      <c r="S264" s="10" t="s">
        <v>59</v>
      </c>
      <c r="T264" s="10" t="s">
        <v>59</v>
      </c>
      <c r="U264" s="10" t="s">
        <v>59</v>
      </c>
      <c r="V264" s="11">
        <v>26.344480790694799</v>
      </c>
      <c r="W264" s="11">
        <v>26.344480790694799</v>
      </c>
      <c r="X264" s="10" t="s">
        <v>59</v>
      </c>
      <c r="Y264" s="10" t="s">
        <v>59</v>
      </c>
      <c r="Z264" s="11">
        <v>29.0816192250801</v>
      </c>
      <c r="AA264" s="11">
        <v>29.0816192250801</v>
      </c>
      <c r="AB264" s="10" t="s">
        <v>59</v>
      </c>
      <c r="AC264" s="10" t="s">
        <v>59</v>
      </c>
      <c r="AD264" s="11">
        <v>36.548685910935298</v>
      </c>
      <c r="AE264" s="11">
        <v>36.548685910935298</v>
      </c>
      <c r="AF264" s="10" t="s">
        <v>59</v>
      </c>
      <c r="AG264" s="10" t="s">
        <v>59</v>
      </c>
      <c r="AH264" s="11">
        <v>25.1879665996846</v>
      </c>
      <c r="AI264" s="11">
        <v>25.1879665996846</v>
      </c>
      <c r="AJ264" s="10" t="s">
        <v>59</v>
      </c>
      <c r="AK264" s="10" t="s">
        <v>59</v>
      </c>
      <c r="AL264" s="11">
        <v>28.689385720397901</v>
      </c>
      <c r="AM264" s="11">
        <v>28.689385720397901</v>
      </c>
      <c r="AN264" s="10" t="s">
        <v>59</v>
      </c>
      <c r="AO264" s="10" t="s">
        <v>59</v>
      </c>
      <c r="AP264" s="11">
        <v>27.577743786459401</v>
      </c>
      <c r="AQ264" s="11">
        <v>27.577743786459401</v>
      </c>
      <c r="AR264" s="10" t="s">
        <v>59</v>
      </c>
      <c r="AS264" s="10" t="s">
        <v>59</v>
      </c>
      <c r="AT264" s="11">
        <v>30.591055524832399</v>
      </c>
      <c r="AU264" s="11">
        <v>30.591055524832399</v>
      </c>
      <c r="AV264" s="10" t="s">
        <v>59</v>
      </c>
      <c r="AW264" s="10" t="s">
        <v>59</v>
      </c>
      <c r="AX264" s="11">
        <v>27.898703356158101</v>
      </c>
      <c r="AY264" s="11">
        <v>27.898703356158101</v>
      </c>
      <c r="AZ264" s="10" t="s">
        <v>59</v>
      </c>
      <c r="BA264" s="10" t="s">
        <v>59</v>
      </c>
      <c r="BB264" s="11">
        <v>28.957848361759801</v>
      </c>
      <c r="BC264" s="11">
        <v>28.957848361759801</v>
      </c>
      <c r="BD264" s="10" t="s">
        <v>59</v>
      </c>
      <c r="BE264" s="10" t="s">
        <v>59</v>
      </c>
      <c r="BF264" s="6">
        <v>25.626260824939902</v>
      </c>
    </row>
    <row r="265" spans="1:58" hidden="1" x14ac:dyDescent="0.2">
      <c r="A265" s="8" t="s">
        <v>323</v>
      </c>
      <c r="B265" s="9">
        <v>10522416</v>
      </c>
      <c r="C265" s="16" t="s">
        <v>452</v>
      </c>
      <c r="D265" s="16"/>
      <c r="E265" s="17" t="s">
        <v>441</v>
      </c>
      <c r="F265" s="17" t="s">
        <v>446</v>
      </c>
      <c r="G265" s="11">
        <v>32.913597925488297</v>
      </c>
      <c r="H265" s="10" t="s">
        <v>59</v>
      </c>
      <c r="I265" s="10" t="s">
        <v>59</v>
      </c>
      <c r="J265" s="11">
        <v>30.8619337983055</v>
      </c>
      <c r="K265" s="11">
        <v>30.862699037826101</v>
      </c>
      <c r="L265" s="10" t="s">
        <v>59</v>
      </c>
      <c r="M265" s="10" t="s">
        <v>59</v>
      </c>
      <c r="N265" s="10">
        <f>(461682+220153+33533+30000+1178770)/5781190*100</f>
        <v>33.282732447817835</v>
      </c>
      <c r="O265" s="10">
        <f>(461682+220153+33533+30000+1178770)/5781190*100</f>
        <v>33.282732447817835</v>
      </c>
      <c r="P265" s="10" t="s">
        <v>59</v>
      </c>
      <c r="Q265" s="10" t="s">
        <v>59</v>
      </c>
      <c r="R265" s="10">
        <f>(422284+192841+8780+39500+1113050)/4726058*100</f>
        <v>37.588514571763618</v>
      </c>
      <c r="S265" s="10">
        <f>(422284+192841+8780+39500+1113050)/4726058*100</f>
        <v>37.588514571763618</v>
      </c>
      <c r="T265" s="10" t="s">
        <v>59</v>
      </c>
      <c r="U265" s="10" t="s">
        <v>59</v>
      </c>
      <c r="V265" s="11">
        <v>35.751804436307403</v>
      </c>
      <c r="W265" s="11">
        <v>35.751804436307403</v>
      </c>
      <c r="X265" s="10" t="s">
        <v>59</v>
      </c>
      <c r="Y265" s="10" t="s">
        <v>59</v>
      </c>
      <c r="Z265" s="11">
        <v>32.94125467053</v>
      </c>
      <c r="AA265" s="11">
        <v>32.94125467053</v>
      </c>
      <c r="AB265" s="10" t="s">
        <v>59</v>
      </c>
      <c r="AC265" s="10" t="s">
        <v>59</v>
      </c>
      <c r="AD265" s="11">
        <v>26.22129331236</v>
      </c>
      <c r="AE265" s="11">
        <v>26.22129331236</v>
      </c>
      <c r="AF265" s="10" t="s">
        <v>59</v>
      </c>
      <c r="AG265" s="10" t="s">
        <v>59</v>
      </c>
      <c r="AH265" s="11">
        <v>20.244161068846299</v>
      </c>
      <c r="AI265" s="11">
        <v>20.244161068846299</v>
      </c>
      <c r="AJ265" s="10" t="s">
        <v>59</v>
      </c>
      <c r="AK265" s="10" t="s">
        <v>59</v>
      </c>
      <c r="AL265" s="11">
        <v>20.901711044736199</v>
      </c>
      <c r="AM265" s="11">
        <v>20.901711044736199</v>
      </c>
      <c r="AN265" s="10" t="s">
        <v>59</v>
      </c>
      <c r="AO265" s="10" t="s">
        <v>59</v>
      </c>
      <c r="AP265" s="10" t="s">
        <v>59</v>
      </c>
      <c r="AQ265" s="10" t="s">
        <v>59</v>
      </c>
      <c r="AR265" s="10" t="s">
        <v>59</v>
      </c>
      <c r="AS265" s="10" t="s">
        <v>59</v>
      </c>
      <c r="AT265" s="10" t="s">
        <v>59</v>
      </c>
      <c r="AU265" s="10" t="s">
        <v>59</v>
      </c>
      <c r="AV265" s="10" t="s">
        <v>59</v>
      </c>
      <c r="AW265" s="10" t="s">
        <v>59</v>
      </c>
      <c r="AX265" s="10" t="s">
        <v>59</v>
      </c>
      <c r="AY265" s="10" t="s">
        <v>59</v>
      </c>
      <c r="AZ265" s="10" t="s">
        <v>59</v>
      </c>
      <c r="BA265" s="10" t="s">
        <v>59</v>
      </c>
      <c r="BB265" s="10" t="s">
        <v>59</v>
      </c>
      <c r="BC265" s="10" t="s">
        <v>59</v>
      </c>
      <c r="BD265" s="10" t="s">
        <v>59</v>
      </c>
      <c r="BE265" s="10" t="s">
        <v>59</v>
      </c>
      <c r="BF265" s="5" t="s">
        <v>59</v>
      </c>
    </row>
    <row r="266" spans="1:58" hidden="1" x14ac:dyDescent="0.2">
      <c r="A266" s="8" t="s">
        <v>324</v>
      </c>
      <c r="B266" s="9">
        <v>4676030</v>
      </c>
      <c r="C266" s="18" t="s">
        <v>452</v>
      </c>
      <c r="D266" s="18"/>
      <c r="E266" s="19" t="s">
        <v>441</v>
      </c>
      <c r="F266" s="19" t="s">
        <v>446</v>
      </c>
      <c r="G266" s="10">
        <f>(3745581869+4693195958+760877021+8023840117)/69984727560*100</f>
        <v>24.610362239724061</v>
      </c>
      <c r="H266" s="10" t="s">
        <v>59</v>
      </c>
      <c r="I266" s="10" t="s">
        <v>59</v>
      </c>
      <c r="J266" s="10">
        <f>(4423704999+5673701582+1010306610+142512102+1435750157)/64825693091*100</f>
        <v>19.569363388358809</v>
      </c>
      <c r="K266" s="10">
        <f>(4423704999+5673701582+1010306610+142512102+1435750157)/64825693091*100</f>
        <v>19.569363388358809</v>
      </c>
      <c r="L266" s="10" t="s">
        <v>59</v>
      </c>
      <c r="M266" s="10" t="s">
        <v>59</v>
      </c>
      <c r="N266" s="10">
        <f>(4506749353+5591496747+202062633+1771260244)/60998952684*100</f>
        <v>19.78979711264185</v>
      </c>
      <c r="O266" s="10">
        <f>(4506749353+5591496747+202062633+1771260244)/60998952684*100</f>
        <v>19.78979711264185</v>
      </c>
      <c r="P266" s="10" t="s">
        <v>59</v>
      </c>
      <c r="Q266" s="10" t="s">
        <v>59</v>
      </c>
      <c r="R266" s="10">
        <f>(4965847500+6174063853+400000000+1344971640+993848493)/58932084090*100</f>
        <v>23.550382954053781</v>
      </c>
      <c r="S266" s="10">
        <f>(4965847500+6174063853+400000000+1344971640+993848493)/58932084090*100</f>
        <v>23.550382954053781</v>
      </c>
      <c r="T266" s="10" t="s">
        <v>59</v>
      </c>
      <c r="U266" s="10" t="s">
        <v>59</v>
      </c>
      <c r="V266" s="10">
        <f>(5107156894+8284826371+650000000+126583910+1000000)/56332231976*100</f>
        <v>25.153569595887586</v>
      </c>
      <c r="W266" s="10">
        <f>(5107156894+8284826371+650000000+126583910+1000000)/56332231976*100</f>
        <v>25.153569595887586</v>
      </c>
      <c r="X266" s="10" t="s">
        <v>59</v>
      </c>
      <c r="Y266" s="10" t="s">
        <v>59</v>
      </c>
      <c r="Z266" s="10">
        <f>(5460273775+9719090431+2790610000+101000000)/58411952383*100</f>
        <v>30.937117265847991</v>
      </c>
      <c r="AA266" s="10">
        <f>(5460273775+9719090431+2790610000+101000000)/58411952383*100</f>
        <v>30.937117265847991</v>
      </c>
      <c r="AB266" s="10" t="s">
        <v>59</v>
      </c>
      <c r="AC266" s="10" t="s">
        <v>59</v>
      </c>
      <c r="AD266" s="10" t="s">
        <v>59</v>
      </c>
      <c r="AE266" s="10" t="s">
        <v>59</v>
      </c>
      <c r="AF266" s="10" t="s">
        <v>59</v>
      </c>
      <c r="AG266" s="10" t="s">
        <v>59</v>
      </c>
      <c r="AH266" s="11">
        <v>34.943211211793397</v>
      </c>
      <c r="AI266" s="11">
        <v>34.943211211793397</v>
      </c>
      <c r="AJ266" s="10" t="s">
        <v>59</v>
      </c>
      <c r="AK266" s="10" t="s">
        <v>59</v>
      </c>
      <c r="AL266" s="11">
        <v>49.667720571559698</v>
      </c>
      <c r="AM266" s="11">
        <v>49.667720571559698</v>
      </c>
      <c r="AN266" s="10" t="s">
        <v>59</v>
      </c>
      <c r="AO266" s="10" t="s">
        <v>59</v>
      </c>
      <c r="AP266" s="11">
        <v>58.737938293239502</v>
      </c>
      <c r="AQ266" s="11">
        <v>58.737938293239502</v>
      </c>
      <c r="AR266" s="10" t="s">
        <v>59</v>
      </c>
      <c r="AS266" s="10" t="s">
        <v>59</v>
      </c>
      <c r="AT266" s="11">
        <v>67.0390304162744</v>
      </c>
      <c r="AU266" s="11">
        <v>67.0390304162744</v>
      </c>
      <c r="AV266" s="10" t="s">
        <v>59</v>
      </c>
      <c r="AW266" s="10" t="s">
        <v>59</v>
      </c>
      <c r="AX266" s="11">
        <v>48.419092299406202</v>
      </c>
      <c r="AY266" s="11">
        <v>48.419092299406202</v>
      </c>
      <c r="AZ266" s="10" t="s">
        <v>59</v>
      </c>
      <c r="BA266" s="10" t="s">
        <v>59</v>
      </c>
      <c r="BB266" s="11">
        <v>40.7572510136971</v>
      </c>
      <c r="BC266" s="11">
        <v>40.7572510136971</v>
      </c>
      <c r="BD266" s="10" t="s">
        <v>59</v>
      </c>
      <c r="BE266" s="10" t="s">
        <v>59</v>
      </c>
      <c r="BF266" s="5" t="s">
        <v>59</v>
      </c>
    </row>
    <row r="267" spans="1:58" ht="12.75" hidden="1" x14ac:dyDescent="0.2">
      <c r="A267" s="8" t="s">
        <v>325</v>
      </c>
      <c r="B267" s="9">
        <v>4275091</v>
      </c>
      <c r="C267" s="8">
        <v>6719</v>
      </c>
      <c r="D267" s="8" t="s">
        <v>573</v>
      </c>
      <c r="E267" s="13" t="s">
        <v>441</v>
      </c>
      <c r="F267" s="13" t="s">
        <v>518</v>
      </c>
      <c r="G267" s="10" t="s">
        <v>59</v>
      </c>
      <c r="H267" s="10" t="s">
        <v>59</v>
      </c>
      <c r="I267" s="10" t="s">
        <v>59</v>
      </c>
      <c r="J267" s="10" t="s">
        <v>59</v>
      </c>
      <c r="K267" s="10" t="s">
        <v>59</v>
      </c>
      <c r="L267" s="10" t="s">
        <v>59</v>
      </c>
      <c r="M267" s="10" t="s">
        <v>59</v>
      </c>
      <c r="N267" s="10" t="s">
        <v>59</v>
      </c>
      <c r="O267" s="10" t="s">
        <v>59</v>
      </c>
      <c r="P267" s="10" t="s">
        <v>59</v>
      </c>
      <c r="Q267" s="10" t="s">
        <v>59</v>
      </c>
      <c r="R267" s="10" t="s">
        <v>59</v>
      </c>
      <c r="S267" s="10" t="s">
        <v>59</v>
      </c>
      <c r="T267" s="10" t="s">
        <v>59</v>
      </c>
      <c r="U267" s="10" t="s">
        <v>59</v>
      </c>
      <c r="V267" s="10" t="s">
        <v>59</v>
      </c>
      <c r="W267" s="10" t="s">
        <v>59</v>
      </c>
      <c r="X267" s="10" t="s">
        <v>59</v>
      </c>
      <c r="Y267" s="10" t="s">
        <v>59</v>
      </c>
      <c r="Z267" s="10" t="s">
        <v>59</v>
      </c>
      <c r="AA267" s="10" t="s">
        <v>59</v>
      </c>
      <c r="AB267" s="10" t="s">
        <v>59</v>
      </c>
      <c r="AC267" s="10" t="s">
        <v>59</v>
      </c>
      <c r="AD267" s="10" t="s">
        <v>59</v>
      </c>
      <c r="AE267" s="10" t="s">
        <v>59</v>
      </c>
      <c r="AF267" s="10" t="s">
        <v>59</v>
      </c>
      <c r="AG267" s="10" t="s">
        <v>59</v>
      </c>
      <c r="AH267" s="10" t="s">
        <v>59</v>
      </c>
      <c r="AI267" s="10" t="s">
        <v>59</v>
      </c>
      <c r="AJ267" s="10" t="s">
        <v>59</v>
      </c>
      <c r="AK267" s="10" t="s">
        <v>59</v>
      </c>
      <c r="AL267" s="10" t="s">
        <v>59</v>
      </c>
      <c r="AM267" s="10" t="s">
        <v>59</v>
      </c>
      <c r="AN267" s="10" t="s">
        <v>59</v>
      </c>
      <c r="AO267" s="10" t="s">
        <v>59</v>
      </c>
      <c r="AP267" s="10" t="s">
        <v>59</v>
      </c>
      <c r="AQ267" s="10" t="s">
        <v>59</v>
      </c>
      <c r="AR267" s="10" t="s">
        <v>59</v>
      </c>
      <c r="AS267" s="10" t="s">
        <v>59</v>
      </c>
      <c r="AT267" s="10" t="s">
        <v>59</v>
      </c>
      <c r="AU267" s="10" t="s">
        <v>59</v>
      </c>
      <c r="AV267" s="10" t="s">
        <v>59</v>
      </c>
      <c r="AW267" s="10" t="s">
        <v>59</v>
      </c>
      <c r="AX267" s="10" t="s">
        <v>59</v>
      </c>
      <c r="AY267" s="10" t="s">
        <v>59</v>
      </c>
      <c r="AZ267" s="10" t="s">
        <v>59</v>
      </c>
      <c r="BA267" s="10" t="s">
        <v>59</v>
      </c>
      <c r="BB267" s="10" t="s">
        <v>59</v>
      </c>
      <c r="BC267" s="10" t="s">
        <v>59</v>
      </c>
      <c r="BD267" s="10" t="s">
        <v>59</v>
      </c>
      <c r="BE267" s="10" t="s">
        <v>59</v>
      </c>
      <c r="BF267" s="5" t="s">
        <v>59</v>
      </c>
    </row>
    <row r="268" spans="1:58" hidden="1" x14ac:dyDescent="0.2">
      <c r="A268" s="8" t="s">
        <v>326</v>
      </c>
      <c r="B268" s="9">
        <v>4310757</v>
      </c>
      <c r="C268" s="16" t="s">
        <v>452</v>
      </c>
      <c r="D268" s="16"/>
      <c r="E268" s="17" t="s">
        <v>454</v>
      </c>
      <c r="F268" s="17" t="s">
        <v>446</v>
      </c>
      <c r="G268" s="11">
        <v>58.628608113914296</v>
      </c>
      <c r="H268" s="10" t="s">
        <v>59</v>
      </c>
      <c r="I268" s="11">
        <v>56.041757596326697</v>
      </c>
      <c r="J268" s="11">
        <v>53.814112330534599</v>
      </c>
      <c r="K268" s="11">
        <v>53.814112330534599</v>
      </c>
      <c r="L268" s="10" t="s">
        <v>59</v>
      </c>
      <c r="M268" s="10" t="s">
        <v>59</v>
      </c>
      <c r="N268" s="11">
        <v>58.862205557561303</v>
      </c>
      <c r="O268" s="11">
        <v>58.862205557561303</v>
      </c>
      <c r="P268" s="10" t="s">
        <v>59</v>
      </c>
      <c r="Q268" s="10" t="s">
        <v>59</v>
      </c>
      <c r="R268" s="11">
        <v>48.478283781812699</v>
      </c>
      <c r="S268" s="11">
        <v>48.478283781812699</v>
      </c>
      <c r="T268" s="10" t="s">
        <v>59</v>
      </c>
      <c r="U268" s="10" t="s">
        <v>59</v>
      </c>
      <c r="V268" s="11">
        <v>55.376455407911699</v>
      </c>
      <c r="W268" s="11">
        <v>55.376455407911699</v>
      </c>
      <c r="X268" s="10" t="s">
        <v>59</v>
      </c>
      <c r="Y268" s="11">
        <v>60.428845721815598</v>
      </c>
      <c r="Z268" s="11">
        <v>58.416842379704903</v>
      </c>
      <c r="AA268" s="11">
        <v>58.416842379704903</v>
      </c>
      <c r="AB268" s="10" t="s">
        <v>59</v>
      </c>
      <c r="AC268" s="10" t="s">
        <v>59</v>
      </c>
      <c r="AD268" s="11">
        <v>43.480596817302597</v>
      </c>
      <c r="AE268" s="11">
        <v>43.480596817302597</v>
      </c>
      <c r="AF268" s="10" t="s">
        <v>59</v>
      </c>
      <c r="AG268" s="10" t="s">
        <v>59</v>
      </c>
      <c r="AH268" s="11">
        <v>50.971144848022099</v>
      </c>
      <c r="AI268" s="11">
        <v>50.971144848022099</v>
      </c>
      <c r="AJ268" s="10" t="s">
        <v>59</v>
      </c>
      <c r="AK268" s="10" t="s">
        <v>59</v>
      </c>
      <c r="AL268" s="11">
        <v>52.344771956934501</v>
      </c>
      <c r="AM268" s="11">
        <v>52.344771956934501</v>
      </c>
      <c r="AN268" s="10" t="s">
        <v>59</v>
      </c>
      <c r="AO268" s="11">
        <v>51.578183375052902</v>
      </c>
      <c r="AP268" s="11">
        <v>51.770093332178497</v>
      </c>
      <c r="AQ268" s="11">
        <v>51.770093332178497</v>
      </c>
      <c r="AR268" s="10" t="s">
        <v>59</v>
      </c>
      <c r="AS268" s="10" t="s">
        <v>59</v>
      </c>
      <c r="AT268" s="11">
        <v>60.6500525913603</v>
      </c>
      <c r="AU268" s="11">
        <v>60.6500525913603</v>
      </c>
      <c r="AV268" s="10" t="s">
        <v>59</v>
      </c>
      <c r="AW268" s="10" t="s">
        <v>59</v>
      </c>
      <c r="AX268" s="11">
        <v>49.100356064022897</v>
      </c>
      <c r="AY268" s="11">
        <v>49.100356064022897</v>
      </c>
      <c r="AZ268" s="10" t="s">
        <v>59</v>
      </c>
      <c r="BA268" s="10" t="s">
        <v>59</v>
      </c>
      <c r="BB268" s="11">
        <v>42.651088592008101</v>
      </c>
      <c r="BC268" s="11">
        <v>42.651088592008101</v>
      </c>
      <c r="BD268" s="10" t="s">
        <v>59</v>
      </c>
      <c r="BE268" s="10" t="s">
        <v>59</v>
      </c>
      <c r="BF268" s="5" t="s">
        <v>59</v>
      </c>
    </row>
    <row r="269" spans="1:58" ht="12.75" hidden="1" x14ac:dyDescent="0.2">
      <c r="A269" s="8" t="s">
        <v>327</v>
      </c>
      <c r="B269" s="9">
        <v>4329492</v>
      </c>
      <c r="C269" s="8" t="s">
        <v>485</v>
      </c>
      <c r="D269" s="8"/>
      <c r="E269" s="13" t="s">
        <v>445</v>
      </c>
      <c r="F269" s="13" t="s">
        <v>448</v>
      </c>
      <c r="G269" s="10" t="s">
        <v>59</v>
      </c>
      <c r="H269" s="10" t="s">
        <v>59</v>
      </c>
      <c r="I269" s="10" t="s">
        <v>59</v>
      </c>
      <c r="J269" s="10" t="s">
        <v>59</v>
      </c>
      <c r="K269" s="10" t="s">
        <v>59</v>
      </c>
      <c r="L269" s="10" t="s">
        <v>59</v>
      </c>
      <c r="M269" s="10" t="s">
        <v>59</v>
      </c>
      <c r="N269" s="10" t="s">
        <v>59</v>
      </c>
      <c r="O269" s="10" t="s">
        <v>59</v>
      </c>
      <c r="P269" s="10" t="s">
        <v>59</v>
      </c>
      <c r="Q269" s="10" t="s">
        <v>59</v>
      </c>
      <c r="R269" s="10" t="s">
        <v>59</v>
      </c>
      <c r="S269" s="10" t="s">
        <v>59</v>
      </c>
      <c r="T269" s="10" t="s">
        <v>59</v>
      </c>
      <c r="U269" s="10" t="s">
        <v>59</v>
      </c>
      <c r="V269" s="10" t="s">
        <v>59</v>
      </c>
      <c r="W269" s="10" t="s">
        <v>59</v>
      </c>
      <c r="X269" s="10" t="s">
        <v>59</v>
      </c>
      <c r="Y269" s="10" t="s">
        <v>59</v>
      </c>
      <c r="Z269" s="10" t="s">
        <v>59</v>
      </c>
      <c r="AA269" s="10" t="s">
        <v>59</v>
      </c>
      <c r="AB269" s="10" t="s">
        <v>59</v>
      </c>
      <c r="AC269" s="10" t="s">
        <v>59</v>
      </c>
      <c r="AD269" s="10" t="s">
        <v>59</v>
      </c>
      <c r="AE269" s="10" t="s">
        <v>59</v>
      </c>
      <c r="AF269" s="10" t="s">
        <v>59</v>
      </c>
      <c r="AG269" s="10" t="s">
        <v>59</v>
      </c>
      <c r="AH269" s="10" t="s">
        <v>59</v>
      </c>
      <c r="AI269" s="10" t="s">
        <v>59</v>
      </c>
      <c r="AJ269" s="10" t="s">
        <v>59</v>
      </c>
      <c r="AK269" s="10" t="s">
        <v>59</v>
      </c>
      <c r="AL269" s="10" t="s">
        <v>59</v>
      </c>
      <c r="AM269" s="10" t="s">
        <v>59</v>
      </c>
      <c r="AN269" s="10" t="s">
        <v>59</v>
      </c>
      <c r="AO269" s="10" t="s">
        <v>59</v>
      </c>
      <c r="AP269" s="10" t="s">
        <v>59</v>
      </c>
      <c r="AQ269" s="10" t="s">
        <v>59</v>
      </c>
      <c r="AR269" s="10" t="s">
        <v>59</v>
      </c>
      <c r="AS269" s="10" t="s">
        <v>59</v>
      </c>
      <c r="AT269" s="10" t="s">
        <v>59</v>
      </c>
      <c r="AU269" s="10" t="s">
        <v>59</v>
      </c>
      <c r="AV269" s="10" t="s">
        <v>59</v>
      </c>
      <c r="AW269" s="10" t="s">
        <v>59</v>
      </c>
      <c r="AX269" s="10" t="s">
        <v>59</v>
      </c>
      <c r="AY269" s="10" t="s">
        <v>59</v>
      </c>
      <c r="AZ269" s="10" t="s">
        <v>59</v>
      </c>
      <c r="BA269" s="10" t="s">
        <v>59</v>
      </c>
      <c r="BB269" s="10" t="s">
        <v>59</v>
      </c>
      <c r="BC269" s="10" t="s">
        <v>59</v>
      </c>
      <c r="BD269" s="10" t="s">
        <v>59</v>
      </c>
      <c r="BE269" s="10" t="s">
        <v>59</v>
      </c>
      <c r="BF269" s="5" t="s">
        <v>59</v>
      </c>
    </row>
    <row r="270" spans="1:58" ht="12.75" hidden="1" x14ac:dyDescent="0.2">
      <c r="A270" s="8" t="s">
        <v>328</v>
      </c>
      <c r="B270" s="9">
        <v>4141028</v>
      </c>
      <c r="C270" s="8" t="s">
        <v>494</v>
      </c>
      <c r="D270" s="8" t="s">
        <v>574</v>
      </c>
      <c r="E270" s="13" t="s">
        <v>445</v>
      </c>
      <c r="F270" s="13" t="s">
        <v>448</v>
      </c>
      <c r="G270" s="10" t="s">
        <v>59</v>
      </c>
      <c r="H270" s="10" t="s">
        <v>59</v>
      </c>
      <c r="I270" s="10" t="s">
        <v>59</v>
      </c>
      <c r="J270" s="10" t="s">
        <v>59</v>
      </c>
      <c r="K270" s="10" t="s">
        <v>59</v>
      </c>
      <c r="L270" s="10" t="s">
        <v>59</v>
      </c>
      <c r="M270" s="10" t="s">
        <v>59</v>
      </c>
      <c r="N270" s="10" t="s">
        <v>59</v>
      </c>
      <c r="O270" s="10" t="s">
        <v>59</v>
      </c>
      <c r="P270" s="10" t="s">
        <v>59</v>
      </c>
      <c r="Q270" s="10" t="s">
        <v>59</v>
      </c>
      <c r="R270" s="10" t="s">
        <v>59</v>
      </c>
      <c r="S270" s="10" t="s">
        <v>59</v>
      </c>
      <c r="T270" s="10" t="s">
        <v>59</v>
      </c>
      <c r="U270" s="10" t="s">
        <v>59</v>
      </c>
      <c r="V270" s="10" t="s">
        <v>59</v>
      </c>
      <c r="W270" s="10" t="s">
        <v>59</v>
      </c>
      <c r="X270" s="10" t="s">
        <v>59</v>
      </c>
      <c r="Y270" s="10" t="s">
        <v>59</v>
      </c>
      <c r="Z270" s="10" t="s">
        <v>59</v>
      </c>
      <c r="AA270" s="10" t="s">
        <v>59</v>
      </c>
      <c r="AB270" s="10" t="s">
        <v>59</v>
      </c>
      <c r="AC270" s="10" t="s">
        <v>59</v>
      </c>
      <c r="AD270" s="10" t="s">
        <v>59</v>
      </c>
      <c r="AE270" s="10" t="s">
        <v>59</v>
      </c>
      <c r="AF270" s="10" t="s">
        <v>59</v>
      </c>
      <c r="AG270" s="10" t="s">
        <v>59</v>
      </c>
      <c r="AH270" s="10" t="s">
        <v>59</v>
      </c>
      <c r="AI270" s="10" t="s">
        <v>59</v>
      </c>
      <c r="AJ270" s="10" t="s">
        <v>59</v>
      </c>
      <c r="AK270" s="10" t="s">
        <v>59</v>
      </c>
      <c r="AL270" s="10" t="s">
        <v>59</v>
      </c>
      <c r="AM270" s="10" t="s">
        <v>59</v>
      </c>
      <c r="AN270" s="10" t="s">
        <v>59</v>
      </c>
      <c r="AO270" s="10" t="s">
        <v>59</v>
      </c>
      <c r="AP270" s="10" t="s">
        <v>59</v>
      </c>
      <c r="AQ270" s="10" t="s">
        <v>59</v>
      </c>
      <c r="AR270" s="10" t="s">
        <v>59</v>
      </c>
      <c r="AS270" s="10" t="s">
        <v>59</v>
      </c>
      <c r="AT270" s="10" t="s">
        <v>59</v>
      </c>
      <c r="AU270" s="10" t="s">
        <v>59</v>
      </c>
      <c r="AV270" s="10" t="s">
        <v>59</v>
      </c>
      <c r="AW270" s="10" t="s">
        <v>59</v>
      </c>
      <c r="AX270" s="10" t="s">
        <v>59</v>
      </c>
      <c r="AY270" s="10" t="s">
        <v>59</v>
      </c>
      <c r="AZ270" s="10" t="s">
        <v>59</v>
      </c>
      <c r="BA270" s="10" t="s">
        <v>59</v>
      </c>
      <c r="BB270" s="10" t="s">
        <v>59</v>
      </c>
      <c r="BC270" s="10" t="s">
        <v>59</v>
      </c>
      <c r="BD270" s="10" t="s">
        <v>59</v>
      </c>
      <c r="BE270" s="10" t="s">
        <v>59</v>
      </c>
      <c r="BF270" s="5" t="s">
        <v>59</v>
      </c>
    </row>
    <row r="271" spans="1:58" hidden="1" x14ac:dyDescent="0.2">
      <c r="A271" s="8" t="s">
        <v>329</v>
      </c>
      <c r="B271" s="9">
        <v>4207777</v>
      </c>
      <c r="C271" s="14" t="s">
        <v>443</v>
      </c>
      <c r="D271" s="14" t="s">
        <v>575</v>
      </c>
      <c r="E271" s="15" t="s">
        <v>441</v>
      </c>
      <c r="F271" s="15" t="s">
        <v>446</v>
      </c>
      <c r="G271" s="11">
        <v>21.982898100052001</v>
      </c>
      <c r="H271" s="11">
        <v>21.121153202430001</v>
      </c>
      <c r="I271" s="11">
        <v>21.051480824369701</v>
      </c>
      <c r="J271" s="11">
        <v>22.6672637808622</v>
      </c>
      <c r="K271" s="11">
        <v>21.532212509499399</v>
      </c>
      <c r="L271" s="11">
        <v>22.0336017954806</v>
      </c>
      <c r="M271" s="11">
        <v>21.395124822166501</v>
      </c>
      <c r="N271" s="11">
        <v>21.8383922585171</v>
      </c>
      <c r="O271" s="11">
        <v>22.545324911144998</v>
      </c>
      <c r="P271" s="11">
        <v>23.683591213182801</v>
      </c>
      <c r="Q271" s="11">
        <v>22.762192895169701</v>
      </c>
      <c r="R271" s="11">
        <v>22.888862323094799</v>
      </c>
      <c r="S271" s="11">
        <v>20.983963219744801</v>
      </c>
      <c r="T271" s="11">
        <v>21.403420950496599</v>
      </c>
      <c r="U271" s="11">
        <v>20.922081806500302</v>
      </c>
      <c r="V271" s="11">
        <v>20.208516279623101</v>
      </c>
      <c r="W271" s="11">
        <v>19.861129962276902</v>
      </c>
      <c r="X271" s="11">
        <v>19.438487901156801</v>
      </c>
      <c r="Y271" s="11">
        <v>19.7374590893446</v>
      </c>
      <c r="Z271" s="11">
        <v>17.7596888729672</v>
      </c>
      <c r="AA271" s="11">
        <v>18.218831365127102</v>
      </c>
      <c r="AB271" s="11">
        <v>19.423320810548301</v>
      </c>
      <c r="AC271" s="11">
        <v>19.147762295522</v>
      </c>
      <c r="AD271" s="11">
        <v>18.664324835880599</v>
      </c>
      <c r="AE271" s="11">
        <v>21.7603643758418</v>
      </c>
      <c r="AF271" s="11">
        <v>17.931254876868302</v>
      </c>
      <c r="AG271" s="11">
        <v>19.900477796545001</v>
      </c>
      <c r="AH271" s="11">
        <v>22.815130046565798</v>
      </c>
      <c r="AI271" s="11">
        <v>20.203944799451499</v>
      </c>
      <c r="AJ271" s="11">
        <v>20.5154555877894</v>
      </c>
      <c r="AK271" s="11">
        <v>18.476931408110801</v>
      </c>
      <c r="AL271" s="11">
        <v>18.6193880096756</v>
      </c>
      <c r="AM271" s="11">
        <v>20.613786949583801</v>
      </c>
      <c r="AN271" s="11">
        <v>20.897396796616999</v>
      </c>
      <c r="AO271" s="11">
        <v>20.085421079113999</v>
      </c>
      <c r="AP271" s="11">
        <v>20.064832325752398</v>
      </c>
      <c r="AQ271" s="11">
        <v>18.1565552578286</v>
      </c>
      <c r="AR271" s="11">
        <v>22.333841160281299</v>
      </c>
      <c r="AS271" s="11">
        <v>24.442446023476801</v>
      </c>
      <c r="AT271" s="11">
        <v>23.750682540059401</v>
      </c>
      <c r="AU271" s="11">
        <v>29.514994975900802</v>
      </c>
      <c r="AV271" s="11">
        <v>24.269284917160402</v>
      </c>
      <c r="AW271" s="11">
        <v>26.8487358644417</v>
      </c>
      <c r="AX271" s="11">
        <v>26.314116241960001</v>
      </c>
      <c r="AY271" s="11">
        <v>23.108474160690101</v>
      </c>
      <c r="AZ271" s="11">
        <v>22.171722643835899</v>
      </c>
      <c r="BA271" s="11">
        <v>19.0144904914081</v>
      </c>
      <c r="BB271" s="11">
        <v>17.012621466540001</v>
      </c>
      <c r="BC271" s="11">
        <v>17.2473994188692</v>
      </c>
      <c r="BD271" s="10" t="s">
        <v>59</v>
      </c>
      <c r="BE271" s="10" t="s">
        <v>59</v>
      </c>
      <c r="BF271" s="6">
        <v>19.286294819705599</v>
      </c>
    </row>
    <row r="272" spans="1:58" ht="12.75" hidden="1" x14ac:dyDescent="0.2">
      <c r="A272" s="8" t="s">
        <v>330</v>
      </c>
      <c r="B272" s="9">
        <v>29248554</v>
      </c>
      <c r="C272" s="8" t="s">
        <v>486</v>
      </c>
      <c r="D272" s="8" t="s">
        <v>576</v>
      </c>
      <c r="E272" s="13" t="s">
        <v>441</v>
      </c>
      <c r="F272" s="13" t="s">
        <v>442</v>
      </c>
      <c r="G272" s="10" t="s">
        <v>59</v>
      </c>
      <c r="H272" s="10" t="s">
        <v>59</v>
      </c>
      <c r="I272" s="10" t="s">
        <v>59</v>
      </c>
      <c r="J272" s="10" t="s">
        <v>59</v>
      </c>
      <c r="K272" s="10" t="s">
        <v>59</v>
      </c>
      <c r="L272" s="10" t="s">
        <v>59</v>
      </c>
      <c r="M272" s="10" t="s">
        <v>59</v>
      </c>
      <c r="N272" s="10" t="s">
        <v>59</v>
      </c>
      <c r="O272" s="10" t="s">
        <v>59</v>
      </c>
      <c r="P272" s="10" t="s">
        <v>59</v>
      </c>
      <c r="Q272" s="10" t="s">
        <v>59</v>
      </c>
      <c r="R272" s="10" t="s">
        <v>59</v>
      </c>
      <c r="S272" s="10" t="s">
        <v>59</v>
      </c>
      <c r="T272" s="10" t="s">
        <v>59</v>
      </c>
      <c r="U272" s="10" t="s">
        <v>59</v>
      </c>
      <c r="V272" s="10" t="s">
        <v>59</v>
      </c>
      <c r="W272" s="10" t="s">
        <v>59</v>
      </c>
      <c r="X272" s="10" t="s">
        <v>59</v>
      </c>
      <c r="Y272" s="10" t="s">
        <v>59</v>
      </c>
      <c r="Z272" s="10" t="s">
        <v>59</v>
      </c>
      <c r="AA272" s="10" t="s">
        <v>59</v>
      </c>
      <c r="AB272" s="10" t="s">
        <v>59</v>
      </c>
      <c r="AC272" s="10" t="s">
        <v>59</v>
      </c>
      <c r="AD272" s="10" t="s">
        <v>59</v>
      </c>
      <c r="AE272" s="10" t="s">
        <v>59</v>
      </c>
      <c r="AF272" s="10" t="s">
        <v>59</v>
      </c>
      <c r="AG272" s="10" t="s">
        <v>59</v>
      </c>
      <c r="AH272" s="10" t="s">
        <v>59</v>
      </c>
      <c r="AI272" s="10" t="s">
        <v>59</v>
      </c>
      <c r="AJ272" s="10" t="s">
        <v>59</v>
      </c>
      <c r="AK272" s="10" t="s">
        <v>59</v>
      </c>
      <c r="AL272" s="10" t="s">
        <v>59</v>
      </c>
      <c r="AM272" s="10" t="s">
        <v>59</v>
      </c>
      <c r="AN272" s="10" t="s">
        <v>59</v>
      </c>
      <c r="AO272" s="10" t="s">
        <v>59</v>
      </c>
      <c r="AP272" s="10" t="s">
        <v>59</v>
      </c>
      <c r="AQ272" s="10" t="s">
        <v>59</v>
      </c>
      <c r="AR272" s="10" t="s">
        <v>59</v>
      </c>
      <c r="AS272" s="10" t="s">
        <v>59</v>
      </c>
      <c r="AT272" s="10" t="s">
        <v>59</v>
      </c>
      <c r="AU272" s="10" t="s">
        <v>59</v>
      </c>
      <c r="AV272" s="10" t="s">
        <v>59</v>
      </c>
      <c r="AW272" s="10" t="s">
        <v>59</v>
      </c>
      <c r="AX272" s="10" t="s">
        <v>59</v>
      </c>
      <c r="AY272" s="10" t="s">
        <v>59</v>
      </c>
      <c r="AZ272" s="10" t="s">
        <v>59</v>
      </c>
      <c r="BA272" s="10" t="s">
        <v>59</v>
      </c>
      <c r="BB272" s="10" t="s">
        <v>59</v>
      </c>
      <c r="BC272" s="10" t="s">
        <v>59</v>
      </c>
      <c r="BD272" s="10" t="s">
        <v>59</v>
      </c>
      <c r="BE272" s="10" t="s">
        <v>59</v>
      </c>
      <c r="BF272" s="5" t="s">
        <v>59</v>
      </c>
    </row>
    <row r="273" spans="1:58" ht="12.75" hidden="1" x14ac:dyDescent="0.2">
      <c r="A273" s="8" t="s">
        <v>331</v>
      </c>
      <c r="B273" s="9">
        <v>4179619</v>
      </c>
      <c r="C273" s="8" t="s">
        <v>485</v>
      </c>
      <c r="D273" s="8" t="s">
        <v>577</v>
      </c>
      <c r="E273" s="13" t="s">
        <v>441</v>
      </c>
      <c r="F273" s="13" t="s">
        <v>448</v>
      </c>
      <c r="G273" s="10" t="s">
        <v>59</v>
      </c>
      <c r="H273" s="10" t="s">
        <v>59</v>
      </c>
      <c r="I273" s="10" t="s">
        <v>59</v>
      </c>
      <c r="J273" s="10" t="s">
        <v>59</v>
      </c>
      <c r="K273" s="10" t="s">
        <v>59</v>
      </c>
      <c r="L273" s="10" t="s">
        <v>59</v>
      </c>
      <c r="M273" s="10" t="s">
        <v>59</v>
      </c>
      <c r="N273" s="10" t="s">
        <v>59</v>
      </c>
      <c r="O273" s="10" t="s">
        <v>59</v>
      </c>
      <c r="P273" s="10" t="s">
        <v>59</v>
      </c>
      <c r="Q273" s="10" t="s">
        <v>59</v>
      </c>
      <c r="R273" s="10" t="s">
        <v>59</v>
      </c>
      <c r="S273" s="10" t="s">
        <v>59</v>
      </c>
      <c r="T273" s="10" t="s">
        <v>59</v>
      </c>
      <c r="U273" s="10" t="s">
        <v>59</v>
      </c>
      <c r="V273" s="10" t="s">
        <v>59</v>
      </c>
      <c r="W273" s="10" t="s">
        <v>59</v>
      </c>
      <c r="X273" s="10" t="s">
        <v>59</v>
      </c>
      <c r="Y273" s="10" t="s">
        <v>59</v>
      </c>
      <c r="Z273" s="10" t="s">
        <v>59</v>
      </c>
      <c r="AA273" s="10" t="s">
        <v>59</v>
      </c>
      <c r="AB273" s="10" t="s">
        <v>59</v>
      </c>
      <c r="AC273" s="10" t="s">
        <v>59</v>
      </c>
      <c r="AD273" s="10" t="s">
        <v>59</v>
      </c>
      <c r="AE273" s="10" t="s">
        <v>59</v>
      </c>
      <c r="AF273" s="10" t="s">
        <v>59</v>
      </c>
      <c r="AG273" s="10" t="s">
        <v>59</v>
      </c>
      <c r="AH273" s="10" t="s">
        <v>59</v>
      </c>
      <c r="AI273" s="10" t="s">
        <v>59</v>
      </c>
      <c r="AJ273" s="10" t="s">
        <v>59</v>
      </c>
      <c r="AK273" s="10" t="s">
        <v>59</v>
      </c>
      <c r="AL273" s="10" t="s">
        <v>59</v>
      </c>
      <c r="AM273" s="10" t="s">
        <v>59</v>
      </c>
      <c r="AN273" s="10" t="s">
        <v>59</v>
      </c>
      <c r="AO273" s="10" t="s">
        <v>59</v>
      </c>
      <c r="AP273" s="10" t="s">
        <v>59</v>
      </c>
      <c r="AQ273" s="10" t="s">
        <v>59</v>
      </c>
      <c r="AR273" s="10" t="s">
        <v>59</v>
      </c>
      <c r="AS273" s="10" t="s">
        <v>59</v>
      </c>
      <c r="AT273" s="10" t="s">
        <v>59</v>
      </c>
      <c r="AU273" s="10" t="s">
        <v>59</v>
      </c>
      <c r="AV273" s="10" t="s">
        <v>59</v>
      </c>
      <c r="AW273" s="10" t="s">
        <v>59</v>
      </c>
      <c r="AX273" s="10" t="s">
        <v>59</v>
      </c>
      <c r="AY273" s="10" t="s">
        <v>59</v>
      </c>
      <c r="AZ273" s="10" t="s">
        <v>59</v>
      </c>
      <c r="BA273" s="10" t="s">
        <v>59</v>
      </c>
      <c r="BB273" s="10" t="s">
        <v>59</v>
      </c>
      <c r="BC273" s="10" t="s">
        <v>59</v>
      </c>
      <c r="BD273" s="10" t="s">
        <v>59</v>
      </c>
      <c r="BE273" s="10" t="s">
        <v>59</v>
      </c>
      <c r="BF273" s="5" t="s">
        <v>59</v>
      </c>
    </row>
    <row r="274" spans="1:58" ht="12.75" hidden="1" x14ac:dyDescent="0.2">
      <c r="A274" s="8" t="s">
        <v>332</v>
      </c>
      <c r="B274" s="9">
        <v>4313289</v>
      </c>
      <c r="C274" s="8" t="s">
        <v>485</v>
      </c>
      <c r="D274" s="8"/>
      <c r="E274" s="13" t="s">
        <v>441</v>
      </c>
      <c r="F274" s="13" t="s">
        <v>448</v>
      </c>
      <c r="G274" s="10" t="s">
        <v>59</v>
      </c>
      <c r="H274" s="10" t="s">
        <v>59</v>
      </c>
      <c r="I274" s="10" t="s">
        <v>59</v>
      </c>
      <c r="J274" s="10" t="s">
        <v>59</v>
      </c>
      <c r="K274" s="10" t="s">
        <v>59</v>
      </c>
      <c r="L274" s="10" t="s">
        <v>59</v>
      </c>
      <c r="M274" s="10" t="s">
        <v>59</v>
      </c>
      <c r="N274" s="10" t="s">
        <v>59</v>
      </c>
      <c r="O274" s="10" t="s">
        <v>59</v>
      </c>
      <c r="P274" s="10" t="s">
        <v>59</v>
      </c>
      <c r="Q274" s="10" t="s">
        <v>59</v>
      </c>
      <c r="R274" s="10" t="s">
        <v>59</v>
      </c>
      <c r="S274" s="10" t="s">
        <v>59</v>
      </c>
      <c r="T274" s="10" t="s">
        <v>59</v>
      </c>
      <c r="U274" s="10" t="s">
        <v>59</v>
      </c>
      <c r="V274" s="10" t="s">
        <v>59</v>
      </c>
      <c r="W274" s="10" t="s">
        <v>59</v>
      </c>
      <c r="X274" s="10" t="s">
        <v>59</v>
      </c>
      <c r="Y274" s="10" t="s">
        <v>59</v>
      </c>
      <c r="Z274" s="10" t="s">
        <v>59</v>
      </c>
      <c r="AA274" s="10" t="s">
        <v>59</v>
      </c>
      <c r="AB274" s="10" t="s">
        <v>59</v>
      </c>
      <c r="AC274" s="10" t="s">
        <v>59</v>
      </c>
      <c r="AD274" s="10" t="s">
        <v>59</v>
      </c>
      <c r="AE274" s="10" t="s">
        <v>59</v>
      </c>
      <c r="AF274" s="10" t="s">
        <v>59</v>
      </c>
      <c r="AG274" s="10" t="s">
        <v>59</v>
      </c>
      <c r="AH274" s="10" t="s">
        <v>59</v>
      </c>
      <c r="AI274" s="10" t="s">
        <v>59</v>
      </c>
      <c r="AJ274" s="10" t="s">
        <v>59</v>
      </c>
      <c r="AK274" s="10" t="s">
        <v>59</v>
      </c>
      <c r="AL274" s="10" t="s">
        <v>59</v>
      </c>
      <c r="AM274" s="10" t="s">
        <v>59</v>
      </c>
      <c r="AN274" s="10" t="s">
        <v>59</v>
      </c>
      <c r="AO274" s="10" t="s">
        <v>59</v>
      </c>
      <c r="AP274" s="10" t="s">
        <v>59</v>
      </c>
      <c r="AQ274" s="10" t="s">
        <v>59</v>
      </c>
      <c r="AR274" s="10" t="s">
        <v>59</v>
      </c>
      <c r="AS274" s="10" t="s">
        <v>59</v>
      </c>
      <c r="AT274" s="10" t="s">
        <v>59</v>
      </c>
      <c r="AU274" s="10" t="s">
        <v>59</v>
      </c>
      <c r="AV274" s="10" t="s">
        <v>59</v>
      </c>
      <c r="AW274" s="10" t="s">
        <v>59</v>
      </c>
      <c r="AX274" s="10" t="s">
        <v>59</v>
      </c>
      <c r="AY274" s="10" t="s">
        <v>59</v>
      </c>
      <c r="AZ274" s="10" t="s">
        <v>59</v>
      </c>
      <c r="BA274" s="10" t="s">
        <v>59</v>
      </c>
      <c r="BB274" s="10" t="s">
        <v>59</v>
      </c>
      <c r="BC274" s="10" t="s">
        <v>59</v>
      </c>
      <c r="BD274" s="10" t="s">
        <v>59</v>
      </c>
      <c r="BE274" s="10" t="s">
        <v>59</v>
      </c>
      <c r="BF274" s="5" t="s">
        <v>59</v>
      </c>
    </row>
    <row r="275" spans="1:58" ht="12.75" hidden="1" x14ac:dyDescent="0.2">
      <c r="A275" s="8" t="s">
        <v>333</v>
      </c>
      <c r="B275" s="9">
        <v>4286645</v>
      </c>
      <c r="C275" s="8" t="s">
        <v>484</v>
      </c>
      <c r="D275" s="8"/>
      <c r="E275" s="13" t="s">
        <v>441</v>
      </c>
      <c r="F275" s="13" t="s">
        <v>448</v>
      </c>
      <c r="G275" s="10" t="s">
        <v>59</v>
      </c>
      <c r="H275" s="10" t="s">
        <v>59</v>
      </c>
      <c r="I275" s="10" t="s">
        <v>59</v>
      </c>
      <c r="J275" s="10" t="s">
        <v>59</v>
      </c>
      <c r="K275" s="10" t="s">
        <v>59</v>
      </c>
      <c r="L275" s="10" t="s">
        <v>59</v>
      </c>
      <c r="M275" s="10" t="s">
        <v>59</v>
      </c>
      <c r="N275" s="10" t="s">
        <v>59</v>
      </c>
      <c r="O275" s="10" t="s">
        <v>59</v>
      </c>
      <c r="P275" s="10" t="s">
        <v>59</v>
      </c>
      <c r="Q275" s="10" t="s">
        <v>59</v>
      </c>
      <c r="R275" s="10" t="s">
        <v>59</v>
      </c>
      <c r="S275" s="10" t="s">
        <v>59</v>
      </c>
      <c r="T275" s="10" t="s">
        <v>59</v>
      </c>
      <c r="U275" s="10" t="s">
        <v>59</v>
      </c>
      <c r="V275" s="10" t="s">
        <v>59</v>
      </c>
      <c r="W275" s="10" t="s">
        <v>59</v>
      </c>
      <c r="X275" s="10" t="s">
        <v>59</v>
      </c>
      <c r="Y275" s="10" t="s">
        <v>59</v>
      </c>
      <c r="Z275" s="10" t="s">
        <v>59</v>
      </c>
      <c r="AA275" s="10" t="s">
        <v>59</v>
      </c>
      <c r="AB275" s="10" t="s">
        <v>59</v>
      </c>
      <c r="AC275" s="10" t="s">
        <v>59</v>
      </c>
      <c r="AD275" s="10" t="s">
        <v>59</v>
      </c>
      <c r="AE275" s="10" t="s">
        <v>59</v>
      </c>
      <c r="AF275" s="10" t="s">
        <v>59</v>
      </c>
      <c r="AG275" s="10" t="s">
        <v>59</v>
      </c>
      <c r="AH275" s="10" t="s">
        <v>59</v>
      </c>
      <c r="AI275" s="10" t="s">
        <v>59</v>
      </c>
      <c r="AJ275" s="10" t="s">
        <v>59</v>
      </c>
      <c r="AK275" s="10" t="s">
        <v>59</v>
      </c>
      <c r="AL275" s="10" t="s">
        <v>59</v>
      </c>
      <c r="AM275" s="10" t="s">
        <v>59</v>
      </c>
      <c r="AN275" s="10" t="s">
        <v>59</v>
      </c>
      <c r="AO275" s="10" t="s">
        <v>59</v>
      </c>
      <c r="AP275" s="10" t="s">
        <v>59</v>
      </c>
      <c r="AQ275" s="10" t="s">
        <v>59</v>
      </c>
      <c r="AR275" s="10" t="s">
        <v>59</v>
      </c>
      <c r="AS275" s="10" t="s">
        <v>59</v>
      </c>
      <c r="AT275" s="10" t="s">
        <v>59</v>
      </c>
      <c r="AU275" s="10" t="s">
        <v>59</v>
      </c>
      <c r="AV275" s="10" t="s">
        <v>59</v>
      </c>
      <c r="AW275" s="10" t="s">
        <v>59</v>
      </c>
      <c r="AX275" s="10" t="s">
        <v>59</v>
      </c>
      <c r="AY275" s="10" t="s">
        <v>59</v>
      </c>
      <c r="AZ275" s="10" t="s">
        <v>59</v>
      </c>
      <c r="BA275" s="10" t="s">
        <v>59</v>
      </c>
      <c r="BB275" s="10" t="s">
        <v>59</v>
      </c>
      <c r="BC275" s="10" t="s">
        <v>59</v>
      </c>
      <c r="BD275" s="10" t="s">
        <v>59</v>
      </c>
      <c r="BE275" s="10" t="s">
        <v>59</v>
      </c>
      <c r="BF275" s="5" t="s">
        <v>59</v>
      </c>
    </row>
    <row r="276" spans="1:58" ht="12.75" hidden="1" x14ac:dyDescent="0.2">
      <c r="A276" s="8" t="s">
        <v>334</v>
      </c>
      <c r="B276" s="9">
        <v>4560840</v>
      </c>
      <c r="C276" s="8" t="s">
        <v>536</v>
      </c>
      <c r="D276" s="8"/>
      <c r="E276" s="13" t="s">
        <v>441</v>
      </c>
      <c r="F276" s="13" t="s">
        <v>451</v>
      </c>
      <c r="G276" s="11">
        <v>65.6606541792423</v>
      </c>
      <c r="H276" s="10" t="s">
        <v>59</v>
      </c>
      <c r="I276" s="10" t="s">
        <v>59</v>
      </c>
      <c r="J276" s="11">
        <v>61.098080788367902</v>
      </c>
      <c r="K276" s="11">
        <v>61.098080788367902</v>
      </c>
      <c r="L276" s="10" t="s">
        <v>59</v>
      </c>
      <c r="M276" s="10" t="s">
        <v>59</v>
      </c>
      <c r="N276" s="10" t="s">
        <v>59</v>
      </c>
      <c r="O276" s="10" t="s">
        <v>59</v>
      </c>
      <c r="P276" s="10" t="s">
        <v>59</v>
      </c>
      <c r="Q276" s="10" t="s">
        <v>59</v>
      </c>
      <c r="R276" s="10" t="s">
        <v>59</v>
      </c>
      <c r="S276" s="10" t="s">
        <v>59</v>
      </c>
      <c r="T276" s="10" t="s">
        <v>59</v>
      </c>
      <c r="U276" s="10" t="s">
        <v>59</v>
      </c>
      <c r="V276" s="11">
        <v>67.011260939976594</v>
      </c>
      <c r="W276" s="11">
        <v>67.011260939976594</v>
      </c>
      <c r="X276" s="10" t="s">
        <v>59</v>
      </c>
      <c r="Y276" s="10" t="s">
        <v>59</v>
      </c>
      <c r="Z276" s="11">
        <v>62.456347950269198</v>
      </c>
      <c r="AA276" s="11">
        <v>62.456347950269198</v>
      </c>
      <c r="AB276" s="10" t="s">
        <v>59</v>
      </c>
      <c r="AC276" s="10" t="s">
        <v>59</v>
      </c>
      <c r="AD276" s="11">
        <v>63.112004091363801</v>
      </c>
      <c r="AE276" s="11">
        <v>63.112004091363801</v>
      </c>
      <c r="AF276" s="10" t="s">
        <v>59</v>
      </c>
      <c r="AG276" s="10" t="s">
        <v>59</v>
      </c>
      <c r="AH276" s="11">
        <v>58.519340728252999</v>
      </c>
      <c r="AI276" s="11">
        <v>58.519340728252999</v>
      </c>
      <c r="AJ276" s="10" t="s">
        <v>59</v>
      </c>
      <c r="AK276" s="10" t="s">
        <v>59</v>
      </c>
      <c r="AL276" s="11">
        <v>53.967204983812302</v>
      </c>
      <c r="AM276" s="11">
        <v>53.967204983812302</v>
      </c>
      <c r="AN276" s="10" t="s">
        <v>59</v>
      </c>
      <c r="AO276" s="10" t="s">
        <v>59</v>
      </c>
      <c r="AP276" s="11">
        <v>53.2933766467563</v>
      </c>
      <c r="AQ276" s="11">
        <v>53.2933766467563</v>
      </c>
      <c r="AR276" s="10" t="s">
        <v>59</v>
      </c>
      <c r="AS276" s="10" t="s">
        <v>59</v>
      </c>
      <c r="AT276" s="11">
        <v>57.651695574861598</v>
      </c>
      <c r="AU276" s="11">
        <v>57.651695574861598</v>
      </c>
      <c r="AV276" s="10" t="s">
        <v>59</v>
      </c>
      <c r="AW276" s="10" t="s">
        <v>59</v>
      </c>
      <c r="AX276" s="11">
        <v>65.313273753154505</v>
      </c>
      <c r="AY276" s="11">
        <v>65.313273753154505</v>
      </c>
      <c r="AZ276" s="10" t="s">
        <v>59</v>
      </c>
      <c r="BA276" s="10" t="s">
        <v>59</v>
      </c>
      <c r="BB276" s="11">
        <v>55.546975542042802</v>
      </c>
      <c r="BC276" s="11">
        <v>55.546975542042802</v>
      </c>
      <c r="BD276" s="10" t="s">
        <v>59</v>
      </c>
      <c r="BE276" s="10" t="s">
        <v>59</v>
      </c>
      <c r="BF276" s="5" t="s">
        <v>59</v>
      </c>
    </row>
    <row r="277" spans="1:58" hidden="1" x14ac:dyDescent="0.2">
      <c r="A277" s="8" t="s">
        <v>335</v>
      </c>
      <c r="B277" s="9">
        <v>4395358</v>
      </c>
      <c r="C277" s="14" t="s">
        <v>443</v>
      </c>
      <c r="D277" s="14" t="s">
        <v>578</v>
      </c>
      <c r="E277" s="15" t="s">
        <v>445</v>
      </c>
      <c r="F277" s="15" t="s">
        <v>446</v>
      </c>
      <c r="G277" s="11">
        <v>21.471205311729701</v>
      </c>
      <c r="H277" s="11">
        <v>21.522094738757701</v>
      </c>
      <c r="I277" s="11">
        <v>21.3241265114508</v>
      </c>
      <c r="J277" s="11">
        <v>21.4152323231562</v>
      </c>
      <c r="K277" s="11">
        <v>20.932869278233099</v>
      </c>
      <c r="L277" s="11">
        <v>19.960869479126501</v>
      </c>
      <c r="M277" s="11">
        <v>20.006088212286301</v>
      </c>
      <c r="N277" s="11">
        <v>21.3792468672974</v>
      </c>
      <c r="O277" s="11">
        <v>19.942169929473099</v>
      </c>
      <c r="P277" s="11">
        <v>19.919009817008199</v>
      </c>
      <c r="Q277" s="11">
        <v>20.2957345425292</v>
      </c>
      <c r="R277" s="11">
        <v>20.6360365913287</v>
      </c>
      <c r="S277" s="11">
        <v>19.553347233442999</v>
      </c>
      <c r="T277" s="10" t="s">
        <v>59</v>
      </c>
      <c r="U277" s="11">
        <v>20.0343591921269</v>
      </c>
      <c r="V277" s="10" t="s">
        <v>59</v>
      </c>
      <c r="W277" s="11">
        <v>22.715332814709601</v>
      </c>
      <c r="X277" s="10" t="s">
        <v>59</v>
      </c>
      <c r="Y277" s="11">
        <v>25.232863718980699</v>
      </c>
      <c r="Z277" s="10" t="s">
        <v>59</v>
      </c>
      <c r="AA277" s="11">
        <v>31.546761843566799</v>
      </c>
      <c r="AB277" s="11">
        <v>31.445295497809202</v>
      </c>
      <c r="AC277" s="11">
        <v>31.747743926432999</v>
      </c>
      <c r="AD277" s="11">
        <v>31.8894946745366</v>
      </c>
      <c r="AE277" s="11">
        <v>35.187902374437201</v>
      </c>
      <c r="AF277" s="10" t="s">
        <v>59</v>
      </c>
      <c r="AG277" s="11">
        <v>32.240379460716902</v>
      </c>
      <c r="AH277" s="11">
        <v>29.984739804718298</v>
      </c>
      <c r="AI277" s="11">
        <v>28.428611840089101</v>
      </c>
      <c r="AJ277" s="10" t="s">
        <v>59</v>
      </c>
      <c r="AK277" s="10" t="s">
        <v>59</v>
      </c>
      <c r="AL277" s="10" t="s">
        <v>59</v>
      </c>
      <c r="AM277" s="11">
        <v>37.818928048330299</v>
      </c>
      <c r="AN277" s="10" t="s">
        <v>59</v>
      </c>
      <c r="AO277" s="10" t="s">
        <v>59</v>
      </c>
      <c r="AP277" s="10" t="s">
        <v>59</v>
      </c>
      <c r="AQ277" s="11">
        <v>44.935617875195199</v>
      </c>
      <c r="AR277" s="10" t="s">
        <v>59</v>
      </c>
      <c r="AS277" s="10" t="s">
        <v>59</v>
      </c>
      <c r="AT277" s="10" t="s">
        <v>59</v>
      </c>
      <c r="AU277" s="11">
        <v>46.554273895531097</v>
      </c>
      <c r="AV277" s="10" t="s">
        <v>59</v>
      </c>
      <c r="AW277" s="10" t="s">
        <v>59</v>
      </c>
      <c r="AX277" s="10" t="s">
        <v>59</v>
      </c>
      <c r="AY277" s="11">
        <v>49.057543063575402</v>
      </c>
      <c r="AZ277" s="10" t="s">
        <v>59</v>
      </c>
      <c r="BA277" s="10" t="s">
        <v>59</v>
      </c>
      <c r="BB277" s="10" t="s">
        <v>59</v>
      </c>
      <c r="BC277" s="11">
        <v>48.133300301708502</v>
      </c>
      <c r="BD277" s="10" t="s">
        <v>59</v>
      </c>
      <c r="BE277" s="10" t="s">
        <v>59</v>
      </c>
      <c r="BF277" s="5" t="s">
        <v>59</v>
      </c>
    </row>
    <row r="278" spans="1:58" ht="12.75" hidden="1" x14ac:dyDescent="0.2">
      <c r="A278" s="8" t="s">
        <v>336</v>
      </c>
      <c r="B278" s="9">
        <v>4429484</v>
      </c>
      <c r="C278" s="8" t="s">
        <v>439</v>
      </c>
      <c r="D278" s="8" t="s">
        <v>579</v>
      </c>
      <c r="E278" s="13" t="s">
        <v>441</v>
      </c>
      <c r="F278" s="13" t="s">
        <v>442</v>
      </c>
      <c r="G278" s="10" t="s">
        <v>59</v>
      </c>
      <c r="H278" s="10" t="s">
        <v>59</v>
      </c>
      <c r="I278" s="10" t="s">
        <v>59</v>
      </c>
      <c r="J278" s="10" t="s">
        <v>59</v>
      </c>
      <c r="K278" s="10" t="s">
        <v>59</v>
      </c>
      <c r="L278" s="10" t="s">
        <v>59</v>
      </c>
      <c r="M278" s="10" t="s">
        <v>59</v>
      </c>
      <c r="N278" s="10" t="s">
        <v>59</v>
      </c>
      <c r="O278" s="10" t="s">
        <v>59</v>
      </c>
      <c r="P278" s="10" t="s">
        <v>59</v>
      </c>
      <c r="Q278" s="10" t="s">
        <v>59</v>
      </c>
      <c r="R278" s="10" t="s">
        <v>59</v>
      </c>
      <c r="S278" s="10" t="s">
        <v>59</v>
      </c>
      <c r="T278" s="10" t="s">
        <v>59</v>
      </c>
      <c r="U278" s="10" t="s">
        <v>59</v>
      </c>
      <c r="V278" s="10" t="s">
        <v>59</v>
      </c>
      <c r="W278" s="10" t="s">
        <v>59</v>
      </c>
      <c r="X278" s="10" t="s">
        <v>59</v>
      </c>
      <c r="Y278" s="10" t="s">
        <v>59</v>
      </c>
      <c r="Z278" s="10" t="s">
        <v>59</v>
      </c>
      <c r="AA278" s="10" t="s">
        <v>59</v>
      </c>
      <c r="AB278" s="10" t="s">
        <v>59</v>
      </c>
      <c r="AC278" s="10" t="s">
        <v>59</v>
      </c>
      <c r="AD278" s="10" t="s">
        <v>59</v>
      </c>
      <c r="AE278" s="10" t="s">
        <v>59</v>
      </c>
      <c r="AF278" s="10" t="s">
        <v>59</v>
      </c>
      <c r="AG278" s="10" t="s">
        <v>59</v>
      </c>
      <c r="AH278" s="10" t="s">
        <v>59</v>
      </c>
      <c r="AI278" s="10" t="s">
        <v>59</v>
      </c>
      <c r="AJ278" s="10" t="s">
        <v>59</v>
      </c>
      <c r="AK278" s="10" t="s">
        <v>59</v>
      </c>
      <c r="AL278" s="10" t="s">
        <v>59</v>
      </c>
      <c r="AM278" s="10" t="s">
        <v>59</v>
      </c>
      <c r="AN278" s="10" t="s">
        <v>59</v>
      </c>
      <c r="AO278" s="10" t="s">
        <v>59</v>
      </c>
      <c r="AP278" s="10" t="s">
        <v>59</v>
      </c>
      <c r="AQ278" s="10" t="s">
        <v>59</v>
      </c>
      <c r="AR278" s="10" t="s">
        <v>59</v>
      </c>
      <c r="AS278" s="10" t="s">
        <v>59</v>
      </c>
      <c r="AT278" s="10" t="s">
        <v>59</v>
      </c>
      <c r="AU278" s="10" t="s">
        <v>59</v>
      </c>
      <c r="AV278" s="10" t="s">
        <v>59</v>
      </c>
      <c r="AW278" s="10" t="s">
        <v>59</v>
      </c>
      <c r="AX278" s="10" t="s">
        <v>59</v>
      </c>
      <c r="AY278" s="10" t="s">
        <v>59</v>
      </c>
      <c r="AZ278" s="10" t="s">
        <v>59</v>
      </c>
      <c r="BA278" s="10" t="s">
        <v>59</v>
      </c>
      <c r="BB278" s="10" t="s">
        <v>59</v>
      </c>
      <c r="BC278" s="10" t="s">
        <v>59</v>
      </c>
      <c r="BD278" s="10" t="s">
        <v>59</v>
      </c>
      <c r="BE278" s="10" t="s">
        <v>59</v>
      </c>
      <c r="BF278" s="5" t="s">
        <v>59</v>
      </c>
    </row>
    <row r="279" spans="1:58" hidden="1" x14ac:dyDescent="0.2">
      <c r="A279" s="8" t="s">
        <v>337</v>
      </c>
      <c r="B279" s="9">
        <v>4306594</v>
      </c>
      <c r="C279" s="18" t="s">
        <v>452</v>
      </c>
      <c r="D279" s="18"/>
      <c r="E279" s="19" t="s">
        <v>450</v>
      </c>
      <c r="F279" s="19" t="s">
        <v>446</v>
      </c>
      <c r="G279" s="10">
        <f>(32005173413+1334606961+111391514+1011786999+7039552492)/216280829670*100</f>
        <v>19.189177072385142</v>
      </c>
      <c r="H279" s="10" t="s">
        <v>59</v>
      </c>
      <c r="I279" s="10" t="s">
        <v>59</v>
      </c>
      <c r="J279" s="10">
        <f>(29722468873+1792034512+99630025+6249781965)/191474183071*100</f>
        <v>19.774945513651723</v>
      </c>
      <c r="K279" s="10">
        <f>(29722468873+1792034512+99630025+6249781965)/191474183071*100</f>
        <v>19.774945513651723</v>
      </c>
      <c r="L279" s="10" t="s">
        <v>59</v>
      </c>
      <c r="M279" s="10" t="s">
        <v>59</v>
      </c>
      <c r="N279" s="10">
        <f>(15460599372+1300796899+10997422263)/139307837950*100</f>
        <v>19.926243162257045</v>
      </c>
      <c r="O279" s="10">
        <f>(15460599372+1300796899+10997422263)/139307837950*100</f>
        <v>19.926243162257045</v>
      </c>
      <c r="P279" s="10" t="s">
        <v>59</v>
      </c>
      <c r="Q279" s="10" t="s">
        <v>59</v>
      </c>
      <c r="R279" s="10">
        <f>(14227673509+964983732+1300000000+9508229953)/124461989133*100</f>
        <v>20.890624820575116</v>
      </c>
      <c r="S279" s="10">
        <f>(14227673509+964983732+1300000000+9508229953)/124461989133*100</f>
        <v>20.890624820575116</v>
      </c>
      <c r="T279" s="10" t="s">
        <v>59</v>
      </c>
      <c r="U279" s="10" t="s">
        <v>59</v>
      </c>
      <c r="V279" s="11">
        <v>23.2777692762381</v>
      </c>
      <c r="W279" s="11">
        <v>23.2777692762381</v>
      </c>
      <c r="X279" s="10" t="s">
        <v>59</v>
      </c>
      <c r="Y279" s="10" t="s">
        <v>59</v>
      </c>
      <c r="Z279" s="11">
        <v>22.628863909288299</v>
      </c>
      <c r="AA279" s="11">
        <v>23.798168138777498</v>
      </c>
      <c r="AB279" s="10" t="s">
        <v>59</v>
      </c>
      <c r="AC279" s="10" t="s">
        <v>59</v>
      </c>
      <c r="AD279" s="11">
        <v>28.738645989131101</v>
      </c>
      <c r="AE279" s="11">
        <v>28.738645989131101</v>
      </c>
      <c r="AF279" s="10" t="s">
        <v>59</v>
      </c>
      <c r="AG279" s="10" t="s">
        <v>59</v>
      </c>
      <c r="AH279" s="11">
        <v>31.738103595677199</v>
      </c>
      <c r="AI279" s="11">
        <v>31.738103595677199</v>
      </c>
      <c r="AJ279" s="10" t="s">
        <v>59</v>
      </c>
      <c r="AK279" s="10" t="s">
        <v>59</v>
      </c>
      <c r="AL279" s="11">
        <v>33.6443827459929</v>
      </c>
      <c r="AM279" s="11">
        <v>33.6443827459929</v>
      </c>
      <c r="AN279" s="10" t="s">
        <v>59</v>
      </c>
      <c r="AO279" s="10" t="s">
        <v>59</v>
      </c>
      <c r="AP279" s="11">
        <v>33.807372007126297</v>
      </c>
      <c r="AQ279" s="11">
        <v>33.807372007126297</v>
      </c>
      <c r="AR279" s="10" t="s">
        <v>59</v>
      </c>
      <c r="AS279" s="10" t="s">
        <v>59</v>
      </c>
      <c r="AT279" s="11">
        <v>29.477725650583299</v>
      </c>
      <c r="AU279" s="11">
        <v>29.477725650583299</v>
      </c>
      <c r="AV279" s="10" t="s">
        <v>59</v>
      </c>
      <c r="AW279" s="10" t="s">
        <v>59</v>
      </c>
      <c r="AX279" s="11">
        <v>27.6758594834047</v>
      </c>
      <c r="AY279" s="11">
        <v>27.6758594834047</v>
      </c>
      <c r="AZ279" s="10" t="s">
        <v>59</v>
      </c>
      <c r="BA279" s="10" t="s">
        <v>59</v>
      </c>
      <c r="BB279" s="11">
        <v>32.072838590191203</v>
      </c>
      <c r="BC279" s="11">
        <v>32.072838590191203</v>
      </c>
      <c r="BD279" s="10" t="s">
        <v>59</v>
      </c>
      <c r="BE279" s="10" t="s">
        <v>59</v>
      </c>
      <c r="BF279" s="6">
        <v>34.3223658938943</v>
      </c>
    </row>
    <row r="280" spans="1:58" hidden="1" x14ac:dyDescent="0.2">
      <c r="A280" s="8" t="s">
        <v>338</v>
      </c>
      <c r="B280" s="9">
        <v>4306526</v>
      </c>
      <c r="C280" s="16" t="s">
        <v>443</v>
      </c>
      <c r="D280" s="16" t="s">
        <v>580</v>
      </c>
      <c r="E280" s="17" t="s">
        <v>457</v>
      </c>
      <c r="F280" s="17" t="s">
        <v>446</v>
      </c>
      <c r="G280" s="11">
        <v>27.086789294825401</v>
      </c>
      <c r="H280" s="11">
        <v>24.457228036343601</v>
      </c>
      <c r="I280" s="11">
        <v>26.8942332075118</v>
      </c>
      <c r="J280" s="11">
        <v>26.491254273092999</v>
      </c>
      <c r="K280" s="11">
        <v>27.4622494287248</v>
      </c>
      <c r="L280" s="11">
        <v>26.447928271969801</v>
      </c>
      <c r="M280" s="11">
        <v>28.584546140525699</v>
      </c>
      <c r="N280" s="11">
        <v>31.127016113953601</v>
      </c>
      <c r="O280" s="11">
        <v>33.151755644198097</v>
      </c>
      <c r="P280" s="10" t="s">
        <v>59</v>
      </c>
      <c r="Q280" s="11">
        <v>34.174082051153697</v>
      </c>
      <c r="R280" s="11">
        <v>33.010843058872503</v>
      </c>
      <c r="S280" s="11">
        <v>33.831885454951902</v>
      </c>
      <c r="T280" s="11">
        <v>33.685116976118699</v>
      </c>
      <c r="U280" s="11">
        <v>36.579227210539003</v>
      </c>
      <c r="V280" s="10" t="s">
        <v>59</v>
      </c>
      <c r="W280" s="11">
        <v>28.2951143014058</v>
      </c>
      <c r="X280" s="11">
        <v>29.258870321224901</v>
      </c>
      <c r="Y280" s="11">
        <v>29.8237891928792</v>
      </c>
      <c r="Z280" s="11">
        <v>28.5871492597811</v>
      </c>
      <c r="AA280" s="11">
        <v>30.564765796531599</v>
      </c>
      <c r="AB280" s="11">
        <v>29.365630938172799</v>
      </c>
      <c r="AC280" s="11">
        <v>26.741502342914</v>
      </c>
      <c r="AD280" s="11">
        <v>27.109000190417099</v>
      </c>
      <c r="AE280" s="11">
        <v>29.646099418572501</v>
      </c>
      <c r="AF280" s="11">
        <v>31.992305630443099</v>
      </c>
      <c r="AG280" s="11">
        <v>32.580943205253298</v>
      </c>
      <c r="AH280" s="10" t="s">
        <v>59</v>
      </c>
      <c r="AI280" s="11">
        <v>29.363999142551499</v>
      </c>
      <c r="AJ280" s="10" t="s">
        <v>59</v>
      </c>
      <c r="AK280" s="10" t="s">
        <v>59</v>
      </c>
      <c r="AL280" s="10" t="s">
        <v>59</v>
      </c>
      <c r="AM280" s="11">
        <v>28.280799068102201</v>
      </c>
      <c r="AN280" s="10" t="s">
        <v>59</v>
      </c>
      <c r="AO280" s="10" t="s">
        <v>59</v>
      </c>
      <c r="AP280" s="10" t="s">
        <v>59</v>
      </c>
      <c r="AQ280" s="11">
        <v>31.034904312416501</v>
      </c>
      <c r="AR280" s="10" t="s">
        <v>59</v>
      </c>
      <c r="AS280" s="10" t="s">
        <v>59</v>
      </c>
      <c r="AT280" s="10" t="s">
        <v>59</v>
      </c>
      <c r="AU280" s="11">
        <v>33.640299587719397</v>
      </c>
      <c r="AV280" s="10" t="s">
        <v>59</v>
      </c>
      <c r="AW280" s="10" t="s">
        <v>59</v>
      </c>
      <c r="AX280" s="10" t="s">
        <v>59</v>
      </c>
      <c r="AY280" s="11">
        <v>31.4271006612876</v>
      </c>
      <c r="AZ280" s="10" t="s">
        <v>59</v>
      </c>
      <c r="BA280" s="10" t="s">
        <v>59</v>
      </c>
      <c r="BB280" s="10" t="s">
        <v>59</v>
      </c>
      <c r="BC280" s="11">
        <v>31.827237735455402</v>
      </c>
      <c r="BD280" s="10" t="s">
        <v>59</v>
      </c>
      <c r="BE280" s="10" t="s">
        <v>59</v>
      </c>
      <c r="BF280" s="6">
        <v>30.002514207457001</v>
      </c>
    </row>
    <row r="281" spans="1:58" hidden="1" x14ac:dyDescent="0.2">
      <c r="A281" s="8" t="s">
        <v>339</v>
      </c>
      <c r="B281" s="9">
        <v>4808224</v>
      </c>
      <c r="C281" s="16" t="s">
        <v>443</v>
      </c>
      <c r="D281" s="16" t="s">
        <v>581</v>
      </c>
      <c r="E281" s="17" t="s">
        <v>441</v>
      </c>
      <c r="F281" s="17" t="s">
        <v>446</v>
      </c>
      <c r="G281" s="11">
        <v>25.332638428316699</v>
      </c>
      <c r="H281" s="11">
        <v>24.816759431553098</v>
      </c>
      <c r="I281" s="11">
        <v>24.852934986057399</v>
      </c>
      <c r="J281" s="11">
        <v>25.830054261502202</v>
      </c>
      <c r="K281" s="11">
        <v>27.321375299290999</v>
      </c>
      <c r="L281" s="11">
        <v>27.312700421356201</v>
      </c>
      <c r="M281" s="10" t="s">
        <v>59</v>
      </c>
      <c r="N281" s="10" t="s">
        <v>59</v>
      </c>
      <c r="O281" s="11">
        <v>27.716997516436798</v>
      </c>
      <c r="P281" s="11">
        <v>28.5265078643924</v>
      </c>
      <c r="Q281" s="11">
        <v>29.7894110188087</v>
      </c>
      <c r="R281" s="11">
        <v>29.8527399924563</v>
      </c>
      <c r="S281" s="11">
        <v>32.105853276296301</v>
      </c>
      <c r="T281" s="11">
        <v>31.300791375123602</v>
      </c>
      <c r="U281" s="11">
        <v>30.929210531306602</v>
      </c>
      <c r="V281" s="11">
        <v>32.520138342876997</v>
      </c>
      <c r="W281" s="11">
        <v>31.628041250193601</v>
      </c>
      <c r="X281" s="10" t="s">
        <v>59</v>
      </c>
      <c r="Y281" s="10" t="s">
        <v>59</v>
      </c>
      <c r="Z281" s="10" t="s">
        <v>59</v>
      </c>
      <c r="AA281" s="11">
        <v>27.597152422509001</v>
      </c>
      <c r="AB281" s="10" t="s">
        <v>59</v>
      </c>
      <c r="AC281" s="10" t="s">
        <v>59</v>
      </c>
      <c r="AD281" s="10" t="s">
        <v>59</v>
      </c>
      <c r="AE281" s="11">
        <v>24.221165938117402</v>
      </c>
      <c r="AF281" s="10" t="s">
        <v>59</v>
      </c>
      <c r="AG281" s="10" t="s">
        <v>59</v>
      </c>
      <c r="AH281" s="10" t="s">
        <v>59</v>
      </c>
      <c r="AI281" s="11">
        <v>29.4099191831463</v>
      </c>
      <c r="AJ281" s="10" t="s">
        <v>59</v>
      </c>
      <c r="AK281" s="10" t="s">
        <v>59</v>
      </c>
      <c r="AL281" s="10" t="s">
        <v>59</v>
      </c>
      <c r="AM281" s="11">
        <v>28.7377756035084</v>
      </c>
      <c r="AN281" s="10" t="s">
        <v>59</v>
      </c>
      <c r="AO281" s="10" t="s">
        <v>59</v>
      </c>
      <c r="AP281" s="10" t="s">
        <v>59</v>
      </c>
      <c r="AQ281" s="11">
        <v>28.848647915159798</v>
      </c>
      <c r="AR281" s="10" t="s">
        <v>59</v>
      </c>
      <c r="AS281" s="10" t="s">
        <v>59</v>
      </c>
      <c r="AT281" s="10" t="s">
        <v>59</v>
      </c>
      <c r="AU281" s="11">
        <v>29.639496098331001</v>
      </c>
      <c r="AV281" s="10" t="s">
        <v>59</v>
      </c>
      <c r="AW281" s="10" t="s">
        <v>59</v>
      </c>
      <c r="AX281" s="10" t="s">
        <v>59</v>
      </c>
      <c r="AY281" s="11">
        <v>33.453312363251499</v>
      </c>
      <c r="AZ281" s="10" t="s">
        <v>59</v>
      </c>
      <c r="BA281" s="10" t="s">
        <v>59</v>
      </c>
      <c r="BB281" s="10" t="s">
        <v>59</v>
      </c>
      <c r="BC281" s="10" t="s">
        <v>59</v>
      </c>
      <c r="BD281" s="10" t="s">
        <v>59</v>
      </c>
      <c r="BE281" s="10" t="s">
        <v>59</v>
      </c>
      <c r="BF281" s="5" t="s">
        <v>59</v>
      </c>
    </row>
    <row r="282" spans="1:58" hidden="1" x14ac:dyDescent="0.2">
      <c r="A282" s="8" t="s">
        <v>340</v>
      </c>
      <c r="B282" s="9">
        <v>4839663</v>
      </c>
      <c r="C282" s="18" t="s">
        <v>453</v>
      </c>
      <c r="D282" s="18"/>
      <c r="E282" s="19" t="s">
        <v>450</v>
      </c>
      <c r="F282" s="19" t="s">
        <v>446</v>
      </c>
      <c r="G282" s="11">
        <v>20.848540040387601</v>
      </c>
      <c r="H282" s="10" t="s">
        <v>59</v>
      </c>
      <c r="I282" s="10" t="s">
        <v>59</v>
      </c>
      <c r="J282" s="11">
        <v>21.3181054547867</v>
      </c>
      <c r="K282" s="11">
        <v>21.3181054547867</v>
      </c>
      <c r="L282" s="10" t="s">
        <v>59</v>
      </c>
      <c r="M282" s="10" t="s">
        <v>59</v>
      </c>
      <c r="N282" s="10" t="s">
        <v>59</v>
      </c>
      <c r="O282" s="10" t="s">
        <v>59</v>
      </c>
      <c r="P282" s="10" t="s">
        <v>59</v>
      </c>
      <c r="Q282" s="10" t="s">
        <v>59</v>
      </c>
      <c r="R282" s="10" t="s">
        <v>59</v>
      </c>
      <c r="S282" s="10" t="s">
        <v>59</v>
      </c>
      <c r="T282" s="10" t="s">
        <v>59</v>
      </c>
      <c r="U282" s="10" t="s">
        <v>59</v>
      </c>
      <c r="V282" s="11">
        <v>25.422505944955599</v>
      </c>
      <c r="W282" s="11">
        <v>25.422505944955599</v>
      </c>
      <c r="X282" s="10" t="s">
        <v>59</v>
      </c>
      <c r="Y282" s="10" t="s">
        <v>59</v>
      </c>
      <c r="Z282" s="11">
        <v>32.110928840205901</v>
      </c>
      <c r="AA282" s="11">
        <v>32.110928840205901</v>
      </c>
      <c r="AB282" s="10" t="s">
        <v>59</v>
      </c>
      <c r="AC282" s="10" t="s">
        <v>59</v>
      </c>
      <c r="AD282" s="11">
        <v>41.616077328086199</v>
      </c>
      <c r="AE282" s="11">
        <v>41.616077328086199</v>
      </c>
      <c r="AF282" s="10" t="s">
        <v>59</v>
      </c>
      <c r="AG282" s="10" t="s">
        <v>59</v>
      </c>
      <c r="AH282" s="11">
        <v>35.632736402621703</v>
      </c>
      <c r="AI282" s="11">
        <v>35.632736402621703</v>
      </c>
      <c r="AJ282" s="10" t="s">
        <v>59</v>
      </c>
      <c r="AK282" s="10" t="s">
        <v>59</v>
      </c>
      <c r="AL282" s="11">
        <v>39.591934609609098</v>
      </c>
      <c r="AM282" s="11">
        <v>39.591934609609098</v>
      </c>
      <c r="AN282" s="10" t="s">
        <v>59</v>
      </c>
      <c r="AO282" s="10" t="s">
        <v>59</v>
      </c>
      <c r="AP282" s="11">
        <v>47.692321460936597</v>
      </c>
      <c r="AQ282" s="11">
        <v>47.692321460936597</v>
      </c>
      <c r="AR282" s="10" t="s">
        <v>59</v>
      </c>
      <c r="AS282" s="10" t="s">
        <v>59</v>
      </c>
      <c r="AT282" s="11">
        <v>57.074434479970897</v>
      </c>
      <c r="AU282" s="11">
        <v>57.074434479970897</v>
      </c>
      <c r="AV282" s="10" t="s">
        <v>59</v>
      </c>
      <c r="AW282" s="10" t="s">
        <v>59</v>
      </c>
      <c r="AX282" s="11">
        <v>56.103608184226701</v>
      </c>
      <c r="AY282" s="11">
        <v>56.103608184226701</v>
      </c>
      <c r="AZ282" s="10" t="s">
        <v>59</v>
      </c>
      <c r="BA282" s="10" t="s">
        <v>59</v>
      </c>
      <c r="BB282" s="11">
        <v>54.074932814369198</v>
      </c>
      <c r="BC282" s="11">
        <v>54.074932814369198</v>
      </c>
      <c r="BD282" s="10" t="s">
        <v>59</v>
      </c>
      <c r="BE282" s="10" t="s">
        <v>59</v>
      </c>
      <c r="BF282" s="5" t="s">
        <v>59</v>
      </c>
    </row>
    <row r="283" spans="1:58" ht="12.75" hidden="1" x14ac:dyDescent="0.2">
      <c r="A283" s="8" t="s">
        <v>341</v>
      </c>
      <c r="B283" s="9">
        <v>4427967</v>
      </c>
      <c r="C283" s="8" t="s">
        <v>439</v>
      </c>
      <c r="D283" s="8" t="s">
        <v>582</v>
      </c>
      <c r="E283" s="13" t="s">
        <v>441</v>
      </c>
      <c r="F283" s="13" t="s">
        <v>442</v>
      </c>
      <c r="G283" s="10" t="s">
        <v>59</v>
      </c>
      <c r="H283" s="10" t="s">
        <v>59</v>
      </c>
      <c r="I283" s="10" t="s">
        <v>59</v>
      </c>
      <c r="J283" s="10" t="s">
        <v>59</v>
      </c>
      <c r="K283" s="10" t="s">
        <v>59</v>
      </c>
      <c r="L283" s="10" t="s">
        <v>59</v>
      </c>
      <c r="M283" s="10" t="s">
        <v>59</v>
      </c>
      <c r="N283" s="10" t="s">
        <v>59</v>
      </c>
      <c r="O283" s="10" t="s">
        <v>59</v>
      </c>
      <c r="P283" s="10" t="s">
        <v>59</v>
      </c>
      <c r="Q283" s="10" t="s">
        <v>59</v>
      </c>
      <c r="R283" s="10" t="s">
        <v>59</v>
      </c>
      <c r="S283" s="10" t="s">
        <v>59</v>
      </c>
      <c r="T283" s="10" t="s">
        <v>59</v>
      </c>
      <c r="U283" s="10" t="s">
        <v>59</v>
      </c>
      <c r="V283" s="10" t="s">
        <v>59</v>
      </c>
      <c r="W283" s="10" t="s">
        <v>59</v>
      </c>
      <c r="X283" s="10" t="s">
        <v>59</v>
      </c>
      <c r="Y283" s="10" t="s">
        <v>59</v>
      </c>
      <c r="Z283" s="10" t="s">
        <v>59</v>
      </c>
      <c r="AA283" s="10" t="s">
        <v>59</v>
      </c>
      <c r="AB283" s="10" t="s">
        <v>59</v>
      </c>
      <c r="AC283" s="10" t="s">
        <v>59</v>
      </c>
      <c r="AD283" s="10" t="s">
        <v>59</v>
      </c>
      <c r="AE283" s="10" t="s">
        <v>59</v>
      </c>
      <c r="AF283" s="10" t="s">
        <v>59</v>
      </c>
      <c r="AG283" s="10" t="s">
        <v>59</v>
      </c>
      <c r="AH283" s="10" t="s">
        <v>59</v>
      </c>
      <c r="AI283" s="10" t="s">
        <v>59</v>
      </c>
      <c r="AJ283" s="10" t="s">
        <v>59</v>
      </c>
      <c r="AK283" s="10" t="s">
        <v>59</v>
      </c>
      <c r="AL283" s="10" t="s">
        <v>59</v>
      </c>
      <c r="AM283" s="10" t="s">
        <v>59</v>
      </c>
      <c r="AN283" s="10" t="s">
        <v>59</v>
      </c>
      <c r="AO283" s="10" t="s">
        <v>59</v>
      </c>
      <c r="AP283" s="10" t="s">
        <v>59</v>
      </c>
      <c r="AQ283" s="10" t="s">
        <v>59</v>
      </c>
      <c r="AR283" s="10" t="s">
        <v>59</v>
      </c>
      <c r="AS283" s="10" t="s">
        <v>59</v>
      </c>
      <c r="AT283" s="10" t="s">
        <v>59</v>
      </c>
      <c r="AU283" s="10" t="s">
        <v>59</v>
      </c>
      <c r="AV283" s="10" t="s">
        <v>59</v>
      </c>
      <c r="AW283" s="10" t="s">
        <v>59</v>
      </c>
      <c r="AX283" s="10" t="s">
        <v>59</v>
      </c>
      <c r="AY283" s="10" t="s">
        <v>59</v>
      </c>
      <c r="AZ283" s="10" t="s">
        <v>59</v>
      </c>
      <c r="BA283" s="10" t="s">
        <v>59</v>
      </c>
      <c r="BB283" s="10" t="s">
        <v>59</v>
      </c>
      <c r="BC283" s="10" t="s">
        <v>59</v>
      </c>
      <c r="BD283" s="10" t="s">
        <v>59</v>
      </c>
      <c r="BE283" s="10" t="s">
        <v>59</v>
      </c>
      <c r="BF283" s="5" t="s">
        <v>59</v>
      </c>
    </row>
    <row r="284" spans="1:58" ht="12.75" hidden="1" x14ac:dyDescent="0.2">
      <c r="A284" s="8" t="s">
        <v>342</v>
      </c>
      <c r="B284" s="9">
        <v>10828933</v>
      </c>
      <c r="C284" s="8" t="s">
        <v>439</v>
      </c>
      <c r="D284" s="8" t="s">
        <v>583</v>
      </c>
      <c r="E284" s="13" t="s">
        <v>441</v>
      </c>
      <c r="F284" s="13" t="s">
        <v>442</v>
      </c>
      <c r="G284" s="10" t="s">
        <v>59</v>
      </c>
      <c r="H284" s="10" t="s">
        <v>59</v>
      </c>
      <c r="I284" s="10" t="s">
        <v>59</v>
      </c>
      <c r="J284" s="10" t="s">
        <v>59</v>
      </c>
      <c r="K284" s="10" t="s">
        <v>59</v>
      </c>
      <c r="L284" s="10" t="s">
        <v>59</v>
      </c>
      <c r="M284" s="10" t="s">
        <v>59</v>
      </c>
      <c r="N284" s="10" t="s">
        <v>59</v>
      </c>
      <c r="O284" s="10" t="s">
        <v>59</v>
      </c>
      <c r="P284" s="10" t="s">
        <v>59</v>
      </c>
      <c r="Q284" s="10" t="s">
        <v>59</v>
      </c>
      <c r="R284" s="10" t="s">
        <v>59</v>
      </c>
      <c r="S284" s="10" t="s">
        <v>59</v>
      </c>
      <c r="T284" s="10" t="s">
        <v>59</v>
      </c>
      <c r="U284" s="10" t="s">
        <v>59</v>
      </c>
      <c r="V284" s="10" t="s">
        <v>59</v>
      </c>
      <c r="W284" s="10" t="s">
        <v>59</v>
      </c>
      <c r="X284" s="10" t="s">
        <v>59</v>
      </c>
      <c r="Y284" s="10" t="s">
        <v>59</v>
      </c>
      <c r="Z284" s="10" t="s">
        <v>59</v>
      </c>
      <c r="AA284" s="10" t="s">
        <v>59</v>
      </c>
      <c r="AB284" s="10" t="s">
        <v>59</v>
      </c>
      <c r="AC284" s="10" t="s">
        <v>59</v>
      </c>
      <c r="AD284" s="10" t="s">
        <v>59</v>
      </c>
      <c r="AE284" s="10" t="s">
        <v>59</v>
      </c>
      <c r="AF284" s="10" t="s">
        <v>59</v>
      </c>
      <c r="AG284" s="10" t="s">
        <v>59</v>
      </c>
      <c r="AH284" s="10" t="s">
        <v>59</v>
      </c>
      <c r="AI284" s="10" t="s">
        <v>59</v>
      </c>
      <c r="AJ284" s="10" t="s">
        <v>59</v>
      </c>
      <c r="AK284" s="10" t="s">
        <v>59</v>
      </c>
      <c r="AL284" s="10" t="s">
        <v>59</v>
      </c>
      <c r="AM284" s="10" t="s">
        <v>59</v>
      </c>
      <c r="AN284" s="10" t="s">
        <v>59</v>
      </c>
      <c r="AO284" s="10" t="s">
        <v>59</v>
      </c>
      <c r="AP284" s="10" t="s">
        <v>59</v>
      </c>
      <c r="AQ284" s="10" t="s">
        <v>59</v>
      </c>
      <c r="AR284" s="10" t="s">
        <v>59</v>
      </c>
      <c r="AS284" s="10" t="s">
        <v>59</v>
      </c>
      <c r="AT284" s="10" t="s">
        <v>59</v>
      </c>
      <c r="AU284" s="10" t="s">
        <v>59</v>
      </c>
      <c r="AV284" s="10" t="s">
        <v>59</v>
      </c>
      <c r="AW284" s="10" t="s">
        <v>59</v>
      </c>
      <c r="AX284" s="10" t="s">
        <v>59</v>
      </c>
      <c r="AY284" s="10" t="s">
        <v>59</v>
      </c>
      <c r="AZ284" s="10" t="s">
        <v>59</v>
      </c>
      <c r="BA284" s="10" t="s">
        <v>59</v>
      </c>
      <c r="BB284" s="10" t="s">
        <v>59</v>
      </c>
      <c r="BC284" s="10" t="s">
        <v>59</v>
      </c>
      <c r="BD284" s="10" t="s">
        <v>59</v>
      </c>
      <c r="BE284" s="10" t="s">
        <v>59</v>
      </c>
      <c r="BF284" s="5" t="s">
        <v>59</v>
      </c>
    </row>
    <row r="285" spans="1:58" ht="12.75" hidden="1" x14ac:dyDescent="0.2">
      <c r="A285" s="8" t="s">
        <v>343</v>
      </c>
      <c r="B285" s="9">
        <v>4997588</v>
      </c>
      <c r="C285" s="8">
        <v>6719</v>
      </c>
      <c r="D285" s="8" t="s">
        <v>584</v>
      </c>
      <c r="E285" s="13" t="s">
        <v>441</v>
      </c>
      <c r="F285" s="13" t="s">
        <v>518</v>
      </c>
      <c r="G285" s="11">
        <v>1.1369044471471601</v>
      </c>
      <c r="H285" s="10" t="s">
        <v>59</v>
      </c>
      <c r="I285" s="10" t="s">
        <v>59</v>
      </c>
      <c r="J285" s="10" t="s">
        <v>59</v>
      </c>
      <c r="K285" s="11">
        <v>2.9215371456867198</v>
      </c>
      <c r="L285" s="10" t="s">
        <v>59</v>
      </c>
      <c r="M285" s="10" t="s">
        <v>59</v>
      </c>
      <c r="N285" s="10" t="s">
        <v>59</v>
      </c>
      <c r="O285" s="10" t="s">
        <v>59</v>
      </c>
      <c r="P285" s="10" t="s">
        <v>59</v>
      </c>
      <c r="Q285" s="10" t="s">
        <v>59</v>
      </c>
      <c r="R285" s="10" t="s">
        <v>59</v>
      </c>
      <c r="S285" s="10" t="s">
        <v>59</v>
      </c>
      <c r="T285" s="10" t="s">
        <v>59</v>
      </c>
      <c r="U285" s="10" t="s">
        <v>59</v>
      </c>
      <c r="V285" s="10" t="s">
        <v>59</v>
      </c>
      <c r="W285" s="11">
        <v>1.35989714536579</v>
      </c>
      <c r="X285" s="10" t="s">
        <v>59</v>
      </c>
      <c r="Y285" s="10" t="s">
        <v>59</v>
      </c>
      <c r="Z285" s="10" t="s">
        <v>59</v>
      </c>
      <c r="AA285" s="11">
        <v>1.01989633840495</v>
      </c>
      <c r="AB285" s="11">
        <v>0.76902824464404895</v>
      </c>
      <c r="AC285" s="11">
        <v>1.5910066077405001</v>
      </c>
      <c r="AD285" s="11">
        <v>2.1841482602481399</v>
      </c>
      <c r="AE285" s="11">
        <v>2.8290669803783399</v>
      </c>
      <c r="AF285" s="11">
        <v>5.0981109003006697</v>
      </c>
      <c r="AG285" s="11">
        <v>0.37759852750108303</v>
      </c>
      <c r="AH285" s="11">
        <v>0.37569828739279798</v>
      </c>
      <c r="AI285" s="11">
        <v>4.4194289465047598</v>
      </c>
      <c r="AJ285" s="10" t="s">
        <v>59</v>
      </c>
      <c r="AK285" s="10" t="s">
        <v>59</v>
      </c>
      <c r="AL285" s="10" t="s">
        <v>59</v>
      </c>
      <c r="AM285" s="11">
        <v>8.7325067564007E-2</v>
      </c>
      <c r="AN285" s="10" t="s">
        <v>59</v>
      </c>
      <c r="AO285" s="10" t="s">
        <v>59</v>
      </c>
      <c r="AP285" s="10" t="s">
        <v>59</v>
      </c>
      <c r="AQ285" s="11">
        <v>0.27201088043521698</v>
      </c>
      <c r="AR285" s="10" t="s">
        <v>59</v>
      </c>
      <c r="AS285" s="10" t="s">
        <v>59</v>
      </c>
      <c r="AT285" s="10" t="s">
        <v>59</v>
      </c>
      <c r="AU285" s="11">
        <v>7.3901433153728302</v>
      </c>
      <c r="AV285" s="10" t="s">
        <v>59</v>
      </c>
      <c r="AW285" s="10" t="s">
        <v>59</v>
      </c>
      <c r="AX285" s="10" t="s">
        <v>59</v>
      </c>
      <c r="AY285" s="10" t="s">
        <v>59</v>
      </c>
      <c r="AZ285" s="10" t="s">
        <v>59</v>
      </c>
      <c r="BA285" s="10" t="s">
        <v>59</v>
      </c>
      <c r="BB285" s="10" t="s">
        <v>59</v>
      </c>
      <c r="BC285" s="10" t="s">
        <v>59</v>
      </c>
      <c r="BD285" s="10" t="s">
        <v>59</v>
      </c>
      <c r="BE285" s="10" t="s">
        <v>59</v>
      </c>
      <c r="BF285" s="5" t="s">
        <v>59</v>
      </c>
    </row>
    <row r="286" spans="1:58" ht="12.75" hidden="1" x14ac:dyDescent="0.2">
      <c r="A286" s="8" t="s">
        <v>344</v>
      </c>
      <c r="B286" s="9">
        <v>4772656</v>
      </c>
      <c r="C286" s="8" t="s">
        <v>488</v>
      </c>
      <c r="D286" s="8" t="s">
        <v>585</v>
      </c>
      <c r="E286" s="13" t="s">
        <v>450</v>
      </c>
      <c r="F286" s="13" t="s">
        <v>490</v>
      </c>
      <c r="G286" s="11">
        <v>48.450631030233701</v>
      </c>
      <c r="H286" s="11">
        <v>38.064928770582902</v>
      </c>
      <c r="I286" s="11">
        <v>38.830912861555802</v>
      </c>
      <c r="J286" s="11">
        <v>41.544608719833903</v>
      </c>
      <c r="K286" s="11">
        <v>35.741214663909197</v>
      </c>
      <c r="L286" s="11">
        <v>41.143693540648897</v>
      </c>
      <c r="M286" s="10" t="s">
        <v>59</v>
      </c>
      <c r="N286" s="10" t="s">
        <v>59</v>
      </c>
      <c r="O286" s="11">
        <v>34.028995581937103</v>
      </c>
      <c r="P286" s="10" t="s">
        <v>59</v>
      </c>
      <c r="Q286" s="10" t="s">
        <v>59</v>
      </c>
      <c r="R286" s="10" t="s">
        <v>59</v>
      </c>
      <c r="S286" s="10" t="s">
        <v>59</v>
      </c>
      <c r="T286" s="10" t="s">
        <v>59</v>
      </c>
      <c r="U286" s="10" t="s">
        <v>59</v>
      </c>
      <c r="V286" s="10" t="s">
        <v>59</v>
      </c>
      <c r="W286" s="11">
        <v>46.015235836438102</v>
      </c>
      <c r="X286" s="10" t="s">
        <v>59</v>
      </c>
      <c r="Y286" s="11">
        <v>43.691530413455098</v>
      </c>
      <c r="Z286" s="10" t="s">
        <v>59</v>
      </c>
      <c r="AA286" s="11">
        <v>45.003982475411497</v>
      </c>
      <c r="AB286" s="10" t="s">
        <v>59</v>
      </c>
      <c r="AC286" s="11">
        <v>39.967901122387197</v>
      </c>
      <c r="AD286" s="10" t="s">
        <v>59</v>
      </c>
      <c r="AE286" s="11">
        <v>36.923357399216101</v>
      </c>
      <c r="AF286" s="10" t="s">
        <v>59</v>
      </c>
      <c r="AG286" s="10" t="s">
        <v>59</v>
      </c>
      <c r="AH286" s="10" t="s">
        <v>59</v>
      </c>
      <c r="AI286" s="11">
        <v>62.6104520152021</v>
      </c>
      <c r="AJ286" s="10" t="s">
        <v>59</v>
      </c>
      <c r="AK286" s="10" t="s">
        <v>59</v>
      </c>
      <c r="AL286" s="10" t="s">
        <v>59</v>
      </c>
      <c r="AM286" s="11">
        <v>53.082715264672501</v>
      </c>
      <c r="AN286" s="10" t="s">
        <v>59</v>
      </c>
      <c r="AO286" s="10" t="s">
        <v>59</v>
      </c>
      <c r="AP286" s="10" t="s">
        <v>59</v>
      </c>
      <c r="AQ286" s="10" t="s">
        <v>59</v>
      </c>
      <c r="AR286" s="10" t="s">
        <v>59</v>
      </c>
      <c r="AS286" s="10" t="s">
        <v>59</v>
      </c>
      <c r="AT286" s="10" t="s">
        <v>59</v>
      </c>
      <c r="AU286" s="10" t="s">
        <v>59</v>
      </c>
      <c r="AV286" s="10" t="s">
        <v>59</v>
      </c>
      <c r="AW286" s="10" t="s">
        <v>59</v>
      </c>
      <c r="AX286" s="10" t="s">
        <v>59</v>
      </c>
      <c r="AY286" s="11">
        <v>68.682915864260295</v>
      </c>
      <c r="AZ286" s="10" t="s">
        <v>59</v>
      </c>
      <c r="BA286" s="10" t="s">
        <v>59</v>
      </c>
      <c r="BB286" s="10" t="s">
        <v>59</v>
      </c>
      <c r="BC286" s="11">
        <v>68.013372961906995</v>
      </c>
      <c r="BD286" s="10" t="s">
        <v>59</v>
      </c>
      <c r="BE286" s="10" t="s">
        <v>59</v>
      </c>
      <c r="BF286" s="5" t="s">
        <v>59</v>
      </c>
    </row>
    <row r="287" spans="1:58" ht="12.75" hidden="1" x14ac:dyDescent="0.2">
      <c r="A287" s="8" t="s">
        <v>345</v>
      </c>
      <c r="B287" s="9">
        <v>4343114</v>
      </c>
      <c r="C287" s="8" t="s">
        <v>439</v>
      </c>
      <c r="D287" s="8" t="s">
        <v>586</v>
      </c>
      <c r="E287" s="13" t="s">
        <v>441</v>
      </c>
      <c r="F287" s="13" t="s">
        <v>442</v>
      </c>
      <c r="G287" s="10" t="s">
        <v>59</v>
      </c>
      <c r="H287" s="10" t="s">
        <v>59</v>
      </c>
      <c r="I287" s="10" t="s">
        <v>59</v>
      </c>
      <c r="J287" s="10" t="s">
        <v>59</v>
      </c>
      <c r="K287" s="10" t="s">
        <v>59</v>
      </c>
      <c r="L287" s="10" t="s">
        <v>59</v>
      </c>
      <c r="M287" s="10" t="s">
        <v>59</v>
      </c>
      <c r="N287" s="10" t="s">
        <v>59</v>
      </c>
      <c r="O287" s="10" t="s">
        <v>59</v>
      </c>
      <c r="P287" s="10" t="s">
        <v>59</v>
      </c>
      <c r="Q287" s="10" t="s">
        <v>59</v>
      </c>
      <c r="R287" s="10" t="s">
        <v>59</v>
      </c>
      <c r="S287" s="10" t="s">
        <v>59</v>
      </c>
      <c r="T287" s="10" t="s">
        <v>59</v>
      </c>
      <c r="U287" s="10" t="s">
        <v>59</v>
      </c>
      <c r="V287" s="10" t="s">
        <v>59</v>
      </c>
      <c r="W287" s="10" t="s">
        <v>59</v>
      </c>
      <c r="X287" s="10" t="s">
        <v>59</v>
      </c>
      <c r="Y287" s="10" t="s">
        <v>59</v>
      </c>
      <c r="Z287" s="10" t="s">
        <v>59</v>
      </c>
      <c r="AA287" s="10" t="s">
        <v>59</v>
      </c>
      <c r="AB287" s="10" t="s">
        <v>59</v>
      </c>
      <c r="AC287" s="10" t="s">
        <v>59</v>
      </c>
      <c r="AD287" s="10" t="s">
        <v>59</v>
      </c>
      <c r="AE287" s="10" t="s">
        <v>59</v>
      </c>
      <c r="AF287" s="10" t="s">
        <v>59</v>
      </c>
      <c r="AG287" s="10" t="s">
        <v>59</v>
      </c>
      <c r="AH287" s="10" t="s">
        <v>59</v>
      </c>
      <c r="AI287" s="10" t="s">
        <v>59</v>
      </c>
      <c r="AJ287" s="10" t="s">
        <v>59</v>
      </c>
      <c r="AK287" s="10" t="s">
        <v>59</v>
      </c>
      <c r="AL287" s="10" t="s">
        <v>59</v>
      </c>
      <c r="AM287" s="10" t="s">
        <v>59</v>
      </c>
      <c r="AN287" s="10" t="s">
        <v>59</v>
      </c>
      <c r="AO287" s="10" t="s">
        <v>59</v>
      </c>
      <c r="AP287" s="10" t="s">
        <v>59</v>
      </c>
      <c r="AQ287" s="10" t="s">
        <v>59</v>
      </c>
      <c r="AR287" s="10" t="s">
        <v>59</v>
      </c>
      <c r="AS287" s="10" t="s">
        <v>59</v>
      </c>
      <c r="AT287" s="10" t="s">
        <v>59</v>
      </c>
      <c r="AU287" s="10" t="s">
        <v>59</v>
      </c>
      <c r="AV287" s="10" t="s">
        <v>59</v>
      </c>
      <c r="AW287" s="10" t="s">
        <v>59</v>
      </c>
      <c r="AX287" s="10" t="s">
        <v>59</v>
      </c>
      <c r="AY287" s="10" t="s">
        <v>59</v>
      </c>
      <c r="AZ287" s="10" t="s">
        <v>59</v>
      </c>
      <c r="BA287" s="10" t="s">
        <v>59</v>
      </c>
      <c r="BB287" s="10" t="s">
        <v>59</v>
      </c>
      <c r="BC287" s="10" t="s">
        <v>59</v>
      </c>
      <c r="BD287" s="10" t="s">
        <v>59</v>
      </c>
      <c r="BE287" s="10" t="s">
        <v>59</v>
      </c>
      <c r="BF287" s="5" t="s">
        <v>59</v>
      </c>
    </row>
    <row r="288" spans="1:58" hidden="1" x14ac:dyDescent="0.2">
      <c r="A288" s="8" t="s">
        <v>346</v>
      </c>
      <c r="B288" s="9">
        <v>8709227</v>
      </c>
      <c r="C288" s="18" t="s">
        <v>453</v>
      </c>
      <c r="D288" s="18"/>
      <c r="E288" s="19" t="s">
        <v>441</v>
      </c>
      <c r="F288" s="19" t="s">
        <v>446</v>
      </c>
      <c r="G288" s="10" t="s">
        <v>59</v>
      </c>
      <c r="H288" s="10" t="s">
        <v>59</v>
      </c>
      <c r="I288" s="10" t="s">
        <v>59</v>
      </c>
      <c r="J288" s="10" t="s">
        <v>59</v>
      </c>
      <c r="K288" s="10" t="s">
        <v>59</v>
      </c>
      <c r="L288" s="10" t="s">
        <v>59</v>
      </c>
      <c r="M288" s="10" t="s">
        <v>59</v>
      </c>
      <c r="N288" s="10" t="s">
        <v>59</v>
      </c>
      <c r="O288" s="10" t="s">
        <v>59</v>
      </c>
      <c r="P288" s="10" t="s">
        <v>59</v>
      </c>
      <c r="Q288" s="10" t="s">
        <v>59</v>
      </c>
      <c r="R288" s="10" t="s">
        <v>59</v>
      </c>
      <c r="S288" s="10" t="s">
        <v>59</v>
      </c>
      <c r="T288" s="10" t="s">
        <v>59</v>
      </c>
      <c r="U288" s="10" t="s">
        <v>59</v>
      </c>
      <c r="V288" s="10" t="s">
        <v>59</v>
      </c>
      <c r="W288" s="10" t="s">
        <v>59</v>
      </c>
      <c r="X288" s="10" t="s">
        <v>59</v>
      </c>
      <c r="Y288" s="10" t="s">
        <v>59</v>
      </c>
      <c r="Z288" s="11">
        <v>34.841652466647297</v>
      </c>
      <c r="AA288" s="11">
        <v>34.841652466647297</v>
      </c>
      <c r="AB288" s="10" t="s">
        <v>59</v>
      </c>
      <c r="AC288" s="10" t="s">
        <v>59</v>
      </c>
      <c r="AD288" s="11">
        <v>42.498392747775</v>
      </c>
      <c r="AE288" s="11">
        <v>42.498392747775</v>
      </c>
      <c r="AF288" s="10" t="s">
        <v>59</v>
      </c>
      <c r="AG288" s="10" t="s">
        <v>59</v>
      </c>
      <c r="AH288" s="11">
        <v>20.201850968139802</v>
      </c>
      <c r="AI288" s="11">
        <v>20.201850968139802</v>
      </c>
      <c r="AJ288" s="10" t="s">
        <v>59</v>
      </c>
      <c r="AK288" s="10" t="s">
        <v>59</v>
      </c>
      <c r="AL288" s="11">
        <v>29.172297432676</v>
      </c>
      <c r="AM288" s="11">
        <v>29.172297432676</v>
      </c>
      <c r="AN288" s="10" t="s">
        <v>59</v>
      </c>
      <c r="AO288" s="10" t="s">
        <v>59</v>
      </c>
      <c r="AP288" s="11">
        <v>30.2603140405703</v>
      </c>
      <c r="AQ288" s="11">
        <v>30.2603140405703</v>
      </c>
      <c r="AR288" s="10" t="s">
        <v>59</v>
      </c>
      <c r="AS288" s="10" t="s">
        <v>59</v>
      </c>
      <c r="AT288" s="11">
        <v>43.107529633501301</v>
      </c>
      <c r="AU288" s="11">
        <v>43.107529633501301</v>
      </c>
      <c r="AV288" s="10" t="s">
        <v>59</v>
      </c>
      <c r="AW288" s="10" t="s">
        <v>59</v>
      </c>
      <c r="AX288" s="10" t="s">
        <v>59</v>
      </c>
      <c r="AY288" s="10" t="s">
        <v>59</v>
      </c>
      <c r="AZ288" s="10" t="s">
        <v>59</v>
      </c>
      <c r="BA288" s="10" t="s">
        <v>59</v>
      </c>
      <c r="BB288" s="10" t="s">
        <v>59</v>
      </c>
      <c r="BC288" s="10" t="s">
        <v>59</v>
      </c>
      <c r="BD288" s="10" t="s">
        <v>59</v>
      </c>
      <c r="BE288" s="10" t="s">
        <v>59</v>
      </c>
      <c r="BF288" s="5" t="s">
        <v>59</v>
      </c>
    </row>
    <row r="289" spans="1:58" hidden="1" x14ac:dyDescent="0.2">
      <c r="A289" s="8" t="s">
        <v>347</v>
      </c>
      <c r="B289" s="9">
        <v>10443785</v>
      </c>
      <c r="C289" s="16" t="s">
        <v>452</v>
      </c>
      <c r="D289" s="16"/>
      <c r="E289" s="17" t="s">
        <v>441</v>
      </c>
      <c r="F289" s="17" t="s">
        <v>446</v>
      </c>
      <c r="G289" s="11">
        <v>10.5996958200933</v>
      </c>
      <c r="H289" s="11">
        <v>10.910367756850301</v>
      </c>
      <c r="I289" s="11">
        <v>9.0874606664080293</v>
      </c>
      <c r="J289" s="11">
        <v>8.0685447889844806</v>
      </c>
      <c r="K289" s="11">
        <v>8.3613856317172193</v>
      </c>
      <c r="L289" s="11">
        <v>9.1471801946482394</v>
      </c>
      <c r="M289" s="10" t="s">
        <v>59</v>
      </c>
      <c r="N289" s="11">
        <v>9.7347949313355908</v>
      </c>
      <c r="O289" s="11">
        <v>9.77645522893906</v>
      </c>
      <c r="P289" s="11">
        <v>9.7587968329298302</v>
      </c>
      <c r="Q289" s="11">
        <v>10.838225070290401</v>
      </c>
      <c r="R289" s="11">
        <v>17.465832491932801</v>
      </c>
      <c r="S289" s="11">
        <v>12.9661977592678</v>
      </c>
      <c r="T289" s="11">
        <v>12.9942679345878</v>
      </c>
      <c r="U289" s="10" t="s">
        <v>59</v>
      </c>
      <c r="V289" s="10" t="s">
        <v>59</v>
      </c>
      <c r="W289" s="11">
        <v>18.7173130541345</v>
      </c>
      <c r="X289" s="10" t="s">
        <v>59</v>
      </c>
      <c r="Y289" s="10" t="s">
        <v>59</v>
      </c>
      <c r="Z289" s="10" t="s">
        <v>59</v>
      </c>
      <c r="AA289" s="11">
        <v>22.277039298091999</v>
      </c>
      <c r="AB289" s="10" t="s">
        <v>59</v>
      </c>
      <c r="AC289" s="10" t="s">
        <v>59</v>
      </c>
      <c r="AD289" s="10" t="s">
        <v>59</v>
      </c>
      <c r="AE289" s="11">
        <v>25.574425687551599</v>
      </c>
      <c r="AF289" s="10" t="s">
        <v>59</v>
      </c>
      <c r="AG289" s="10" t="s">
        <v>59</v>
      </c>
      <c r="AH289" s="10" t="s">
        <v>59</v>
      </c>
      <c r="AI289" s="11">
        <v>16.674507553931999</v>
      </c>
      <c r="AJ289" s="10" t="s">
        <v>59</v>
      </c>
      <c r="AK289" s="10" t="s">
        <v>59</v>
      </c>
      <c r="AL289" s="10" t="s">
        <v>59</v>
      </c>
      <c r="AM289" s="11">
        <v>18.176609042864499</v>
      </c>
      <c r="AN289" s="10" t="s">
        <v>59</v>
      </c>
      <c r="AO289" s="10" t="s">
        <v>59</v>
      </c>
      <c r="AP289" s="10" t="s">
        <v>59</v>
      </c>
      <c r="AQ289" s="11">
        <v>21.8495213594002</v>
      </c>
      <c r="AR289" s="10" t="s">
        <v>59</v>
      </c>
      <c r="AS289" s="10" t="s">
        <v>59</v>
      </c>
      <c r="AT289" s="10" t="s">
        <v>59</v>
      </c>
      <c r="AU289" s="10" t="s">
        <v>59</v>
      </c>
      <c r="AV289" s="10" t="s">
        <v>59</v>
      </c>
      <c r="AW289" s="10" t="s">
        <v>59</v>
      </c>
      <c r="AX289" s="10" t="s">
        <v>59</v>
      </c>
      <c r="AY289" s="10" t="s">
        <v>59</v>
      </c>
      <c r="AZ289" s="10" t="s">
        <v>59</v>
      </c>
      <c r="BA289" s="10" t="s">
        <v>59</v>
      </c>
      <c r="BB289" s="10" t="s">
        <v>59</v>
      </c>
      <c r="BC289" s="10" t="s">
        <v>59</v>
      </c>
      <c r="BD289" s="10" t="s">
        <v>59</v>
      </c>
      <c r="BE289" s="10" t="s">
        <v>59</v>
      </c>
      <c r="BF289" s="5" t="s">
        <v>59</v>
      </c>
    </row>
    <row r="290" spans="1:58" ht="12.75" hidden="1" x14ac:dyDescent="0.2">
      <c r="A290" s="8" t="s">
        <v>348</v>
      </c>
      <c r="B290" s="9">
        <v>4649627</v>
      </c>
      <c r="C290" s="8" t="s">
        <v>536</v>
      </c>
      <c r="D290" s="8"/>
      <c r="E290" s="13" t="s">
        <v>441</v>
      </c>
      <c r="F290" s="13" t="s">
        <v>451</v>
      </c>
      <c r="G290" s="10" t="s">
        <v>59</v>
      </c>
      <c r="H290" s="10" t="s">
        <v>59</v>
      </c>
      <c r="I290" s="10" t="s">
        <v>59</v>
      </c>
      <c r="J290" s="10" t="s">
        <v>59</v>
      </c>
      <c r="K290" s="10" t="s">
        <v>59</v>
      </c>
      <c r="L290" s="10" t="s">
        <v>59</v>
      </c>
      <c r="M290" s="10" t="s">
        <v>59</v>
      </c>
      <c r="N290" s="10" t="s">
        <v>59</v>
      </c>
      <c r="O290" s="10" t="s">
        <v>59</v>
      </c>
      <c r="P290" s="10" t="s">
        <v>59</v>
      </c>
      <c r="Q290" s="10" t="s">
        <v>59</v>
      </c>
      <c r="R290" s="10" t="s">
        <v>59</v>
      </c>
      <c r="S290" s="10" t="s">
        <v>59</v>
      </c>
      <c r="T290" s="10" t="s">
        <v>59</v>
      </c>
      <c r="U290" s="10" t="s">
        <v>59</v>
      </c>
      <c r="V290" s="11">
        <v>82.996191820745906</v>
      </c>
      <c r="W290" s="11">
        <v>82.996191820745906</v>
      </c>
      <c r="X290" s="10" t="s">
        <v>59</v>
      </c>
      <c r="Y290" s="10" t="s">
        <v>59</v>
      </c>
      <c r="Z290" s="11">
        <v>80.928767861804801</v>
      </c>
      <c r="AA290" s="11">
        <v>80.928767861804801</v>
      </c>
      <c r="AB290" s="10" t="s">
        <v>59</v>
      </c>
      <c r="AC290" s="10" t="s">
        <v>59</v>
      </c>
      <c r="AD290" s="11">
        <v>77.438088463599101</v>
      </c>
      <c r="AE290" s="11">
        <v>77.438088463599101</v>
      </c>
      <c r="AF290" s="10" t="s">
        <v>59</v>
      </c>
      <c r="AG290" s="10" t="s">
        <v>59</v>
      </c>
      <c r="AH290" s="11">
        <v>59.676111026731803</v>
      </c>
      <c r="AI290" s="11">
        <v>59.676111026731803</v>
      </c>
      <c r="AJ290" s="10" t="s">
        <v>59</v>
      </c>
      <c r="AK290" s="10" t="s">
        <v>59</v>
      </c>
      <c r="AL290" s="11">
        <v>35.667431577171399</v>
      </c>
      <c r="AM290" s="11">
        <v>35.667431577171399</v>
      </c>
      <c r="AN290" s="10" t="s">
        <v>59</v>
      </c>
      <c r="AO290" s="10" t="s">
        <v>59</v>
      </c>
      <c r="AP290" s="11">
        <v>18.829682328338201</v>
      </c>
      <c r="AQ290" s="11">
        <v>18.829682328338201</v>
      </c>
      <c r="AR290" s="10" t="s">
        <v>59</v>
      </c>
      <c r="AS290" s="10" t="s">
        <v>59</v>
      </c>
      <c r="AT290" s="11">
        <v>30.148025825110199</v>
      </c>
      <c r="AU290" s="11">
        <v>30.148025825110199</v>
      </c>
      <c r="AV290" s="10" t="s">
        <v>59</v>
      </c>
      <c r="AW290" s="10" t="s">
        <v>59</v>
      </c>
      <c r="AX290" s="11">
        <v>25.140224975959001</v>
      </c>
      <c r="AY290" s="11">
        <v>25.140224975959001</v>
      </c>
      <c r="AZ290" s="10" t="s">
        <v>59</v>
      </c>
      <c r="BA290" s="10" t="s">
        <v>59</v>
      </c>
      <c r="BB290" s="11">
        <v>37.391836437585901</v>
      </c>
      <c r="BC290" s="11">
        <v>37.391836437585901</v>
      </c>
      <c r="BD290" s="10" t="s">
        <v>59</v>
      </c>
      <c r="BE290" s="10" t="s">
        <v>59</v>
      </c>
      <c r="BF290" s="5" t="s">
        <v>59</v>
      </c>
    </row>
    <row r="291" spans="1:58" hidden="1" x14ac:dyDescent="0.2">
      <c r="A291" s="8" t="s">
        <v>349</v>
      </c>
      <c r="B291" s="9">
        <v>7847399</v>
      </c>
      <c r="C291" s="18" t="s">
        <v>443</v>
      </c>
      <c r="D291" s="18"/>
      <c r="E291" s="19" t="s">
        <v>441</v>
      </c>
      <c r="F291" s="19" t="s">
        <v>446</v>
      </c>
      <c r="G291" s="11">
        <v>21.400266622925599</v>
      </c>
      <c r="H291" s="10" t="s">
        <v>59</v>
      </c>
      <c r="I291" s="10" t="s">
        <v>59</v>
      </c>
      <c r="J291" s="11">
        <v>18.917197176229699</v>
      </c>
      <c r="K291" s="11">
        <v>18.917197176229699</v>
      </c>
      <c r="L291" s="10" t="s">
        <v>59</v>
      </c>
      <c r="M291" s="10" t="s">
        <v>59</v>
      </c>
      <c r="N291" s="10" t="s">
        <v>59</v>
      </c>
      <c r="O291" s="10" t="s">
        <v>59</v>
      </c>
      <c r="P291" s="10" t="s">
        <v>59</v>
      </c>
      <c r="Q291" s="10" t="s">
        <v>59</v>
      </c>
      <c r="R291" s="10" t="s">
        <v>59</v>
      </c>
      <c r="S291" s="10" t="s">
        <v>59</v>
      </c>
      <c r="T291" s="10" t="s">
        <v>59</v>
      </c>
      <c r="U291" s="10" t="s">
        <v>59</v>
      </c>
      <c r="V291" s="11">
        <v>19.126998434651899</v>
      </c>
      <c r="W291" s="11">
        <v>19.126998434651899</v>
      </c>
      <c r="X291" s="10" t="s">
        <v>59</v>
      </c>
      <c r="Y291" s="10" t="s">
        <v>59</v>
      </c>
      <c r="Z291" s="11">
        <v>25.458109628686099</v>
      </c>
      <c r="AA291" s="11">
        <v>25.458109628686099</v>
      </c>
      <c r="AB291" s="10" t="s">
        <v>59</v>
      </c>
      <c r="AC291" s="10" t="s">
        <v>59</v>
      </c>
      <c r="AD291" s="11">
        <v>34.052276211531897</v>
      </c>
      <c r="AE291" s="11">
        <v>34.052276211531897</v>
      </c>
      <c r="AF291" s="10" t="s">
        <v>59</v>
      </c>
      <c r="AG291" s="10" t="s">
        <v>59</v>
      </c>
      <c r="AH291" s="11">
        <v>52.0916663987012</v>
      </c>
      <c r="AI291" s="11">
        <v>52.0916663987012</v>
      </c>
      <c r="AJ291" s="10" t="s">
        <v>59</v>
      </c>
      <c r="AK291" s="10" t="s">
        <v>59</v>
      </c>
      <c r="AL291" s="10" t="s">
        <v>59</v>
      </c>
      <c r="AM291" s="10" t="s">
        <v>59</v>
      </c>
      <c r="AN291" s="10" t="s">
        <v>59</v>
      </c>
      <c r="AO291" s="10" t="s">
        <v>59</v>
      </c>
      <c r="AP291" s="10" t="s">
        <v>59</v>
      </c>
      <c r="AQ291" s="10" t="s">
        <v>59</v>
      </c>
      <c r="AR291" s="10" t="s">
        <v>59</v>
      </c>
      <c r="AS291" s="10" t="s">
        <v>59</v>
      </c>
      <c r="AT291" s="10" t="s">
        <v>59</v>
      </c>
      <c r="AU291" s="10" t="s">
        <v>59</v>
      </c>
      <c r="AV291" s="10" t="s">
        <v>59</v>
      </c>
      <c r="AW291" s="10" t="s">
        <v>59</v>
      </c>
      <c r="AX291" s="10" t="s">
        <v>59</v>
      </c>
      <c r="AY291" s="10" t="s">
        <v>59</v>
      </c>
      <c r="AZ291" s="10" t="s">
        <v>59</v>
      </c>
      <c r="BA291" s="10" t="s">
        <v>59</v>
      </c>
      <c r="BB291" s="10" t="s">
        <v>59</v>
      </c>
      <c r="BC291" s="10" t="s">
        <v>59</v>
      </c>
      <c r="BD291" s="10" t="s">
        <v>59</v>
      </c>
      <c r="BE291" s="10" t="s">
        <v>59</v>
      </c>
      <c r="BF291" s="5" t="s">
        <v>59</v>
      </c>
    </row>
    <row r="292" spans="1:58" ht="12.75" hidden="1" x14ac:dyDescent="0.2">
      <c r="A292" s="8" t="s">
        <v>350</v>
      </c>
      <c r="B292" s="9">
        <v>4804347</v>
      </c>
      <c r="C292" s="8" t="s">
        <v>536</v>
      </c>
      <c r="D292" s="8"/>
      <c r="E292" s="13" t="s">
        <v>450</v>
      </c>
      <c r="F292" s="13" t="s">
        <v>451</v>
      </c>
      <c r="G292" s="11">
        <v>76.572104899168096</v>
      </c>
      <c r="H292" s="10" t="s">
        <v>59</v>
      </c>
      <c r="I292" s="10" t="s">
        <v>59</v>
      </c>
      <c r="J292" s="11">
        <v>77.551561398340496</v>
      </c>
      <c r="K292" s="11">
        <v>77.551561398340496</v>
      </c>
      <c r="L292" s="10" t="s">
        <v>59</v>
      </c>
      <c r="M292" s="10" t="s">
        <v>59</v>
      </c>
      <c r="N292" s="10" t="s">
        <v>59</v>
      </c>
      <c r="O292" s="10" t="s">
        <v>59</v>
      </c>
      <c r="P292" s="10" t="s">
        <v>59</v>
      </c>
      <c r="Q292" s="10" t="s">
        <v>59</v>
      </c>
      <c r="R292" s="10" t="s">
        <v>59</v>
      </c>
      <c r="S292" s="10" t="s">
        <v>59</v>
      </c>
      <c r="T292" s="10" t="s">
        <v>59</v>
      </c>
      <c r="U292" s="10" t="s">
        <v>59</v>
      </c>
      <c r="V292" s="11">
        <v>62.011092350349401</v>
      </c>
      <c r="W292" s="11">
        <v>62.011092350349401</v>
      </c>
      <c r="X292" s="10" t="s">
        <v>59</v>
      </c>
      <c r="Y292" s="10" t="s">
        <v>59</v>
      </c>
      <c r="Z292" s="11">
        <v>48.989881044301001</v>
      </c>
      <c r="AA292" s="11">
        <v>48.989881044301001</v>
      </c>
      <c r="AB292" s="10" t="s">
        <v>59</v>
      </c>
      <c r="AC292" s="10" t="s">
        <v>59</v>
      </c>
      <c r="AD292" s="11">
        <v>61.329320065337903</v>
      </c>
      <c r="AE292" s="11">
        <v>61.329320065337903</v>
      </c>
      <c r="AF292" s="10" t="s">
        <v>59</v>
      </c>
      <c r="AG292" s="10" t="s">
        <v>59</v>
      </c>
      <c r="AH292" s="11">
        <v>86.708095685719798</v>
      </c>
      <c r="AI292" s="11">
        <v>86.708095685719798</v>
      </c>
      <c r="AJ292" s="10" t="s">
        <v>59</v>
      </c>
      <c r="AK292" s="10" t="s">
        <v>59</v>
      </c>
      <c r="AL292" s="11">
        <v>68.982883325805005</v>
      </c>
      <c r="AM292" s="11">
        <v>68.982883325805005</v>
      </c>
      <c r="AN292" s="10" t="s">
        <v>59</v>
      </c>
      <c r="AO292" s="10" t="s">
        <v>59</v>
      </c>
      <c r="AP292" s="11">
        <v>66.590515136478302</v>
      </c>
      <c r="AQ292" s="11">
        <v>66.590515136478302</v>
      </c>
      <c r="AR292" s="10" t="s">
        <v>59</v>
      </c>
      <c r="AS292" s="10" t="s">
        <v>59</v>
      </c>
      <c r="AT292" s="11">
        <v>59.763512012409301</v>
      </c>
      <c r="AU292" s="11">
        <v>59.763512012409301</v>
      </c>
      <c r="AV292" s="10" t="s">
        <v>59</v>
      </c>
      <c r="AW292" s="10" t="s">
        <v>59</v>
      </c>
      <c r="AX292" s="11">
        <v>60.835685085058699</v>
      </c>
      <c r="AY292" s="11">
        <v>60.835685085058699</v>
      </c>
      <c r="AZ292" s="10" t="s">
        <v>59</v>
      </c>
      <c r="BA292" s="10" t="s">
        <v>59</v>
      </c>
      <c r="BB292" s="11">
        <v>51.774571941517102</v>
      </c>
      <c r="BC292" s="11">
        <v>51.774571941517102</v>
      </c>
      <c r="BD292" s="10" t="s">
        <v>59</v>
      </c>
      <c r="BE292" s="10" t="s">
        <v>59</v>
      </c>
      <c r="BF292" s="5" t="s">
        <v>59</v>
      </c>
    </row>
    <row r="293" spans="1:58" ht="12.75" hidden="1" x14ac:dyDescent="0.2">
      <c r="A293" s="8" t="s">
        <v>351</v>
      </c>
      <c r="B293" s="9">
        <v>4429492</v>
      </c>
      <c r="C293" s="8" t="s">
        <v>481</v>
      </c>
      <c r="D293" s="8" t="s">
        <v>587</v>
      </c>
      <c r="E293" s="13" t="s">
        <v>441</v>
      </c>
      <c r="F293" s="13" t="s">
        <v>442</v>
      </c>
      <c r="G293" s="10" t="s">
        <v>59</v>
      </c>
      <c r="H293" s="10" t="s">
        <v>59</v>
      </c>
      <c r="I293" s="10" t="s">
        <v>59</v>
      </c>
      <c r="J293" s="10" t="s">
        <v>59</v>
      </c>
      <c r="K293" s="10" t="s">
        <v>59</v>
      </c>
      <c r="L293" s="10" t="s">
        <v>59</v>
      </c>
      <c r="M293" s="10" t="s">
        <v>59</v>
      </c>
      <c r="N293" s="10" t="s">
        <v>59</v>
      </c>
      <c r="O293" s="10" t="s">
        <v>59</v>
      </c>
      <c r="P293" s="10" t="s">
        <v>59</v>
      </c>
      <c r="Q293" s="10" t="s">
        <v>59</v>
      </c>
      <c r="R293" s="10" t="s">
        <v>59</v>
      </c>
      <c r="S293" s="10" t="s">
        <v>59</v>
      </c>
      <c r="T293" s="10" t="s">
        <v>59</v>
      </c>
      <c r="U293" s="10" t="s">
        <v>59</v>
      </c>
      <c r="V293" s="10" t="s">
        <v>59</v>
      </c>
      <c r="W293" s="10" t="s">
        <v>59</v>
      </c>
      <c r="X293" s="10" t="s">
        <v>59</v>
      </c>
      <c r="Y293" s="10" t="s">
        <v>59</v>
      </c>
      <c r="Z293" s="10" t="s">
        <v>59</v>
      </c>
      <c r="AA293" s="10" t="s">
        <v>59</v>
      </c>
      <c r="AB293" s="10" t="s">
        <v>59</v>
      </c>
      <c r="AC293" s="10" t="s">
        <v>59</v>
      </c>
      <c r="AD293" s="10" t="s">
        <v>59</v>
      </c>
      <c r="AE293" s="10" t="s">
        <v>59</v>
      </c>
      <c r="AF293" s="10" t="s">
        <v>59</v>
      </c>
      <c r="AG293" s="10" t="s">
        <v>59</v>
      </c>
      <c r="AH293" s="10" t="s">
        <v>59</v>
      </c>
      <c r="AI293" s="10" t="s">
        <v>59</v>
      </c>
      <c r="AJ293" s="10" t="s">
        <v>59</v>
      </c>
      <c r="AK293" s="10" t="s">
        <v>59</v>
      </c>
      <c r="AL293" s="10" t="s">
        <v>59</v>
      </c>
      <c r="AM293" s="10" t="s">
        <v>59</v>
      </c>
      <c r="AN293" s="10" t="s">
        <v>59</v>
      </c>
      <c r="AO293" s="10" t="s">
        <v>59</v>
      </c>
      <c r="AP293" s="10" t="s">
        <v>59</v>
      </c>
      <c r="AQ293" s="10" t="s">
        <v>59</v>
      </c>
      <c r="AR293" s="10" t="s">
        <v>59</v>
      </c>
      <c r="AS293" s="10" t="s">
        <v>59</v>
      </c>
      <c r="AT293" s="10" t="s">
        <v>59</v>
      </c>
      <c r="AU293" s="10" t="s">
        <v>59</v>
      </c>
      <c r="AV293" s="10" t="s">
        <v>59</v>
      </c>
      <c r="AW293" s="10" t="s">
        <v>59</v>
      </c>
      <c r="AX293" s="10" t="s">
        <v>59</v>
      </c>
      <c r="AY293" s="10" t="s">
        <v>59</v>
      </c>
      <c r="AZ293" s="10" t="s">
        <v>59</v>
      </c>
      <c r="BA293" s="10" t="s">
        <v>59</v>
      </c>
      <c r="BB293" s="10" t="s">
        <v>59</v>
      </c>
      <c r="BC293" s="10" t="s">
        <v>59</v>
      </c>
      <c r="BD293" s="10" t="s">
        <v>59</v>
      </c>
      <c r="BE293" s="10" t="s">
        <v>59</v>
      </c>
      <c r="BF293" s="5" t="s">
        <v>59</v>
      </c>
    </row>
    <row r="294" spans="1:58" hidden="1" x14ac:dyDescent="0.2">
      <c r="A294" s="8" t="s">
        <v>352</v>
      </c>
      <c r="B294" s="9">
        <v>4147556</v>
      </c>
      <c r="C294" s="14" t="s">
        <v>443</v>
      </c>
      <c r="D294" s="14" t="s">
        <v>588</v>
      </c>
      <c r="E294" s="15" t="s">
        <v>450</v>
      </c>
      <c r="F294" s="15" t="s">
        <v>446</v>
      </c>
      <c r="G294" s="11">
        <v>27.452220657669098</v>
      </c>
      <c r="H294" s="10" t="s">
        <v>59</v>
      </c>
      <c r="I294" s="11">
        <v>25.589060563306301</v>
      </c>
      <c r="J294" s="11">
        <v>23.365832358026701</v>
      </c>
      <c r="K294" s="11">
        <v>23.365832358026701</v>
      </c>
      <c r="L294" s="10" t="s">
        <v>59</v>
      </c>
      <c r="M294" s="11">
        <v>23.350313672578999</v>
      </c>
      <c r="N294" s="11">
        <v>26.050415944294599</v>
      </c>
      <c r="O294" s="11">
        <v>26.050415944294599</v>
      </c>
      <c r="P294" s="10" t="s">
        <v>59</v>
      </c>
      <c r="Q294" s="11">
        <v>27.3468311554618</v>
      </c>
      <c r="R294" s="11">
        <v>25.703499266678801</v>
      </c>
      <c r="S294" s="11">
        <v>25.703499266678801</v>
      </c>
      <c r="T294" s="10" t="s">
        <v>59</v>
      </c>
      <c r="U294" s="11">
        <v>23.440626102889301</v>
      </c>
      <c r="V294" s="11">
        <v>23.891162657883498</v>
      </c>
      <c r="W294" s="11">
        <v>23.891162657883498</v>
      </c>
      <c r="X294" s="10" t="s">
        <v>59</v>
      </c>
      <c r="Y294" s="11">
        <v>20.413808228460798</v>
      </c>
      <c r="Z294" s="11">
        <v>23.253840488558399</v>
      </c>
      <c r="AA294" s="11">
        <v>23.253840488558399</v>
      </c>
      <c r="AB294" s="10" t="s">
        <v>59</v>
      </c>
      <c r="AC294" s="11">
        <v>24.3433954959897</v>
      </c>
      <c r="AD294" s="11">
        <v>26.7254688751384</v>
      </c>
      <c r="AE294" s="11">
        <v>26.7254688751384</v>
      </c>
      <c r="AF294" s="10" t="s">
        <v>59</v>
      </c>
      <c r="AG294" s="11">
        <v>19.368409059047799</v>
      </c>
      <c r="AH294" s="11">
        <v>21.326525190946199</v>
      </c>
      <c r="AI294" s="11">
        <v>21.326525190946199</v>
      </c>
      <c r="AJ294" s="10" t="s">
        <v>59</v>
      </c>
      <c r="AK294" s="11">
        <v>22.429155425806002</v>
      </c>
      <c r="AL294" s="11">
        <v>22.1064537870562</v>
      </c>
      <c r="AM294" s="11">
        <v>22.1064537870562</v>
      </c>
      <c r="AN294" s="10" t="s">
        <v>59</v>
      </c>
      <c r="AO294" s="11">
        <v>22.359935850870301</v>
      </c>
      <c r="AP294" s="11">
        <v>25.1208043205054</v>
      </c>
      <c r="AQ294" s="11">
        <v>25.1208043205054</v>
      </c>
      <c r="AR294" s="10" t="s">
        <v>59</v>
      </c>
      <c r="AS294" s="11">
        <v>23.702688411684601</v>
      </c>
      <c r="AT294" s="11">
        <v>31.638801706579802</v>
      </c>
      <c r="AU294" s="11">
        <v>31.638801706579802</v>
      </c>
      <c r="AV294" s="11">
        <v>34.313300357912397</v>
      </c>
      <c r="AW294" s="11">
        <v>34.873697478915901</v>
      </c>
      <c r="AX294" s="11">
        <v>33.612940936145698</v>
      </c>
      <c r="AY294" s="11">
        <v>33.612940936145698</v>
      </c>
      <c r="AZ294" s="11">
        <v>27.205960527053499</v>
      </c>
      <c r="BA294" s="11">
        <v>28.820502343120399</v>
      </c>
      <c r="BB294" s="11">
        <v>22.8157876620899</v>
      </c>
      <c r="BC294" s="11">
        <v>22.8157876620899</v>
      </c>
      <c r="BD294" s="10" t="s">
        <v>59</v>
      </c>
      <c r="BE294" s="10" t="s">
        <v>59</v>
      </c>
      <c r="BF294" s="6">
        <v>28.569252108357801</v>
      </c>
    </row>
    <row r="295" spans="1:58" hidden="1" x14ac:dyDescent="0.2">
      <c r="A295" s="8" t="s">
        <v>353</v>
      </c>
      <c r="B295" s="9">
        <v>4306412</v>
      </c>
      <c r="C295" s="16" t="s">
        <v>443</v>
      </c>
      <c r="D295" s="16" t="s">
        <v>589</v>
      </c>
      <c r="E295" s="17" t="s">
        <v>441</v>
      </c>
      <c r="F295" s="17" t="s">
        <v>446</v>
      </c>
      <c r="G295" s="10">
        <f>(70251957+32366243+24679+51239439+1198288+28527869+44080000)/1281399121*100</f>
        <v>17.768739752397565</v>
      </c>
      <c r="H295" s="10" t="s">
        <v>59</v>
      </c>
      <c r="I295" s="10" t="s">
        <v>59</v>
      </c>
      <c r="J295" s="10">
        <f>(70275826+21177689+46690+60919427+1062871+46926783+72420004)/1158376261*100</f>
        <v>23.552734908817335</v>
      </c>
      <c r="K295" s="10">
        <f>(70275826+21177689+46690+60919427+1062871+46926783+72420004)/1158376261*100</f>
        <v>23.552734908817335</v>
      </c>
      <c r="L295" s="10" t="s">
        <v>59</v>
      </c>
      <c r="M295" s="10" t="s">
        <v>59</v>
      </c>
      <c r="N295" s="10">
        <f>(66035061+21366465+60675583+20670+943657+36429276+69332583)/1056976684*100</f>
        <v>24.106803759920972</v>
      </c>
      <c r="O295" s="10">
        <f>(66035061+21366465+60675583+20670+943657+36429276+69332583)/1056976684*100</f>
        <v>24.106803759920972</v>
      </c>
      <c r="P295" s="10" t="s">
        <v>59</v>
      </c>
      <c r="Q295" s="10" t="s">
        <v>59</v>
      </c>
      <c r="R295" s="10">
        <f>(76153174+10277453+46866055+25553+415722+34249806+51472458)/929938101*100</f>
        <v>23.599443959120027</v>
      </c>
      <c r="S295" s="10">
        <f>(76153174+10277453+46866055+25553+415722+34249806+51472458)/929938101*100</f>
        <v>23.599443959120027</v>
      </c>
      <c r="T295" s="10" t="s">
        <v>59</v>
      </c>
      <c r="U295" s="10" t="s">
        <v>59</v>
      </c>
      <c r="V295" s="10">
        <f>(86490347+11235385+40525892+161067+7264796+272139+40636088+104886280)/833712852*100</f>
        <v>34.96071738618226</v>
      </c>
      <c r="W295" s="10">
        <f>(86490347+11235385+40525892+161067+7264796+272139+40636088+104886280)/833712852*100</f>
        <v>34.96071738618226</v>
      </c>
      <c r="X295" s="10" t="s">
        <v>59</v>
      </c>
      <c r="Y295" s="11">
        <v>30.432907842559999</v>
      </c>
      <c r="Z295" s="11">
        <v>32.215089081152101</v>
      </c>
      <c r="AA295" s="11">
        <v>32.215089081152101</v>
      </c>
      <c r="AB295" s="10" t="s">
        <v>59</v>
      </c>
      <c r="AC295" s="10" t="s">
        <v>59</v>
      </c>
      <c r="AD295" s="11">
        <v>35.771218404878603</v>
      </c>
      <c r="AE295" s="11">
        <v>35.771218404878603</v>
      </c>
      <c r="AF295" s="10" t="s">
        <v>59</v>
      </c>
      <c r="AG295" s="10" t="s">
        <v>59</v>
      </c>
      <c r="AH295" s="11">
        <v>34.222664545538997</v>
      </c>
      <c r="AI295" s="11">
        <v>34.222664545538997</v>
      </c>
      <c r="AJ295" s="10" t="s">
        <v>59</v>
      </c>
      <c r="AK295" s="10" t="s">
        <v>59</v>
      </c>
      <c r="AL295" s="11">
        <v>32.869708513202603</v>
      </c>
      <c r="AM295" s="11">
        <v>32.869708513202603</v>
      </c>
      <c r="AN295" s="10" t="s">
        <v>59</v>
      </c>
      <c r="AO295" s="10" t="s">
        <v>59</v>
      </c>
      <c r="AP295" s="11">
        <v>28.528465223155202</v>
      </c>
      <c r="AQ295" s="11">
        <v>28.528465223155202</v>
      </c>
      <c r="AR295" s="10" t="s">
        <v>59</v>
      </c>
      <c r="AS295" s="10" t="s">
        <v>59</v>
      </c>
      <c r="AT295" s="11">
        <v>29.3486460209668</v>
      </c>
      <c r="AU295" s="11">
        <v>29.3486460209668</v>
      </c>
      <c r="AV295" s="11">
        <v>26.7714370400784</v>
      </c>
      <c r="AW295" s="10" t="s">
        <v>59</v>
      </c>
      <c r="AX295" s="11">
        <v>27.283645295367702</v>
      </c>
      <c r="AY295" s="11">
        <v>27.283645295367702</v>
      </c>
      <c r="AZ295" s="10" t="s">
        <v>59</v>
      </c>
      <c r="BA295" s="10" t="s">
        <v>59</v>
      </c>
      <c r="BB295" s="11">
        <v>26.3224715511158</v>
      </c>
      <c r="BC295" s="11">
        <v>26.3224715511158</v>
      </c>
      <c r="BD295" s="10" t="s">
        <v>59</v>
      </c>
      <c r="BE295" s="10" t="s">
        <v>59</v>
      </c>
      <c r="BF295" s="6">
        <v>21.2499631215024</v>
      </c>
    </row>
    <row r="296" spans="1:58" hidden="1" x14ac:dyDescent="0.2">
      <c r="A296" s="8" t="s">
        <v>354</v>
      </c>
      <c r="B296" s="9">
        <v>10443649</v>
      </c>
      <c r="C296" s="16" t="s">
        <v>453</v>
      </c>
      <c r="D296" s="16"/>
      <c r="E296" s="17" t="s">
        <v>441</v>
      </c>
      <c r="F296" s="17" t="s">
        <v>446</v>
      </c>
      <c r="G296" s="11">
        <v>24.545095334668702</v>
      </c>
      <c r="H296" s="11">
        <v>23.2437332306001</v>
      </c>
      <c r="I296" s="11">
        <v>22.602738524395001</v>
      </c>
      <c r="J296" s="11">
        <v>18.783291158732499</v>
      </c>
      <c r="K296" s="11">
        <v>17.5117651208732</v>
      </c>
      <c r="L296" s="10" t="s">
        <v>59</v>
      </c>
      <c r="M296" s="10" t="s">
        <v>59</v>
      </c>
      <c r="N296" s="10" t="s">
        <v>59</v>
      </c>
      <c r="O296" s="11">
        <v>16.2130681012795</v>
      </c>
      <c r="P296" s="10" t="s">
        <v>59</v>
      </c>
      <c r="Q296" s="10" t="s">
        <v>59</v>
      </c>
      <c r="R296" s="11">
        <v>11.6643402695852</v>
      </c>
      <c r="S296" s="11">
        <v>11.8745438108092</v>
      </c>
      <c r="T296" s="10" t="s">
        <v>59</v>
      </c>
      <c r="U296" s="11">
        <v>15.1374157708263</v>
      </c>
      <c r="V296" s="11">
        <v>17.5499175082691</v>
      </c>
      <c r="W296" s="11">
        <v>16.146712739019499</v>
      </c>
      <c r="X296" s="10" t="s">
        <v>59</v>
      </c>
      <c r="Y296" s="10" t="s">
        <v>59</v>
      </c>
      <c r="Z296" s="10" t="s">
        <v>59</v>
      </c>
      <c r="AA296" s="11">
        <v>16.639146216463999</v>
      </c>
      <c r="AB296" s="10" t="s">
        <v>59</v>
      </c>
      <c r="AC296" s="10" t="s">
        <v>59</v>
      </c>
      <c r="AD296" s="10" t="s">
        <v>59</v>
      </c>
      <c r="AE296" s="11">
        <v>12.192019294995699</v>
      </c>
      <c r="AF296" s="10" t="s">
        <v>59</v>
      </c>
      <c r="AG296" s="10" t="s">
        <v>59</v>
      </c>
      <c r="AH296" s="10" t="s">
        <v>59</v>
      </c>
      <c r="AI296" s="11">
        <v>34.809315953708001</v>
      </c>
      <c r="AJ296" s="10" t="s">
        <v>59</v>
      </c>
      <c r="AK296" s="10" t="s">
        <v>59</v>
      </c>
      <c r="AL296" s="10" t="s">
        <v>59</v>
      </c>
      <c r="AM296" s="11">
        <v>11.516628929960699</v>
      </c>
      <c r="AN296" s="10" t="s">
        <v>59</v>
      </c>
      <c r="AO296" s="10" t="s">
        <v>59</v>
      </c>
      <c r="AP296" s="10" t="s">
        <v>59</v>
      </c>
      <c r="AQ296" s="10" t="s">
        <v>59</v>
      </c>
      <c r="AR296" s="10" t="s">
        <v>59</v>
      </c>
      <c r="AS296" s="10" t="s">
        <v>59</v>
      </c>
      <c r="AT296" s="10" t="s">
        <v>59</v>
      </c>
      <c r="AU296" s="10" t="s">
        <v>59</v>
      </c>
      <c r="AV296" s="10" t="s">
        <v>59</v>
      </c>
      <c r="AW296" s="10" t="s">
        <v>59</v>
      </c>
      <c r="AX296" s="10" t="s">
        <v>59</v>
      </c>
      <c r="AY296" s="10" t="s">
        <v>59</v>
      </c>
      <c r="AZ296" s="10" t="s">
        <v>59</v>
      </c>
      <c r="BA296" s="10" t="s">
        <v>59</v>
      </c>
      <c r="BB296" s="10" t="s">
        <v>59</v>
      </c>
      <c r="BC296" s="10" t="s">
        <v>59</v>
      </c>
      <c r="BD296" s="10" t="s">
        <v>59</v>
      </c>
      <c r="BE296" s="10" t="s">
        <v>59</v>
      </c>
      <c r="BF296" s="5" t="s">
        <v>59</v>
      </c>
    </row>
    <row r="297" spans="1:58" hidden="1" x14ac:dyDescent="0.2">
      <c r="A297" s="8" t="s">
        <v>355</v>
      </c>
      <c r="B297" s="9">
        <v>10443927</v>
      </c>
      <c r="C297" s="16" t="s">
        <v>452</v>
      </c>
      <c r="D297" s="16"/>
      <c r="E297" s="17" t="s">
        <v>441</v>
      </c>
      <c r="F297" s="17" t="s">
        <v>446</v>
      </c>
      <c r="G297" s="10">
        <f>(2243431245+3094+574373648+290139835+1278850986)/20348496414*100</f>
        <v>21.558343765300673</v>
      </c>
      <c r="H297" s="10" t="s">
        <v>59</v>
      </c>
      <c r="I297" s="10" t="s">
        <v>59</v>
      </c>
      <c r="J297" s="10">
        <f>(1211956752+6538+782602204+300301887+380658313)/22792627783*100</f>
        <v>11.738557394402566</v>
      </c>
      <c r="K297" s="10">
        <f>(1211956752+6538+782602204+300301887+380658313)/22792627783*100</f>
        <v>11.738557394402566</v>
      </c>
      <c r="L297" s="10" t="s">
        <v>59</v>
      </c>
      <c r="M297" s="10" t="s">
        <v>59</v>
      </c>
      <c r="N297" s="10">
        <f>(1408536282+405196189+9707600+2607670640)/17624655417*100</f>
        <v>25.141545216968826</v>
      </c>
      <c r="O297" s="10">
        <f>(1408536282+405196189+9707600+2607670640)/17624655417*100</f>
        <v>25.141545216968826</v>
      </c>
      <c r="P297" s="11">
        <v>40.0534499132458</v>
      </c>
      <c r="Q297" s="11">
        <v>35.293307173281903</v>
      </c>
      <c r="R297" s="11">
        <v>25.141547451567099</v>
      </c>
      <c r="S297" s="11">
        <v>25.141547451567099</v>
      </c>
      <c r="T297" s="11">
        <v>18.924405547185899</v>
      </c>
      <c r="U297" s="10" t="s">
        <v>59</v>
      </c>
      <c r="V297" s="11">
        <v>26.709335229796501</v>
      </c>
      <c r="W297" s="11">
        <v>26.709335229796501</v>
      </c>
      <c r="X297" s="10" t="s">
        <v>59</v>
      </c>
      <c r="Y297" s="10" t="s">
        <v>59</v>
      </c>
      <c r="Z297" s="11">
        <v>34.525863302159003</v>
      </c>
      <c r="AA297" s="11">
        <v>34.525863302159003</v>
      </c>
      <c r="AB297" s="10" t="s">
        <v>59</v>
      </c>
      <c r="AC297" s="10" t="s">
        <v>59</v>
      </c>
      <c r="AD297" s="11">
        <v>32.199167921605998</v>
      </c>
      <c r="AE297" s="11">
        <v>32.199167921605998</v>
      </c>
      <c r="AF297" s="10" t="s">
        <v>59</v>
      </c>
      <c r="AG297" s="10" t="s">
        <v>59</v>
      </c>
      <c r="AH297" s="11">
        <v>44.933068586919298</v>
      </c>
      <c r="AI297" s="11">
        <v>44.933068586919298</v>
      </c>
      <c r="AJ297" s="10" t="s">
        <v>59</v>
      </c>
      <c r="AK297" s="10" t="s">
        <v>59</v>
      </c>
      <c r="AL297" s="11">
        <v>36.700206540827701</v>
      </c>
      <c r="AM297" s="11">
        <v>36.700206540827701</v>
      </c>
      <c r="AN297" s="10" t="s">
        <v>59</v>
      </c>
      <c r="AO297" s="10" t="s">
        <v>59</v>
      </c>
      <c r="AP297" s="10" t="s">
        <v>59</v>
      </c>
      <c r="AQ297" s="10" t="s">
        <v>59</v>
      </c>
      <c r="AR297" s="10" t="s">
        <v>59</v>
      </c>
      <c r="AS297" s="10" t="s">
        <v>59</v>
      </c>
      <c r="AT297" s="10" t="s">
        <v>59</v>
      </c>
      <c r="AU297" s="10" t="s">
        <v>59</v>
      </c>
      <c r="AV297" s="10" t="s">
        <v>59</v>
      </c>
      <c r="AW297" s="10" t="s">
        <v>59</v>
      </c>
      <c r="AX297" s="10" t="s">
        <v>59</v>
      </c>
      <c r="AY297" s="10" t="s">
        <v>59</v>
      </c>
      <c r="AZ297" s="10" t="s">
        <v>59</v>
      </c>
      <c r="BA297" s="10" t="s">
        <v>59</v>
      </c>
      <c r="BB297" s="10" t="s">
        <v>59</v>
      </c>
      <c r="BC297" s="10" t="s">
        <v>59</v>
      </c>
      <c r="BD297" s="10" t="s">
        <v>59</v>
      </c>
      <c r="BE297" s="10" t="s">
        <v>59</v>
      </c>
      <c r="BF297" s="5" t="s">
        <v>59</v>
      </c>
    </row>
    <row r="298" spans="1:58" hidden="1" x14ac:dyDescent="0.2">
      <c r="A298" s="8" t="s">
        <v>356</v>
      </c>
      <c r="B298" s="9">
        <v>4807260</v>
      </c>
      <c r="C298" s="26" t="s">
        <v>452</v>
      </c>
      <c r="D298" s="26"/>
      <c r="E298" s="27" t="s">
        <v>441</v>
      </c>
      <c r="F298" s="27" t="s">
        <v>446</v>
      </c>
      <c r="G298" s="10" t="s">
        <v>59</v>
      </c>
      <c r="H298" s="10" t="s">
        <v>59</v>
      </c>
      <c r="I298" s="10" t="s">
        <v>59</v>
      </c>
      <c r="J298" s="10" t="s">
        <v>59</v>
      </c>
      <c r="K298" s="10" t="s">
        <v>59</v>
      </c>
      <c r="L298" s="10" t="s">
        <v>59</v>
      </c>
      <c r="M298" s="10" t="s">
        <v>59</v>
      </c>
      <c r="N298" s="10" t="s">
        <v>59</v>
      </c>
      <c r="O298" s="10" t="s">
        <v>59</v>
      </c>
      <c r="P298" s="10" t="s">
        <v>59</v>
      </c>
      <c r="Q298" s="10" t="s">
        <v>59</v>
      </c>
      <c r="R298" s="10" t="s">
        <v>59</v>
      </c>
      <c r="S298" s="10" t="s">
        <v>59</v>
      </c>
      <c r="T298" s="10" t="s">
        <v>59</v>
      </c>
      <c r="U298" s="10" t="s">
        <v>59</v>
      </c>
      <c r="V298" s="11">
        <v>37.472723006830101</v>
      </c>
      <c r="W298" s="11">
        <v>37.472723006830101</v>
      </c>
      <c r="X298" s="10" t="s">
        <v>59</v>
      </c>
      <c r="Y298" s="10" t="s">
        <v>59</v>
      </c>
      <c r="Z298" s="10" t="s">
        <v>59</v>
      </c>
      <c r="AA298" s="10" t="s">
        <v>59</v>
      </c>
      <c r="AB298" s="10" t="s">
        <v>59</v>
      </c>
      <c r="AC298" s="10" t="s">
        <v>59</v>
      </c>
      <c r="AD298" s="10" t="s">
        <v>59</v>
      </c>
      <c r="AE298" s="10" t="s">
        <v>59</v>
      </c>
      <c r="AF298" s="10" t="s">
        <v>59</v>
      </c>
      <c r="AG298" s="10" t="s">
        <v>59</v>
      </c>
      <c r="AH298" s="10" t="s">
        <v>59</v>
      </c>
      <c r="AI298" s="10" t="s">
        <v>59</v>
      </c>
      <c r="AJ298" s="10" t="s">
        <v>59</v>
      </c>
      <c r="AK298" s="10" t="s">
        <v>59</v>
      </c>
      <c r="AL298" s="11">
        <v>45.578753089176899</v>
      </c>
      <c r="AM298" s="11">
        <v>45.578753089176899</v>
      </c>
      <c r="AN298" s="10" t="s">
        <v>59</v>
      </c>
      <c r="AO298" s="10" t="s">
        <v>59</v>
      </c>
      <c r="AP298" s="11">
        <v>23.818595535978702</v>
      </c>
      <c r="AQ298" s="11">
        <v>23.818595535978702</v>
      </c>
      <c r="AR298" s="10" t="s">
        <v>59</v>
      </c>
      <c r="AS298" s="10" t="s">
        <v>59</v>
      </c>
      <c r="AT298" s="11">
        <v>24.005729257792702</v>
      </c>
      <c r="AU298" s="11">
        <v>24.005729257792702</v>
      </c>
      <c r="AV298" s="10" t="s">
        <v>59</v>
      </c>
      <c r="AW298" s="10" t="s">
        <v>59</v>
      </c>
      <c r="AX298" s="11">
        <v>27.576139834111299</v>
      </c>
      <c r="AY298" s="11">
        <v>27.576139834111299</v>
      </c>
      <c r="AZ298" s="10" t="s">
        <v>59</v>
      </c>
      <c r="BA298" s="10" t="s">
        <v>59</v>
      </c>
      <c r="BB298" s="11">
        <v>18.825039299447901</v>
      </c>
      <c r="BC298" s="11">
        <v>18.825039299447901</v>
      </c>
      <c r="BD298" s="10" t="s">
        <v>59</v>
      </c>
      <c r="BE298" s="10" t="s">
        <v>59</v>
      </c>
      <c r="BF298" s="5" t="s">
        <v>59</v>
      </c>
    </row>
    <row r="299" spans="1:58" hidden="1" x14ac:dyDescent="0.2">
      <c r="A299" s="8" t="s">
        <v>357</v>
      </c>
      <c r="B299" s="9">
        <v>7768647</v>
      </c>
      <c r="C299" s="16" t="s">
        <v>453</v>
      </c>
      <c r="D299" s="16"/>
      <c r="E299" s="17" t="s">
        <v>441</v>
      </c>
      <c r="F299" s="17" t="s">
        <v>446</v>
      </c>
      <c r="G299" s="11">
        <v>30.308898510337301</v>
      </c>
      <c r="H299" s="11">
        <v>29.806405417863001</v>
      </c>
      <c r="I299" s="11">
        <v>29.618066736167101</v>
      </c>
      <c r="J299" s="11">
        <v>29.589852851257501</v>
      </c>
      <c r="K299" s="11">
        <v>29.985298157806401</v>
      </c>
      <c r="L299" s="10" t="s">
        <v>59</v>
      </c>
      <c r="M299" s="10" t="s">
        <v>59</v>
      </c>
      <c r="N299" s="10" t="s">
        <v>59</v>
      </c>
      <c r="O299" s="11">
        <v>32.460431766572903</v>
      </c>
      <c r="P299" s="10" t="s">
        <v>59</v>
      </c>
      <c r="Q299" s="11">
        <v>26.743043576399501</v>
      </c>
      <c r="R299" s="10" t="s">
        <v>59</v>
      </c>
      <c r="S299" s="11">
        <v>24.7947140466541</v>
      </c>
      <c r="T299" s="11">
        <v>22.945835130784101</v>
      </c>
      <c r="U299" s="10" t="s">
        <v>59</v>
      </c>
      <c r="V299" s="10" t="s">
        <v>59</v>
      </c>
      <c r="W299" s="11">
        <v>28.1978122420186</v>
      </c>
      <c r="X299" s="10" t="s">
        <v>59</v>
      </c>
      <c r="Y299" s="10" t="s">
        <v>59</v>
      </c>
      <c r="Z299" s="10" t="s">
        <v>59</v>
      </c>
      <c r="AA299" s="11">
        <v>30.9576107949439</v>
      </c>
      <c r="AB299" s="10" t="s">
        <v>59</v>
      </c>
      <c r="AC299" s="10" t="s">
        <v>59</v>
      </c>
      <c r="AD299" s="10" t="s">
        <v>59</v>
      </c>
      <c r="AE299" s="11">
        <v>39.6460444414599</v>
      </c>
      <c r="AF299" s="10" t="s">
        <v>59</v>
      </c>
      <c r="AG299" s="10" t="s">
        <v>59</v>
      </c>
      <c r="AH299" s="10" t="s">
        <v>59</v>
      </c>
      <c r="AI299" s="11">
        <v>38.212202975235897</v>
      </c>
      <c r="AJ299" s="10" t="s">
        <v>59</v>
      </c>
      <c r="AK299" s="10" t="s">
        <v>59</v>
      </c>
      <c r="AL299" s="10" t="s">
        <v>59</v>
      </c>
      <c r="AM299" s="11">
        <v>38.458140060217197</v>
      </c>
      <c r="AN299" s="10" t="s">
        <v>59</v>
      </c>
      <c r="AO299" s="10" t="s">
        <v>59</v>
      </c>
      <c r="AP299" s="10" t="s">
        <v>59</v>
      </c>
      <c r="AQ299" s="11">
        <v>38.519413741118299</v>
      </c>
      <c r="AR299" s="10" t="s">
        <v>59</v>
      </c>
      <c r="AS299" s="10" t="s">
        <v>59</v>
      </c>
      <c r="AT299" s="10" t="s">
        <v>59</v>
      </c>
      <c r="AU299" s="10" t="s">
        <v>59</v>
      </c>
      <c r="AV299" s="10" t="s">
        <v>59</v>
      </c>
      <c r="AW299" s="10" t="s">
        <v>59</v>
      </c>
      <c r="AX299" s="10" t="s">
        <v>59</v>
      </c>
      <c r="AY299" s="10" t="s">
        <v>59</v>
      </c>
      <c r="AZ299" s="10" t="s">
        <v>59</v>
      </c>
      <c r="BA299" s="10" t="s">
        <v>59</v>
      </c>
      <c r="BB299" s="10" t="s">
        <v>59</v>
      </c>
      <c r="BC299" s="10" t="s">
        <v>59</v>
      </c>
      <c r="BD299" s="10" t="s">
        <v>59</v>
      </c>
      <c r="BE299" s="10" t="s">
        <v>59</v>
      </c>
      <c r="BF299" s="5" t="s">
        <v>59</v>
      </c>
    </row>
    <row r="300" spans="1:58" hidden="1" x14ac:dyDescent="0.2">
      <c r="A300" s="8" t="s">
        <v>358</v>
      </c>
      <c r="B300" s="9">
        <v>4391156</v>
      </c>
      <c r="C300" s="16" t="s">
        <v>443</v>
      </c>
      <c r="D300" s="16" t="s">
        <v>590</v>
      </c>
      <c r="E300" s="17" t="s">
        <v>441</v>
      </c>
      <c r="F300" s="17" t="s">
        <v>446</v>
      </c>
      <c r="G300" s="11">
        <v>24.3683262708896</v>
      </c>
      <c r="H300" s="10" t="s">
        <v>59</v>
      </c>
      <c r="I300" s="11">
        <v>23.259427814343901</v>
      </c>
      <c r="J300" s="11">
        <v>20.938267674842201</v>
      </c>
      <c r="K300" s="11">
        <v>20.938267674842201</v>
      </c>
      <c r="L300" s="10" t="s">
        <v>59</v>
      </c>
      <c r="M300" s="11">
        <v>21.898296113881202</v>
      </c>
      <c r="N300" s="11">
        <v>21.919094395283398</v>
      </c>
      <c r="O300" s="11">
        <v>21.919094395283398</v>
      </c>
      <c r="P300" s="10" t="s">
        <v>59</v>
      </c>
      <c r="Q300" s="11">
        <v>28.299081304757401</v>
      </c>
      <c r="R300" s="11">
        <v>30.346324787881802</v>
      </c>
      <c r="S300" s="11">
        <v>30.346324787881802</v>
      </c>
      <c r="T300" s="10" t="s">
        <v>59</v>
      </c>
      <c r="U300" s="11">
        <v>30.846009036864501</v>
      </c>
      <c r="V300" s="11">
        <v>34.573043194598299</v>
      </c>
      <c r="W300" s="11">
        <v>34.573043194598299</v>
      </c>
      <c r="X300" s="10" t="s">
        <v>59</v>
      </c>
      <c r="Y300" s="11">
        <v>26.775808136002102</v>
      </c>
      <c r="Z300" s="11">
        <v>25.001814082455599</v>
      </c>
      <c r="AA300" s="11">
        <v>25.001814082455599</v>
      </c>
      <c r="AB300" s="10" t="s">
        <v>59</v>
      </c>
      <c r="AC300" s="11">
        <v>25.1858290033448</v>
      </c>
      <c r="AD300" s="11">
        <v>25.360237963787299</v>
      </c>
      <c r="AE300" s="11">
        <v>25.360237963787299</v>
      </c>
      <c r="AF300" s="10" t="s">
        <v>59</v>
      </c>
      <c r="AG300" s="11">
        <v>26.909101491302</v>
      </c>
      <c r="AH300" s="11">
        <v>25.4045180604836</v>
      </c>
      <c r="AI300" s="11">
        <v>25.4045180604836</v>
      </c>
      <c r="AJ300" s="10" t="s">
        <v>59</v>
      </c>
      <c r="AK300" s="11">
        <v>29.1442589575739</v>
      </c>
      <c r="AL300" s="11">
        <v>36.671046647758203</v>
      </c>
      <c r="AM300" s="11">
        <v>36.671046647758203</v>
      </c>
      <c r="AN300" s="10" t="s">
        <v>59</v>
      </c>
      <c r="AO300" s="10" t="s">
        <v>59</v>
      </c>
      <c r="AP300" s="11">
        <v>39.558075507555301</v>
      </c>
      <c r="AQ300" s="11">
        <v>39.558075507555301</v>
      </c>
      <c r="AR300" s="10" t="s">
        <v>59</v>
      </c>
      <c r="AS300" s="10" t="s">
        <v>59</v>
      </c>
      <c r="AT300" s="11">
        <v>45.2579119335957</v>
      </c>
      <c r="AU300" s="11">
        <v>45.2579119335957</v>
      </c>
      <c r="AV300" s="10" t="s">
        <v>59</v>
      </c>
      <c r="AW300" s="10" t="s">
        <v>59</v>
      </c>
      <c r="AX300" s="11">
        <v>37.607557632952101</v>
      </c>
      <c r="AY300" s="11">
        <v>37.607557632952101</v>
      </c>
      <c r="AZ300" s="10" t="s">
        <v>59</v>
      </c>
      <c r="BA300" s="10" t="s">
        <v>59</v>
      </c>
      <c r="BB300" s="11">
        <v>29.537401750172801</v>
      </c>
      <c r="BC300" s="11">
        <v>29.537401750172801</v>
      </c>
      <c r="BD300" s="10" t="s">
        <v>59</v>
      </c>
      <c r="BE300" s="10" t="s">
        <v>59</v>
      </c>
      <c r="BF300" s="5" t="s">
        <v>59</v>
      </c>
    </row>
    <row r="301" spans="1:58" ht="12.75" hidden="1" x14ac:dyDescent="0.2">
      <c r="A301" s="8" t="s">
        <v>359</v>
      </c>
      <c r="B301" s="9">
        <v>4329394</v>
      </c>
      <c r="C301" s="8" t="s">
        <v>463</v>
      </c>
      <c r="D301" s="8"/>
      <c r="E301" s="13" t="s">
        <v>445</v>
      </c>
      <c r="F301" s="13" t="s">
        <v>490</v>
      </c>
      <c r="G301" s="10" t="s">
        <v>59</v>
      </c>
      <c r="H301" s="10" t="s">
        <v>59</v>
      </c>
      <c r="I301" s="10" t="s">
        <v>59</v>
      </c>
      <c r="J301" s="10" t="s">
        <v>59</v>
      </c>
      <c r="K301" s="10" t="s">
        <v>59</v>
      </c>
      <c r="L301" s="10" t="s">
        <v>59</v>
      </c>
      <c r="M301" s="10" t="s">
        <v>59</v>
      </c>
      <c r="N301" s="10" t="s">
        <v>59</v>
      </c>
      <c r="O301" s="10" t="s">
        <v>59</v>
      </c>
      <c r="P301" s="10" t="s">
        <v>59</v>
      </c>
      <c r="Q301" s="10" t="s">
        <v>59</v>
      </c>
      <c r="R301" s="10" t="s">
        <v>59</v>
      </c>
      <c r="S301" s="10" t="s">
        <v>59</v>
      </c>
      <c r="T301" s="10" t="s">
        <v>59</v>
      </c>
      <c r="U301" s="10" t="s">
        <v>59</v>
      </c>
      <c r="V301" s="10" t="s">
        <v>59</v>
      </c>
      <c r="W301" s="10" t="s">
        <v>59</v>
      </c>
      <c r="X301" s="10" t="s">
        <v>59</v>
      </c>
      <c r="Y301" s="10" t="s">
        <v>59</v>
      </c>
      <c r="Z301" s="10" t="s">
        <v>59</v>
      </c>
      <c r="AA301" s="10" t="s">
        <v>59</v>
      </c>
      <c r="AB301" s="10" t="s">
        <v>59</v>
      </c>
      <c r="AC301" s="10" t="s">
        <v>59</v>
      </c>
      <c r="AD301" s="10" t="s">
        <v>59</v>
      </c>
      <c r="AE301" s="10" t="s">
        <v>59</v>
      </c>
      <c r="AF301" s="10" t="s">
        <v>59</v>
      </c>
      <c r="AG301" s="10" t="s">
        <v>59</v>
      </c>
      <c r="AH301" s="10" t="s">
        <v>59</v>
      </c>
      <c r="AI301" s="10" t="s">
        <v>59</v>
      </c>
      <c r="AJ301" s="10" t="s">
        <v>59</v>
      </c>
      <c r="AK301" s="10" t="s">
        <v>59</v>
      </c>
      <c r="AL301" s="10" t="s">
        <v>59</v>
      </c>
      <c r="AM301" s="10" t="s">
        <v>59</v>
      </c>
      <c r="AN301" s="10" t="s">
        <v>59</v>
      </c>
      <c r="AO301" s="10" t="s">
        <v>59</v>
      </c>
      <c r="AP301" s="10" t="s">
        <v>59</v>
      </c>
      <c r="AQ301" s="10" t="s">
        <v>59</v>
      </c>
      <c r="AR301" s="10" t="s">
        <v>59</v>
      </c>
      <c r="AS301" s="10" t="s">
        <v>59</v>
      </c>
      <c r="AT301" s="10" t="s">
        <v>59</v>
      </c>
      <c r="AU301" s="10" t="s">
        <v>59</v>
      </c>
      <c r="AV301" s="10" t="s">
        <v>59</v>
      </c>
      <c r="AW301" s="10" t="s">
        <v>59</v>
      </c>
      <c r="AX301" s="10" t="s">
        <v>59</v>
      </c>
      <c r="AY301" s="10" t="s">
        <v>59</v>
      </c>
      <c r="AZ301" s="10" t="s">
        <v>59</v>
      </c>
      <c r="BA301" s="10" t="s">
        <v>59</v>
      </c>
      <c r="BB301" s="10" t="s">
        <v>59</v>
      </c>
      <c r="BC301" s="10" t="s">
        <v>59</v>
      </c>
      <c r="BD301" s="10" t="s">
        <v>59</v>
      </c>
      <c r="BE301" s="10" t="s">
        <v>59</v>
      </c>
      <c r="BF301" s="5" t="s">
        <v>59</v>
      </c>
    </row>
    <row r="302" spans="1:58" hidden="1" x14ac:dyDescent="0.2">
      <c r="A302" s="8" t="s">
        <v>360</v>
      </c>
      <c r="B302" s="9">
        <v>7341209</v>
      </c>
      <c r="C302" s="16" t="s">
        <v>453</v>
      </c>
      <c r="D302" s="16"/>
      <c r="E302" s="17" t="s">
        <v>441</v>
      </c>
      <c r="F302" s="17" t="s">
        <v>446</v>
      </c>
      <c r="G302" s="11">
        <v>19.204065718661202</v>
      </c>
      <c r="H302" s="11">
        <v>20.272975150988401</v>
      </c>
      <c r="I302" s="10" t="s">
        <v>59</v>
      </c>
      <c r="J302" s="11">
        <v>21.4500869725365</v>
      </c>
      <c r="K302" s="11">
        <v>21.4500869725365</v>
      </c>
      <c r="L302" s="10" t="s">
        <v>59</v>
      </c>
      <c r="M302" s="10" t="s">
        <v>59</v>
      </c>
      <c r="N302" s="10" t="s">
        <v>59</v>
      </c>
      <c r="O302" s="10" t="s">
        <v>59</v>
      </c>
      <c r="P302" s="10" t="s">
        <v>59</v>
      </c>
      <c r="Q302" s="10" t="s">
        <v>59</v>
      </c>
      <c r="R302" s="10" t="s">
        <v>59</v>
      </c>
      <c r="S302" s="10" t="s">
        <v>59</v>
      </c>
      <c r="T302" s="10" t="s">
        <v>59</v>
      </c>
      <c r="U302" s="10" t="s">
        <v>59</v>
      </c>
      <c r="V302" s="11">
        <v>31.315002235109802</v>
      </c>
      <c r="W302" s="11">
        <v>31.315002235109802</v>
      </c>
      <c r="X302" s="10" t="s">
        <v>59</v>
      </c>
      <c r="Y302" s="10" t="s">
        <v>59</v>
      </c>
      <c r="Z302" s="10" t="s">
        <v>59</v>
      </c>
      <c r="AA302" s="10" t="s">
        <v>59</v>
      </c>
      <c r="AB302" s="10" t="s">
        <v>59</v>
      </c>
      <c r="AC302" s="10" t="s">
        <v>59</v>
      </c>
      <c r="AD302" s="10" t="s">
        <v>59</v>
      </c>
      <c r="AE302" s="10" t="s">
        <v>59</v>
      </c>
      <c r="AF302" s="10" t="s">
        <v>59</v>
      </c>
      <c r="AG302" s="10" t="s">
        <v>59</v>
      </c>
      <c r="AH302" s="10" t="s">
        <v>59</v>
      </c>
      <c r="AI302" s="10" t="s">
        <v>59</v>
      </c>
      <c r="AJ302" s="10" t="s">
        <v>59</v>
      </c>
      <c r="AK302" s="10" t="s">
        <v>59</v>
      </c>
      <c r="AL302" s="10" t="s">
        <v>59</v>
      </c>
      <c r="AM302" s="10" t="s">
        <v>59</v>
      </c>
      <c r="AN302" s="10" t="s">
        <v>59</v>
      </c>
      <c r="AO302" s="10" t="s">
        <v>59</v>
      </c>
      <c r="AP302" s="10" t="s">
        <v>59</v>
      </c>
      <c r="AQ302" s="10" t="s">
        <v>59</v>
      </c>
      <c r="AR302" s="10" t="s">
        <v>59</v>
      </c>
      <c r="AS302" s="10" t="s">
        <v>59</v>
      </c>
      <c r="AT302" s="10" t="s">
        <v>59</v>
      </c>
      <c r="AU302" s="10" t="s">
        <v>59</v>
      </c>
      <c r="AV302" s="10" t="s">
        <v>59</v>
      </c>
      <c r="AW302" s="10" t="s">
        <v>59</v>
      </c>
      <c r="AX302" s="10" t="s">
        <v>59</v>
      </c>
      <c r="AY302" s="10" t="s">
        <v>59</v>
      </c>
      <c r="AZ302" s="10" t="s">
        <v>59</v>
      </c>
      <c r="BA302" s="10" t="s">
        <v>59</v>
      </c>
      <c r="BB302" s="10" t="s">
        <v>59</v>
      </c>
      <c r="BC302" s="10" t="s">
        <v>59</v>
      </c>
      <c r="BD302" s="10" t="s">
        <v>59</v>
      </c>
      <c r="BE302" s="10" t="s">
        <v>59</v>
      </c>
      <c r="BF302" s="5" t="s">
        <v>59</v>
      </c>
    </row>
    <row r="303" spans="1:58" hidden="1" x14ac:dyDescent="0.2">
      <c r="A303" s="8" t="s">
        <v>361</v>
      </c>
      <c r="B303" s="9">
        <v>4343832</v>
      </c>
      <c r="C303" s="18" t="s">
        <v>452</v>
      </c>
      <c r="D303" s="18"/>
      <c r="E303" s="19" t="s">
        <v>454</v>
      </c>
      <c r="F303" s="19" t="s">
        <v>446</v>
      </c>
      <c r="G303" s="10">
        <f>(2554791933+735890127+7392668915+404414+927811464)/33990233607*100</f>
        <v>34.161479992325489</v>
      </c>
      <c r="H303" s="10" t="s">
        <v>59</v>
      </c>
      <c r="I303" s="10" t="s">
        <v>59</v>
      </c>
      <c r="J303" s="10">
        <f>(2501362640+674421029+9139595171+2375666)/32710917364*100</f>
        <v>37.656401894605082</v>
      </c>
      <c r="K303" s="10">
        <f>(2501362640+674421029+9139595171+2375666)/32710917364*100</f>
        <v>37.656401894605082</v>
      </c>
      <c r="L303" s="10" t="s">
        <v>59</v>
      </c>
      <c r="M303" s="10" t="s">
        <v>59</v>
      </c>
      <c r="N303" s="10">
        <f>(2650195620+1753443041+6989474407+6349651+688000000+2759230240)/32135294626*100</f>
        <v>46.200581422358731</v>
      </c>
      <c r="O303" s="10">
        <f>(2650195620+1753443041+6989474407+6349651+688000000+2759230240)/32135294626*100</f>
        <v>46.200581422358731</v>
      </c>
      <c r="P303" s="10" t="s">
        <v>59</v>
      </c>
      <c r="Q303" s="10" t="s">
        <v>59</v>
      </c>
      <c r="R303" s="10">
        <f>(2694036431+6595113227+4363344523+2685854+2632049490)/32233786989*100</f>
        <v>50.528439399807809</v>
      </c>
      <c r="S303" s="10">
        <f>(2694036431+6595113227+4363344523+2685854+2632049490)/32233786989*100</f>
        <v>50.528439399807809</v>
      </c>
      <c r="T303" s="10" t="s">
        <v>59</v>
      </c>
      <c r="U303" s="10" t="s">
        <v>59</v>
      </c>
      <c r="V303" s="11">
        <v>53.518163625707601</v>
      </c>
      <c r="W303" s="11">
        <v>53.518163625707601</v>
      </c>
      <c r="X303" s="10" t="s">
        <v>59</v>
      </c>
      <c r="Y303" s="10" t="s">
        <v>59</v>
      </c>
      <c r="Z303" s="11">
        <v>55.289014975164797</v>
      </c>
      <c r="AA303" s="11">
        <v>55.289014975164797</v>
      </c>
      <c r="AB303" s="10" t="s">
        <v>59</v>
      </c>
      <c r="AC303" s="10" t="s">
        <v>59</v>
      </c>
      <c r="AD303" s="11">
        <v>64.647633047454406</v>
      </c>
      <c r="AE303" s="11">
        <v>64.647633047454406</v>
      </c>
      <c r="AF303" s="10" t="s">
        <v>59</v>
      </c>
      <c r="AG303" s="10" t="s">
        <v>59</v>
      </c>
      <c r="AH303" s="11">
        <v>50.7666765716152</v>
      </c>
      <c r="AI303" s="11">
        <v>50.7666765716152</v>
      </c>
      <c r="AJ303" s="10" t="s">
        <v>59</v>
      </c>
      <c r="AK303" s="10" t="s">
        <v>59</v>
      </c>
      <c r="AL303" s="11">
        <v>49.474385974912799</v>
      </c>
      <c r="AM303" s="11">
        <v>49.474385974912799</v>
      </c>
      <c r="AN303" s="10" t="s">
        <v>59</v>
      </c>
      <c r="AO303" s="10" t="s">
        <v>59</v>
      </c>
      <c r="AP303" s="11">
        <v>46.823160954291197</v>
      </c>
      <c r="AQ303" s="11">
        <v>46.823160954291197</v>
      </c>
      <c r="AR303" s="10" t="s">
        <v>59</v>
      </c>
      <c r="AS303" s="10" t="s">
        <v>59</v>
      </c>
      <c r="AT303" s="11">
        <v>47.796711852112402</v>
      </c>
      <c r="AU303" s="11">
        <v>47.796711852112402</v>
      </c>
      <c r="AV303" s="10" t="s">
        <v>59</v>
      </c>
      <c r="AW303" s="10" t="s">
        <v>59</v>
      </c>
      <c r="AX303" s="11">
        <v>54.417219830835599</v>
      </c>
      <c r="AY303" s="11">
        <v>54.417219830835599</v>
      </c>
      <c r="AZ303" s="10" t="s">
        <v>59</v>
      </c>
      <c r="BA303" s="10" t="s">
        <v>59</v>
      </c>
      <c r="BB303" s="11">
        <v>42.0297445422135</v>
      </c>
      <c r="BC303" s="11">
        <v>42.0297445422135</v>
      </c>
      <c r="BD303" s="10" t="s">
        <v>59</v>
      </c>
      <c r="BE303" s="10" t="s">
        <v>59</v>
      </c>
      <c r="BF303" s="5" t="s">
        <v>59</v>
      </c>
    </row>
    <row r="304" spans="1:58" ht="12.75" hidden="1" x14ac:dyDescent="0.2">
      <c r="A304" s="8" t="s">
        <v>362</v>
      </c>
      <c r="B304" s="9">
        <v>4149743</v>
      </c>
      <c r="C304" s="8" t="s">
        <v>439</v>
      </c>
      <c r="D304" s="8" t="s">
        <v>591</v>
      </c>
      <c r="E304" s="13" t="s">
        <v>441</v>
      </c>
      <c r="F304" s="13" t="s">
        <v>442</v>
      </c>
      <c r="G304" s="10" t="s">
        <v>59</v>
      </c>
      <c r="H304" s="10" t="s">
        <v>59</v>
      </c>
      <c r="I304" s="10" t="s">
        <v>59</v>
      </c>
      <c r="J304" s="10" t="s">
        <v>59</v>
      </c>
      <c r="K304" s="10" t="s">
        <v>59</v>
      </c>
      <c r="L304" s="10" t="s">
        <v>59</v>
      </c>
      <c r="M304" s="10" t="s">
        <v>59</v>
      </c>
      <c r="N304" s="10" t="s">
        <v>59</v>
      </c>
      <c r="O304" s="10" t="s">
        <v>59</v>
      </c>
      <c r="P304" s="10" t="s">
        <v>59</v>
      </c>
      <c r="Q304" s="10" t="s">
        <v>59</v>
      </c>
      <c r="R304" s="10" t="s">
        <v>59</v>
      </c>
      <c r="S304" s="10" t="s">
        <v>59</v>
      </c>
      <c r="T304" s="10" t="s">
        <v>59</v>
      </c>
      <c r="U304" s="10" t="s">
        <v>59</v>
      </c>
      <c r="V304" s="10" t="s">
        <v>59</v>
      </c>
      <c r="W304" s="10" t="s">
        <v>59</v>
      </c>
      <c r="X304" s="10" t="s">
        <v>59</v>
      </c>
      <c r="Y304" s="10" t="s">
        <v>59</v>
      </c>
      <c r="Z304" s="10" t="s">
        <v>59</v>
      </c>
      <c r="AA304" s="10" t="s">
        <v>59</v>
      </c>
      <c r="AB304" s="10" t="s">
        <v>59</v>
      </c>
      <c r="AC304" s="10" t="s">
        <v>59</v>
      </c>
      <c r="AD304" s="10" t="s">
        <v>59</v>
      </c>
      <c r="AE304" s="10" t="s">
        <v>59</v>
      </c>
      <c r="AF304" s="10" t="s">
        <v>59</v>
      </c>
      <c r="AG304" s="10" t="s">
        <v>59</v>
      </c>
      <c r="AH304" s="10" t="s">
        <v>59</v>
      </c>
      <c r="AI304" s="10" t="s">
        <v>59</v>
      </c>
      <c r="AJ304" s="10" t="s">
        <v>59</v>
      </c>
      <c r="AK304" s="10" t="s">
        <v>59</v>
      </c>
      <c r="AL304" s="10" t="s">
        <v>59</v>
      </c>
      <c r="AM304" s="10" t="s">
        <v>59</v>
      </c>
      <c r="AN304" s="10" t="s">
        <v>59</v>
      </c>
      <c r="AO304" s="10" t="s">
        <v>59</v>
      </c>
      <c r="AP304" s="10" t="s">
        <v>59</v>
      </c>
      <c r="AQ304" s="10" t="s">
        <v>59</v>
      </c>
      <c r="AR304" s="10" t="s">
        <v>59</v>
      </c>
      <c r="AS304" s="10" t="s">
        <v>59</v>
      </c>
      <c r="AT304" s="10" t="s">
        <v>59</v>
      </c>
      <c r="AU304" s="10" t="s">
        <v>59</v>
      </c>
      <c r="AV304" s="10" t="s">
        <v>59</v>
      </c>
      <c r="AW304" s="10" t="s">
        <v>59</v>
      </c>
      <c r="AX304" s="10" t="s">
        <v>59</v>
      </c>
      <c r="AY304" s="10" t="s">
        <v>59</v>
      </c>
      <c r="AZ304" s="10" t="s">
        <v>59</v>
      </c>
      <c r="BA304" s="10" t="s">
        <v>59</v>
      </c>
      <c r="BB304" s="10" t="s">
        <v>59</v>
      </c>
      <c r="BC304" s="10" t="s">
        <v>59</v>
      </c>
      <c r="BD304" s="10" t="s">
        <v>59</v>
      </c>
      <c r="BE304" s="10" t="s">
        <v>59</v>
      </c>
      <c r="BF304" s="5" t="s">
        <v>59</v>
      </c>
    </row>
    <row r="305" spans="1:58" hidden="1" x14ac:dyDescent="0.2">
      <c r="A305" s="8" t="s">
        <v>363</v>
      </c>
      <c r="B305" s="9">
        <v>4838211</v>
      </c>
      <c r="C305" s="18" t="s">
        <v>443</v>
      </c>
      <c r="D305" s="18"/>
      <c r="E305" s="19" t="s">
        <v>441</v>
      </c>
      <c r="F305" s="19" t="s">
        <v>446</v>
      </c>
      <c r="G305" s="10">
        <f>(14648615549+326019041+3404745046+7034061736+25055065398)/244310725725*100</f>
        <v>20.657507614630127</v>
      </c>
      <c r="H305" s="10" t="s">
        <v>59</v>
      </c>
      <c r="I305" s="10" t="s">
        <v>59</v>
      </c>
      <c r="J305" s="10">
        <f>(14191387446+416485987+1005157750+6380187143+14726589831)/181531542839*100</f>
        <v>20.22778387862143</v>
      </c>
      <c r="K305" s="10">
        <f>(14191387446+416485987+1005157750+6380187143+14726589831)/181531542839*100</f>
        <v>20.22778387862143</v>
      </c>
      <c r="L305" s="10" t="s">
        <v>59</v>
      </c>
      <c r="M305" s="10" t="s">
        <v>59</v>
      </c>
      <c r="N305" s="10">
        <f>(13264925641+413589963+48096291+2983706500+16921644140)/136918043015*100</f>
        <v>24.563572334520924</v>
      </c>
      <c r="O305" s="10">
        <f>(13264925641+413589963+48096291+2983706500+16921644140)/136918043015*100</f>
        <v>24.563572334520924</v>
      </c>
      <c r="P305" s="10" t="s">
        <v>59</v>
      </c>
      <c r="Q305" s="10" t="s">
        <v>59</v>
      </c>
      <c r="R305" s="10">
        <f>(13692548994+1083338808+159820000+1845442653+3406515964)/102909286679*100</f>
        <v>19.616953018021029</v>
      </c>
      <c r="S305" s="10">
        <f>(13692548994+1083338808+159820000+1845442653+3406515964)/102909286679*100</f>
        <v>19.616953018021029</v>
      </c>
      <c r="T305" s="10" t="s">
        <v>59</v>
      </c>
      <c r="U305" s="10" t="s">
        <v>59</v>
      </c>
      <c r="V305" s="10" t="s">
        <v>59</v>
      </c>
      <c r="W305" s="10" t="s">
        <v>59</v>
      </c>
      <c r="X305" s="10" t="s">
        <v>59</v>
      </c>
      <c r="Y305" s="10" t="s">
        <v>59</v>
      </c>
      <c r="Z305" s="10" t="s">
        <v>59</v>
      </c>
      <c r="AA305" s="10" t="s">
        <v>59</v>
      </c>
      <c r="AB305" s="10" t="s">
        <v>59</v>
      </c>
      <c r="AC305" s="10" t="s">
        <v>59</v>
      </c>
      <c r="AD305" s="10" t="s">
        <v>59</v>
      </c>
      <c r="AE305" s="10" t="s">
        <v>59</v>
      </c>
      <c r="AF305" s="10" t="s">
        <v>59</v>
      </c>
      <c r="AG305" s="10" t="s">
        <v>59</v>
      </c>
      <c r="AH305" s="11">
        <v>40.941791763124201</v>
      </c>
      <c r="AI305" s="11">
        <v>40.941791763124201</v>
      </c>
      <c r="AJ305" s="10" t="s">
        <v>59</v>
      </c>
      <c r="AK305" s="10" t="s">
        <v>59</v>
      </c>
      <c r="AL305" s="11">
        <v>17.853436031316399</v>
      </c>
      <c r="AM305" s="11">
        <v>17.853436031316399</v>
      </c>
      <c r="AN305" s="10" t="s">
        <v>59</v>
      </c>
      <c r="AO305" s="10" t="s">
        <v>59</v>
      </c>
      <c r="AP305" s="10" t="s">
        <v>59</v>
      </c>
      <c r="AQ305" s="10" t="s">
        <v>59</v>
      </c>
      <c r="AR305" s="10" t="s">
        <v>59</v>
      </c>
      <c r="AS305" s="10" t="s">
        <v>59</v>
      </c>
      <c r="AT305" s="10" t="s">
        <v>59</v>
      </c>
      <c r="AU305" s="10" t="s">
        <v>59</v>
      </c>
      <c r="AV305" s="10" t="s">
        <v>59</v>
      </c>
      <c r="AW305" s="10" t="s">
        <v>59</v>
      </c>
      <c r="AX305" s="10" t="s">
        <v>59</v>
      </c>
      <c r="AY305" s="10" t="s">
        <v>59</v>
      </c>
      <c r="AZ305" s="10" t="s">
        <v>59</v>
      </c>
      <c r="BA305" s="10" t="s">
        <v>59</v>
      </c>
      <c r="BB305" s="10" t="s">
        <v>59</v>
      </c>
      <c r="BC305" s="10" t="s">
        <v>59</v>
      </c>
      <c r="BD305" s="10" t="s">
        <v>59</v>
      </c>
      <c r="BE305" s="10" t="s">
        <v>59</v>
      </c>
      <c r="BF305" s="5" t="s">
        <v>59</v>
      </c>
    </row>
    <row r="306" spans="1:58" hidden="1" x14ac:dyDescent="0.2">
      <c r="A306" s="8" t="s">
        <v>364</v>
      </c>
      <c r="B306" s="9">
        <v>4309130</v>
      </c>
      <c r="C306" s="16" t="s">
        <v>452</v>
      </c>
      <c r="D306" s="16"/>
      <c r="E306" s="17" t="s">
        <v>441</v>
      </c>
      <c r="F306" s="17" t="s">
        <v>446</v>
      </c>
      <c r="G306" s="11">
        <v>14.580445029443901</v>
      </c>
      <c r="H306" s="11">
        <v>14.299387275545101</v>
      </c>
      <c r="I306" s="10" t="s">
        <v>59</v>
      </c>
      <c r="J306" s="11">
        <v>16.128196756867201</v>
      </c>
      <c r="K306" s="11">
        <v>16.128196756867201</v>
      </c>
      <c r="L306" s="10" t="s">
        <v>59</v>
      </c>
      <c r="M306" s="10" t="s">
        <v>59</v>
      </c>
      <c r="N306" s="10" t="s">
        <v>59</v>
      </c>
      <c r="O306" s="10" t="s">
        <v>59</v>
      </c>
      <c r="P306" s="10" t="s">
        <v>59</v>
      </c>
      <c r="Q306" s="10" t="s">
        <v>59</v>
      </c>
      <c r="R306" s="10" t="s">
        <v>59</v>
      </c>
      <c r="S306" s="10" t="s">
        <v>59</v>
      </c>
      <c r="T306" s="10" t="s">
        <v>59</v>
      </c>
      <c r="U306" s="10" t="s">
        <v>59</v>
      </c>
      <c r="V306" s="11">
        <v>18.426889251217101</v>
      </c>
      <c r="W306" s="11">
        <v>18.426889251217101</v>
      </c>
      <c r="X306" s="10" t="s">
        <v>59</v>
      </c>
      <c r="Y306" s="10" t="s">
        <v>59</v>
      </c>
      <c r="Z306" s="11">
        <v>25.6017808525744</v>
      </c>
      <c r="AA306" s="11">
        <v>25.6017808525744</v>
      </c>
      <c r="AB306" s="10" t="s">
        <v>59</v>
      </c>
      <c r="AC306" s="10" t="s">
        <v>59</v>
      </c>
      <c r="AD306" s="11">
        <v>28.6264324688423</v>
      </c>
      <c r="AE306" s="11">
        <v>28.6264324688423</v>
      </c>
      <c r="AF306" s="10" t="s">
        <v>59</v>
      </c>
      <c r="AG306" s="10" t="s">
        <v>59</v>
      </c>
      <c r="AH306" s="11">
        <v>28.864479781331301</v>
      </c>
      <c r="AI306" s="11">
        <v>28.864479781331301</v>
      </c>
      <c r="AJ306" s="10" t="s">
        <v>59</v>
      </c>
      <c r="AK306" s="10" t="s">
        <v>59</v>
      </c>
      <c r="AL306" s="11">
        <v>26.249525159081202</v>
      </c>
      <c r="AM306" s="11">
        <v>26.249525159081202</v>
      </c>
      <c r="AN306" s="10" t="s">
        <v>59</v>
      </c>
      <c r="AO306" s="10" t="s">
        <v>59</v>
      </c>
      <c r="AP306" s="11">
        <v>34.733209454474597</v>
      </c>
      <c r="AQ306" s="11">
        <v>34.733209454474597</v>
      </c>
      <c r="AR306" s="10" t="s">
        <v>59</v>
      </c>
      <c r="AS306" s="10" t="s">
        <v>59</v>
      </c>
      <c r="AT306" s="11">
        <v>30.322714653827699</v>
      </c>
      <c r="AU306" s="11">
        <v>30.322714653827699</v>
      </c>
      <c r="AV306" s="10" t="s">
        <v>59</v>
      </c>
      <c r="AW306" s="10" t="s">
        <v>59</v>
      </c>
      <c r="AX306" s="11">
        <v>50.843266817814502</v>
      </c>
      <c r="AY306" s="11">
        <v>50.843266817814502</v>
      </c>
      <c r="AZ306" s="10" t="s">
        <v>59</v>
      </c>
      <c r="BA306" s="10" t="s">
        <v>59</v>
      </c>
      <c r="BB306" s="11">
        <v>29.718987581705001</v>
      </c>
      <c r="BC306" s="11">
        <v>29.718987581705001</v>
      </c>
      <c r="BD306" s="10" t="s">
        <v>59</v>
      </c>
      <c r="BE306" s="10" t="s">
        <v>59</v>
      </c>
      <c r="BF306" s="6">
        <v>31.818354753896099</v>
      </c>
    </row>
    <row r="307" spans="1:58" ht="12.75" hidden="1" x14ac:dyDescent="0.2">
      <c r="A307" s="8" t="s">
        <v>365</v>
      </c>
      <c r="B307" s="9">
        <v>4429501</v>
      </c>
      <c r="C307" s="8" t="s">
        <v>439</v>
      </c>
      <c r="D307" s="8" t="s">
        <v>592</v>
      </c>
      <c r="E307" s="13" t="s">
        <v>441</v>
      </c>
      <c r="F307" s="13" t="s">
        <v>442</v>
      </c>
      <c r="G307" s="10" t="s">
        <v>59</v>
      </c>
      <c r="H307" s="10" t="s">
        <v>59</v>
      </c>
      <c r="I307" s="10" t="s">
        <v>59</v>
      </c>
      <c r="J307" s="10" t="s">
        <v>59</v>
      </c>
      <c r="K307" s="10" t="s">
        <v>59</v>
      </c>
      <c r="L307" s="10" t="s">
        <v>59</v>
      </c>
      <c r="M307" s="10" t="s">
        <v>59</v>
      </c>
      <c r="N307" s="10" t="s">
        <v>59</v>
      </c>
      <c r="O307" s="10" t="s">
        <v>59</v>
      </c>
      <c r="P307" s="10" t="s">
        <v>59</v>
      </c>
      <c r="Q307" s="10" t="s">
        <v>59</v>
      </c>
      <c r="R307" s="10" t="s">
        <v>59</v>
      </c>
      <c r="S307" s="10" t="s">
        <v>59</v>
      </c>
      <c r="T307" s="10" t="s">
        <v>59</v>
      </c>
      <c r="U307" s="10" t="s">
        <v>59</v>
      </c>
      <c r="V307" s="10" t="s">
        <v>59</v>
      </c>
      <c r="W307" s="10" t="s">
        <v>59</v>
      </c>
      <c r="X307" s="10" t="s">
        <v>59</v>
      </c>
      <c r="Y307" s="10" t="s">
        <v>59</v>
      </c>
      <c r="Z307" s="10" t="s">
        <v>59</v>
      </c>
      <c r="AA307" s="10" t="s">
        <v>59</v>
      </c>
      <c r="AB307" s="10" t="s">
        <v>59</v>
      </c>
      <c r="AC307" s="10" t="s">
        <v>59</v>
      </c>
      <c r="AD307" s="10" t="s">
        <v>59</v>
      </c>
      <c r="AE307" s="10" t="s">
        <v>59</v>
      </c>
      <c r="AF307" s="10" t="s">
        <v>59</v>
      </c>
      <c r="AG307" s="10" t="s">
        <v>59</v>
      </c>
      <c r="AH307" s="10" t="s">
        <v>59</v>
      </c>
      <c r="AI307" s="10" t="s">
        <v>59</v>
      </c>
      <c r="AJ307" s="10" t="s">
        <v>59</v>
      </c>
      <c r="AK307" s="10" t="s">
        <v>59</v>
      </c>
      <c r="AL307" s="10" t="s">
        <v>59</v>
      </c>
      <c r="AM307" s="10" t="s">
        <v>59</v>
      </c>
      <c r="AN307" s="10" t="s">
        <v>59</v>
      </c>
      <c r="AO307" s="10" t="s">
        <v>59</v>
      </c>
      <c r="AP307" s="10" t="s">
        <v>59</v>
      </c>
      <c r="AQ307" s="10" t="s">
        <v>59</v>
      </c>
      <c r="AR307" s="10" t="s">
        <v>59</v>
      </c>
      <c r="AS307" s="10" t="s">
        <v>59</v>
      </c>
      <c r="AT307" s="10" t="s">
        <v>59</v>
      </c>
      <c r="AU307" s="10" t="s">
        <v>59</v>
      </c>
      <c r="AV307" s="10" t="s">
        <v>59</v>
      </c>
      <c r="AW307" s="10" t="s">
        <v>59</v>
      </c>
      <c r="AX307" s="10" t="s">
        <v>59</v>
      </c>
      <c r="AY307" s="10" t="s">
        <v>59</v>
      </c>
      <c r="AZ307" s="10" t="s">
        <v>59</v>
      </c>
      <c r="BA307" s="10" t="s">
        <v>59</v>
      </c>
      <c r="BB307" s="10" t="s">
        <v>59</v>
      </c>
      <c r="BC307" s="10" t="s">
        <v>59</v>
      </c>
      <c r="BD307" s="10" t="s">
        <v>59</v>
      </c>
      <c r="BE307" s="10" t="s">
        <v>59</v>
      </c>
      <c r="BF307" s="5" t="s">
        <v>59</v>
      </c>
    </row>
    <row r="308" spans="1:58" ht="12.75" hidden="1" x14ac:dyDescent="0.2">
      <c r="A308" s="8" t="s">
        <v>366</v>
      </c>
      <c r="B308" s="9">
        <v>4180649</v>
      </c>
      <c r="C308" s="8" t="s">
        <v>494</v>
      </c>
      <c r="D308" s="8"/>
      <c r="E308" s="13" t="s">
        <v>441</v>
      </c>
      <c r="F308" s="13" t="s">
        <v>448</v>
      </c>
      <c r="G308" s="10" t="s">
        <v>59</v>
      </c>
      <c r="H308" s="10" t="s">
        <v>59</v>
      </c>
      <c r="I308" s="10" t="s">
        <v>59</v>
      </c>
      <c r="J308" s="10" t="s">
        <v>59</v>
      </c>
      <c r="K308" s="10" t="s">
        <v>59</v>
      </c>
      <c r="L308" s="10" t="s">
        <v>59</v>
      </c>
      <c r="M308" s="10" t="s">
        <v>59</v>
      </c>
      <c r="N308" s="10" t="s">
        <v>59</v>
      </c>
      <c r="O308" s="10" t="s">
        <v>59</v>
      </c>
      <c r="P308" s="10" t="s">
        <v>59</v>
      </c>
      <c r="Q308" s="10" t="s">
        <v>59</v>
      </c>
      <c r="R308" s="10" t="s">
        <v>59</v>
      </c>
      <c r="S308" s="10" t="s">
        <v>59</v>
      </c>
      <c r="T308" s="10" t="s">
        <v>59</v>
      </c>
      <c r="U308" s="10" t="s">
        <v>59</v>
      </c>
      <c r="V308" s="10" t="s">
        <v>59</v>
      </c>
      <c r="W308" s="10" t="s">
        <v>59</v>
      </c>
      <c r="X308" s="10" t="s">
        <v>59</v>
      </c>
      <c r="Y308" s="10" t="s">
        <v>59</v>
      </c>
      <c r="Z308" s="10" t="s">
        <v>59</v>
      </c>
      <c r="AA308" s="10" t="s">
        <v>59</v>
      </c>
      <c r="AB308" s="10" t="s">
        <v>59</v>
      </c>
      <c r="AC308" s="10" t="s">
        <v>59</v>
      </c>
      <c r="AD308" s="10" t="s">
        <v>59</v>
      </c>
      <c r="AE308" s="10" t="s">
        <v>59</v>
      </c>
      <c r="AF308" s="10" t="s">
        <v>59</v>
      </c>
      <c r="AG308" s="10" t="s">
        <v>59</v>
      </c>
      <c r="AH308" s="10" t="s">
        <v>59</v>
      </c>
      <c r="AI308" s="10" t="s">
        <v>59</v>
      </c>
      <c r="AJ308" s="10" t="s">
        <v>59</v>
      </c>
      <c r="AK308" s="10" t="s">
        <v>59</v>
      </c>
      <c r="AL308" s="10" t="s">
        <v>59</v>
      </c>
      <c r="AM308" s="10" t="s">
        <v>59</v>
      </c>
      <c r="AN308" s="10" t="s">
        <v>59</v>
      </c>
      <c r="AO308" s="10" t="s">
        <v>59</v>
      </c>
      <c r="AP308" s="10" t="s">
        <v>59</v>
      </c>
      <c r="AQ308" s="10" t="s">
        <v>59</v>
      </c>
      <c r="AR308" s="10" t="s">
        <v>59</v>
      </c>
      <c r="AS308" s="10" t="s">
        <v>59</v>
      </c>
      <c r="AT308" s="10" t="s">
        <v>59</v>
      </c>
      <c r="AU308" s="10" t="s">
        <v>59</v>
      </c>
      <c r="AV308" s="10" t="s">
        <v>59</v>
      </c>
      <c r="AW308" s="10" t="s">
        <v>59</v>
      </c>
      <c r="AX308" s="10" t="s">
        <v>59</v>
      </c>
      <c r="AY308" s="10" t="s">
        <v>59</v>
      </c>
      <c r="AZ308" s="10" t="s">
        <v>59</v>
      </c>
      <c r="BA308" s="10" t="s">
        <v>59</v>
      </c>
      <c r="BB308" s="10" t="s">
        <v>59</v>
      </c>
      <c r="BC308" s="10" t="s">
        <v>59</v>
      </c>
      <c r="BD308" s="10" t="s">
        <v>59</v>
      </c>
      <c r="BE308" s="10" t="s">
        <v>59</v>
      </c>
      <c r="BF308" s="5" t="s">
        <v>59</v>
      </c>
    </row>
    <row r="309" spans="1:58" hidden="1" x14ac:dyDescent="0.2">
      <c r="A309" s="8" t="s">
        <v>367</v>
      </c>
      <c r="B309" s="9">
        <v>4251141</v>
      </c>
      <c r="C309" s="18" t="s">
        <v>483</v>
      </c>
      <c r="D309" s="18"/>
      <c r="E309" s="19" t="s">
        <v>454</v>
      </c>
      <c r="F309" s="19" t="s">
        <v>446</v>
      </c>
      <c r="G309" s="11">
        <v>84.403574901609801</v>
      </c>
      <c r="H309" s="10" t="s">
        <v>59</v>
      </c>
      <c r="I309" s="10" t="s">
        <v>59</v>
      </c>
      <c r="J309" s="11">
        <v>86.079364980615196</v>
      </c>
      <c r="K309" s="11">
        <v>86.079364980615196</v>
      </c>
      <c r="L309" s="10" t="s">
        <v>59</v>
      </c>
      <c r="M309" s="10" t="s">
        <v>59</v>
      </c>
      <c r="N309" s="10" t="s">
        <v>59</v>
      </c>
      <c r="O309" s="10" t="s">
        <v>59</v>
      </c>
      <c r="P309" s="10" t="s">
        <v>59</v>
      </c>
      <c r="Q309" s="10" t="s">
        <v>59</v>
      </c>
      <c r="R309" s="10" t="s">
        <v>59</v>
      </c>
      <c r="S309" s="10" t="s">
        <v>59</v>
      </c>
      <c r="T309" s="10" t="s">
        <v>59</v>
      </c>
      <c r="U309" s="10" t="s">
        <v>59</v>
      </c>
      <c r="V309" s="11">
        <v>67.849374674336701</v>
      </c>
      <c r="W309" s="11">
        <v>67.849374674336701</v>
      </c>
      <c r="X309" s="10" t="s">
        <v>59</v>
      </c>
      <c r="Y309" s="10" t="s">
        <v>59</v>
      </c>
      <c r="Z309" s="11">
        <v>64.665853927941299</v>
      </c>
      <c r="AA309" s="11">
        <v>64.665853927941299</v>
      </c>
      <c r="AB309" s="10" t="s">
        <v>59</v>
      </c>
      <c r="AC309" s="10" t="s">
        <v>59</v>
      </c>
      <c r="AD309" s="11">
        <v>61.467877122824099</v>
      </c>
      <c r="AE309" s="11">
        <v>61.467877122824099</v>
      </c>
      <c r="AF309" s="10" t="s">
        <v>59</v>
      </c>
      <c r="AG309" s="10" t="s">
        <v>59</v>
      </c>
      <c r="AH309" s="11">
        <v>64.818151451825102</v>
      </c>
      <c r="AI309" s="11">
        <v>64.818151451825102</v>
      </c>
      <c r="AJ309" s="10" t="s">
        <v>59</v>
      </c>
      <c r="AK309" s="10" t="s">
        <v>59</v>
      </c>
      <c r="AL309" s="11">
        <v>66.255952389837105</v>
      </c>
      <c r="AM309" s="11">
        <v>66.255952389837105</v>
      </c>
      <c r="AN309" s="10" t="s">
        <v>59</v>
      </c>
      <c r="AO309" s="10" t="s">
        <v>59</v>
      </c>
      <c r="AP309" s="11">
        <v>54.466604462745501</v>
      </c>
      <c r="AQ309" s="11">
        <v>54.466604462745501</v>
      </c>
      <c r="AR309" s="10" t="s">
        <v>59</v>
      </c>
      <c r="AS309" s="10" t="s">
        <v>59</v>
      </c>
      <c r="AT309" s="11">
        <v>52.228107141964799</v>
      </c>
      <c r="AU309" s="11">
        <v>52.228107141964799</v>
      </c>
      <c r="AV309" s="10" t="s">
        <v>59</v>
      </c>
      <c r="AW309" s="10" t="s">
        <v>59</v>
      </c>
      <c r="AX309" s="11">
        <v>60.056837043628498</v>
      </c>
      <c r="AY309" s="11">
        <v>60.056837043628498</v>
      </c>
      <c r="AZ309" s="10" t="s">
        <v>59</v>
      </c>
      <c r="BA309" s="10" t="s">
        <v>59</v>
      </c>
      <c r="BB309" s="11">
        <v>25.2138453467476</v>
      </c>
      <c r="BC309" s="11">
        <v>25.2138453467476</v>
      </c>
      <c r="BD309" s="10" t="s">
        <v>59</v>
      </c>
      <c r="BE309" s="10" t="s">
        <v>59</v>
      </c>
      <c r="BF309" s="5" t="s">
        <v>59</v>
      </c>
    </row>
    <row r="310" spans="1:58" ht="12.75" hidden="1" x14ac:dyDescent="0.2">
      <c r="A310" s="8" t="s">
        <v>368</v>
      </c>
      <c r="B310" s="9">
        <v>4261043</v>
      </c>
      <c r="C310" s="8" t="s">
        <v>439</v>
      </c>
      <c r="D310" s="8" t="s">
        <v>593</v>
      </c>
      <c r="E310" s="13" t="s">
        <v>441</v>
      </c>
      <c r="F310" s="13" t="s">
        <v>442</v>
      </c>
      <c r="G310" s="10" t="s">
        <v>59</v>
      </c>
      <c r="H310" s="10" t="s">
        <v>59</v>
      </c>
      <c r="I310" s="10" t="s">
        <v>59</v>
      </c>
      <c r="J310" s="10" t="s">
        <v>59</v>
      </c>
      <c r="K310" s="10" t="s">
        <v>59</v>
      </c>
      <c r="L310" s="10" t="s">
        <v>59</v>
      </c>
      <c r="M310" s="10" t="s">
        <v>59</v>
      </c>
      <c r="N310" s="10" t="s">
        <v>59</v>
      </c>
      <c r="O310" s="10" t="s">
        <v>59</v>
      </c>
      <c r="P310" s="10" t="s">
        <v>59</v>
      </c>
      <c r="Q310" s="10" t="s">
        <v>59</v>
      </c>
      <c r="R310" s="10" t="s">
        <v>59</v>
      </c>
      <c r="S310" s="10" t="s">
        <v>59</v>
      </c>
      <c r="T310" s="10" t="s">
        <v>59</v>
      </c>
      <c r="U310" s="10" t="s">
        <v>59</v>
      </c>
      <c r="V310" s="10" t="s">
        <v>59</v>
      </c>
      <c r="W310" s="10" t="s">
        <v>59</v>
      </c>
      <c r="X310" s="10" t="s">
        <v>59</v>
      </c>
      <c r="Y310" s="10" t="s">
        <v>59</v>
      </c>
      <c r="Z310" s="10" t="s">
        <v>59</v>
      </c>
      <c r="AA310" s="10" t="s">
        <v>59</v>
      </c>
      <c r="AB310" s="10" t="s">
        <v>59</v>
      </c>
      <c r="AC310" s="10" t="s">
        <v>59</v>
      </c>
      <c r="AD310" s="10" t="s">
        <v>59</v>
      </c>
      <c r="AE310" s="10" t="s">
        <v>59</v>
      </c>
      <c r="AF310" s="10" t="s">
        <v>59</v>
      </c>
      <c r="AG310" s="10" t="s">
        <v>59</v>
      </c>
      <c r="AH310" s="10" t="s">
        <v>59</v>
      </c>
      <c r="AI310" s="10" t="s">
        <v>59</v>
      </c>
      <c r="AJ310" s="10" t="s">
        <v>59</v>
      </c>
      <c r="AK310" s="10" t="s">
        <v>59</v>
      </c>
      <c r="AL310" s="10" t="s">
        <v>59</v>
      </c>
      <c r="AM310" s="10" t="s">
        <v>59</v>
      </c>
      <c r="AN310" s="10" t="s">
        <v>59</v>
      </c>
      <c r="AO310" s="10" t="s">
        <v>59</v>
      </c>
      <c r="AP310" s="10" t="s">
        <v>59</v>
      </c>
      <c r="AQ310" s="10" t="s">
        <v>59</v>
      </c>
      <c r="AR310" s="10" t="s">
        <v>59</v>
      </c>
      <c r="AS310" s="10" t="s">
        <v>59</v>
      </c>
      <c r="AT310" s="10" t="s">
        <v>59</v>
      </c>
      <c r="AU310" s="10" t="s">
        <v>59</v>
      </c>
      <c r="AV310" s="10" t="s">
        <v>59</v>
      </c>
      <c r="AW310" s="10" t="s">
        <v>59</v>
      </c>
      <c r="AX310" s="10" t="s">
        <v>59</v>
      </c>
      <c r="AY310" s="10" t="s">
        <v>59</v>
      </c>
      <c r="AZ310" s="10" t="s">
        <v>59</v>
      </c>
      <c r="BA310" s="10" t="s">
        <v>59</v>
      </c>
      <c r="BB310" s="10" t="s">
        <v>59</v>
      </c>
      <c r="BC310" s="10" t="s">
        <v>59</v>
      </c>
      <c r="BD310" s="10" t="s">
        <v>59</v>
      </c>
      <c r="BE310" s="10" t="s">
        <v>59</v>
      </c>
      <c r="BF310" s="5" t="s">
        <v>59</v>
      </c>
    </row>
    <row r="311" spans="1:58" ht="12.75" hidden="1" x14ac:dyDescent="0.2">
      <c r="A311" s="8" t="s">
        <v>369</v>
      </c>
      <c r="B311" s="9">
        <v>4338543</v>
      </c>
      <c r="C311" s="8" t="s">
        <v>488</v>
      </c>
      <c r="D311" s="8" t="s">
        <v>594</v>
      </c>
      <c r="E311" s="13" t="s">
        <v>450</v>
      </c>
      <c r="F311" s="13" t="s">
        <v>490</v>
      </c>
      <c r="G311" s="11">
        <v>55.397549208479496</v>
      </c>
      <c r="H311" s="11">
        <v>74.371802120094898</v>
      </c>
      <c r="I311" s="11">
        <v>58.432672092371398</v>
      </c>
      <c r="J311" s="11">
        <v>77.604764346513505</v>
      </c>
      <c r="K311" s="11">
        <v>57.469963821722502</v>
      </c>
      <c r="L311" s="11">
        <v>69.370159733973395</v>
      </c>
      <c r="M311" s="11">
        <v>53.236543783938998</v>
      </c>
      <c r="N311" s="11">
        <v>69.678383176764896</v>
      </c>
      <c r="O311" s="11">
        <v>60.0349818984769</v>
      </c>
      <c r="P311" s="11">
        <v>70.971331524406693</v>
      </c>
      <c r="Q311" s="11">
        <v>65.555058642053396</v>
      </c>
      <c r="R311" s="11">
        <v>80.037359539317805</v>
      </c>
      <c r="S311" s="11">
        <v>65.3918357572785</v>
      </c>
      <c r="T311" s="11">
        <v>80.324126583735705</v>
      </c>
      <c r="U311" s="10" t="s">
        <v>59</v>
      </c>
      <c r="V311" s="11">
        <v>82.418699785084797</v>
      </c>
      <c r="W311" s="11">
        <v>71.069768748685306</v>
      </c>
      <c r="X311" s="11">
        <v>83.2248746178837</v>
      </c>
      <c r="Y311" s="11">
        <v>80.711782478081801</v>
      </c>
      <c r="Z311" s="11">
        <v>83.608682744798799</v>
      </c>
      <c r="AA311" s="11">
        <v>80.406190283842903</v>
      </c>
      <c r="AB311" s="11">
        <v>63.845409380099902</v>
      </c>
      <c r="AC311" s="11">
        <v>65.045019533966595</v>
      </c>
      <c r="AD311" s="11">
        <v>61.650634438117201</v>
      </c>
      <c r="AE311" s="11">
        <v>62.553891402926297</v>
      </c>
      <c r="AF311" s="11">
        <v>64.749757769091403</v>
      </c>
      <c r="AG311" s="10" t="s">
        <v>59</v>
      </c>
      <c r="AH311" s="10" t="s">
        <v>59</v>
      </c>
      <c r="AI311" s="11">
        <v>65.353559996553898</v>
      </c>
      <c r="AJ311" s="10" t="s">
        <v>59</v>
      </c>
      <c r="AK311" s="10" t="s">
        <v>59</v>
      </c>
      <c r="AL311" s="10" t="s">
        <v>59</v>
      </c>
      <c r="AM311" s="11">
        <v>60.320495717529703</v>
      </c>
      <c r="AN311" s="10" t="s">
        <v>59</v>
      </c>
      <c r="AO311" s="10" t="s">
        <v>59</v>
      </c>
      <c r="AP311" s="10" t="s">
        <v>59</v>
      </c>
      <c r="AQ311" s="11">
        <v>65.028140938442704</v>
      </c>
      <c r="AR311" s="10" t="s">
        <v>59</v>
      </c>
      <c r="AS311" s="10" t="s">
        <v>59</v>
      </c>
      <c r="AT311" s="10" t="s">
        <v>59</v>
      </c>
      <c r="AU311" s="11">
        <v>74.820907505122193</v>
      </c>
      <c r="AV311" s="10" t="s">
        <v>59</v>
      </c>
      <c r="AW311" s="10" t="s">
        <v>59</v>
      </c>
      <c r="AX311" s="10" t="s">
        <v>59</v>
      </c>
      <c r="AY311" s="11">
        <v>74.6804983350182</v>
      </c>
      <c r="AZ311" s="10" t="s">
        <v>59</v>
      </c>
      <c r="BA311" s="10" t="s">
        <v>59</v>
      </c>
      <c r="BB311" s="10" t="s">
        <v>59</v>
      </c>
      <c r="BC311" s="11">
        <v>87.604706712077103</v>
      </c>
      <c r="BD311" s="10" t="s">
        <v>59</v>
      </c>
      <c r="BE311" s="10" t="s">
        <v>59</v>
      </c>
      <c r="BF311" s="5" t="s">
        <v>59</v>
      </c>
    </row>
    <row r="312" spans="1:58" ht="12.75" hidden="1" x14ac:dyDescent="0.2">
      <c r="A312" s="8" t="s">
        <v>370</v>
      </c>
      <c r="B312" s="9">
        <v>29248118</v>
      </c>
      <c r="C312" s="8">
        <v>6500</v>
      </c>
      <c r="D312" s="8"/>
      <c r="E312" s="13" t="s">
        <v>441</v>
      </c>
      <c r="F312" s="13" t="s">
        <v>442</v>
      </c>
      <c r="G312" s="10" t="s">
        <v>59</v>
      </c>
      <c r="H312" s="10" t="s">
        <v>59</v>
      </c>
      <c r="I312" s="10" t="s">
        <v>59</v>
      </c>
      <c r="J312" s="10" t="s">
        <v>59</v>
      </c>
      <c r="K312" s="10" t="s">
        <v>59</v>
      </c>
      <c r="L312" s="10" t="s">
        <v>59</v>
      </c>
      <c r="M312" s="10" t="s">
        <v>59</v>
      </c>
      <c r="N312" s="10" t="s">
        <v>59</v>
      </c>
      <c r="O312" s="10" t="s">
        <v>59</v>
      </c>
      <c r="P312" s="10" t="s">
        <v>59</v>
      </c>
      <c r="Q312" s="10" t="s">
        <v>59</v>
      </c>
      <c r="R312" s="10" t="s">
        <v>59</v>
      </c>
      <c r="S312" s="10" t="s">
        <v>59</v>
      </c>
      <c r="T312" s="10" t="s">
        <v>59</v>
      </c>
      <c r="U312" s="10" t="s">
        <v>59</v>
      </c>
      <c r="V312" s="10" t="s">
        <v>59</v>
      </c>
      <c r="W312" s="10" t="s">
        <v>59</v>
      </c>
      <c r="X312" s="10" t="s">
        <v>59</v>
      </c>
      <c r="Y312" s="10" t="s">
        <v>59</v>
      </c>
      <c r="Z312" s="10" t="s">
        <v>59</v>
      </c>
      <c r="AA312" s="10" t="s">
        <v>59</v>
      </c>
      <c r="AB312" s="10" t="s">
        <v>59</v>
      </c>
      <c r="AC312" s="10" t="s">
        <v>59</v>
      </c>
      <c r="AD312" s="10" t="s">
        <v>59</v>
      </c>
      <c r="AE312" s="10" t="s">
        <v>59</v>
      </c>
      <c r="AF312" s="10" t="s">
        <v>59</v>
      </c>
      <c r="AG312" s="10" t="s">
        <v>59</v>
      </c>
      <c r="AH312" s="10" t="s">
        <v>59</v>
      </c>
      <c r="AI312" s="10" t="s">
        <v>59</v>
      </c>
      <c r="AJ312" s="10" t="s">
        <v>59</v>
      </c>
      <c r="AK312" s="10" t="s">
        <v>59</v>
      </c>
      <c r="AL312" s="10" t="s">
        <v>59</v>
      </c>
      <c r="AM312" s="10" t="s">
        <v>59</v>
      </c>
      <c r="AN312" s="10" t="s">
        <v>59</v>
      </c>
      <c r="AO312" s="10" t="s">
        <v>59</v>
      </c>
      <c r="AP312" s="10" t="s">
        <v>59</v>
      </c>
      <c r="AQ312" s="10" t="s">
        <v>59</v>
      </c>
      <c r="AR312" s="10" t="s">
        <v>59</v>
      </c>
      <c r="AS312" s="10" t="s">
        <v>59</v>
      </c>
      <c r="AT312" s="10" t="s">
        <v>59</v>
      </c>
      <c r="AU312" s="10" t="s">
        <v>59</v>
      </c>
      <c r="AV312" s="10" t="s">
        <v>59</v>
      </c>
      <c r="AW312" s="10" t="s">
        <v>59</v>
      </c>
      <c r="AX312" s="10" t="s">
        <v>59</v>
      </c>
      <c r="AY312" s="10" t="s">
        <v>59</v>
      </c>
      <c r="AZ312" s="10" t="s">
        <v>59</v>
      </c>
      <c r="BA312" s="10" t="s">
        <v>59</v>
      </c>
      <c r="BB312" s="10" t="s">
        <v>59</v>
      </c>
      <c r="BC312" s="10" t="s">
        <v>59</v>
      </c>
      <c r="BD312" s="10" t="s">
        <v>59</v>
      </c>
      <c r="BE312" s="10" t="s">
        <v>59</v>
      </c>
      <c r="BF312" s="5" t="s">
        <v>59</v>
      </c>
    </row>
    <row r="313" spans="1:58" ht="12.75" hidden="1" x14ac:dyDescent="0.2">
      <c r="A313" s="8" t="s">
        <v>371</v>
      </c>
      <c r="B313" s="9">
        <v>4334703</v>
      </c>
      <c r="C313" s="8" t="s">
        <v>595</v>
      </c>
      <c r="D313" s="8" t="s">
        <v>596</v>
      </c>
      <c r="E313" s="13" t="s">
        <v>441</v>
      </c>
      <c r="F313" s="13" t="s">
        <v>490</v>
      </c>
      <c r="G313" s="11">
        <v>64.115264853547998</v>
      </c>
      <c r="H313" s="11">
        <v>64.805622957088602</v>
      </c>
      <c r="I313" s="11">
        <v>66.635534005941693</v>
      </c>
      <c r="J313" s="11">
        <v>64.872066208359598</v>
      </c>
      <c r="K313" s="11">
        <v>63.638587569452497</v>
      </c>
      <c r="L313" s="11">
        <v>63.906406003763102</v>
      </c>
      <c r="M313" s="11">
        <v>65.545471428864403</v>
      </c>
      <c r="N313" s="11">
        <v>67.809609233823096</v>
      </c>
      <c r="O313" s="11">
        <v>66.073223073130606</v>
      </c>
      <c r="P313" s="11">
        <v>64.864306315242601</v>
      </c>
      <c r="Q313" s="11">
        <v>63.085054562258897</v>
      </c>
      <c r="R313" s="11">
        <v>62.3546681696306</v>
      </c>
      <c r="S313" s="11">
        <v>59.0458534453428</v>
      </c>
      <c r="T313" s="10" t="s">
        <v>59</v>
      </c>
      <c r="U313" s="10" t="s">
        <v>59</v>
      </c>
      <c r="V313" s="11">
        <v>58.541465459169302</v>
      </c>
      <c r="W313" s="11">
        <v>34.996400671598302</v>
      </c>
      <c r="X313" s="11">
        <v>75.777272888327801</v>
      </c>
      <c r="Y313" s="11">
        <v>75.3782329824556</v>
      </c>
      <c r="Z313" s="11">
        <v>74.736755231231299</v>
      </c>
      <c r="AA313" s="11">
        <v>74.039428084405799</v>
      </c>
      <c r="AB313" s="11">
        <v>72.377681595571602</v>
      </c>
      <c r="AC313" s="11">
        <v>70.718005510161404</v>
      </c>
      <c r="AD313" s="11">
        <v>70.309901305447099</v>
      </c>
      <c r="AE313" s="11">
        <v>73.037177400713205</v>
      </c>
      <c r="AF313" s="11">
        <v>70.950509307889703</v>
      </c>
      <c r="AG313" s="10" t="s">
        <v>59</v>
      </c>
      <c r="AH313" s="10" t="s">
        <v>59</v>
      </c>
      <c r="AI313" s="11">
        <v>69.302284987932595</v>
      </c>
      <c r="AJ313" s="10" t="s">
        <v>59</v>
      </c>
      <c r="AK313" s="10" t="s">
        <v>59</v>
      </c>
      <c r="AL313" s="10" t="s">
        <v>59</v>
      </c>
      <c r="AM313" s="11">
        <v>58.566385960204002</v>
      </c>
      <c r="AN313" s="10" t="s">
        <v>59</v>
      </c>
      <c r="AO313" s="10" t="s">
        <v>59</v>
      </c>
      <c r="AP313" s="10" t="s">
        <v>59</v>
      </c>
      <c r="AQ313" s="11">
        <v>73.508648915226203</v>
      </c>
      <c r="AR313" s="10" t="s">
        <v>59</v>
      </c>
      <c r="AS313" s="10" t="s">
        <v>59</v>
      </c>
      <c r="AT313" s="10" t="s">
        <v>59</v>
      </c>
      <c r="AU313" s="11">
        <v>66.420256279396895</v>
      </c>
      <c r="AV313" s="10" t="s">
        <v>59</v>
      </c>
      <c r="AW313" s="10" t="s">
        <v>59</v>
      </c>
      <c r="AX313" s="10" t="s">
        <v>59</v>
      </c>
      <c r="AY313" s="11">
        <v>72.455887376960007</v>
      </c>
      <c r="AZ313" s="10" t="s">
        <v>59</v>
      </c>
      <c r="BA313" s="10" t="s">
        <v>59</v>
      </c>
      <c r="BB313" s="10" t="s">
        <v>59</v>
      </c>
      <c r="BC313" s="11">
        <v>62.730668616143497</v>
      </c>
      <c r="BD313" s="10" t="s">
        <v>59</v>
      </c>
      <c r="BE313" s="10" t="s">
        <v>59</v>
      </c>
      <c r="BF313" s="5" t="s">
        <v>59</v>
      </c>
    </row>
    <row r="314" spans="1:58" hidden="1" x14ac:dyDescent="0.2">
      <c r="A314" s="8" t="s">
        <v>372</v>
      </c>
      <c r="B314" s="9">
        <v>4383309</v>
      </c>
      <c r="C314" s="16" t="s">
        <v>453</v>
      </c>
      <c r="D314" s="16"/>
      <c r="E314" s="17" t="s">
        <v>457</v>
      </c>
      <c r="F314" s="17" t="s">
        <v>446</v>
      </c>
      <c r="G314" s="10" t="s">
        <v>59</v>
      </c>
      <c r="H314" s="10" t="s">
        <v>59</v>
      </c>
      <c r="I314" s="10" t="s">
        <v>59</v>
      </c>
      <c r="J314" s="10">
        <f>(1688432195+8747894903+2263516086+11051507)/23852052690*100</f>
        <v>53.290569395434282</v>
      </c>
      <c r="K314" s="10">
        <f>(1688432195+8747894903+2263516086+11051507)/23852052690*100</f>
        <v>53.290569395434282</v>
      </c>
      <c r="L314" s="10" t="s">
        <v>59</v>
      </c>
      <c r="M314" s="10" t="s">
        <v>59</v>
      </c>
      <c r="N314" s="11">
        <v>57.609433853743802</v>
      </c>
      <c r="O314" s="11">
        <v>57.609433853743802</v>
      </c>
      <c r="P314" s="10" t="s">
        <v>59</v>
      </c>
      <c r="Q314" s="10" t="s">
        <v>59</v>
      </c>
      <c r="R314" s="10" t="s">
        <v>59</v>
      </c>
      <c r="S314" s="10" t="s">
        <v>59</v>
      </c>
      <c r="T314" s="10" t="s">
        <v>59</v>
      </c>
      <c r="U314" s="10" t="s">
        <v>59</v>
      </c>
      <c r="V314" s="11">
        <v>64.432798069901907</v>
      </c>
      <c r="W314" s="11">
        <v>64.432798069901907</v>
      </c>
      <c r="X314" s="10" t="s">
        <v>59</v>
      </c>
      <c r="Y314" s="10" t="s">
        <v>59</v>
      </c>
      <c r="Z314" s="11">
        <v>64.251711276771005</v>
      </c>
      <c r="AA314" s="11">
        <v>64.251711276771005</v>
      </c>
      <c r="AB314" s="10" t="s">
        <v>59</v>
      </c>
      <c r="AC314" s="10" t="s">
        <v>59</v>
      </c>
      <c r="AD314" s="11">
        <v>69.4323073247905</v>
      </c>
      <c r="AE314" s="11">
        <v>69.4323073247905</v>
      </c>
      <c r="AF314" s="10" t="s">
        <v>59</v>
      </c>
      <c r="AG314" s="10" t="s">
        <v>59</v>
      </c>
      <c r="AH314" s="11">
        <v>76.266651845861105</v>
      </c>
      <c r="AI314" s="11">
        <v>76.266651845861105</v>
      </c>
      <c r="AJ314" s="10" t="s">
        <v>59</v>
      </c>
      <c r="AK314" s="10" t="s">
        <v>59</v>
      </c>
      <c r="AL314" s="11">
        <v>78.120152164414506</v>
      </c>
      <c r="AM314" s="11">
        <v>78.120152164414506</v>
      </c>
      <c r="AN314" s="10" t="s">
        <v>59</v>
      </c>
      <c r="AO314" s="10" t="s">
        <v>59</v>
      </c>
      <c r="AP314" s="11">
        <v>93.370006900253003</v>
      </c>
      <c r="AQ314" s="11">
        <v>93.370006900253003</v>
      </c>
      <c r="AR314" s="10" t="s">
        <v>59</v>
      </c>
      <c r="AS314" s="10" t="s">
        <v>59</v>
      </c>
      <c r="AT314" s="11">
        <v>97.647006691186206</v>
      </c>
      <c r="AU314" s="11">
        <v>97.647006691186206</v>
      </c>
      <c r="AV314" s="10" t="s">
        <v>59</v>
      </c>
      <c r="AW314" s="10" t="s">
        <v>59</v>
      </c>
      <c r="AX314" s="10" t="s">
        <v>59</v>
      </c>
      <c r="AY314" s="10" t="s">
        <v>59</v>
      </c>
      <c r="AZ314" s="10" t="s">
        <v>59</v>
      </c>
      <c r="BA314" s="10" t="s">
        <v>59</v>
      </c>
      <c r="BB314" s="10" t="s">
        <v>59</v>
      </c>
      <c r="BC314" s="10" t="s">
        <v>59</v>
      </c>
      <c r="BD314" s="10" t="s">
        <v>59</v>
      </c>
      <c r="BE314" s="10" t="s">
        <v>59</v>
      </c>
      <c r="BF314" s="5" t="s">
        <v>59</v>
      </c>
    </row>
    <row r="315" spans="1:58" hidden="1" x14ac:dyDescent="0.2">
      <c r="A315" s="8" t="s">
        <v>373</v>
      </c>
      <c r="B315" s="9">
        <v>4265649</v>
      </c>
      <c r="C315" s="18" t="s">
        <v>452</v>
      </c>
      <c r="D315" s="18"/>
      <c r="E315" s="19" t="s">
        <v>454</v>
      </c>
      <c r="F315" s="19" t="s">
        <v>446</v>
      </c>
      <c r="G315" s="10">
        <f>(14007994564+4716157435+25933791791+14073153150+48954368872)/272449720467*100</f>
        <v>39.524894952147037</v>
      </c>
      <c r="H315" s="10" t="s">
        <v>59</v>
      </c>
      <c r="I315" s="10" t="s">
        <v>59</v>
      </c>
      <c r="J315" s="10">
        <f>(18036806457+5081057133+41632237512+8182183274+230163024+32718347201)/258946080791*100</f>
        <v>40.889128067730162</v>
      </c>
      <c r="K315" s="10">
        <f>(18036806457+5081057133+41632237512+8182183274+230163024+32718347201)/258946080791*100</f>
        <v>40.889128067730162</v>
      </c>
      <c r="L315" s="10" t="s">
        <v>59</v>
      </c>
      <c r="M315" s="10" t="s">
        <v>59</v>
      </c>
      <c r="N315" s="10">
        <f>(17271638937+14704194999+20484739133+23836065532+13745884437+31256191696)/293639519445*100</f>
        <v>41.308715857887037</v>
      </c>
      <c r="O315" s="10">
        <f>(17271638937+14704194999+20484739133+23836065532+13745884437+31256191696)/293639519445*100</f>
        <v>41.308715857887037</v>
      </c>
      <c r="P315" s="10" t="s">
        <v>59</v>
      </c>
      <c r="Q315" s="10" t="s">
        <v>59</v>
      </c>
      <c r="R315" s="10">
        <f>(16068948935+5737011604+37406781407+8002524890+4003214008+18618655671)/234934984539*100</f>
        <v>38.239148031223394</v>
      </c>
      <c r="S315" s="10">
        <f>(16068948935+5737011604+37406781407+8002524890+4003214008+18618655671)/234934984539*100</f>
        <v>38.239148031223394</v>
      </c>
      <c r="T315" s="10" t="s">
        <v>59</v>
      </c>
      <c r="U315" s="10" t="s">
        <v>59</v>
      </c>
      <c r="V315" s="10" t="s">
        <v>59</v>
      </c>
      <c r="W315" s="10" t="s">
        <v>59</v>
      </c>
      <c r="X315" s="10" t="s">
        <v>59</v>
      </c>
      <c r="Y315" s="10" t="s">
        <v>59</v>
      </c>
      <c r="Z315" s="10" t="s">
        <v>59</v>
      </c>
      <c r="AA315" s="10" t="s">
        <v>59</v>
      </c>
      <c r="AB315" s="10" t="s">
        <v>59</v>
      </c>
      <c r="AC315" s="10" t="s">
        <v>59</v>
      </c>
      <c r="AD315" s="10" t="s">
        <v>59</v>
      </c>
      <c r="AE315" s="10" t="s">
        <v>59</v>
      </c>
      <c r="AF315" s="10" t="s">
        <v>59</v>
      </c>
      <c r="AG315" s="10" t="s">
        <v>59</v>
      </c>
      <c r="AH315" s="10" t="s">
        <v>59</v>
      </c>
      <c r="AI315" s="10" t="s">
        <v>59</v>
      </c>
      <c r="AJ315" s="10" t="s">
        <v>59</v>
      </c>
      <c r="AK315" s="10" t="s">
        <v>59</v>
      </c>
      <c r="AL315" s="10" t="s">
        <v>59</v>
      </c>
      <c r="AM315" s="10" t="s">
        <v>59</v>
      </c>
      <c r="AN315" s="10" t="s">
        <v>59</v>
      </c>
      <c r="AO315" s="10" t="s">
        <v>59</v>
      </c>
      <c r="AP315" s="10" t="s">
        <v>59</v>
      </c>
      <c r="AQ315" s="10" t="s">
        <v>59</v>
      </c>
      <c r="AR315" s="10" t="s">
        <v>59</v>
      </c>
      <c r="AS315" s="10" t="s">
        <v>59</v>
      </c>
      <c r="AT315" s="10" t="s">
        <v>59</v>
      </c>
      <c r="AU315" s="10" t="s">
        <v>59</v>
      </c>
      <c r="AV315" s="10" t="s">
        <v>59</v>
      </c>
      <c r="AW315" s="10" t="s">
        <v>59</v>
      </c>
      <c r="AX315" s="10" t="s">
        <v>59</v>
      </c>
      <c r="AY315" s="10" t="s">
        <v>59</v>
      </c>
      <c r="AZ315" s="10" t="s">
        <v>59</v>
      </c>
      <c r="BA315" s="10" t="s">
        <v>59</v>
      </c>
      <c r="BB315" s="10" t="s">
        <v>59</v>
      </c>
      <c r="BC315" s="10" t="s">
        <v>59</v>
      </c>
      <c r="BD315" s="10" t="s">
        <v>59</v>
      </c>
      <c r="BE315" s="10" t="s">
        <v>59</v>
      </c>
      <c r="BF315" s="5" t="s">
        <v>59</v>
      </c>
    </row>
    <row r="316" spans="1:58" hidden="1" x14ac:dyDescent="0.2">
      <c r="A316" s="8" t="s">
        <v>374</v>
      </c>
      <c r="B316" s="9">
        <v>4307406</v>
      </c>
      <c r="C316" s="18" t="s">
        <v>452</v>
      </c>
      <c r="D316" s="18"/>
      <c r="E316" s="19" t="s">
        <v>454</v>
      </c>
      <c r="F316" s="19" t="s">
        <v>446</v>
      </c>
      <c r="G316" s="11">
        <v>63.369203959940201</v>
      </c>
      <c r="H316" s="10" t="s">
        <v>59</v>
      </c>
      <c r="I316" s="10" t="s">
        <v>59</v>
      </c>
      <c r="J316" s="11">
        <v>68.260050275625503</v>
      </c>
      <c r="K316" s="11">
        <v>68.260050275625503</v>
      </c>
      <c r="L316" s="10" t="s">
        <v>59</v>
      </c>
      <c r="M316" s="10" t="s">
        <v>59</v>
      </c>
      <c r="N316" s="10" t="s">
        <v>59</v>
      </c>
      <c r="O316" s="10" t="s">
        <v>59</v>
      </c>
      <c r="P316" s="10" t="s">
        <v>59</v>
      </c>
      <c r="Q316" s="10" t="s">
        <v>59</v>
      </c>
      <c r="R316" s="10" t="s">
        <v>59</v>
      </c>
      <c r="S316" s="10" t="s">
        <v>59</v>
      </c>
      <c r="T316" s="10" t="s">
        <v>59</v>
      </c>
      <c r="U316" s="10" t="s">
        <v>59</v>
      </c>
      <c r="V316" s="10" t="s">
        <v>59</v>
      </c>
      <c r="W316" s="10" t="s">
        <v>59</v>
      </c>
      <c r="X316" s="10" t="s">
        <v>59</v>
      </c>
      <c r="Y316" s="10" t="s">
        <v>59</v>
      </c>
      <c r="Z316" s="10" t="s">
        <v>59</v>
      </c>
      <c r="AA316" s="10" t="s">
        <v>59</v>
      </c>
      <c r="AB316" s="10" t="s">
        <v>59</v>
      </c>
      <c r="AC316" s="10" t="s">
        <v>59</v>
      </c>
      <c r="AD316" s="10" t="s">
        <v>59</v>
      </c>
      <c r="AE316" s="10" t="s">
        <v>59</v>
      </c>
      <c r="AF316" s="10" t="s">
        <v>59</v>
      </c>
      <c r="AG316" s="10" t="s">
        <v>59</v>
      </c>
      <c r="AH316" s="10" t="s">
        <v>59</v>
      </c>
      <c r="AI316" s="10" t="s">
        <v>59</v>
      </c>
      <c r="AJ316" s="10" t="s">
        <v>59</v>
      </c>
      <c r="AK316" s="10" t="s">
        <v>59</v>
      </c>
      <c r="AL316" s="10" t="s">
        <v>59</v>
      </c>
      <c r="AM316" s="10" t="s">
        <v>59</v>
      </c>
      <c r="AN316" s="10" t="s">
        <v>59</v>
      </c>
      <c r="AO316" s="10" t="s">
        <v>59</v>
      </c>
      <c r="AP316" s="10" t="s">
        <v>59</v>
      </c>
      <c r="AQ316" s="10" t="s">
        <v>59</v>
      </c>
      <c r="AR316" s="10" t="s">
        <v>59</v>
      </c>
      <c r="AS316" s="10" t="s">
        <v>59</v>
      </c>
      <c r="AT316" s="10" t="s">
        <v>59</v>
      </c>
      <c r="AU316" s="10" t="s">
        <v>59</v>
      </c>
      <c r="AV316" s="10" t="s">
        <v>59</v>
      </c>
      <c r="AW316" s="10" t="s">
        <v>59</v>
      </c>
      <c r="AX316" s="10" t="s">
        <v>59</v>
      </c>
      <c r="AY316" s="10" t="s">
        <v>59</v>
      </c>
      <c r="AZ316" s="10" t="s">
        <v>59</v>
      </c>
      <c r="BA316" s="10" t="s">
        <v>59</v>
      </c>
      <c r="BB316" s="10" t="s">
        <v>59</v>
      </c>
      <c r="BC316" s="10" t="s">
        <v>59</v>
      </c>
      <c r="BD316" s="10" t="s">
        <v>59</v>
      </c>
      <c r="BE316" s="10" t="s">
        <v>59</v>
      </c>
      <c r="BF316" s="5" t="s">
        <v>59</v>
      </c>
    </row>
    <row r="317" spans="1:58" ht="12.75" hidden="1" x14ac:dyDescent="0.2">
      <c r="A317" s="8" t="s">
        <v>375</v>
      </c>
      <c r="B317" s="9">
        <v>4289238</v>
      </c>
      <c r="C317" s="8" t="s">
        <v>439</v>
      </c>
      <c r="D317" s="8" t="s">
        <v>597</v>
      </c>
      <c r="E317" s="13" t="s">
        <v>441</v>
      </c>
      <c r="F317" s="13" t="s">
        <v>442</v>
      </c>
      <c r="G317" s="10" t="s">
        <v>59</v>
      </c>
      <c r="H317" s="10" t="s">
        <v>59</v>
      </c>
      <c r="I317" s="10" t="s">
        <v>59</v>
      </c>
      <c r="J317" s="10" t="s">
        <v>59</v>
      </c>
      <c r="K317" s="10" t="s">
        <v>59</v>
      </c>
      <c r="L317" s="10" t="s">
        <v>59</v>
      </c>
      <c r="M317" s="10" t="s">
        <v>59</v>
      </c>
      <c r="N317" s="10" t="s">
        <v>59</v>
      </c>
      <c r="O317" s="10" t="s">
        <v>59</v>
      </c>
      <c r="P317" s="10" t="s">
        <v>59</v>
      </c>
      <c r="Q317" s="10" t="s">
        <v>59</v>
      </c>
      <c r="R317" s="10" t="s">
        <v>59</v>
      </c>
      <c r="S317" s="10" t="s">
        <v>59</v>
      </c>
      <c r="T317" s="10" t="s">
        <v>59</v>
      </c>
      <c r="U317" s="10" t="s">
        <v>59</v>
      </c>
      <c r="V317" s="10" t="s">
        <v>59</v>
      </c>
      <c r="W317" s="10" t="s">
        <v>59</v>
      </c>
      <c r="X317" s="10" t="s">
        <v>59</v>
      </c>
      <c r="Y317" s="10" t="s">
        <v>59</v>
      </c>
      <c r="Z317" s="10" t="s">
        <v>59</v>
      </c>
      <c r="AA317" s="10" t="s">
        <v>59</v>
      </c>
      <c r="AB317" s="10" t="s">
        <v>59</v>
      </c>
      <c r="AC317" s="10" t="s">
        <v>59</v>
      </c>
      <c r="AD317" s="10" t="s">
        <v>59</v>
      </c>
      <c r="AE317" s="10" t="s">
        <v>59</v>
      </c>
      <c r="AF317" s="10" t="s">
        <v>59</v>
      </c>
      <c r="AG317" s="10" t="s">
        <v>59</v>
      </c>
      <c r="AH317" s="10" t="s">
        <v>59</v>
      </c>
      <c r="AI317" s="10" t="s">
        <v>59</v>
      </c>
      <c r="AJ317" s="10" t="s">
        <v>59</v>
      </c>
      <c r="AK317" s="10" t="s">
        <v>59</v>
      </c>
      <c r="AL317" s="10" t="s">
        <v>59</v>
      </c>
      <c r="AM317" s="10" t="s">
        <v>59</v>
      </c>
      <c r="AN317" s="10" t="s">
        <v>59</v>
      </c>
      <c r="AO317" s="10" t="s">
        <v>59</v>
      </c>
      <c r="AP317" s="10" t="s">
        <v>59</v>
      </c>
      <c r="AQ317" s="10" t="s">
        <v>59</v>
      </c>
      <c r="AR317" s="10" t="s">
        <v>59</v>
      </c>
      <c r="AS317" s="10" t="s">
        <v>59</v>
      </c>
      <c r="AT317" s="10" t="s">
        <v>59</v>
      </c>
      <c r="AU317" s="10" t="s">
        <v>59</v>
      </c>
      <c r="AV317" s="10" t="s">
        <v>59</v>
      </c>
      <c r="AW317" s="10" t="s">
        <v>59</v>
      </c>
      <c r="AX317" s="10" t="s">
        <v>59</v>
      </c>
      <c r="AY317" s="10" t="s">
        <v>59</v>
      </c>
      <c r="AZ317" s="10" t="s">
        <v>59</v>
      </c>
      <c r="BA317" s="10" t="s">
        <v>59</v>
      </c>
      <c r="BB317" s="10" t="s">
        <v>59</v>
      </c>
      <c r="BC317" s="10" t="s">
        <v>59</v>
      </c>
      <c r="BD317" s="10" t="s">
        <v>59</v>
      </c>
      <c r="BE317" s="10" t="s">
        <v>59</v>
      </c>
      <c r="BF317" s="5" t="s">
        <v>59</v>
      </c>
    </row>
    <row r="318" spans="1:58" ht="12.75" hidden="1" x14ac:dyDescent="0.2">
      <c r="A318" s="8" t="s">
        <v>376</v>
      </c>
      <c r="B318" s="9">
        <v>4434080</v>
      </c>
      <c r="C318" s="8" t="s">
        <v>439</v>
      </c>
      <c r="D318" s="8" t="s">
        <v>598</v>
      </c>
      <c r="E318" s="13" t="s">
        <v>441</v>
      </c>
      <c r="F318" s="13" t="s">
        <v>442</v>
      </c>
      <c r="G318" s="10" t="s">
        <v>59</v>
      </c>
      <c r="H318" s="10" t="s">
        <v>59</v>
      </c>
      <c r="I318" s="10" t="s">
        <v>59</v>
      </c>
      <c r="J318" s="10" t="s">
        <v>59</v>
      </c>
      <c r="K318" s="10" t="s">
        <v>59</v>
      </c>
      <c r="L318" s="10" t="s">
        <v>59</v>
      </c>
      <c r="M318" s="10" t="s">
        <v>59</v>
      </c>
      <c r="N318" s="10" t="s">
        <v>59</v>
      </c>
      <c r="O318" s="10" t="s">
        <v>59</v>
      </c>
      <c r="P318" s="10" t="s">
        <v>59</v>
      </c>
      <c r="Q318" s="10" t="s">
        <v>59</v>
      </c>
      <c r="R318" s="10" t="s">
        <v>59</v>
      </c>
      <c r="S318" s="10" t="s">
        <v>59</v>
      </c>
      <c r="T318" s="10" t="s">
        <v>59</v>
      </c>
      <c r="U318" s="10" t="s">
        <v>59</v>
      </c>
      <c r="V318" s="10" t="s">
        <v>59</v>
      </c>
      <c r="W318" s="10" t="s">
        <v>59</v>
      </c>
      <c r="X318" s="10" t="s">
        <v>59</v>
      </c>
      <c r="Y318" s="10" t="s">
        <v>59</v>
      </c>
      <c r="Z318" s="10" t="s">
        <v>59</v>
      </c>
      <c r="AA318" s="10" t="s">
        <v>59</v>
      </c>
      <c r="AB318" s="10" t="s">
        <v>59</v>
      </c>
      <c r="AC318" s="10" t="s">
        <v>59</v>
      </c>
      <c r="AD318" s="10" t="s">
        <v>59</v>
      </c>
      <c r="AE318" s="10" t="s">
        <v>59</v>
      </c>
      <c r="AF318" s="10" t="s">
        <v>59</v>
      </c>
      <c r="AG318" s="10" t="s">
        <v>59</v>
      </c>
      <c r="AH318" s="10" t="s">
        <v>59</v>
      </c>
      <c r="AI318" s="10" t="s">
        <v>59</v>
      </c>
      <c r="AJ318" s="10" t="s">
        <v>59</v>
      </c>
      <c r="AK318" s="10" t="s">
        <v>59</v>
      </c>
      <c r="AL318" s="10" t="s">
        <v>59</v>
      </c>
      <c r="AM318" s="10" t="s">
        <v>59</v>
      </c>
      <c r="AN318" s="10" t="s">
        <v>59</v>
      </c>
      <c r="AO318" s="10" t="s">
        <v>59</v>
      </c>
      <c r="AP318" s="10" t="s">
        <v>59</v>
      </c>
      <c r="AQ318" s="10" t="s">
        <v>59</v>
      </c>
      <c r="AR318" s="10" t="s">
        <v>59</v>
      </c>
      <c r="AS318" s="10" t="s">
        <v>59</v>
      </c>
      <c r="AT318" s="10" t="s">
        <v>59</v>
      </c>
      <c r="AU318" s="10" t="s">
        <v>59</v>
      </c>
      <c r="AV318" s="10" t="s">
        <v>59</v>
      </c>
      <c r="AW318" s="10" t="s">
        <v>59</v>
      </c>
      <c r="AX318" s="10" t="s">
        <v>59</v>
      </c>
      <c r="AY318" s="10" t="s">
        <v>59</v>
      </c>
      <c r="AZ318" s="10" t="s">
        <v>59</v>
      </c>
      <c r="BA318" s="10" t="s">
        <v>59</v>
      </c>
      <c r="BB318" s="10" t="s">
        <v>59</v>
      </c>
      <c r="BC318" s="10" t="s">
        <v>59</v>
      </c>
      <c r="BD318" s="10" t="s">
        <v>59</v>
      </c>
      <c r="BE318" s="10" t="s">
        <v>59</v>
      </c>
      <c r="BF318" s="5" t="s">
        <v>59</v>
      </c>
    </row>
    <row r="319" spans="1:58" ht="12.75" hidden="1" x14ac:dyDescent="0.2">
      <c r="A319" s="8" t="s">
        <v>377</v>
      </c>
      <c r="B319" s="9">
        <v>4536969</v>
      </c>
      <c r="C319" s="8" t="s">
        <v>485</v>
      </c>
      <c r="D319" s="8"/>
      <c r="E319" s="13" t="s">
        <v>441</v>
      </c>
      <c r="F319" s="13" t="s">
        <v>448</v>
      </c>
      <c r="G319" s="10" t="s">
        <v>59</v>
      </c>
      <c r="H319" s="10" t="s">
        <v>59</v>
      </c>
      <c r="I319" s="10" t="s">
        <v>59</v>
      </c>
      <c r="J319" s="10" t="s">
        <v>59</v>
      </c>
      <c r="K319" s="10" t="s">
        <v>59</v>
      </c>
      <c r="L319" s="10" t="s">
        <v>59</v>
      </c>
      <c r="M319" s="10" t="s">
        <v>59</v>
      </c>
      <c r="N319" s="10" t="s">
        <v>59</v>
      </c>
      <c r="O319" s="10" t="s">
        <v>59</v>
      </c>
      <c r="P319" s="10" t="s">
        <v>59</v>
      </c>
      <c r="Q319" s="10" t="s">
        <v>59</v>
      </c>
      <c r="R319" s="10" t="s">
        <v>59</v>
      </c>
      <c r="S319" s="10" t="s">
        <v>59</v>
      </c>
      <c r="T319" s="10" t="s">
        <v>59</v>
      </c>
      <c r="U319" s="10" t="s">
        <v>59</v>
      </c>
      <c r="V319" s="10" t="s">
        <v>59</v>
      </c>
      <c r="W319" s="10" t="s">
        <v>59</v>
      </c>
      <c r="X319" s="10" t="s">
        <v>59</v>
      </c>
      <c r="Y319" s="10" t="s">
        <v>59</v>
      </c>
      <c r="Z319" s="10" t="s">
        <v>59</v>
      </c>
      <c r="AA319" s="10" t="s">
        <v>59</v>
      </c>
      <c r="AB319" s="10" t="s">
        <v>59</v>
      </c>
      <c r="AC319" s="10" t="s">
        <v>59</v>
      </c>
      <c r="AD319" s="10" t="s">
        <v>59</v>
      </c>
      <c r="AE319" s="10" t="s">
        <v>59</v>
      </c>
      <c r="AF319" s="10" t="s">
        <v>59</v>
      </c>
      <c r="AG319" s="10" t="s">
        <v>59</v>
      </c>
      <c r="AH319" s="10" t="s">
        <v>59</v>
      </c>
      <c r="AI319" s="10" t="s">
        <v>59</v>
      </c>
      <c r="AJ319" s="10" t="s">
        <v>59</v>
      </c>
      <c r="AK319" s="10" t="s">
        <v>59</v>
      </c>
      <c r="AL319" s="10" t="s">
        <v>59</v>
      </c>
      <c r="AM319" s="10" t="s">
        <v>59</v>
      </c>
      <c r="AN319" s="10" t="s">
        <v>59</v>
      </c>
      <c r="AO319" s="10" t="s">
        <v>59</v>
      </c>
      <c r="AP319" s="10" t="s">
        <v>59</v>
      </c>
      <c r="AQ319" s="10" t="s">
        <v>59</v>
      </c>
      <c r="AR319" s="10" t="s">
        <v>59</v>
      </c>
      <c r="AS319" s="10" t="s">
        <v>59</v>
      </c>
      <c r="AT319" s="10" t="s">
        <v>59</v>
      </c>
      <c r="AU319" s="10" t="s">
        <v>59</v>
      </c>
      <c r="AV319" s="10" t="s">
        <v>59</v>
      </c>
      <c r="AW319" s="10" t="s">
        <v>59</v>
      </c>
      <c r="AX319" s="10" t="s">
        <v>59</v>
      </c>
      <c r="AY319" s="10" t="s">
        <v>59</v>
      </c>
      <c r="AZ319" s="10" t="s">
        <v>59</v>
      </c>
      <c r="BA319" s="10" t="s">
        <v>59</v>
      </c>
      <c r="BB319" s="10" t="s">
        <v>59</v>
      </c>
      <c r="BC319" s="10" t="s">
        <v>59</v>
      </c>
      <c r="BD319" s="10" t="s">
        <v>59</v>
      </c>
      <c r="BE319" s="10" t="s">
        <v>59</v>
      </c>
      <c r="BF319" s="5" t="s">
        <v>59</v>
      </c>
    </row>
    <row r="320" spans="1:58" ht="12.75" hidden="1" x14ac:dyDescent="0.2">
      <c r="A320" s="8" t="s">
        <v>378</v>
      </c>
      <c r="B320" s="9">
        <v>4185165</v>
      </c>
      <c r="C320" s="8" t="s">
        <v>494</v>
      </c>
      <c r="D320" s="8"/>
      <c r="E320" s="13" t="s">
        <v>441</v>
      </c>
      <c r="F320" s="13" t="s">
        <v>448</v>
      </c>
      <c r="G320" s="10" t="s">
        <v>59</v>
      </c>
      <c r="H320" s="10" t="s">
        <v>59</v>
      </c>
      <c r="I320" s="10" t="s">
        <v>59</v>
      </c>
      <c r="J320" s="10" t="s">
        <v>59</v>
      </c>
      <c r="K320" s="10" t="s">
        <v>59</v>
      </c>
      <c r="L320" s="10" t="s">
        <v>59</v>
      </c>
      <c r="M320" s="10" t="s">
        <v>59</v>
      </c>
      <c r="N320" s="10" t="s">
        <v>59</v>
      </c>
      <c r="O320" s="10" t="s">
        <v>59</v>
      </c>
      <c r="P320" s="10" t="s">
        <v>59</v>
      </c>
      <c r="Q320" s="10" t="s">
        <v>59</v>
      </c>
      <c r="R320" s="10" t="s">
        <v>59</v>
      </c>
      <c r="S320" s="10" t="s">
        <v>59</v>
      </c>
      <c r="T320" s="10" t="s">
        <v>59</v>
      </c>
      <c r="U320" s="10" t="s">
        <v>59</v>
      </c>
      <c r="V320" s="10" t="s">
        <v>59</v>
      </c>
      <c r="W320" s="10" t="s">
        <v>59</v>
      </c>
      <c r="X320" s="10" t="s">
        <v>59</v>
      </c>
      <c r="Y320" s="10" t="s">
        <v>59</v>
      </c>
      <c r="Z320" s="10" t="s">
        <v>59</v>
      </c>
      <c r="AA320" s="10" t="s">
        <v>59</v>
      </c>
      <c r="AB320" s="10" t="s">
        <v>59</v>
      </c>
      <c r="AC320" s="10" t="s">
        <v>59</v>
      </c>
      <c r="AD320" s="10" t="s">
        <v>59</v>
      </c>
      <c r="AE320" s="10" t="s">
        <v>59</v>
      </c>
      <c r="AF320" s="10" t="s">
        <v>59</v>
      </c>
      <c r="AG320" s="10" t="s">
        <v>59</v>
      </c>
      <c r="AH320" s="10" t="s">
        <v>59</v>
      </c>
      <c r="AI320" s="10" t="s">
        <v>59</v>
      </c>
      <c r="AJ320" s="10" t="s">
        <v>59</v>
      </c>
      <c r="AK320" s="10" t="s">
        <v>59</v>
      </c>
      <c r="AL320" s="10" t="s">
        <v>59</v>
      </c>
      <c r="AM320" s="10" t="s">
        <v>59</v>
      </c>
      <c r="AN320" s="10" t="s">
        <v>59</v>
      </c>
      <c r="AO320" s="10" t="s">
        <v>59</v>
      </c>
      <c r="AP320" s="10" t="s">
        <v>59</v>
      </c>
      <c r="AQ320" s="10" t="s">
        <v>59</v>
      </c>
      <c r="AR320" s="10" t="s">
        <v>59</v>
      </c>
      <c r="AS320" s="10" t="s">
        <v>59</v>
      </c>
      <c r="AT320" s="10" t="s">
        <v>59</v>
      </c>
      <c r="AU320" s="10" t="s">
        <v>59</v>
      </c>
      <c r="AV320" s="10" t="s">
        <v>59</v>
      </c>
      <c r="AW320" s="10" t="s">
        <v>59</v>
      </c>
      <c r="AX320" s="10" t="s">
        <v>59</v>
      </c>
      <c r="AY320" s="10" t="s">
        <v>59</v>
      </c>
      <c r="AZ320" s="10" t="s">
        <v>59</v>
      </c>
      <c r="BA320" s="10" t="s">
        <v>59</v>
      </c>
      <c r="BB320" s="10" t="s">
        <v>59</v>
      </c>
      <c r="BC320" s="10" t="s">
        <v>59</v>
      </c>
      <c r="BD320" s="10" t="s">
        <v>59</v>
      </c>
      <c r="BE320" s="10" t="s">
        <v>59</v>
      </c>
      <c r="BF320" s="5" t="s">
        <v>59</v>
      </c>
    </row>
    <row r="321" spans="1:58" ht="12.75" hidden="1" x14ac:dyDescent="0.2">
      <c r="A321" s="8" t="s">
        <v>379</v>
      </c>
      <c r="B321" s="9">
        <v>4798472</v>
      </c>
      <c r="C321" s="8" t="s">
        <v>536</v>
      </c>
      <c r="D321" s="8"/>
      <c r="E321" s="13" t="s">
        <v>450</v>
      </c>
      <c r="F321" s="13" t="s">
        <v>451</v>
      </c>
      <c r="G321" s="10" t="s">
        <v>59</v>
      </c>
      <c r="H321" s="10" t="s">
        <v>59</v>
      </c>
      <c r="I321" s="10" t="s">
        <v>59</v>
      </c>
      <c r="J321" s="10" t="s">
        <v>59</v>
      </c>
      <c r="K321" s="10" t="s">
        <v>59</v>
      </c>
      <c r="L321" s="10" t="s">
        <v>59</v>
      </c>
      <c r="M321" s="10" t="s">
        <v>59</v>
      </c>
      <c r="N321" s="10" t="s">
        <v>59</v>
      </c>
      <c r="O321" s="10" t="s">
        <v>59</v>
      </c>
      <c r="P321" s="10" t="s">
        <v>59</v>
      </c>
      <c r="Q321" s="10" t="s">
        <v>59</v>
      </c>
      <c r="R321" s="10" t="s">
        <v>59</v>
      </c>
      <c r="S321" s="10" t="s">
        <v>59</v>
      </c>
      <c r="T321" s="10" t="s">
        <v>59</v>
      </c>
      <c r="U321" s="10" t="s">
        <v>59</v>
      </c>
      <c r="V321" s="11">
        <v>69.455278174439698</v>
      </c>
      <c r="W321" s="11">
        <v>69.455278174439698</v>
      </c>
      <c r="X321" s="10" t="s">
        <v>59</v>
      </c>
      <c r="Y321" s="10" t="s">
        <v>59</v>
      </c>
      <c r="Z321" s="11">
        <v>87.252749181865099</v>
      </c>
      <c r="AA321" s="11">
        <v>87.252749181865099</v>
      </c>
      <c r="AB321" s="10" t="s">
        <v>59</v>
      </c>
      <c r="AC321" s="10" t="s">
        <v>59</v>
      </c>
      <c r="AD321" s="11">
        <v>88.8670164431568</v>
      </c>
      <c r="AE321" s="11">
        <v>88.8670164431568</v>
      </c>
      <c r="AF321" s="10" t="s">
        <v>59</v>
      </c>
      <c r="AG321" s="10" t="s">
        <v>59</v>
      </c>
      <c r="AH321" s="11">
        <v>86.047129229255304</v>
      </c>
      <c r="AI321" s="11">
        <v>86.047129229255304</v>
      </c>
      <c r="AJ321" s="10" t="s">
        <v>59</v>
      </c>
      <c r="AK321" s="10" t="s">
        <v>59</v>
      </c>
      <c r="AL321" s="11">
        <v>64.227010132962405</v>
      </c>
      <c r="AM321" s="11">
        <v>64.227010132962405</v>
      </c>
      <c r="AN321" s="10" t="s">
        <v>59</v>
      </c>
      <c r="AO321" s="10" t="s">
        <v>59</v>
      </c>
      <c r="AP321" s="11">
        <v>69.6396623729742</v>
      </c>
      <c r="AQ321" s="11">
        <v>69.6396623729742</v>
      </c>
      <c r="AR321" s="10" t="s">
        <v>59</v>
      </c>
      <c r="AS321" s="10" t="s">
        <v>59</v>
      </c>
      <c r="AT321" s="11">
        <v>50.290087733296602</v>
      </c>
      <c r="AU321" s="11">
        <v>50.290087733296602</v>
      </c>
      <c r="AV321" s="10" t="s">
        <v>59</v>
      </c>
      <c r="AW321" s="10" t="s">
        <v>59</v>
      </c>
      <c r="AX321" s="11">
        <v>29.366763008810601</v>
      </c>
      <c r="AY321" s="11">
        <v>29.366763008810601</v>
      </c>
      <c r="AZ321" s="10" t="s">
        <v>59</v>
      </c>
      <c r="BA321" s="10" t="s">
        <v>59</v>
      </c>
      <c r="BB321" s="11">
        <v>28.880481080384101</v>
      </c>
      <c r="BC321" s="11">
        <v>28.880481080384101</v>
      </c>
      <c r="BD321" s="10" t="s">
        <v>59</v>
      </c>
      <c r="BE321" s="10" t="s">
        <v>59</v>
      </c>
      <c r="BF321" s="5" t="s">
        <v>59</v>
      </c>
    </row>
    <row r="322" spans="1:58" ht="12.75" hidden="1" x14ac:dyDescent="0.2">
      <c r="A322" s="8" t="s">
        <v>380</v>
      </c>
      <c r="B322" s="9">
        <v>4291051</v>
      </c>
      <c r="C322" s="8" t="s">
        <v>484</v>
      </c>
      <c r="D322" s="8"/>
      <c r="E322" s="13" t="s">
        <v>457</v>
      </c>
      <c r="F322" s="13" t="s">
        <v>448</v>
      </c>
      <c r="G322" s="10" t="s">
        <v>59</v>
      </c>
      <c r="H322" s="10" t="s">
        <v>59</v>
      </c>
      <c r="I322" s="10" t="s">
        <v>59</v>
      </c>
      <c r="J322" s="10" t="s">
        <v>59</v>
      </c>
      <c r="K322" s="10" t="s">
        <v>59</v>
      </c>
      <c r="L322" s="10" t="s">
        <v>59</v>
      </c>
      <c r="M322" s="10" t="s">
        <v>59</v>
      </c>
      <c r="N322" s="10" t="s">
        <v>59</v>
      </c>
      <c r="O322" s="10" t="s">
        <v>59</v>
      </c>
      <c r="P322" s="10" t="s">
        <v>59</v>
      </c>
      <c r="Q322" s="10" t="s">
        <v>59</v>
      </c>
      <c r="R322" s="10" t="s">
        <v>59</v>
      </c>
      <c r="S322" s="10" t="s">
        <v>59</v>
      </c>
      <c r="T322" s="10" t="s">
        <v>59</v>
      </c>
      <c r="U322" s="10" t="s">
        <v>59</v>
      </c>
      <c r="V322" s="10" t="s">
        <v>59</v>
      </c>
      <c r="W322" s="10" t="s">
        <v>59</v>
      </c>
      <c r="X322" s="10" t="s">
        <v>59</v>
      </c>
      <c r="Y322" s="10" t="s">
        <v>59</v>
      </c>
      <c r="Z322" s="10" t="s">
        <v>59</v>
      </c>
      <c r="AA322" s="10" t="s">
        <v>59</v>
      </c>
      <c r="AB322" s="10" t="s">
        <v>59</v>
      </c>
      <c r="AC322" s="10" t="s">
        <v>59</v>
      </c>
      <c r="AD322" s="10" t="s">
        <v>59</v>
      </c>
      <c r="AE322" s="10" t="s">
        <v>59</v>
      </c>
      <c r="AF322" s="10" t="s">
        <v>59</v>
      </c>
      <c r="AG322" s="10" t="s">
        <v>59</v>
      </c>
      <c r="AH322" s="10" t="s">
        <v>59</v>
      </c>
      <c r="AI322" s="10" t="s">
        <v>59</v>
      </c>
      <c r="AJ322" s="10" t="s">
        <v>59</v>
      </c>
      <c r="AK322" s="10" t="s">
        <v>59</v>
      </c>
      <c r="AL322" s="10" t="s">
        <v>59</v>
      </c>
      <c r="AM322" s="10" t="s">
        <v>59</v>
      </c>
      <c r="AN322" s="10" t="s">
        <v>59</v>
      </c>
      <c r="AO322" s="10" t="s">
        <v>59</v>
      </c>
      <c r="AP322" s="10" t="s">
        <v>59</v>
      </c>
      <c r="AQ322" s="10" t="s">
        <v>59</v>
      </c>
      <c r="AR322" s="10" t="s">
        <v>59</v>
      </c>
      <c r="AS322" s="10" t="s">
        <v>59</v>
      </c>
      <c r="AT322" s="10" t="s">
        <v>59</v>
      </c>
      <c r="AU322" s="10" t="s">
        <v>59</v>
      </c>
      <c r="AV322" s="10" t="s">
        <v>59</v>
      </c>
      <c r="AW322" s="10" t="s">
        <v>59</v>
      </c>
      <c r="AX322" s="10" t="s">
        <v>59</v>
      </c>
      <c r="AY322" s="10" t="s">
        <v>59</v>
      </c>
      <c r="AZ322" s="10" t="s">
        <v>59</v>
      </c>
      <c r="BA322" s="10" t="s">
        <v>59</v>
      </c>
      <c r="BB322" s="10" t="s">
        <v>59</v>
      </c>
      <c r="BC322" s="10" t="s">
        <v>59</v>
      </c>
      <c r="BD322" s="10" t="s">
        <v>59</v>
      </c>
      <c r="BE322" s="10" t="s">
        <v>59</v>
      </c>
      <c r="BF322" s="5" t="s">
        <v>59</v>
      </c>
    </row>
    <row r="323" spans="1:58" ht="12.75" hidden="1" x14ac:dyDescent="0.2">
      <c r="A323" s="8" t="s">
        <v>381</v>
      </c>
      <c r="B323" s="9">
        <v>4221778</v>
      </c>
      <c r="C323" s="8" t="s">
        <v>485</v>
      </c>
      <c r="D323" s="8"/>
      <c r="E323" s="13" t="s">
        <v>445</v>
      </c>
      <c r="F323" s="13" t="s">
        <v>448</v>
      </c>
      <c r="G323" s="10" t="s">
        <v>59</v>
      </c>
      <c r="H323" s="10" t="s">
        <v>59</v>
      </c>
      <c r="I323" s="10" t="s">
        <v>59</v>
      </c>
      <c r="J323" s="10" t="s">
        <v>59</v>
      </c>
      <c r="K323" s="10" t="s">
        <v>59</v>
      </c>
      <c r="L323" s="10" t="s">
        <v>59</v>
      </c>
      <c r="M323" s="10" t="s">
        <v>59</v>
      </c>
      <c r="N323" s="10" t="s">
        <v>59</v>
      </c>
      <c r="O323" s="10" t="s">
        <v>59</v>
      </c>
      <c r="P323" s="10" t="s">
        <v>59</v>
      </c>
      <c r="Q323" s="10" t="s">
        <v>59</v>
      </c>
      <c r="R323" s="10" t="s">
        <v>59</v>
      </c>
      <c r="S323" s="10" t="s">
        <v>59</v>
      </c>
      <c r="T323" s="10" t="s">
        <v>59</v>
      </c>
      <c r="U323" s="10" t="s">
        <v>59</v>
      </c>
      <c r="V323" s="10" t="s">
        <v>59</v>
      </c>
      <c r="W323" s="10" t="s">
        <v>59</v>
      </c>
      <c r="X323" s="10" t="s">
        <v>59</v>
      </c>
      <c r="Y323" s="10" t="s">
        <v>59</v>
      </c>
      <c r="Z323" s="10" t="s">
        <v>59</v>
      </c>
      <c r="AA323" s="10" t="s">
        <v>59</v>
      </c>
      <c r="AB323" s="10" t="s">
        <v>59</v>
      </c>
      <c r="AC323" s="10" t="s">
        <v>59</v>
      </c>
      <c r="AD323" s="10" t="s">
        <v>59</v>
      </c>
      <c r="AE323" s="10" t="s">
        <v>59</v>
      </c>
      <c r="AF323" s="10" t="s">
        <v>59</v>
      </c>
      <c r="AG323" s="10" t="s">
        <v>59</v>
      </c>
      <c r="AH323" s="10" t="s">
        <v>59</v>
      </c>
      <c r="AI323" s="10" t="s">
        <v>59</v>
      </c>
      <c r="AJ323" s="10" t="s">
        <v>59</v>
      </c>
      <c r="AK323" s="10" t="s">
        <v>59</v>
      </c>
      <c r="AL323" s="10" t="s">
        <v>59</v>
      </c>
      <c r="AM323" s="10" t="s">
        <v>59</v>
      </c>
      <c r="AN323" s="10" t="s">
        <v>59</v>
      </c>
      <c r="AO323" s="10" t="s">
        <v>59</v>
      </c>
      <c r="AP323" s="10" t="s">
        <v>59</v>
      </c>
      <c r="AQ323" s="10" t="s">
        <v>59</v>
      </c>
      <c r="AR323" s="10" t="s">
        <v>59</v>
      </c>
      <c r="AS323" s="10" t="s">
        <v>59</v>
      </c>
      <c r="AT323" s="10" t="s">
        <v>59</v>
      </c>
      <c r="AU323" s="10" t="s">
        <v>59</v>
      </c>
      <c r="AV323" s="10" t="s">
        <v>59</v>
      </c>
      <c r="AW323" s="10" t="s">
        <v>59</v>
      </c>
      <c r="AX323" s="10" t="s">
        <v>59</v>
      </c>
      <c r="AY323" s="10" t="s">
        <v>59</v>
      </c>
      <c r="AZ323" s="10" t="s">
        <v>59</v>
      </c>
      <c r="BA323" s="10" t="s">
        <v>59</v>
      </c>
      <c r="BB323" s="10" t="s">
        <v>59</v>
      </c>
      <c r="BC323" s="10" t="s">
        <v>59</v>
      </c>
      <c r="BD323" s="10" t="s">
        <v>59</v>
      </c>
      <c r="BE323" s="10" t="s">
        <v>59</v>
      </c>
      <c r="BF323" s="5" t="s">
        <v>59</v>
      </c>
    </row>
    <row r="324" spans="1:58" ht="12.75" hidden="1" x14ac:dyDescent="0.2">
      <c r="A324" s="8" t="s">
        <v>382</v>
      </c>
      <c r="B324" s="9">
        <v>4382494</v>
      </c>
      <c r="C324" s="8" t="s">
        <v>485</v>
      </c>
      <c r="D324" s="8"/>
      <c r="E324" s="13" t="s">
        <v>445</v>
      </c>
      <c r="F324" s="13" t="s">
        <v>498</v>
      </c>
      <c r="G324" s="10" t="s">
        <v>59</v>
      </c>
      <c r="H324" s="10" t="s">
        <v>59</v>
      </c>
      <c r="I324" s="10" t="s">
        <v>59</v>
      </c>
      <c r="J324" s="10" t="s">
        <v>59</v>
      </c>
      <c r="K324" s="10" t="s">
        <v>59</v>
      </c>
      <c r="L324" s="10" t="s">
        <v>59</v>
      </c>
      <c r="M324" s="10" t="s">
        <v>59</v>
      </c>
      <c r="N324" s="10" t="s">
        <v>59</v>
      </c>
      <c r="O324" s="10" t="s">
        <v>59</v>
      </c>
      <c r="P324" s="10" t="s">
        <v>59</v>
      </c>
      <c r="Q324" s="10" t="s">
        <v>59</v>
      </c>
      <c r="R324" s="10" t="s">
        <v>59</v>
      </c>
      <c r="S324" s="10" t="s">
        <v>59</v>
      </c>
      <c r="T324" s="10" t="s">
        <v>59</v>
      </c>
      <c r="U324" s="10" t="s">
        <v>59</v>
      </c>
      <c r="V324" s="10" t="s">
        <v>59</v>
      </c>
      <c r="W324" s="10" t="s">
        <v>59</v>
      </c>
      <c r="X324" s="10" t="s">
        <v>59</v>
      </c>
      <c r="Y324" s="10" t="s">
        <v>59</v>
      </c>
      <c r="Z324" s="10" t="s">
        <v>59</v>
      </c>
      <c r="AA324" s="10" t="s">
        <v>59</v>
      </c>
      <c r="AB324" s="10" t="s">
        <v>59</v>
      </c>
      <c r="AC324" s="10" t="s">
        <v>59</v>
      </c>
      <c r="AD324" s="10" t="s">
        <v>59</v>
      </c>
      <c r="AE324" s="10" t="s">
        <v>59</v>
      </c>
      <c r="AF324" s="10" t="s">
        <v>59</v>
      </c>
      <c r="AG324" s="10" t="s">
        <v>59</v>
      </c>
      <c r="AH324" s="10" t="s">
        <v>59</v>
      </c>
      <c r="AI324" s="10" t="s">
        <v>59</v>
      </c>
      <c r="AJ324" s="10" t="s">
        <v>59</v>
      </c>
      <c r="AK324" s="10" t="s">
        <v>59</v>
      </c>
      <c r="AL324" s="10" t="s">
        <v>59</v>
      </c>
      <c r="AM324" s="10" t="s">
        <v>59</v>
      </c>
      <c r="AN324" s="10" t="s">
        <v>59</v>
      </c>
      <c r="AO324" s="10" t="s">
        <v>59</v>
      </c>
      <c r="AP324" s="10" t="s">
        <v>59</v>
      </c>
      <c r="AQ324" s="10" t="s">
        <v>59</v>
      </c>
      <c r="AR324" s="10" t="s">
        <v>59</v>
      </c>
      <c r="AS324" s="10" t="s">
        <v>59</v>
      </c>
      <c r="AT324" s="10" t="s">
        <v>59</v>
      </c>
      <c r="AU324" s="10" t="s">
        <v>59</v>
      </c>
      <c r="AV324" s="10" t="s">
        <v>59</v>
      </c>
      <c r="AW324" s="10" t="s">
        <v>59</v>
      </c>
      <c r="AX324" s="10" t="s">
        <v>59</v>
      </c>
      <c r="AY324" s="10" t="s">
        <v>59</v>
      </c>
      <c r="AZ324" s="10" t="s">
        <v>59</v>
      </c>
      <c r="BA324" s="10" t="s">
        <v>59</v>
      </c>
      <c r="BB324" s="10" t="s">
        <v>59</v>
      </c>
      <c r="BC324" s="10" t="s">
        <v>59</v>
      </c>
      <c r="BD324" s="10" t="s">
        <v>59</v>
      </c>
      <c r="BE324" s="10" t="s">
        <v>59</v>
      </c>
      <c r="BF324" s="5" t="s">
        <v>59</v>
      </c>
    </row>
    <row r="325" spans="1:58" hidden="1" x14ac:dyDescent="0.2">
      <c r="A325" s="8" t="s">
        <v>383</v>
      </c>
      <c r="B325" s="9">
        <v>4306246</v>
      </c>
      <c r="C325" s="16" t="s">
        <v>452</v>
      </c>
      <c r="D325" s="16"/>
      <c r="E325" s="17" t="s">
        <v>454</v>
      </c>
      <c r="F325" s="17" t="s">
        <v>446</v>
      </c>
      <c r="G325" s="11">
        <v>42.328801489595698</v>
      </c>
      <c r="H325" s="10" t="s">
        <v>59</v>
      </c>
      <c r="I325" s="10" t="s">
        <v>59</v>
      </c>
      <c r="J325" s="11">
        <v>41.084011708743503</v>
      </c>
      <c r="K325" s="11">
        <v>41.084011708743503</v>
      </c>
      <c r="L325" s="10" t="s">
        <v>59</v>
      </c>
      <c r="M325" s="10" t="s">
        <v>59</v>
      </c>
      <c r="N325" s="11">
        <v>45.4386715500249</v>
      </c>
      <c r="O325" s="11">
        <v>45.4386715500249</v>
      </c>
      <c r="P325" s="10" t="s">
        <v>59</v>
      </c>
      <c r="Q325" s="10" t="s">
        <v>59</v>
      </c>
      <c r="R325" s="11">
        <v>40.618265287858399</v>
      </c>
      <c r="S325" s="11">
        <v>40.618265287858399</v>
      </c>
      <c r="T325" s="10" t="s">
        <v>59</v>
      </c>
      <c r="U325" s="10" t="s">
        <v>59</v>
      </c>
      <c r="V325" s="11">
        <v>38.509850829134997</v>
      </c>
      <c r="W325" s="11">
        <v>38.509850829134997</v>
      </c>
      <c r="X325" s="10" t="s">
        <v>59</v>
      </c>
      <c r="Y325" s="10" t="s">
        <v>59</v>
      </c>
      <c r="Z325" s="11">
        <v>38.3709724697922</v>
      </c>
      <c r="AA325" s="11">
        <v>38.3709724697922</v>
      </c>
      <c r="AB325" s="10" t="s">
        <v>59</v>
      </c>
      <c r="AC325" s="10" t="s">
        <v>59</v>
      </c>
      <c r="AD325" s="11">
        <v>38.976656219542498</v>
      </c>
      <c r="AE325" s="11">
        <v>38.976656219542498</v>
      </c>
      <c r="AF325" s="10" t="s">
        <v>59</v>
      </c>
      <c r="AG325" s="10" t="s">
        <v>59</v>
      </c>
      <c r="AH325" s="11">
        <v>43.7914569847362</v>
      </c>
      <c r="AI325" s="11">
        <v>43.7914569847362</v>
      </c>
      <c r="AJ325" s="10" t="s">
        <v>59</v>
      </c>
      <c r="AK325" s="10" t="s">
        <v>59</v>
      </c>
      <c r="AL325" s="11">
        <v>41.985294781698698</v>
      </c>
      <c r="AM325" s="11">
        <v>41.985294781698698</v>
      </c>
      <c r="AN325" s="10" t="s">
        <v>59</v>
      </c>
      <c r="AO325" s="10" t="s">
        <v>59</v>
      </c>
      <c r="AP325" s="11">
        <v>43.222681206526403</v>
      </c>
      <c r="AQ325" s="11">
        <v>43.222681206526403</v>
      </c>
      <c r="AR325" s="10" t="s">
        <v>59</v>
      </c>
      <c r="AS325" s="10" t="s">
        <v>59</v>
      </c>
      <c r="AT325" s="11">
        <v>46.655956367691502</v>
      </c>
      <c r="AU325" s="11">
        <v>46.655956367691502</v>
      </c>
      <c r="AV325" s="10" t="s">
        <v>59</v>
      </c>
      <c r="AW325" s="10" t="s">
        <v>59</v>
      </c>
      <c r="AX325" s="11">
        <v>42.1542617849694</v>
      </c>
      <c r="AY325" s="11">
        <v>42.1542617849694</v>
      </c>
      <c r="AZ325" s="10" t="s">
        <v>59</v>
      </c>
      <c r="BA325" s="10" t="s">
        <v>59</v>
      </c>
      <c r="BB325" s="11">
        <v>36.768097407784701</v>
      </c>
      <c r="BC325" s="11">
        <v>36.768097407784701</v>
      </c>
      <c r="BD325" s="10" t="s">
        <v>59</v>
      </c>
      <c r="BE325" s="10" t="s">
        <v>59</v>
      </c>
      <c r="BF325" s="6">
        <v>25.926121464187101</v>
      </c>
    </row>
    <row r="326" spans="1:58" ht="12.75" hidden="1" x14ac:dyDescent="0.2">
      <c r="A326" s="8" t="s">
        <v>384</v>
      </c>
      <c r="B326" s="9">
        <v>4179562</v>
      </c>
      <c r="C326" s="8" t="s">
        <v>571</v>
      </c>
      <c r="D326" s="8" t="s">
        <v>599</v>
      </c>
      <c r="E326" s="13" t="s">
        <v>445</v>
      </c>
      <c r="F326" s="13" t="s">
        <v>448</v>
      </c>
      <c r="G326" s="10" t="s">
        <v>59</v>
      </c>
      <c r="H326" s="10" t="s">
        <v>59</v>
      </c>
      <c r="I326" s="10" t="s">
        <v>59</v>
      </c>
      <c r="J326" s="10" t="s">
        <v>59</v>
      </c>
      <c r="K326" s="10" t="s">
        <v>59</v>
      </c>
      <c r="L326" s="10" t="s">
        <v>59</v>
      </c>
      <c r="M326" s="10" t="s">
        <v>59</v>
      </c>
      <c r="N326" s="10" t="s">
        <v>59</v>
      </c>
      <c r="O326" s="10" t="s">
        <v>59</v>
      </c>
      <c r="P326" s="10" t="s">
        <v>59</v>
      </c>
      <c r="Q326" s="10" t="s">
        <v>59</v>
      </c>
      <c r="R326" s="10" t="s">
        <v>59</v>
      </c>
      <c r="S326" s="10" t="s">
        <v>59</v>
      </c>
      <c r="T326" s="10" t="s">
        <v>59</v>
      </c>
      <c r="U326" s="10" t="s">
        <v>59</v>
      </c>
      <c r="V326" s="10" t="s">
        <v>59</v>
      </c>
      <c r="W326" s="10" t="s">
        <v>59</v>
      </c>
      <c r="X326" s="10" t="s">
        <v>59</v>
      </c>
      <c r="Y326" s="10" t="s">
        <v>59</v>
      </c>
      <c r="Z326" s="10" t="s">
        <v>59</v>
      </c>
      <c r="AA326" s="10" t="s">
        <v>59</v>
      </c>
      <c r="AB326" s="10" t="s">
        <v>59</v>
      </c>
      <c r="AC326" s="10" t="s">
        <v>59</v>
      </c>
      <c r="AD326" s="10" t="s">
        <v>59</v>
      </c>
      <c r="AE326" s="10" t="s">
        <v>59</v>
      </c>
      <c r="AF326" s="10" t="s">
        <v>59</v>
      </c>
      <c r="AG326" s="10" t="s">
        <v>59</v>
      </c>
      <c r="AH326" s="10" t="s">
        <v>59</v>
      </c>
      <c r="AI326" s="10" t="s">
        <v>59</v>
      </c>
      <c r="AJ326" s="10" t="s">
        <v>59</v>
      </c>
      <c r="AK326" s="10" t="s">
        <v>59</v>
      </c>
      <c r="AL326" s="10" t="s">
        <v>59</v>
      </c>
      <c r="AM326" s="10" t="s">
        <v>59</v>
      </c>
      <c r="AN326" s="10" t="s">
        <v>59</v>
      </c>
      <c r="AO326" s="10" t="s">
        <v>59</v>
      </c>
      <c r="AP326" s="10" t="s">
        <v>59</v>
      </c>
      <c r="AQ326" s="10" t="s">
        <v>59</v>
      </c>
      <c r="AR326" s="10" t="s">
        <v>59</v>
      </c>
      <c r="AS326" s="10" t="s">
        <v>59</v>
      </c>
      <c r="AT326" s="10" t="s">
        <v>59</v>
      </c>
      <c r="AU326" s="10" t="s">
        <v>59</v>
      </c>
      <c r="AV326" s="10" t="s">
        <v>59</v>
      </c>
      <c r="AW326" s="10" t="s">
        <v>59</v>
      </c>
      <c r="AX326" s="10" t="s">
        <v>59</v>
      </c>
      <c r="AY326" s="10" t="s">
        <v>59</v>
      </c>
      <c r="AZ326" s="10" t="s">
        <v>59</v>
      </c>
      <c r="BA326" s="10" t="s">
        <v>59</v>
      </c>
      <c r="BB326" s="10" t="s">
        <v>59</v>
      </c>
      <c r="BC326" s="10" t="s">
        <v>59</v>
      </c>
      <c r="BD326" s="10" t="s">
        <v>59</v>
      </c>
      <c r="BE326" s="10" t="s">
        <v>59</v>
      </c>
      <c r="BF326" s="5" t="s">
        <v>59</v>
      </c>
    </row>
    <row r="327" spans="1:58" ht="12.75" hidden="1" x14ac:dyDescent="0.2">
      <c r="A327" s="8" t="s">
        <v>385</v>
      </c>
      <c r="B327" s="9">
        <v>19689543</v>
      </c>
      <c r="C327" s="8">
        <v>6719</v>
      </c>
      <c r="D327" s="8" t="s">
        <v>600</v>
      </c>
      <c r="E327" s="13" t="s">
        <v>441</v>
      </c>
      <c r="F327" s="13" t="s">
        <v>518</v>
      </c>
      <c r="G327" s="11">
        <v>8.5638434529416805E-3</v>
      </c>
      <c r="H327" s="10" t="s">
        <v>59</v>
      </c>
      <c r="I327" s="10" t="s">
        <v>59</v>
      </c>
      <c r="J327" s="11">
        <v>74.408921933085495</v>
      </c>
      <c r="K327" s="11">
        <v>74.408921933085495</v>
      </c>
      <c r="L327" s="10" t="s">
        <v>59</v>
      </c>
      <c r="M327" s="10" t="s">
        <v>59</v>
      </c>
      <c r="N327" s="10" t="s">
        <v>59</v>
      </c>
      <c r="O327" s="10" t="s">
        <v>59</v>
      </c>
      <c r="P327" s="10" t="s">
        <v>59</v>
      </c>
      <c r="Q327" s="10" t="s">
        <v>59</v>
      </c>
      <c r="R327" s="10" t="s">
        <v>59</v>
      </c>
      <c r="S327" s="10" t="s">
        <v>59</v>
      </c>
      <c r="T327" s="10" t="s">
        <v>59</v>
      </c>
      <c r="U327" s="10" t="s">
        <v>59</v>
      </c>
      <c r="V327" s="11">
        <v>76.790208190345496</v>
      </c>
      <c r="W327" s="11">
        <v>76.790208190345496</v>
      </c>
      <c r="X327" s="10" t="s">
        <v>59</v>
      </c>
      <c r="Y327" s="10" t="s">
        <v>59</v>
      </c>
      <c r="Z327" s="11">
        <v>9.7067745197168893</v>
      </c>
      <c r="AA327" s="11">
        <v>9.7067745197168893</v>
      </c>
      <c r="AB327" s="10" t="s">
        <v>59</v>
      </c>
      <c r="AC327" s="10" t="s">
        <v>59</v>
      </c>
      <c r="AD327" s="10" t="s">
        <v>59</v>
      </c>
      <c r="AE327" s="10" t="s">
        <v>59</v>
      </c>
      <c r="AF327" s="10" t="s">
        <v>59</v>
      </c>
      <c r="AG327" s="10" t="s">
        <v>59</v>
      </c>
      <c r="AH327" s="10" t="s">
        <v>59</v>
      </c>
      <c r="AI327" s="10" t="s">
        <v>59</v>
      </c>
      <c r="AJ327" s="10" t="s">
        <v>59</v>
      </c>
      <c r="AK327" s="10" t="s">
        <v>59</v>
      </c>
      <c r="AL327" s="10" t="s">
        <v>59</v>
      </c>
      <c r="AM327" s="10" t="s">
        <v>59</v>
      </c>
      <c r="AN327" s="10" t="s">
        <v>59</v>
      </c>
      <c r="AO327" s="10" t="s">
        <v>59</v>
      </c>
      <c r="AP327" s="10" t="s">
        <v>59</v>
      </c>
      <c r="AQ327" s="10" t="s">
        <v>59</v>
      </c>
      <c r="AR327" s="10" t="s">
        <v>59</v>
      </c>
      <c r="AS327" s="10" t="s">
        <v>59</v>
      </c>
      <c r="AT327" s="10" t="s">
        <v>59</v>
      </c>
      <c r="AU327" s="10" t="s">
        <v>59</v>
      </c>
      <c r="AV327" s="10" t="s">
        <v>59</v>
      </c>
      <c r="AW327" s="10" t="s">
        <v>59</v>
      </c>
      <c r="AX327" s="10" t="s">
        <v>59</v>
      </c>
      <c r="AY327" s="10" t="s">
        <v>59</v>
      </c>
      <c r="AZ327" s="10" t="s">
        <v>59</v>
      </c>
      <c r="BA327" s="10" t="s">
        <v>59</v>
      </c>
      <c r="BB327" s="10" t="s">
        <v>59</v>
      </c>
      <c r="BC327" s="10" t="s">
        <v>59</v>
      </c>
      <c r="BD327" s="10" t="s">
        <v>59</v>
      </c>
      <c r="BE327" s="10" t="s">
        <v>59</v>
      </c>
      <c r="BF327" s="5" t="s">
        <v>59</v>
      </c>
    </row>
    <row r="328" spans="1:58" ht="12.75" hidden="1" x14ac:dyDescent="0.2">
      <c r="A328" s="30" t="s">
        <v>386</v>
      </c>
      <c r="B328" s="31">
        <v>6571128</v>
      </c>
      <c r="C328" s="8" t="s">
        <v>485</v>
      </c>
      <c r="D328" s="8"/>
      <c r="E328" s="13" t="s">
        <v>441</v>
      </c>
      <c r="F328" s="13" t="s">
        <v>448</v>
      </c>
      <c r="G328" s="10" t="s">
        <v>59</v>
      </c>
      <c r="H328" s="10" t="s">
        <v>59</v>
      </c>
      <c r="I328" s="10" t="s">
        <v>59</v>
      </c>
      <c r="J328" s="10" t="s">
        <v>59</v>
      </c>
      <c r="K328" s="10" t="s">
        <v>59</v>
      </c>
      <c r="L328" s="10" t="s">
        <v>59</v>
      </c>
      <c r="M328" s="10" t="s">
        <v>59</v>
      </c>
      <c r="N328" s="10" t="s">
        <v>59</v>
      </c>
      <c r="O328" s="10" t="s">
        <v>59</v>
      </c>
      <c r="P328" s="10" t="s">
        <v>59</v>
      </c>
      <c r="Q328" s="10" t="s">
        <v>59</v>
      </c>
      <c r="R328" s="10" t="s">
        <v>59</v>
      </c>
      <c r="S328" s="10" t="s">
        <v>59</v>
      </c>
      <c r="T328" s="10" t="s">
        <v>59</v>
      </c>
      <c r="U328" s="10" t="s">
        <v>59</v>
      </c>
      <c r="V328" s="10" t="s">
        <v>59</v>
      </c>
      <c r="W328" s="10" t="s">
        <v>59</v>
      </c>
      <c r="X328" s="10" t="s">
        <v>59</v>
      </c>
      <c r="Y328" s="10" t="s">
        <v>59</v>
      </c>
      <c r="Z328" s="10" t="s">
        <v>59</v>
      </c>
      <c r="AA328" s="10" t="s">
        <v>59</v>
      </c>
      <c r="AB328" s="10" t="s">
        <v>59</v>
      </c>
      <c r="AC328" s="10" t="s">
        <v>59</v>
      </c>
      <c r="AD328" s="10" t="s">
        <v>59</v>
      </c>
      <c r="AE328" s="10" t="s">
        <v>59</v>
      </c>
      <c r="AF328" s="10" t="s">
        <v>59</v>
      </c>
      <c r="AG328" s="10" t="s">
        <v>59</v>
      </c>
      <c r="AH328" s="10" t="s">
        <v>59</v>
      </c>
      <c r="AI328" s="10" t="s">
        <v>59</v>
      </c>
      <c r="AJ328" s="10" t="s">
        <v>59</v>
      </c>
      <c r="AK328" s="10" t="s">
        <v>59</v>
      </c>
      <c r="AL328" s="10" t="s">
        <v>59</v>
      </c>
      <c r="AM328" s="10" t="s">
        <v>59</v>
      </c>
      <c r="AN328" s="10" t="s">
        <v>59</v>
      </c>
      <c r="AO328" s="10" t="s">
        <v>59</v>
      </c>
      <c r="AP328" s="10" t="s">
        <v>59</v>
      </c>
      <c r="AQ328" s="10" t="s">
        <v>59</v>
      </c>
      <c r="AR328" s="10" t="s">
        <v>59</v>
      </c>
      <c r="AS328" s="10" t="s">
        <v>59</v>
      </c>
      <c r="AT328" s="10" t="s">
        <v>59</v>
      </c>
      <c r="AU328" s="10" t="s">
        <v>59</v>
      </c>
      <c r="AV328" s="10" t="s">
        <v>59</v>
      </c>
      <c r="AW328" s="10" t="s">
        <v>59</v>
      </c>
      <c r="AX328" s="10" t="s">
        <v>59</v>
      </c>
      <c r="AY328" s="10" t="s">
        <v>59</v>
      </c>
      <c r="AZ328" s="10" t="s">
        <v>59</v>
      </c>
      <c r="BA328" s="10" t="s">
        <v>59</v>
      </c>
      <c r="BB328" s="10" t="s">
        <v>59</v>
      </c>
      <c r="BC328" s="10" t="s">
        <v>59</v>
      </c>
      <c r="BD328" s="10" t="s">
        <v>59</v>
      </c>
      <c r="BE328" s="10" t="s">
        <v>59</v>
      </c>
      <c r="BF328" s="5" t="s">
        <v>59</v>
      </c>
    </row>
    <row r="329" spans="1:58" ht="12.75" hidden="1" x14ac:dyDescent="0.2">
      <c r="A329" s="30" t="s">
        <v>387</v>
      </c>
      <c r="B329" s="31">
        <v>4181217</v>
      </c>
      <c r="C329" s="8" t="s">
        <v>494</v>
      </c>
      <c r="D329" s="8"/>
      <c r="E329" s="13" t="s">
        <v>441</v>
      </c>
      <c r="F329" s="13" t="s">
        <v>448</v>
      </c>
      <c r="G329" s="10" t="s">
        <v>59</v>
      </c>
      <c r="H329" s="10" t="s">
        <v>59</v>
      </c>
      <c r="I329" s="10" t="s">
        <v>59</v>
      </c>
      <c r="J329" s="10" t="s">
        <v>59</v>
      </c>
      <c r="K329" s="10" t="s">
        <v>59</v>
      </c>
      <c r="L329" s="10" t="s">
        <v>59</v>
      </c>
      <c r="M329" s="10" t="s">
        <v>59</v>
      </c>
      <c r="N329" s="10" t="s">
        <v>59</v>
      </c>
      <c r="O329" s="10" t="s">
        <v>59</v>
      </c>
      <c r="P329" s="10" t="s">
        <v>59</v>
      </c>
      <c r="Q329" s="10" t="s">
        <v>59</v>
      </c>
      <c r="R329" s="10" t="s">
        <v>59</v>
      </c>
      <c r="S329" s="10" t="s">
        <v>59</v>
      </c>
      <c r="T329" s="10" t="s">
        <v>59</v>
      </c>
      <c r="U329" s="10" t="s">
        <v>59</v>
      </c>
      <c r="V329" s="10" t="s">
        <v>59</v>
      </c>
      <c r="W329" s="10" t="s">
        <v>59</v>
      </c>
      <c r="X329" s="10" t="s">
        <v>59</v>
      </c>
      <c r="Y329" s="10" t="s">
        <v>59</v>
      </c>
      <c r="Z329" s="10" t="s">
        <v>59</v>
      </c>
      <c r="AA329" s="10" t="s">
        <v>59</v>
      </c>
      <c r="AB329" s="10" t="s">
        <v>59</v>
      </c>
      <c r="AC329" s="10" t="s">
        <v>59</v>
      </c>
      <c r="AD329" s="10" t="s">
        <v>59</v>
      </c>
      <c r="AE329" s="10" t="s">
        <v>59</v>
      </c>
      <c r="AF329" s="10" t="s">
        <v>59</v>
      </c>
      <c r="AG329" s="10" t="s">
        <v>59</v>
      </c>
      <c r="AH329" s="10" t="s">
        <v>59</v>
      </c>
      <c r="AI329" s="10" t="s">
        <v>59</v>
      </c>
      <c r="AJ329" s="10" t="s">
        <v>59</v>
      </c>
      <c r="AK329" s="10" t="s">
        <v>59</v>
      </c>
      <c r="AL329" s="10" t="s">
        <v>59</v>
      </c>
      <c r="AM329" s="10" t="s">
        <v>59</v>
      </c>
      <c r="AN329" s="10" t="s">
        <v>59</v>
      </c>
      <c r="AO329" s="10" t="s">
        <v>59</v>
      </c>
      <c r="AP329" s="10" t="s">
        <v>59</v>
      </c>
      <c r="AQ329" s="10" t="s">
        <v>59</v>
      </c>
      <c r="AR329" s="10" t="s">
        <v>59</v>
      </c>
      <c r="AS329" s="10" t="s">
        <v>59</v>
      </c>
      <c r="AT329" s="10" t="s">
        <v>59</v>
      </c>
      <c r="AU329" s="10" t="s">
        <v>59</v>
      </c>
      <c r="AV329" s="10" t="s">
        <v>59</v>
      </c>
      <c r="AW329" s="10" t="s">
        <v>59</v>
      </c>
      <c r="AX329" s="10" t="s">
        <v>59</v>
      </c>
      <c r="AY329" s="10" t="s">
        <v>59</v>
      </c>
      <c r="AZ329" s="10" t="s">
        <v>59</v>
      </c>
      <c r="BA329" s="10" t="s">
        <v>59</v>
      </c>
      <c r="BB329" s="10" t="s">
        <v>59</v>
      </c>
      <c r="BC329" s="10" t="s">
        <v>59</v>
      </c>
      <c r="BD329" s="10" t="s">
        <v>59</v>
      </c>
      <c r="BE329" s="10" t="s">
        <v>59</v>
      </c>
      <c r="BF329" s="5" t="s">
        <v>59</v>
      </c>
    </row>
    <row r="330" spans="1:58" hidden="1" x14ac:dyDescent="0.2">
      <c r="A330" s="8" t="s">
        <v>388</v>
      </c>
      <c r="B330" s="9">
        <v>4809619</v>
      </c>
      <c r="C330" s="16" t="s">
        <v>452</v>
      </c>
      <c r="D330" s="16"/>
      <c r="E330" s="17" t="s">
        <v>441</v>
      </c>
      <c r="F330" s="17" t="s">
        <v>446</v>
      </c>
      <c r="G330" s="11">
        <v>19.457913512122602</v>
      </c>
      <c r="H330" s="10" t="s">
        <v>59</v>
      </c>
      <c r="I330" s="10" t="s">
        <v>59</v>
      </c>
      <c r="J330" s="11">
        <v>24.917021655616601</v>
      </c>
      <c r="K330" s="11">
        <v>24.917021655616601</v>
      </c>
      <c r="L330" s="10" t="s">
        <v>59</v>
      </c>
      <c r="M330" s="11">
        <v>21.623496355622901</v>
      </c>
      <c r="N330" s="11">
        <v>17.4331142780816</v>
      </c>
      <c r="O330" s="11">
        <v>17.4331142780816</v>
      </c>
      <c r="P330" s="11">
        <v>14.859153007436101</v>
      </c>
      <c r="Q330" s="11">
        <v>14.3282221475858</v>
      </c>
      <c r="R330" s="11">
        <v>15.9912920446965</v>
      </c>
      <c r="S330" s="11">
        <v>15.9912920446965</v>
      </c>
      <c r="T330" s="11">
        <v>14.6035225850947</v>
      </c>
      <c r="U330" s="11">
        <v>13.639053843429499</v>
      </c>
      <c r="V330" s="11">
        <v>14.216428087561001</v>
      </c>
      <c r="W330" s="11">
        <v>15.290283608555701</v>
      </c>
      <c r="X330" s="11">
        <v>17.270504405428898</v>
      </c>
      <c r="Y330" s="11">
        <v>18.429708727716299</v>
      </c>
      <c r="Z330" s="11">
        <v>18.867367538797399</v>
      </c>
      <c r="AA330" s="11">
        <v>18.867367538797399</v>
      </c>
      <c r="AB330" s="11">
        <v>18.092638794879999</v>
      </c>
      <c r="AC330" s="11">
        <v>18.6267136282591</v>
      </c>
      <c r="AD330" s="11">
        <v>18.809080878162</v>
      </c>
      <c r="AE330" s="11">
        <v>18.658195745938901</v>
      </c>
      <c r="AF330" s="10" t="s">
        <v>59</v>
      </c>
      <c r="AG330" s="10" t="s">
        <v>59</v>
      </c>
      <c r="AH330" s="11">
        <v>30.1248952146899</v>
      </c>
      <c r="AI330" s="11">
        <v>30.1248952146899</v>
      </c>
      <c r="AJ330" s="10" t="s">
        <v>59</v>
      </c>
      <c r="AK330" s="10" t="s">
        <v>59</v>
      </c>
      <c r="AL330" s="11">
        <v>20.767614532727599</v>
      </c>
      <c r="AM330" s="11">
        <v>20.767614532727599</v>
      </c>
      <c r="AN330" s="10" t="s">
        <v>59</v>
      </c>
      <c r="AO330" s="10" t="s">
        <v>59</v>
      </c>
      <c r="AP330" s="11">
        <v>24.595518287728201</v>
      </c>
      <c r="AQ330" s="11">
        <v>24.595518287728201</v>
      </c>
      <c r="AR330" s="10" t="s">
        <v>59</v>
      </c>
      <c r="AS330" s="10" t="s">
        <v>59</v>
      </c>
      <c r="AT330" s="11">
        <v>22.867505121607401</v>
      </c>
      <c r="AU330" s="11">
        <v>22.867505121607401</v>
      </c>
      <c r="AV330" s="10" t="s">
        <v>59</v>
      </c>
      <c r="AW330" s="10" t="s">
        <v>59</v>
      </c>
      <c r="AX330" s="11">
        <v>32.167831403538997</v>
      </c>
      <c r="AY330" s="11">
        <v>32.167831403538997</v>
      </c>
      <c r="AZ330" s="10" t="s">
        <v>59</v>
      </c>
      <c r="BA330" s="10" t="s">
        <v>59</v>
      </c>
      <c r="BB330" s="11">
        <v>33.192011143639498</v>
      </c>
      <c r="BC330" s="11">
        <v>33.192011143639498</v>
      </c>
      <c r="BD330" s="10" t="s">
        <v>59</v>
      </c>
      <c r="BE330" s="10" t="s">
        <v>59</v>
      </c>
      <c r="BF330" s="5" t="s">
        <v>59</v>
      </c>
    </row>
    <row r="331" spans="1:58" hidden="1" x14ac:dyDescent="0.2">
      <c r="A331" s="8" t="s">
        <v>389</v>
      </c>
      <c r="B331" s="9">
        <v>4683468</v>
      </c>
      <c r="C331" s="16" t="s">
        <v>452</v>
      </c>
      <c r="D331" s="16"/>
      <c r="E331" s="17" t="s">
        <v>450</v>
      </c>
      <c r="F331" s="17" t="s">
        <v>446</v>
      </c>
      <c r="G331" s="11">
        <v>30.068887438173899</v>
      </c>
      <c r="H331" s="11">
        <v>29.0017891379593</v>
      </c>
      <c r="I331" s="11">
        <v>29.5303356791913</v>
      </c>
      <c r="J331" s="11">
        <v>31.009611812971801</v>
      </c>
      <c r="K331" s="11">
        <v>35.039280525002603</v>
      </c>
      <c r="L331" s="11">
        <v>30.799061775643001</v>
      </c>
      <c r="M331" s="11">
        <v>29.907097880127399</v>
      </c>
      <c r="N331" s="11">
        <v>30.5709802859935</v>
      </c>
      <c r="O331" s="11">
        <v>31.594095071341599</v>
      </c>
      <c r="P331" s="11">
        <v>31.659144020234201</v>
      </c>
      <c r="Q331" s="11">
        <v>32.697012357585201</v>
      </c>
      <c r="R331" s="11">
        <v>31.406046829341001</v>
      </c>
      <c r="S331" s="11">
        <v>32.257189606010698</v>
      </c>
      <c r="T331" s="11">
        <v>31.2240744133201</v>
      </c>
      <c r="U331" s="11">
        <v>32.200190387048899</v>
      </c>
      <c r="V331" s="11">
        <v>35.672229200168402</v>
      </c>
      <c r="W331" s="11">
        <v>36.527591433775498</v>
      </c>
      <c r="X331" s="11">
        <v>32.717543795807998</v>
      </c>
      <c r="Y331" s="11">
        <v>34.519086542994899</v>
      </c>
      <c r="Z331" s="11">
        <v>32.622570622081703</v>
      </c>
      <c r="AA331" s="11">
        <v>34.187037162546702</v>
      </c>
      <c r="AB331" s="11">
        <v>23.283641929692902</v>
      </c>
      <c r="AC331" s="11">
        <v>19.866630302103299</v>
      </c>
      <c r="AD331" s="11">
        <v>19.732258393052302</v>
      </c>
      <c r="AE331" s="11">
        <v>35.662271250796799</v>
      </c>
      <c r="AF331" s="10" t="s">
        <v>59</v>
      </c>
      <c r="AG331" s="10" t="s">
        <v>59</v>
      </c>
      <c r="AH331" s="10" t="s">
        <v>59</v>
      </c>
      <c r="AI331" s="11">
        <v>29.2863631399774</v>
      </c>
      <c r="AJ331" s="10" t="s">
        <v>59</v>
      </c>
      <c r="AK331" s="10" t="s">
        <v>59</v>
      </c>
      <c r="AL331" s="10" t="s">
        <v>59</v>
      </c>
      <c r="AM331" s="11">
        <v>29.7257005594753</v>
      </c>
      <c r="AN331" s="10" t="s">
        <v>59</v>
      </c>
      <c r="AO331" s="10" t="s">
        <v>59</v>
      </c>
      <c r="AP331" s="10" t="s">
        <v>59</v>
      </c>
      <c r="AQ331" s="11">
        <v>31.6258565843996</v>
      </c>
      <c r="AR331" s="10" t="s">
        <v>59</v>
      </c>
      <c r="AS331" s="10" t="s">
        <v>59</v>
      </c>
      <c r="AT331" s="10" t="s">
        <v>59</v>
      </c>
      <c r="AU331" s="11">
        <v>40.281090282984302</v>
      </c>
      <c r="AV331" s="10" t="s">
        <v>59</v>
      </c>
      <c r="AW331" s="10" t="s">
        <v>59</v>
      </c>
      <c r="AX331" s="10" t="s">
        <v>59</v>
      </c>
      <c r="AY331" s="11">
        <v>35.470765066344299</v>
      </c>
      <c r="AZ331" s="10" t="s">
        <v>59</v>
      </c>
      <c r="BA331" s="10" t="s">
        <v>59</v>
      </c>
      <c r="BB331" s="10" t="s">
        <v>59</v>
      </c>
      <c r="BC331" s="11">
        <v>28.996271671744498</v>
      </c>
      <c r="BD331" s="10" t="s">
        <v>59</v>
      </c>
      <c r="BE331" s="10" t="s">
        <v>59</v>
      </c>
      <c r="BF331" s="5" t="s">
        <v>59</v>
      </c>
    </row>
    <row r="332" spans="1:58" ht="12.75" hidden="1" x14ac:dyDescent="0.2">
      <c r="A332" s="8" t="s">
        <v>391</v>
      </c>
      <c r="B332" s="9">
        <v>4326942</v>
      </c>
      <c r="C332" s="8" t="s">
        <v>569</v>
      </c>
      <c r="D332" s="8"/>
      <c r="E332" s="13" t="s">
        <v>457</v>
      </c>
      <c r="F332" s="13" t="s">
        <v>490</v>
      </c>
      <c r="G332" s="11">
        <v>46.718918721509802</v>
      </c>
      <c r="H332" s="10" t="s">
        <v>59</v>
      </c>
      <c r="I332" s="10" t="s">
        <v>59</v>
      </c>
      <c r="J332" s="11">
        <v>46.177954749802701</v>
      </c>
      <c r="K332" s="11">
        <v>46.177954749802701</v>
      </c>
      <c r="L332" s="10" t="s">
        <v>59</v>
      </c>
      <c r="M332" s="10" t="s">
        <v>59</v>
      </c>
      <c r="N332" s="10" t="s">
        <v>59</v>
      </c>
      <c r="O332" s="10" t="s">
        <v>59</v>
      </c>
      <c r="P332" s="10" t="s">
        <v>59</v>
      </c>
      <c r="Q332" s="10" t="s">
        <v>59</v>
      </c>
      <c r="R332" s="10" t="s">
        <v>59</v>
      </c>
      <c r="S332" s="10" t="s">
        <v>59</v>
      </c>
      <c r="T332" s="10" t="s">
        <v>59</v>
      </c>
      <c r="U332" s="10" t="s">
        <v>59</v>
      </c>
      <c r="V332" s="11">
        <v>68.525339161874896</v>
      </c>
      <c r="W332" s="11">
        <v>68.525339161874896</v>
      </c>
      <c r="X332" s="10" t="s">
        <v>59</v>
      </c>
      <c r="Y332" s="10" t="s">
        <v>59</v>
      </c>
      <c r="Z332" s="11">
        <v>76.384534002150801</v>
      </c>
      <c r="AA332" s="11">
        <v>76.384534002150801</v>
      </c>
      <c r="AB332" s="10" t="s">
        <v>59</v>
      </c>
      <c r="AC332" s="10" t="s">
        <v>59</v>
      </c>
      <c r="AD332" s="11">
        <v>69.635104859004002</v>
      </c>
      <c r="AE332" s="11">
        <v>69.635104859004002</v>
      </c>
      <c r="AF332" s="10" t="s">
        <v>59</v>
      </c>
      <c r="AG332" s="10" t="s">
        <v>59</v>
      </c>
      <c r="AH332" s="11">
        <v>90.676300302270604</v>
      </c>
      <c r="AI332" s="11">
        <v>90.676300302270604</v>
      </c>
      <c r="AJ332" s="10" t="s">
        <v>59</v>
      </c>
      <c r="AK332" s="10" t="s">
        <v>59</v>
      </c>
      <c r="AL332" s="11">
        <v>87.238389990090297</v>
      </c>
      <c r="AM332" s="11">
        <v>87.238389990090297</v>
      </c>
      <c r="AN332" s="10" t="s">
        <v>59</v>
      </c>
      <c r="AO332" s="10" t="s">
        <v>59</v>
      </c>
      <c r="AP332" s="11">
        <v>87.721690894249903</v>
      </c>
      <c r="AQ332" s="11">
        <v>87.721690894249903</v>
      </c>
      <c r="AR332" s="10" t="s">
        <v>59</v>
      </c>
      <c r="AS332" s="10" t="s">
        <v>59</v>
      </c>
      <c r="AT332" s="11">
        <v>81.478741257962</v>
      </c>
      <c r="AU332" s="11">
        <v>81.478741257962</v>
      </c>
      <c r="AV332" s="10" t="s">
        <v>59</v>
      </c>
      <c r="AW332" s="10" t="s">
        <v>59</v>
      </c>
      <c r="AX332" s="11">
        <v>85.630904887141298</v>
      </c>
      <c r="AY332" s="11">
        <v>85.630904887141298</v>
      </c>
      <c r="AZ332" s="10" t="s">
        <v>59</v>
      </c>
      <c r="BA332" s="10" t="s">
        <v>59</v>
      </c>
      <c r="BB332" s="11">
        <v>80.934669211891205</v>
      </c>
      <c r="BC332" s="11">
        <v>80.934669211891205</v>
      </c>
      <c r="BD332" s="10" t="s">
        <v>59</v>
      </c>
      <c r="BE332" s="10" t="s">
        <v>59</v>
      </c>
      <c r="BF332" s="5" t="s">
        <v>59</v>
      </c>
    </row>
    <row r="333" spans="1:58" ht="12.75" hidden="1" x14ac:dyDescent="0.2">
      <c r="A333" s="8" t="s">
        <v>392</v>
      </c>
      <c r="B333" s="9">
        <v>4408380</v>
      </c>
      <c r="C333" s="8" t="s">
        <v>485</v>
      </c>
      <c r="D333" s="8"/>
      <c r="E333" s="13" t="s">
        <v>441</v>
      </c>
      <c r="F333" s="13" t="s">
        <v>448</v>
      </c>
      <c r="G333" s="10" t="s">
        <v>59</v>
      </c>
      <c r="H333" s="10" t="s">
        <v>59</v>
      </c>
      <c r="I333" s="10" t="s">
        <v>59</v>
      </c>
      <c r="J333" s="10" t="s">
        <v>59</v>
      </c>
      <c r="K333" s="10" t="s">
        <v>59</v>
      </c>
      <c r="L333" s="10" t="s">
        <v>59</v>
      </c>
      <c r="M333" s="10" t="s">
        <v>59</v>
      </c>
      <c r="N333" s="10" t="s">
        <v>59</v>
      </c>
      <c r="O333" s="10" t="s">
        <v>59</v>
      </c>
      <c r="P333" s="10" t="s">
        <v>59</v>
      </c>
      <c r="Q333" s="10" t="s">
        <v>59</v>
      </c>
      <c r="R333" s="10" t="s">
        <v>59</v>
      </c>
      <c r="S333" s="10" t="s">
        <v>59</v>
      </c>
      <c r="T333" s="10" t="s">
        <v>59</v>
      </c>
      <c r="U333" s="10" t="s">
        <v>59</v>
      </c>
      <c r="V333" s="10" t="s">
        <v>59</v>
      </c>
      <c r="W333" s="10" t="s">
        <v>59</v>
      </c>
      <c r="X333" s="10" t="s">
        <v>59</v>
      </c>
      <c r="Y333" s="10" t="s">
        <v>59</v>
      </c>
      <c r="Z333" s="10" t="s">
        <v>59</v>
      </c>
      <c r="AA333" s="10" t="s">
        <v>59</v>
      </c>
      <c r="AB333" s="10" t="s">
        <v>59</v>
      </c>
      <c r="AC333" s="10" t="s">
        <v>59</v>
      </c>
      <c r="AD333" s="10" t="s">
        <v>59</v>
      </c>
      <c r="AE333" s="10" t="s">
        <v>59</v>
      </c>
      <c r="AF333" s="10" t="s">
        <v>59</v>
      </c>
      <c r="AG333" s="10" t="s">
        <v>59</v>
      </c>
      <c r="AH333" s="10" t="s">
        <v>59</v>
      </c>
      <c r="AI333" s="10" t="s">
        <v>59</v>
      </c>
      <c r="AJ333" s="10" t="s">
        <v>59</v>
      </c>
      <c r="AK333" s="10" t="s">
        <v>59</v>
      </c>
      <c r="AL333" s="10" t="s">
        <v>59</v>
      </c>
      <c r="AM333" s="10" t="s">
        <v>59</v>
      </c>
      <c r="AN333" s="10" t="s">
        <v>59</v>
      </c>
      <c r="AO333" s="10" t="s">
        <v>59</v>
      </c>
      <c r="AP333" s="10" t="s">
        <v>59</v>
      </c>
      <c r="AQ333" s="10" t="s">
        <v>59</v>
      </c>
      <c r="AR333" s="10" t="s">
        <v>59</v>
      </c>
      <c r="AS333" s="10" t="s">
        <v>59</v>
      </c>
      <c r="AT333" s="10" t="s">
        <v>59</v>
      </c>
      <c r="AU333" s="10" t="s">
        <v>59</v>
      </c>
      <c r="AV333" s="10" t="s">
        <v>59</v>
      </c>
      <c r="AW333" s="10" t="s">
        <v>59</v>
      </c>
      <c r="AX333" s="10" t="s">
        <v>59</v>
      </c>
      <c r="AY333" s="10" t="s">
        <v>59</v>
      </c>
      <c r="AZ333" s="10" t="s">
        <v>59</v>
      </c>
      <c r="BA333" s="10" t="s">
        <v>59</v>
      </c>
      <c r="BB333" s="10" t="s">
        <v>59</v>
      </c>
      <c r="BC333" s="10" t="s">
        <v>59</v>
      </c>
      <c r="BD333" s="10" t="s">
        <v>59</v>
      </c>
      <c r="BE333" s="10" t="s">
        <v>59</v>
      </c>
      <c r="BF333" s="5" t="s">
        <v>59</v>
      </c>
    </row>
    <row r="334" spans="1:58" hidden="1" x14ac:dyDescent="0.2">
      <c r="A334" s="8" t="s">
        <v>393</v>
      </c>
      <c r="B334" s="9">
        <v>4310717</v>
      </c>
      <c r="C334" s="14" t="s">
        <v>452</v>
      </c>
      <c r="D334" s="14"/>
      <c r="E334" s="15" t="s">
        <v>454</v>
      </c>
      <c r="F334" s="15" t="s">
        <v>446</v>
      </c>
      <c r="G334" s="11">
        <v>30.428232037325301</v>
      </c>
      <c r="H334" s="10" t="s">
        <v>59</v>
      </c>
      <c r="I334" s="10" t="s">
        <v>59</v>
      </c>
      <c r="J334" s="11">
        <v>39.621260356302997</v>
      </c>
      <c r="K334" s="11">
        <v>39.621260356302997</v>
      </c>
      <c r="L334" s="10" t="s">
        <v>59</v>
      </c>
      <c r="M334" s="10" t="s">
        <v>59</v>
      </c>
      <c r="N334" s="11">
        <v>33.266546600882101</v>
      </c>
      <c r="O334" s="11">
        <v>33.266546600882101</v>
      </c>
      <c r="P334" s="10" t="s">
        <v>59</v>
      </c>
      <c r="Q334" s="10" t="s">
        <v>59</v>
      </c>
      <c r="R334" s="11">
        <v>37.181448894215102</v>
      </c>
      <c r="S334" s="11">
        <v>37.181448894215102</v>
      </c>
      <c r="T334" s="10" t="s">
        <v>59</v>
      </c>
      <c r="U334" s="10" t="s">
        <v>59</v>
      </c>
      <c r="V334" s="11">
        <v>40.967734428117097</v>
      </c>
      <c r="W334" s="11">
        <v>40.967734428117097</v>
      </c>
      <c r="X334" s="10" t="s">
        <v>59</v>
      </c>
      <c r="Y334" s="10" t="s">
        <v>59</v>
      </c>
      <c r="Z334" s="11">
        <v>45.000172915956398</v>
      </c>
      <c r="AA334" s="11">
        <v>45.000172915956398</v>
      </c>
      <c r="AB334" s="10" t="s">
        <v>59</v>
      </c>
      <c r="AC334" s="10" t="s">
        <v>59</v>
      </c>
      <c r="AD334" s="11">
        <v>47.6897387055254</v>
      </c>
      <c r="AE334" s="11">
        <v>47.6897387055254</v>
      </c>
      <c r="AF334" s="10" t="s">
        <v>59</v>
      </c>
      <c r="AG334" s="10" t="s">
        <v>59</v>
      </c>
      <c r="AH334" s="11">
        <v>41.706457509913697</v>
      </c>
      <c r="AI334" s="11">
        <v>41.706457509913697</v>
      </c>
      <c r="AJ334" s="10" t="s">
        <v>59</v>
      </c>
      <c r="AK334" s="10" t="s">
        <v>59</v>
      </c>
      <c r="AL334" s="11">
        <v>41.830229067016397</v>
      </c>
      <c r="AM334" s="11">
        <v>41.830229067016397</v>
      </c>
      <c r="AN334" s="10" t="s">
        <v>59</v>
      </c>
      <c r="AO334" s="10" t="s">
        <v>59</v>
      </c>
      <c r="AP334" s="11">
        <v>39.775834183653799</v>
      </c>
      <c r="AQ334" s="11">
        <v>39.775834183653799</v>
      </c>
      <c r="AR334" s="10" t="s">
        <v>59</v>
      </c>
      <c r="AS334" s="10" t="s">
        <v>59</v>
      </c>
      <c r="AT334" s="11">
        <v>53.136069119217296</v>
      </c>
      <c r="AU334" s="11">
        <v>53.136069119217296</v>
      </c>
      <c r="AV334" s="10" t="s">
        <v>59</v>
      </c>
      <c r="AW334" s="10" t="s">
        <v>59</v>
      </c>
      <c r="AX334" s="11">
        <v>58.379538913780998</v>
      </c>
      <c r="AY334" s="11">
        <v>58.379538913780998</v>
      </c>
      <c r="AZ334" s="10" t="s">
        <v>59</v>
      </c>
      <c r="BA334" s="10" t="s">
        <v>59</v>
      </c>
      <c r="BB334" s="11">
        <v>49.080193956364297</v>
      </c>
      <c r="BC334" s="11">
        <v>49.080193956364297</v>
      </c>
      <c r="BD334" s="10" t="s">
        <v>59</v>
      </c>
      <c r="BE334" s="10" t="s">
        <v>59</v>
      </c>
      <c r="BF334" s="5" t="s">
        <v>59</v>
      </c>
    </row>
    <row r="335" spans="1:58" ht="12.75" hidden="1" x14ac:dyDescent="0.2">
      <c r="A335" s="8" t="s">
        <v>394</v>
      </c>
      <c r="B335" s="9">
        <v>13380637</v>
      </c>
      <c r="C335" s="8">
        <v>6719</v>
      </c>
      <c r="D335" s="8" t="s">
        <v>601</v>
      </c>
      <c r="E335" s="13" t="s">
        <v>441</v>
      </c>
      <c r="F335" s="13" t="s">
        <v>518</v>
      </c>
      <c r="G335" s="11">
        <v>11.711109823667</v>
      </c>
      <c r="H335" s="10" t="s">
        <v>59</v>
      </c>
      <c r="I335" s="10" t="s">
        <v>59</v>
      </c>
      <c r="J335" s="11">
        <v>8.3941231142472503</v>
      </c>
      <c r="K335" s="11">
        <v>8.3941231142472503</v>
      </c>
      <c r="L335" s="10" t="s">
        <v>59</v>
      </c>
      <c r="M335" s="10" t="s">
        <v>59</v>
      </c>
      <c r="N335" s="11">
        <v>3.83794861783218</v>
      </c>
      <c r="O335" s="11">
        <v>3.83794861783218</v>
      </c>
      <c r="P335" s="10" t="s">
        <v>59</v>
      </c>
      <c r="Q335" s="10" t="s">
        <v>59</v>
      </c>
      <c r="R335" s="11">
        <v>9.6743134007366596</v>
      </c>
      <c r="S335" s="11">
        <v>9.6743134007366596</v>
      </c>
      <c r="T335" s="10" t="s">
        <v>59</v>
      </c>
      <c r="U335" s="10" t="s">
        <v>59</v>
      </c>
      <c r="V335" s="11">
        <v>36.257431758017603</v>
      </c>
      <c r="W335" s="11">
        <v>36.257431758017603</v>
      </c>
      <c r="X335" s="11">
        <v>57.419146409611599</v>
      </c>
      <c r="Y335" s="10" t="s">
        <v>59</v>
      </c>
      <c r="Z335" s="11">
        <v>47.430841017664697</v>
      </c>
      <c r="AA335" s="11">
        <v>47.430841017664697</v>
      </c>
      <c r="AB335" s="10" t="s">
        <v>59</v>
      </c>
      <c r="AC335" s="10" t="s">
        <v>59</v>
      </c>
      <c r="AD335" s="11">
        <v>60.542626113368598</v>
      </c>
      <c r="AE335" s="11">
        <v>60.542626113368598</v>
      </c>
      <c r="AF335" s="10" t="s">
        <v>59</v>
      </c>
      <c r="AG335" s="10" t="s">
        <v>59</v>
      </c>
      <c r="AH335" s="10" t="s">
        <v>59</v>
      </c>
      <c r="AI335" s="10" t="s">
        <v>59</v>
      </c>
      <c r="AJ335" s="10" t="s">
        <v>59</v>
      </c>
      <c r="AK335" s="10" t="s">
        <v>59</v>
      </c>
      <c r="AL335" s="10" t="s">
        <v>59</v>
      </c>
      <c r="AM335" s="10" t="s">
        <v>59</v>
      </c>
      <c r="AN335" s="10" t="s">
        <v>59</v>
      </c>
      <c r="AO335" s="10" t="s">
        <v>59</v>
      </c>
      <c r="AP335" s="10" t="s">
        <v>59</v>
      </c>
      <c r="AQ335" s="10" t="s">
        <v>59</v>
      </c>
      <c r="AR335" s="10" t="s">
        <v>59</v>
      </c>
      <c r="AS335" s="10" t="s">
        <v>59</v>
      </c>
      <c r="AT335" s="10" t="s">
        <v>59</v>
      </c>
      <c r="AU335" s="10" t="s">
        <v>59</v>
      </c>
      <c r="AV335" s="10" t="s">
        <v>59</v>
      </c>
      <c r="AW335" s="10" t="s">
        <v>59</v>
      </c>
      <c r="AX335" s="10" t="s">
        <v>59</v>
      </c>
      <c r="AY335" s="10" t="s">
        <v>59</v>
      </c>
      <c r="AZ335" s="10" t="s">
        <v>59</v>
      </c>
      <c r="BA335" s="10" t="s">
        <v>59</v>
      </c>
      <c r="BB335" s="10" t="s">
        <v>59</v>
      </c>
      <c r="BC335" s="10" t="s">
        <v>59</v>
      </c>
      <c r="BD335" s="10" t="s">
        <v>59</v>
      </c>
      <c r="BE335" s="10" t="s">
        <v>59</v>
      </c>
      <c r="BF335" s="5" t="s">
        <v>59</v>
      </c>
    </row>
    <row r="336" spans="1:58" hidden="1" x14ac:dyDescent="0.2">
      <c r="A336" s="8" t="s">
        <v>395</v>
      </c>
      <c r="B336" s="9">
        <v>6738219</v>
      </c>
      <c r="C336" s="14" t="s">
        <v>452</v>
      </c>
      <c r="D336" s="14"/>
      <c r="E336" s="15" t="s">
        <v>445</v>
      </c>
      <c r="F336" s="15" t="s">
        <v>498</v>
      </c>
      <c r="G336" s="10" t="s">
        <v>59</v>
      </c>
      <c r="H336" s="10" t="s">
        <v>59</v>
      </c>
      <c r="I336" s="10" t="s">
        <v>59</v>
      </c>
      <c r="J336" s="10" t="s">
        <v>59</v>
      </c>
      <c r="K336" s="10" t="s">
        <v>59</v>
      </c>
      <c r="L336" s="10" t="s">
        <v>59</v>
      </c>
      <c r="M336" s="11">
        <v>31.412779102977598</v>
      </c>
      <c r="N336" s="11">
        <v>30.030755305731201</v>
      </c>
      <c r="O336" s="11">
        <v>30.030755305731201</v>
      </c>
      <c r="P336" s="10" t="s">
        <v>59</v>
      </c>
      <c r="Q336" s="11">
        <v>27.5462777449927</v>
      </c>
      <c r="R336" s="11">
        <v>26.532756491287799</v>
      </c>
      <c r="S336" s="11">
        <v>26.532756491287799</v>
      </c>
      <c r="T336" s="10" t="s">
        <v>59</v>
      </c>
      <c r="U336" s="11">
        <v>27.982109108944801</v>
      </c>
      <c r="V336" s="11">
        <v>29.0984928093905</v>
      </c>
      <c r="W336" s="11">
        <v>29.0984928093905</v>
      </c>
      <c r="X336" s="10" t="s">
        <v>59</v>
      </c>
      <c r="Y336" s="10" t="s">
        <v>59</v>
      </c>
      <c r="Z336" s="11">
        <v>25.966933068127801</v>
      </c>
      <c r="AA336" s="11">
        <v>25.966933068127801</v>
      </c>
      <c r="AB336" s="10" t="s">
        <v>59</v>
      </c>
      <c r="AC336" s="10" t="s">
        <v>59</v>
      </c>
      <c r="AD336" s="11">
        <v>24.888123837287299</v>
      </c>
      <c r="AE336" s="11">
        <v>24.888123837287299</v>
      </c>
      <c r="AF336" s="10" t="s">
        <v>59</v>
      </c>
      <c r="AG336" s="10" t="s">
        <v>59</v>
      </c>
      <c r="AH336" s="11">
        <v>29.988609230386601</v>
      </c>
      <c r="AI336" s="11">
        <v>29.988609230386601</v>
      </c>
      <c r="AJ336" s="10" t="s">
        <v>59</v>
      </c>
      <c r="AK336" s="10" t="s">
        <v>59</v>
      </c>
      <c r="AL336" s="11">
        <v>26.0351101036701</v>
      </c>
      <c r="AM336" s="11">
        <v>26.0351101036701</v>
      </c>
      <c r="AN336" s="10" t="s">
        <v>59</v>
      </c>
      <c r="AO336" s="10" t="s">
        <v>59</v>
      </c>
      <c r="AP336" s="11">
        <v>24.407103160432399</v>
      </c>
      <c r="AQ336" s="11">
        <v>24.407103160432399</v>
      </c>
      <c r="AR336" s="10" t="s">
        <v>59</v>
      </c>
      <c r="AS336" s="10" t="s">
        <v>59</v>
      </c>
      <c r="AT336" s="11">
        <v>28.780804693095501</v>
      </c>
      <c r="AU336" s="11">
        <v>28.780804693095501</v>
      </c>
      <c r="AV336" s="10" t="s">
        <v>59</v>
      </c>
      <c r="AW336" s="10" t="s">
        <v>59</v>
      </c>
      <c r="AX336" s="11">
        <v>27.590979782178501</v>
      </c>
      <c r="AY336" s="11">
        <v>27.590979782178501</v>
      </c>
      <c r="AZ336" s="10" t="s">
        <v>59</v>
      </c>
      <c r="BA336" s="10" t="s">
        <v>59</v>
      </c>
      <c r="BB336" s="11">
        <v>27.065096773721599</v>
      </c>
      <c r="BC336" s="11">
        <v>27.065096773721599</v>
      </c>
      <c r="BD336" s="10" t="s">
        <v>59</v>
      </c>
      <c r="BE336" s="10" t="s">
        <v>59</v>
      </c>
      <c r="BF336" s="5" t="s">
        <v>59</v>
      </c>
    </row>
    <row r="337" spans="1:58" ht="12.75" hidden="1" x14ac:dyDescent="0.2">
      <c r="A337" s="8" t="s">
        <v>396</v>
      </c>
      <c r="B337" s="9">
        <v>4808216</v>
      </c>
      <c r="C337" s="8">
        <v>6719</v>
      </c>
      <c r="D337" s="8"/>
      <c r="E337" s="13" t="s">
        <v>454</v>
      </c>
      <c r="F337" s="13" t="s">
        <v>518</v>
      </c>
      <c r="G337" s="10" t="s">
        <v>59</v>
      </c>
      <c r="H337" s="10" t="s">
        <v>59</v>
      </c>
      <c r="I337" s="10" t="s">
        <v>59</v>
      </c>
      <c r="J337" s="10" t="s">
        <v>59</v>
      </c>
      <c r="K337" s="10" t="s">
        <v>59</v>
      </c>
      <c r="L337" s="10" t="s">
        <v>59</v>
      </c>
      <c r="M337" s="10" t="s">
        <v>59</v>
      </c>
      <c r="N337" s="10" t="s">
        <v>59</v>
      </c>
      <c r="O337" s="10" t="s">
        <v>59</v>
      </c>
      <c r="P337" s="10" t="s">
        <v>59</v>
      </c>
      <c r="Q337" s="10" t="s">
        <v>59</v>
      </c>
      <c r="R337" s="10" t="s">
        <v>59</v>
      </c>
      <c r="S337" s="10" t="s">
        <v>59</v>
      </c>
      <c r="T337" s="10" t="s">
        <v>59</v>
      </c>
      <c r="U337" s="10" t="s">
        <v>59</v>
      </c>
      <c r="V337" s="11">
        <v>9.9558592257743204</v>
      </c>
      <c r="W337" s="11">
        <v>9.9558592257743204</v>
      </c>
      <c r="X337" s="10" t="s">
        <v>59</v>
      </c>
      <c r="Y337" s="10" t="s">
        <v>59</v>
      </c>
      <c r="Z337" s="11">
        <v>5.4433552447398501</v>
      </c>
      <c r="AA337" s="11">
        <v>5.4433552447398501</v>
      </c>
      <c r="AB337" s="10" t="s">
        <v>59</v>
      </c>
      <c r="AC337" s="11">
        <v>6.0197612126207796</v>
      </c>
      <c r="AD337" s="11">
        <v>5.4034000755697704</v>
      </c>
      <c r="AE337" s="11">
        <v>5.4034000755697704</v>
      </c>
      <c r="AF337" s="10" t="s">
        <v>59</v>
      </c>
      <c r="AG337" s="11">
        <v>3.7873730972846098</v>
      </c>
      <c r="AH337" s="11">
        <v>3.4616775634697099</v>
      </c>
      <c r="AI337" s="11">
        <v>3.4616775634697099</v>
      </c>
      <c r="AJ337" s="10" t="s">
        <v>59</v>
      </c>
      <c r="AK337" s="10" t="s">
        <v>59</v>
      </c>
      <c r="AL337" s="11">
        <v>2.15684353238882</v>
      </c>
      <c r="AM337" s="11">
        <v>2.15684353238882</v>
      </c>
      <c r="AN337" s="10" t="s">
        <v>59</v>
      </c>
      <c r="AO337" s="10" t="s">
        <v>59</v>
      </c>
      <c r="AP337" s="11">
        <v>3.2205514540576301</v>
      </c>
      <c r="AQ337" s="11">
        <v>3.2205514540576301</v>
      </c>
      <c r="AR337" s="10" t="s">
        <v>59</v>
      </c>
      <c r="AS337" s="10" t="s">
        <v>59</v>
      </c>
      <c r="AT337" s="11">
        <v>9.5767273711725807</v>
      </c>
      <c r="AU337" s="11">
        <v>9.5767273711725807</v>
      </c>
      <c r="AV337" s="10" t="s">
        <v>59</v>
      </c>
      <c r="AW337" s="10" t="s">
        <v>59</v>
      </c>
      <c r="AX337" s="11">
        <v>3.87834316624452</v>
      </c>
      <c r="AY337" s="11">
        <v>3.87834316624452</v>
      </c>
      <c r="AZ337" s="10" t="s">
        <v>59</v>
      </c>
      <c r="BA337" s="10" t="s">
        <v>59</v>
      </c>
      <c r="BB337" s="11">
        <v>5.9756865083308499</v>
      </c>
      <c r="BC337" s="11">
        <v>5.9756865083308499</v>
      </c>
      <c r="BD337" s="10" t="s">
        <v>59</v>
      </c>
      <c r="BE337" s="10" t="s">
        <v>59</v>
      </c>
      <c r="BF337" s="5" t="s">
        <v>59</v>
      </c>
    </row>
    <row r="338" spans="1:58" ht="12.75" hidden="1" x14ac:dyDescent="0.2">
      <c r="A338" s="8" t="s">
        <v>397</v>
      </c>
      <c r="B338" s="9">
        <v>27428024</v>
      </c>
      <c r="C338" s="8">
        <v>6719</v>
      </c>
      <c r="D338" s="8" t="s">
        <v>602</v>
      </c>
      <c r="E338" s="13" t="s">
        <v>441</v>
      </c>
      <c r="F338" s="13" t="s">
        <v>518</v>
      </c>
      <c r="G338" s="11">
        <v>26.752977724749599</v>
      </c>
      <c r="H338" s="11">
        <v>10.3692264874831</v>
      </c>
      <c r="I338" s="11">
        <v>16.062000635754099</v>
      </c>
      <c r="J338" s="11">
        <v>6.47264449666923</v>
      </c>
      <c r="K338" s="11">
        <v>15.768086650684999</v>
      </c>
      <c r="L338" s="11">
        <v>13.152909156651599</v>
      </c>
      <c r="M338" s="11">
        <v>14.812603432847199</v>
      </c>
      <c r="N338" s="11">
        <v>25.331056560571</v>
      </c>
      <c r="O338" s="11">
        <v>22.5706607042851</v>
      </c>
      <c r="P338" s="11">
        <v>29.6540818802827</v>
      </c>
      <c r="Q338" s="10" t="s">
        <v>59</v>
      </c>
      <c r="R338" s="10" t="s">
        <v>59</v>
      </c>
      <c r="S338" s="11">
        <v>37.7351905743012</v>
      </c>
      <c r="T338" s="10" t="s">
        <v>59</v>
      </c>
      <c r="U338" s="10" t="s">
        <v>59</v>
      </c>
      <c r="V338" s="10" t="s">
        <v>59</v>
      </c>
      <c r="W338" s="11">
        <v>27.747968791123</v>
      </c>
      <c r="X338" s="10" t="s">
        <v>59</v>
      </c>
      <c r="Y338" s="10" t="s">
        <v>59</v>
      </c>
      <c r="Z338" s="10" t="s">
        <v>59</v>
      </c>
      <c r="AA338" s="10" t="s">
        <v>59</v>
      </c>
      <c r="AB338" s="10" t="s">
        <v>59</v>
      </c>
      <c r="AC338" s="10" t="s">
        <v>59</v>
      </c>
      <c r="AD338" s="10" t="s">
        <v>59</v>
      </c>
      <c r="AE338" s="10" t="s">
        <v>59</v>
      </c>
      <c r="AF338" s="10" t="s">
        <v>59</v>
      </c>
      <c r="AG338" s="10" t="s">
        <v>59</v>
      </c>
      <c r="AH338" s="10" t="s">
        <v>59</v>
      </c>
      <c r="AI338" s="10" t="s">
        <v>59</v>
      </c>
      <c r="AJ338" s="10" t="s">
        <v>59</v>
      </c>
      <c r="AK338" s="10" t="s">
        <v>59</v>
      </c>
      <c r="AL338" s="10" t="s">
        <v>59</v>
      </c>
      <c r="AM338" s="10" t="s">
        <v>59</v>
      </c>
      <c r="AN338" s="10" t="s">
        <v>59</v>
      </c>
      <c r="AO338" s="10" t="s">
        <v>59</v>
      </c>
      <c r="AP338" s="10" t="s">
        <v>59</v>
      </c>
      <c r="AQ338" s="10" t="s">
        <v>59</v>
      </c>
      <c r="AR338" s="10" t="s">
        <v>59</v>
      </c>
      <c r="AS338" s="10" t="s">
        <v>59</v>
      </c>
      <c r="AT338" s="10" t="s">
        <v>59</v>
      </c>
      <c r="AU338" s="10" t="s">
        <v>59</v>
      </c>
      <c r="AV338" s="10" t="s">
        <v>59</v>
      </c>
      <c r="AW338" s="10" t="s">
        <v>59</v>
      </c>
      <c r="AX338" s="10" t="s">
        <v>59</v>
      </c>
      <c r="AY338" s="10" t="s">
        <v>59</v>
      </c>
      <c r="AZ338" s="10" t="s">
        <v>59</v>
      </c>
      <c r="BA338" s="10" t="s">
        <v>59</v>
      </c>
      <c r="BB338" s="10" t="s">
        <v>59</v>
      </c>
      <c r="BC338" s="10" t="s">
        <v>59</v>
      </c>
      <c r="BD338" s="10" t="s">
        <v>59</v>
      </c>
      <c r="BE338" s="10" t="s">
        <v>59</v>
      </c>
      <c r="BF338" s="5" t="s">
        <v>59</v>
      </c>
    </row>
    <row r="339" spans="1:58" hidden="1" x14ac:dyDescent="0.2">
      <c r="A339" s="8" t="s">
        <v>398</v>
      </c>
      <c r="B339" s="9">
        <v>4306714</v>
      </c>
      <c r="C339" s="18" t="s">
        <v>443</v>
      </c>
      <c r="D339" s="18" t="s">
        <v>603</v>
      </c>
      <c r="E339" s="19" t="s">
        <v>450</v>
      </c>
      <c r="F339" s="19" t="s">
        <v>446</v>
      </c>
      <c r="G339" s="11">
        <v>21.693096017272101</v>
      </c>
      <c r="H339" s="10" t="s">
        <v>59</v>
      </c>
      <c r="I339" s="10" t="s">
        <v>59</v>
      </c>
      <c r="J339" s="11">
        <v>21.7581927141559</v>
      </c>
      <c r="K339" s="11">
        <v>21.7581927141559</v>
      </c>
      <c r="L339" s="10" t="s">
        <v>59</v>
      </c>
      <c r="M339" s="10" t="s">
        <v>59</v>
      </c>
      <c r="N339" s="10" t="s">
        <v>59</v>
      </c>
      <c r="O339" s="10" t="s">
        <v>59</v>
      </c>
      <c r="P339" s="10" t="s">
        <v>59</v>
      </c>
      <c r="Q339" s="10" t="s">
        <v>59</v>
      </c>
      <c r="R339" s="10" t="s">
        <v>59</v>
      </c>
      <c r="S339" s="10" t="s">
        <v>59</v>
      </c>
      <c r="T339" s="10" t="s">
        <v>59</v>
      </c>
      <c r="U339" s="10" t="s">
        <v>59</v>
      </c>
      <c r="V339" s="11">
        <v>22.799526007042601</v>
      </c>
      <c r="W339" s="11">
        <v>22.799526007042601</v>
      </c>
      <c r="X339" s="10" t="s">
        <v>59</v>
      </c>
      <c r="Y339" s="10" t="s">
        <v>59</v>
      </c>
      <c r="Z339" s="11">
        <v>16.4431969946531</v>
      </c>
      <c r="AA339" s="11">
        <v>16.4431969946531</v>
      </c>
      <c r="AB339" s="10" t="s">
        <v>59</v>
      </c>
      <c r="AC339" s="10" t="s">
        <v>59</v>
      </c>
      <c r="AD339" s="11">
        <v>21.1768491314328</v>
      </c>
      <c r="AE339" s="11">
        <v>21.1768491314328</v>
      </c>
      <c r="AF339" s="10" t="s">
        <v>59</v>
      </c>
      <c r="AG339" s="10" t="s">
        <v>59</v>
      </c>
      <c r="AH339" s="11">
        <v>28.4397794025408</v>
      </c>
      <c r="AI339" s="11">
        <v>28.4397794025408</v>
      </c>
      <c r="AJ339" s="10" t="s">
        <v>59</v>
      </c>
      <c r="AK339" s="10" t="s">
        <v>59</v>
      </c>
      <c r="AL339" s="11">
        <v>24.076030088070102</v>
      </c>
      <c r="AM339" s="11">
        <v>24.076030088070102</v>
      </c>
      <c r="AN339" s="10" t="s">
        <v>59</v>
      </c>
      <c r="AO339" s="10" t="s">
        <v>59</v>
      </c>
      <c r="AP339" s="11">
        <v>24.0013498554551</v>
      </c>
      <c r="AQ339" s="11">
        <v>24.0013498554551</v>
      </c>
      <c r="AR339" s="10" t="s">
        <v>59</v>
      </c>
      <c r="AS339" s="10" t="s">
        <v>59</v>
      </c>
      <c r="AT339" s="11">
        <v>27.459346063977598</v>
      </c>
      <c r="AU339" s="11">
        <v>27.459346063977598</v>
      </c>
      <c r="AV339" s="10" t="s">
        <v>59</v>
      </c>
      <c r="AW339" s="10" t="s">
        <v>59</v>
      </c>
      <c r="AX339" s="11">
        <v>20.486914038181499</v>
      </c>
      <c r="AY339" s="11">
        <v>20.486914038181499</v>
      </c>
      <c r="AZ339" s="10" t="s">
        <v>59</v>
      </c>
      <c r="BA339" s="10" t="s">
        <v>59</v>
      </c>
      <c r="BB339" s="11">
        <v>19.973774992607499</v>
      </c>
      <c r="BC339" s="11">
        <v>19.973774992607499</v>
      </c>
      <c r="BD339" s="10" t="s">
        <v>59</v>
      </c>
      <c r="BE339" s="10" t="s">
        <v>59</v>
      </c>
      <c r="BF339" s="6">
        <v>20.446271842049399</v>
      </c>
    </row>
    <row r="340" spans="1:58" ht="12.75" hidden="1" x14ac:dyDescent="0.2">
      <c r="A340" s="8" t="s">
        <v>399</v>
      </c>
      <c r="B340" s="9">
        <v>4772625</v>
      </c>
      <c r="C340" s="8" t="s">
        <v>488</v>
      </c>
      <c r="D340" s="8" t="s">
        <v>604</v>
      </c>
      <c r="E340" s="13" t="s">
        <v>450</v>
      </c>
      <c r="F340" s="13" t="s">
        <v>490</v>
      </c>
      <c r="G340" s="11">
        <v>85.086457894997395</v>
      </c>
      <c r="H340" s="11">
        <v>85.126463481961096</v>
      </c>
      <c r="I340" s="11">
        <v>84.855177633022805</v>
      </c>
      <c r="J340" s="11">
        <v>82.662242249808003</v>
      </c>
      <c r="K340" s="11">
        <v>82.416539365853794</v>
      </c>
      <c r="L340" s="11">
        <v>78.810922503729699</v>
      </c>
      <c r="M340" s="11">
        <v>77.377862277876602</v>
      </c>
      <c r="N340" s="10" t="s">
        <v>59</v>
      </c>
      <c r="O340" s="11">
        <v>79.652683709053903</v>
      </c>
      <c r="P340" s="11">
        <v>76.711466158512394</v>
      </c>
      <c r="Q340" s="11">
        <v>77.759761250973099</v>
      </c>
      <c r="R340" s="11">
        <v>77.454436220805405</v>
      </c>
      <c r="S340" s="11">
        <v>77.710651104677098</v>
      </c>
      <c r="T340" s="11">
        <v>81.614601864442307</v>
      </c>
      <c r="U340" s="11">
        <v>81.537261257755802</v>
      </c>
      <c r="V340" s="11">
        <v>82.213170821123697</v>
      </c>
      <c r="W340" s="11">
        <v>48.179928865881998</v>
      </c>
      <c r="X340" s="11">
        <v>84.021334931259801</v>
      </c>
      <c r="Y340" s="11">
        <v>78.896400621171694</v>
      </c>
      <c r="Z340" s="11">
        <v>80.736383939346396</v>
      </c>
      <c r="AA340" s="11">
        <v>77.895449534645905</v>
      </c>
      <c r="AB340" s="11">
        <v>69.732894674480704</v>
      </c>
      <c r="AC340" s="11">
        <v>72.048785643150595</v>
      </c>
      <c r="AD340" s="11">
        <v>68.570593573287795</v>
      </c>
      <c r="AE340" s="11">
        <v>68.498057236881905</v>
      </c>
      <c r="AF340" s="11">
        <v>70.517766817917106</v>
      </c>
      <c r="AG340" s="10" t="s">
        <v>59</v>
      </c>
      <c r="AH340" s="10" t="s">
        <v>59</v>
      </c>
      <c r="AI340" s="11">
        <v>61.533748129522699</v>
      </c>
      <c r="AJ340" s="10" t="s">
        <v>59</v>
      </c>
      <c r="AK340" s="10" t="s">
        <v>59</v>
      </c>
      <c r="AL340" s="10" t="s">
        <v>59</v>
      </c>
      <c r="AM340" s="11">
        <v>44.5474677326877</v>
      </c>
      <c r="AN340" s="10" t="s">
        <v>59</v>
      </c>
      <c r="AO340" s="10" t="s">
        <v>59</v>
      </c>
      <c r="AP340" s="10" t="s">
        <v>59</v>
      </c>
      <c r="AQ340" s="11">
        <v>75.850223116544299</v>
      </c>
      <c r="AR340" s="10" t="s">
        <v>59</v>
      </c>
      <c r="AS340" s="10" t="s">
        <v>59</v>
      </c>
      <c r="AT340" s="10" t="s">
        <v>59</v>
      </c>
      <c r="AU340" s="10" t="s">
        <v>59</v>
      </c>
      <c r="AV340" s="10" t="s">
        <v>59</v>
      </c>
      <c r="AW340" s="10" t="s">
        <v>59</v>
      </c>
      <c r="AX340" s="10" t="s">
        <v>59</v>
      </c>
      <c r="AY340" s="11">
        <v>84.696603748363202</v>
      </c>
      <c r="AZ340" s="10" t="s">
        <v>59</v>
      </c>
      <c r="BA340" s="10" t="s">
        <v>59</v>
      </c>
      <c r="BB340" s="10" t="s">
        <v>59</v>
      </c>
      <c r="BC340" s="11">
        <v>91.475305897490003</v>
      </c>
      <c r="BD340" s="10" t="s">
        <v>59</v>
      </c>
      <c r="BE340" s="10" t="s">
        <v>59</v>
      </c>
      <c r="BF340" s="5" t="s">
        <v>59</v>
      </c>
    </row>
    <row r="341" spans="1:58" hidden="1" x14ac:dyDescent="0.2">
      <c r="A341" s="8" t="s">
        <v>400</v>
      </c>
      <c r="B341" s="9">
        <v>4336913</v>
      </c>
      <c r="C341" s="18" t="s">
        <v>452</v>
      </c>
      <c r="D341" s="18"/>
      <c r="E341" s="19" t="s">
        <v>454</v>
      </c>
      <c r="F341" s="19" t="s">
        <v>446</v>
      </c>
      <c r="G341" s="11">
        <v>24.7479987985562</v>
      </c>
      <c r="H341" s="10" t="s">
        <v>59</v>
      </c>
      <c r="I341" s="10" t="s">
        <v>59</v>
      </c>
      <c r="J341" s="11">
        <v>27.349579815576998</v>
      </c>
      <c r="K341" s="11">
        <v>27.349579815576998</v>
      </c>
      <c r="L341" s="10" t="s">
        <v>59</v>
      </c>
      <c r="M341" s="10" t="s">
        <v>59</v>
      </c>
      <c r="N341" s="10" t="s">
        <v>59</v>
      </c>
      <c r="O341" s="10" t="s">
        <v>59</v>
      </c>
      <c r="P341" s="10" t="s">
        <v>59</v>
      </c>
      <c r="Q341" s="10" t="s">
        <v>59</v>
      </c>
      <c r="R341" s="10" t="s">
        <v>59</v>
      </c>
      <c r="S341" s="10" t="s">
        <v>59</v>
      </c>
      <c r="T341" s="10" t="s">
        <v>59</v>
      </c>
      <c r="U341" s="10" t="s">
        <v>59</v>
      </c>
      <c r="V341" s="11">
        <v>50.691879952337899</v>
      </c>
      <c r="W341" s="11">
        <v>50.691879952337899</v>
      </c>
      <c r="X341" s="10" t="s">
        <v>59</v>
      </c>
      <c r="Y341" s="10" t="s">
        <v>59</v>
      </c>
      <c r="Z341" s="11">
        <v>48.103055300775502</v>
      </c>
      <c r="AA341" s="11">
        <v>48.103055300775502</v>
      </c>
      <c r="AB341" s="10" t="s">
        <v>59</v>
      </c>
      <c r="AC341" s="10" t="s">
        <v>59</v>
      </c>
      <c r="AD341" s="11">
        <v>52.784931805771002</v>
      </c>
      <c r="AE341" s="11">
        <v>52.784931805771002</v>
      </c>
      <c r="AF341" s="10" t="s">
        <v>59</v>
      </c>
      <c r="AG341" s="10" t="s">
        <v>59</v>
      </c>
      <c r="AH341" s="11">
        <v>58.193975206991098</v>
      </c>
      <c r="AI341" s="11">
        <v>58.193975206991098</v>
      </c>
      <c r="AJ341" s="10" t="s">
        <v>59</v>
      </c>
      <c r="AK341" s="10" t="s">
        <v>59</v>
      </c>
      <c r="AL341" s="11">
        <v>49.0539655079141</v>
      </c>
      <c r="AM341" s="11">
        <v>49.0539655079141</v>
      </c>
      <c r="AN341" s="10" t="s">
        <v>59</v>
      </c>
      <c r="AO341" s="10" t="s">
        <v>59</v>
      </c>
      <c r="AP341" s="11">
        <v>47.088822025995697</v>
      </c>
      <c r="AQ341" s="11">
        <v>47.088822025995697</v>
      </c>
      <c r="AR341" s="10" t="s">
        <v>59</v>
      </c>
      <c r="AS341" s="10" t="s">
        <v>59</v>
      </c>
      <c r="AT341" s="11">
        <v>48.225682683555497</v>
      </c>
      <c r="AU341" s="11">
        <v>48.225682683555497</v>
      </c>
      <c r="AV341" s="10" t="s">
        <v>59</v>
      </c>
      <c r="AW341" s="10" t="s">
        <v>59</v>
      </c>
      <c r="AX341" s="11">
        <v>52.901807379408297</v>
      </c>
      <c r="AY341" s="11">
        <v>52.901807379408297</v>
      </c>
      <c r="AZ341" s="10" t="s">
        <v>59</v>
      </c>
      <c r="BA341" s="10" t="s">
        <v>59</v>
      </c>
      <c r="BB341" s="11">
        <v>26.230406572021501</v>
      </c>
      <c r="BC341" s="11">
        <v>26.230406572021501</v>
      </c>
      <c r="BD341" s="10" t="s">
        <v>59</v>
      </c>
      <c r="BE341" s="10" t="s">
        <v>59</v>
      </c>
      <c r="BF341" s="5" t="s">
        <v>59</v>
      </c>
    </row>
    <row r="342" spans="1:58" hidden="1" x14ac:dyDescent="0.2">
      <c r="A342" s="8" t="s">
        <v>401</v>
      </c>
      <c r="B342" s="9">
        <v>4431453</v>
      </c>
      <c r="C342" s="18" t="s">
        <v>453</v>
      </c>
      <c r="D342" s="18"/>
      <c r="E342" s="19" t="s">
        <v>441</v>
      </c>
      <c r="F342" s="19" t="s">
        <v>446</v>
      </c>
      <c r="G342" s="11">
        <v>32.747658816725</v>
      </c>
      <c r="H342" s="10" t="s">
        <v>59</v>
      </c>
      <c r="I342" s="10" t="s">
        <v>59</v>
      </c>
      <c r="J342" s="11">
        <v>37.265222716231598</v>
      </c>
      <c r="K342" s="11">
        <v>37.265222716231598</v>
      </c>
      <c r="L342" s="10" t="s">
        <v>59</v>
      </c>
      <c r="M342" s="10" t="s">
        <v>59</v>
      </c>
      <c r="N342" s="10" t="s">
        <v>59</v>
      </c>
      <c r="O342" s="10" t="s">
        <v>59</v>
      </c>
      <c r="P342" s="10" t="s">
        <v>59</v>
      </c>
      <c r="Q342" s="10" t="s">
        <v>59</v>
      </c>
      <c r="R342" s="10" t="s">
        <v>59</v>
      </c>
      <c r="S342" s="10" t="s">
        <v>59</v>
      </c>
      <c r="T342" s="10" t="s">
        <v>59</v>
      </c>
      <c r="U342" s="10" t="s">
        <v>59</v>
      </c>
      <c r="V342" s="11">
        <v>29.728299137558899</v>
      </c>
      <c r="W342" s="11">
        <v>29.728299137558899</v>
      </c>
      <c r="X342" s="10" t="s">
        <v>59</v>
      </c>
      <c r="Y342" s="10" t="s">
        <v>59</v>
      </c>
      <c r="Z342" s="11">
        <v>31.625307060624301</v>
      </c>
      <c r="AA342" s="11">
        <v>31.625307060624301</v>
      </c>
      <c r="AB342" s="10" t="s">
        <v>59</v>
      </c>
      <c r="AC342" s="10" t="s">
        <v>59</v>
      </c>
      <c r="AD342" s="11">
        <v>23.1944334790909</v>
      </c>
      <c r="AE342" s="11">
        <v>23.1944334790909</v>
      </c>
      <c r="AF342" s="10" t="s">
        <v>59</v>
      </c>
      <c r="AG342" s="10" t="s">
        <v>59</v>
      </c>
      <c r="AH342" s="11">
        <v>25.262973082858299</v>
      </c>
      <c r="AI342" s="11">
        <v>25.262973082858299</v>
      </c>
      <c r="AJ342" s="10" t="s">
        <v>59</v>
      </c>
      <c r="AK342" s="10" t="s">
        <v>59</v>
      </c>
      <c r="AL342" s="11">
        <v>30.222673202103099</v>
      </c>
      <c r="AM342" s="11">
        <v>30.222673202103099</v>
      </c>
      <c r="AN342" s="10" t="s">
        <v>59</v>
      </c>
      <c r="AO342" s="10" t="s">
        <v>59</v>
      </c>
      <c r="AP342" s="11">
        <v>28.7669417563949</v>
      </c>
      <c r="AQ342" s="11">
        <v>28.7669417563949</v>
      </c>
      <c r="AR342" s="10" t="s">
        <v>59</v>
      </c>
      <c r="AS342" s="10" t="s">
        <v>59</v>
      </c>
      <c r="AT342" s="11">
        <v>27.765916139061702</v>
      </c>
      <c r="AU342" s="11">
        <v>27.765916139061702</v>
      </c>
      <c r="AV342" s="10" t="s">
        <v>59</v>
      </c>
      <c r="AW342" s="10" t="s">
        <v>59</v>
      </c>
      <c r="AX342" s="11">
        <v>22.0131211875375</v>
      </c>
      <c r="AY342" s="11">
        <v>22.0131211875375</v>
      </c>
      <c r="AZ342" s="10" t="s">
        <v>59</v>
      </c>
      <c r="BA342" s="10" t="s">
        <v>59</v>
      </c>
      <c r="BB342" s="11">
        <v>21.999471124156798</v>
      </c>
      <c r="BC342" s="11">
        <v>21.999471124156798</v>
      </c>
      <c r="BD342" s="10" t="s">
        <v>59</v>
      </c>
      <c r="BE342" s="10" t="s">
        <v>59</v>
      </c>
      <c r="BF342" s="5" t="s">
        <v>59</v>
      </c>
    </row>
    <row r="343" spans="1:58" hidden="1" x14ac:dyDescent="0.2">
      <c r="A343" s="8" t="s">
        <v>402</v>
      </c>
      <c r="B343" s="9">
        <v>4805555</v>
      </c>
      <c r="C343" s="16" t="s">
        <v>452</v>
      </c>
      <c r="D343" s="16"/>
      <c r="E343" s="17" t="s">
        <v>441</v>
      </c>
      <c r="F343" s="17" t="s">
        <v>446</v>
      </c>
      <c r="G343" s="11">
        <v>28.6643766876367</v>
      </c>
      <c r="H343" s="10" t="s">
        <v>59</v>
      </c>
      <c r="I343" s="10" t="s">
        <v>59</v>
      </c>
      <c r="J343" s="10" t="s">
        <v>59</v>
      </c>
      <c r="K343" s="10" t="s">
        <v>59</v>
      </c>
      <c r="L343" s="10" t="s">
        <v>59</v>
      </c>
      <c r="M343" s="10" t="s">
        <v>59</v>
      </c>
      <c r="N343" s="10" t="s">
        <v>59</v>
      </c>
      <c r="O343" s="10" t="s">
        <v>59</v>
      </c>
      <c r="P343" s="11">
        <v>12.7643614315925</v>
      </c>
      <c r="Q343" s="10" t="s">
        <v>59</v>
      </c>
      <c r="R343" s="11">
        <v>12.0922731228516</v>
      </c>
      <c r="S343" s="11">
        <v>11.885331251165301</v>
      </c>
      <c r="T343" s="11">
        <v>12.2183230257404</v>
      </c>
      <c r="U343" s="10" t="s">
        <v>59</v>
      </c>
      <c r="V343" s="11">
        <v>16.570793487025501</v>
      </c>
      <c r="W343" s="11">
        <v>16.570793487025501</v>
      </c>
      <c r="X343" s="11">
        <v>17.417612331669201</v>
      </c>
      <c r="Y343" s="11">
        <v>18.661224529686098</v>
      </c>
      <c r="Z343" s="11">
        <v>20.6926216257548</v>
      </c>
      <c r="AA343" s="11">
        <v>20.6926216257548</v>
      </c>
      <c r="AB343" s="11">
        <v>18.296196641291299</v>
      </c>
      <c r="AC343" s="11">
        <v>18.234951990610298</v>
      </c>
      <c r="AD343" s="11">
        <v>23.2965197796346</v>
      </c>
      <c r="AE343" s="11">
        <v>23.2965197796346</v>
      </c>
      <c r="AF343" s="11">
        <v>20.431687051366598</v>
      </c>
      <c r="AG343" s="10" t="s">
        <v>59</v>
      </c>
      <c r="AH343" s="11">
        <v>18.500384858719901</v>
      </c>
      <c r="AI343" s="11">
        <v>18.500384858719901</v>
      </c>
      <c r="AJ343" s="10" t="s">
        <v>59</v>
      </c>
      <c r="AK343" s="10" t="s">
        <v>59</v>
      </c>
      <c r="AL343" s="11">
        <v>22.1200548010593</v>
      </c>
      <c r="AM343" s="11">
        <v>22.1200548010593</v>
      </c>
      <c r="AN343" s="10" t="s">
        <v>59</v>
      </c>
      <c r="AO343" s="10" t="s">
        <v>59</v>
      </c>
      <c r="AP343" s="11">
        <v>25.953418841398101</v>
      </c>
      <c r="AQ343" s="11">
        <v>25.953418841398101</v>
      </c>
      <c r="AR343" s="10" t="s">
        <v>59</v>
      </c>
      <c r="AS343" s="10" t="s">
        <v>59</v>
      </c>
      <c r="AT343" s="11">
        <v>29.996766631353498</v>
      </c>
      <c r="AU343" s="11">
        <v>29.996766631353498</v>
      </c>
      <c r="AV343" s="10" t="s">
        <v>59</v>
      </c>
      <c r="AW343" s="10" t="s">
        <v>59</v>
      </c>
      <c r="AX343" s="11">
        <v>31.068182511598099</v>
      </c>
      <c r="AY343" s="11">
        <v>31.068182511598099</v>
      </c>
      <c r="AZ343" s="10" t="s">
        <v>59</v>
      </c>
      <c r="BA343" s="10" t="s">
        <v>59</v>
      </c>
      <c r="BB343" s="11">
        <v>40.125191976817803</v>
      </c>
      <c r="BC343" s="11">
        <v>40.125191976817803</v>
      </c>
      <c r="BD343" s="10" t="s">
        <v>59</v>
      </c>
      <c r="BE343" s="10" t="s">
        <v>59</v>
      </c>
      <c r="BF343" s="5" t="s">
        <v>59</v>
      </c>
    </row>
    <row r="344" spans="1:58" hidden="1" x14ac:dyDescent="0.2">
      <c r="A344" s="8" t="s">
        <v>403</v>
      </c>
      <c r="B344" s="9">
        <v>4549609</v>
      </c>
      <c r="C344" s="16" t="s">
        <v>443</v>
      </c>
      <c r="D344" s="16" t="s">
        <v>605</v>
      </c>
      <c r="E344" s="17" t="s">
        <v>441</v>
      </c>
      <c r="F344" s="17" t="s">
        <v>446</v>
      </c>
      <c r="G344" s="11">
        <v>18.5596775923275</v>
      </c>
      <c r="H344" s="11">
        <v>19.937578329384301</v>
      </c>
      <c r="I344" s="11">
        <v>19.360008767575099</v>
      </c>
      <c r="J344" s="11">
        <v>20.599988539227699</v>
      </c>
      <c r="K344" s="11">
        <v>22.496032521962899</v>
      </c>
      <c r="L344" s="11">
        <v>23.544787519420801</v>
      </c>
      <c r="M344" s="11">
        <v>22.437204296464699</v>
      </c>
      <c r="N344" s="11">
        <v>23.0647033832504</v>
      </c>
      <c r="O344" s="11">
        <v>25.408803597630001</v>
      </c>
      <c r="P344" s="10" t="s">
        <v>59</v>
      </c>
      <c r="Q344" s="11">
        <v>28.135293183972198</v>
      </c>
      <c r="R344" s="10" t="s">
        <v>59</v>
      </c>
      <c r="S344" s="11">
        <v>26.983220231240999</v>
      </c>
      <c r="T344" s="10" t="s">
        <v>59</v>
      </c>
      <c r="U344" s="11">
        <v>25.077554648049201</v>
      </c>
      <c r="V344" s="10" t="s">
        <v>59</v>
      </c>
      <c r="W344" s="11">
        <v>26.162529591476599</v>
      </c>
      <c r="X344" s="11">
        <v>24.417521149478301</v>
      </c>
      <c r="Y344" s="11">
        <v>28.0171384987053</v>
      </c>
      <c r="Z344" s="11">
        <v>31.134399135104101</v>
      </c>
      <c r="AA344" s="11">
        <v>30.9741344588667</v>
      </c>
      <c r="AB344" s="11">
        <v>30.8410522305279</v>
      </c>
      <c r="AC344" s="11">
        <v>32.110707722499903</v>
      </c>
      <c r="AD344" s="11">
        <v>33.7749679671454</v>
      </c>
      <c r="AE344" s="11">
        <v>34.040558034761098</v>
      </c>
      <c r="AF344" s="10" t="s">
        <v>59</v>
      </c>
      <c r="AG344" s="10" t="s">
        <v>59</v>
      </c>
      <c r="AH344" s="10" t="s">
        <v>59</v>
      </c>
      <c r="AI344" s="11">
        <v>32.168798607021401</v>
      </c>
      <c r="AJ344" s="10" t="s">
        <v>59</v>
      </c>
      <c r="AK344" s="10" t="s">
        <v>59</v>
      </c>
      <c r="AL344" s="10" t="s">
        <v>59</v>
      </c>
      <c r="AM344" s="11">
        <v>37.506985960036801</v>
      </c>
      <c r="AN344" s="10" t="s">
        <v>59</v>
      </c>
      <c r="AO344" s="10" t="s">
        <v>59</v>
      </c>
      <c r="AP344" s="10" t="s">
        <v>59</v>
      </c>
      <c r="AQ344" s="11">
        <v>39.140727172144501</v>
      </c>
      <c r="AR344" s="10" t="s">
        <v>59</v>
      </c>
      <c r="AS344" s="10" t="s">
        <v>59</v>
      </c>
      <c r="AT344" s="10" t="s">
        <v>59</v>
      </c>
      <c r="AU344" s="11">
        <v>39.0060978696443</v>
      </c>
      <c r="AV344" s="10" t="s">
        <v>59</v>
      </c>
      <c r="AW344" s="10" t="s">
        <v>59</v>
      </c>
      <c r="AX344" s="10" t="s">
        <v>59</v>
      </c>
      <c r="AY344" s="11">
        <v>36.181427579293398</v>
      </c>
      <c r="AZ344" s="10" t="s">
        <v>59</v>
      </c>
      <c r="BA344" s="10" t="s">
        <v>59</v>
      </c>
      <c r="BB344" s="10" t="s">
        <v>59</v>
      </c>
      <c r="BC344" s="10" t="s">
        <v>59</v>
      </c>
      <c r="BD344" s="10" t="s">
        <v>59</v>
      </c>
      <c r="BE344" s="10" t="s">
        <v>59</v>
      </c>
      <c r="BF344" s="5" t="s">
        <v>59</v>
      </c>
    </row>
    <row r="345" spans="1:58" hidden="1" x14ac:dyDescent="0.2">
      <c r="A345" s="8" t="s">
        <v>404</v>
      </c>
      <c r="B345" s="9">
        <v>4328368</v>
      </c>
      <c r="C345" s="16" t="s">
        <v>443</v>
      </c>
      <c r="D345" s="16" t="s">
        <v>606</v>
      </c>
      <c r="E345" s="17" t="s">
        <v>450</v>
      </c>
      <c r="F345" s="17" t="s">
        <v>446</v>
      </c>
      <c r="G345" s="11">
        <v>29.9427375786297</v>
      </c>
      <c r="H345" s="10" t="s">
        <v>59</v>
      </c>
      <c r="I345" s="11">
        <v>31.922167828869899</v>
      </c>
      <c r="J345" s="11">
        <v>34.873231933706997</v>
      </c>
      <c r="K345" s="11">
        <v>34.873231933706997</v>
      </c>
      <c r="L345" s="10" t="s">
        <v>59</v>
      </c>
      <c r="M345" s="11">
        <v>35.771031429353002</v>
      </c>
      <c r="N345" s="11">
        <v>32.075853826971503</v>
      </c>
      <c r="O345" s="11">
        <v>32.075853826971503</v>
      </c>
      <c r="P345" s="10" t="s">
        <v>59</v>
      </c>
      <c r="Q345" s="11">
        <v>36.329490755864597</v>
      </c>
      <c r="R345" s="11">
        <v>40.308918114780496</v>
      </c>
      <c r="S345" s="11">
        <v>40.308918114780496</v>
      </c>
      <c r="T345" s="10" t="s">
        <v>59</v>
      </c>
      <c r="U345" s="11">
        <v>43.627949528391802</v>
      </c>
      <c r="V345" s="11">
        <v>44.392786433881497</v>
      </c>
      <c r="W345" s="11">
        <v>44.392786433881497</v>
      </c>
      <c r="X345" s="10" t="s">
        <v>59</v>
      </c>
      <c r="Y345" s="10" t="s">
        <v>59</v>
      </c>
      <c r="Z345" s="11">
        <v>39.736396421997597</v>
      </c>
      <c r="AA345" s="11">
        <v>39.736396421997597</v>
      </c>
      <c r="AB345" s="10" t="s">
        <v>59</v>
      </c>
      <c r="AC345" s="10" t="s">
        <v>59</v>
      </c>
      <c r="AD345" s="11">
        <v>42.688006711678199</v>
      </c>
      <c r="AE345" s="11">
        <v>42.688006711678199</v>
      </c>
      <c r="AF345" s="11">
        <v>41.585233189011298</v>
      </c>
      <c r="AG345" s="11">
        <v>34.769302688880302</v>
      </c>
      <c r="AH345" s="11">
        <v>23.680171310902001</v>
      </c>
      <c r="AI345" s="11">
        <v>34.224293342059198</v>
      </c>
      <c r="AJ345" s="10" t="s">
        <v>59</v>
      </c>
      <c r="AK345" s="11">
        <v>25.399849889368099</v>
      </c>
      <c r="AL345" s="11">
        <v>36.6288893644764</v>
      </c>
      <c r="AM345" s="11">
        <v>36.6288893644764</v>
      </c>
      <c r="AN345" s="10" t="s">
        <v>59</v>
      </c>
      <c r="AO345" s="10" t="s">
        <v>59</v>
      </c>
      <c r="AP345" s="11">
        <v>39.240867093900903</v>
      </c>
      <c r="AQ345" s="11">
        <v>39.240867093900903</v>
      </c>
      <c r="AR345" s="10" t="s">
        <v>59</v>
      </c>
      <c r="AS345" s="11">
        <v>58.252858073835597</v>
      </c>
      <c r="AT345" s="11">
        <v>49.590592887328299</v>
      </c>
      <c r="AU345" s="11">
        <v>49.590592887328299</v>
      </c>
      <c r="AV345" s="10" t="s">
        <v>59</v>
      </c>
      <c r="AW345" s="10" t="s">
        <v>59</v>
      </c>
      <c r="AX345" s="11">
        <v>53.152872565000798</v>
      </c>
      <c r="AY345" s="11">
        <v>53.152872565000798</v>
      </c>
      <c r="AZ345" s="10" t="s">
        <v>59</v>
      </c>
      <c r="BA345" s="10" t="s">
        <v>59</v>
      </c>
      <c r="BB345" s="11">
        <v>44.138283476748903</v>
      </c>
      <c r="BC345" s="11">
        <v>44.138283476748903</v>
      </c>
      <c r="BD345" s="10" t="s">
        <v>59</v>
      </c>
      <c r="BE345" s="10" t="s">
        <v>59</v>
      </c>
      <c r="BF345" s="5" t="s">
        <v>59</v>
      </c>
    </row>
    <row r="346" spans="1:58" hidden="1" x14ac:dyDescent="0.2">
      <c r="A346" s="8" t="s">
        <v>405</v>
      </c>
      <c r="B346" s="9">
        <v>4306580</v>
      </c>
      <c r="C346" s="16" t="s">
        <v>452</v>
      </c>
      <c r="D346" s="16"/>
      <c r="E346" s="17" t="s">
        <v>441</v>
      </c>
      <c r="F346" s="17" t="s">
        <v>446</v>
      </c>
      <c r="G346" s="11">
        <v>31.798271265598999</v>
      </c>
      <c r="H346" s="11">
        <v>30.881681176213501</v>
      </c>
      <c r="I346" s="11">
        <v>34.034526036609897</v>
      </c>
      <c r="J346" s="11">
        <v>34.830796734917897</v>
      </c>
      <c r="K346" s="11">
        <v>33.3110150313654</v>
      </c>
      <c r="L346" s="10" t="s">
        <v>59</v>
      </c>
      <c r="M346" s="10" t="s">
        <v>59</v>
      </c>
      <c r="N346" s="10" t="s">
        <v>59</v>
      </c>
      <c r="O346" s="11">
        <v>35.204720285567198</v>
      </c>
      <c r="P346" s="10" t="s">
        <v>59</v>
      </c>
      <c r="Q346" s="10" t="s">
        <v>59</v>
      </c>
      <c r="R346" s="11">
        <v>35.081699849073203</v>
      </c>
      <c r="S346" s="11">
        <v>39.089221123070701</v>
      </c>
      <c r="T346" s="11">
        <v>36.202010488426403</v>
      </c>
      <c r="U346" s="10" t="s">
        <v>59</v>
      </c>
      <c r="V346" s="10" t="s">
        <v>59</v>
      </c>
      <c r="W346" s="11">
        <v>42.820511667770703</v>
      </c>
      <c r="X346" s="11">
        <v>36.290862337262297</v>
      </c>
      <c r="Y346" s="11">
        <v>33.837610623268503</v>
      </c>
      <c r="Z346" s="11">
        <v>31.916332273930699</v>
      </c>
      <c r="AA346" s="11">
        <v>42.480654137826697</v>
      </c>
      <c r="AB346" s="11">
        <v>30.133931198871998</v>
      </c>
      <c r="AC346" s="11">
        <v>28.4719729873018</v>
      </c>
      <c r="AD346" s="11">
        <v>26.844658961185502</v>
      </c>
      <c r="AE346" s="11">
        <v>24.088799276157602</v>
      </c>
      <c r="AF346" s="11">
        <v>20.892621877895401</v>
      </c>
      <c r="AG346" s="10" t="s">
        <v>59</v>
      </c>
      <c r="AH346" s="10" t="s">
        <v>59</v>
      </c>
      <c r="AI346" s="11">
        <v>22.6880618314242</v>
      </c>
      <c r="AJ346" s="10" t="s">
        <v>59</v>
      </c>
      <c r="AK346" s="10" t="s">
        <v>59</v>
      </c>
      <c r="AL346" s="10" t="s">
        <v>59</v>
      </c>
      <c r="AM346" s="11">
        <v>23.912648942774801</v>
      </c>
      <c r="AN346" s="10" t="s">
        <v>59</v>
      </c>
      <c r="AO346" s="10" t="s">
        <v>59</v>
      </c>
      <c r="AP346" s="10" t="s">
        <v>59</v>
      </c>
      <c r="AQ346" s="11">
        <v>28.966978876647399</v>
      </c>
      <c r="AR346" s="10" t="s">
        <v>59</v>
      </c>
      <c r="AS346" s="10" t="s">
        <v>59</v>
      </c>
      <c r="AT346" s="10" t="s">
        <v>59</v>
      </c>
      <c r="AU346" s="11">
        <v>33.390132684275898</v>
      </c>
      <c r="AV346" s="10" t="s">
        <v>59</v>
      </c>
      <c r="AW346" s="10" t="s">
        <v>59</v>
      </c>
      <c r="AX346" s="10" t="s">
        <v>59</v>
      </c>
      <c r="AY346" s="11">
        <v>46.7826893987557</v>
      </c>
      <c r="AZ346" s="10" t="s">
        <v>59</v>
      </c>
      <c r="BA346" s="10" t="s">
        <v>59</v>
      </c>
      <c r="BB346" s="10" t="s">
        <v>59</v>
      </c>
      <c r="BC346" s="11">
        <v>19.416566894779599</v>
      </c>
      <c r="BD346" s="10" t="s">
        <v>59</v>
      </c>
      <c r="BE346" s="10" t="s">
        <v>59</v>
      </c>
      <c r="BF346" s="6">
        <v>24.530026947363002</v>
      </c>
    </row>
    <row r="347" spans="1:58" hidden="1" x14ac:dyDescent="0.2">
      <c r="A347" s="8" t="s">
        <v>406</v>
      </c>
      <c r="B347" s="9">
        <v>6976409</v>
      </c>
      <c r="C347" s="24" t="s">
        <v>452</v>
      </c>
      <c r="D347" s="24"/>
      <c r="E347" s="25" t="s">
        <v>450</v>
      </c>
      <c r="F347" s="25" t="s">
        <v>446</v>
      </c>
      <c r="G347" s="11">
        <v>37.317825631762098</v>
      </c>
      <c r="H347" s="11">
        <v>39.494820976634102</v>
      </c>
      <c r="I347" s="11">
        <v>39.1868906109246</v>
      </c>
      <c r="J347" s="11">
        <v>39.468176754664498</v>
      </c>
      <c r="K347" s="11">
        <v>40.860569706158799</v>
      </c>
      <c r="L347" s="11">
        <v>38.949440902998099</v>
      </c>
      <c r="M347" s="10" t="s">
        <v>59</v>
      </c>
      <c r="N347" s="11">
        <v>37.950115525769199</v>
      </c>
      <c r="O347" s="11">
        <v>39.125612439640598</v>
      </c>
      <c r="P347" s="11">
        <v>35.6122636514447</v>
      </c>
      <c r="Q347" s="11">
        <v>37.170915822688897</v>
      </c>
      <c r="R347" s="11">
        <v>37.174447893555801</v>
      </c>
      <c r="S347" s="11">
        <v>38.2869495810302</v>
      </c>
      <c r="T347" s="11">
        <v>14.6186159172962</v>
      </c>
      <c r="U347" s="11">
        <v>13.6744196954408</v>
      </c>
      <c r="V347" s="11">
        <v>46.9245839072506</v>
      </c>
      <c r="W347" s="11">
        <v>48.679706380335404</v>
      </c>
      <c r="X347" s="10" t="s">
        <v>59</v>
      </c>
      <c r="Y347" s="10" t="s">
        <v>59</v>
      </c>
      <c r="Z347" s="10" t="s">
        <v>59</v>
      </c>
      <c r="AA347" s="11">
        <v>52.203623939807002</v>
      </c>
      <c r="AB347" s="10" t="s">
        <v>59</v>
      </c>
      <c r="AC347" s="10" t="s">
        <v>59</v>
      </c>
      <c r="AD347" s="10" t="s">
        <v>59</v>
      </c>
      <c r="AE347" s="11">
        <v>53.106374789652499</v>
      </c>
      <c r="AF347" s="10" t="s">
        <v>59</v>
      </c>
      <c r="AG347" s="10" t="s">
        <v>59</v>
      </c>
      <c r="AH347" s="10" t="s">
        <v>59</v>
      </c>
      <c r="AI347" s="11">
        <v>50.117705612076001</v>
      </c>
      <c r="AJ347" s="10" t="s">
        <v>59</v>
      </c>
      <c r="AK347" s="10" t="s">
        <v>59</v>
      </c>
      <c r="AL347" s="10" t="s">
        <v>59</v>
      </c>
      <c r="AM347" s="11">
        <v>48.6714168729888</v>
      </c>
      <c r="AN347" s="10" t="s">
        <v>59</v>
      </c>
      <c r="AO347" s="10" t="s">
        <v>59</v>
      </c>
      <c r="AP347" s="10" t="s">
        <v>59</v>
      </c>
      <c r="AQ347" s="11">
        <v>42.621206855167401</v>
      </c>
      <c r="AR347" s="10" t="s">
        <v>59</v>
      </c>
      <c r="AS347" s="10" t="s">
        <v>59</v>
      </c>
      <c r="AT347" s="10" t="s">
        <v>59</v>
      </c>
      <c r="AU347" s="11">
        <v>38.968187674899802</v>
      </c>
      <c r="AV347" s="10" t="s">
        <v>59</v>
      </c>
      <c r="AW347" s="10" t="s">
        <v>59</v>
      </c>
      <c r="AX347" s="10" t="s">
        <v>59</v>
      </c>
      <c r="AY347" s="10" t="s">
        <v>59</v>
      </c>
      <c r="AZ347" s="10" t="s">
        <v>59</v>
      </c>
      <c r="BA347" s="10" t="s">
        <v>59</v>
      </c>
      <c r="BB347" s="10" t="s">
        <v>59</v>
      </c>
      <c r="BC347" s="10" t="s">
        <v>59</v>
      </c>
      <c r="BD347" s="10" t="s">
        <v>59</v>
      </c>
      <c r="BE347" s="10" t="s">
        <v>59</v>
      </c>
      <c r="BF347" s="5" t="s">
        <v>59</v>
      </c>
    </row>
    <row r="348" spans="1:58" hidden="1" x14ac:dyDescent="0.2">
      <c r="A348" s="8" t="s">
        <v>407</v>
      </c>
      <c r="B348" s="9">
        <v>7364590</v>
      </c>
      <c r="C348" s="18" t="s">
        <v>453</v>
      </c>
      <c r="D348" s="18"/>
      <c r="E348" s="19" t="s">
        <v>441</v>
      </c>
      <c r="F348" s="19" t="s">
        <v>446</v>
      </c>
      <c r="G348" s="10" t="s">
        <v>59</v>
      </c>
      <c r="H348" s="10" t="s">
        <v>59</v>
      </c>
      <c r="I348" s="10" t="s">
        <v>59</v>
      </c>
      <c r="J348" s="11">
        <v>36.779514088188101</v>
      </c>
      <c r="K348" s="11">
        <v>36.779514088188101</v>
      </c>
      <c r="L348" s="10" t="s">
        <v>59</v>
      </c>
      <c r="M348" s="10" t="s">
        <v>59</v>
      </c>
      <c r="N348" s="10">
        <f>(6669895+770345+135822+1894315+7946995)/45345653*100</f>
        <v>38.410235265550149</v>
      </c>
      <c r="O348" s="10">
        <f>(6669895+770345+135822+1894315+7946995)/45345653*100</f>
        <v>38.410235265550149</v>
      </c>
      <c r="P348" s="10" t="s">
        <v>59</v>
      </c>
      <c r="Q348" s="10" t="s">
        <v>59</v>
      </c>
      <c r="R348" s="10">
        <f>(3849036+82451+37503+5753503)/35400699*100</f>
        <v>27.464127191386815</v>
      </c>
      <c r="S348" s="10">
        <f>(3849036+82451+37503+5753503)/35400699*100</f>
        <v>27.464127191386815</v>
      </c>
      <c r="T348" s="10" t="s">
        <v>59</v>
      </c>
      <c r="U348" s="10" t="s">
        <v>59</v>
      </c>
      <c r="V348" s="11">
        <v>23.780106157325299</v>
      </c>
      <c r="W348" s="11">
        <v>23.780106157325299</v>
      </c>
      <c r="X348" s="10" t="s">
        <v>59</v>
      </c>
      <c r="Y348" s="10" t="s">
        <v>59</v>
      </c>
      <c r="Z348" s="11">
        <v>33.6705253602927</v>
      </c>
      <c r="AA348" s="11">
        <v>33.6705253602927</v>
      </c>
      <c r="AB348" s="10" t="s">
        <v>59</v>
      </c>
      <c r="AC348" s="10" t="s">
        <v>59</v>
      </c>
      <c r="AD348" s="10" t="s">
        <v>59</v>
      </c>
      <c r="AE348" s="10" t="s">
        <v>59</v>
      </c>
      <c r="AF348" s="10" t="s">
        <v>59</v>
      </c>
      <c r="AG348" s="10" t="s">
        <v>59</v>
      </c>
      <c r="AH348" s="10" t="s">
        <v>59</v>
      </c>
      <c r="AI348" s="10" t="s">
        <v>59</v>
      </c>
      <c r="AJ348" s="10" t="s">
        <v>59</v>
      </c>
      <c r="AK348" s="10" t="s">
        <v>59</v>
      </c>
      <c r="AL348" s="10" t="s">
        <v>59</v>
      </c>
      <c r="AM348" s="10" t="s">
        <v>59</v>
      </c>
      <c r="AN348" s="10" t="s">
        <v>59</v>
      </c>
      <c r="AO348" s="10" t="s">
        <v>59</v>
      </c>
      <c r="AP348" s="10" t="s">
        <v>59</v>
      </c>
      <c r="AQ348" s="10" t="s">
        <v>59</v>
      </c>
      <c r="AR348" s="10" t="s">
        <v>59</v>
      </c>
      <c r="AS348" s="10" t="s">
        <v>59</v>
      </c>
      <c r="AT348" s="10" t="s">
        <v>59</v>
      </c>
      <c r="AU348" s="10" t="s">
        <v>59</v>
      </c>
      <c r="AV348" s="10" t="s">
        <v>59</v>
      </c>
      <c r="AW348" s="10" t="s">
        <v>59</v>
      </c>
      <c r="AX348" s="10" t="s">
        <v>59</v>
      </c>
      <c r="AY348" s="10" t="s">
        <v>59</v>
      </c>
      <c r="AZ348" s="10" t="s">
        <v>59</v>
      </c>
      <c r="BA348" s="10" t="s">
        <v>59</v>
      </c>
      <c r="BB348" s="10" t="s">
        <v>59</v>
      </c>
      <c r="BC348" s="10" t="s">
        <v>59</v>
      </c>
      <c r="BD348" s="10" t="s">
        <v>59</v>
      </c>
      <c r="BE348" s="10" t="s">
        <v>59</v>
      </c>
      <c r="BF348" s="5" t="s">
        <v>59</v>
      </c>
    </row>
    <row r="349" spans="1:58" hidden="1" x14ac:dyDescent="0.2">
      <c r="A349" s="8" t="s">
        <v>408</v>
      </c>
      <c r="B349" s="9">
        <v>7341056</v>
      </c>
      <c r="C349" s="16" t="s">
        <v>536</v>
      </c>
      <c r="D349" s="16"/>
      <c r="E349" s="17" t="s">
        <v>441</v>
      </c>
      <c r="F349" s="17" t="s">
        <v>446</v>
      </c>
      <c r="G349" s="11">
        <v>16.401205336292001</v>
      </c>
      <c r="H349" s="10" t="s">
        <v>59</v>
      </c>
      <c r="I349" s="10" t="s">
        <v>59</v>
      </c>
      <c r="J349" s="11">
        <v>18.001611918843</v>
      </c>
      <c r="K349" s="11">
        <v>17.720772353345399</v>
      </c>
      <c r="L349" s="10" t="s">
        <v>59</v>
      </c>
      <c r="M349" s="10" t="s">
        <v>59</v>
      </c>
      <c r="N349" s="10" t="s">
        <v>59</v>
      </c>
      <c r="O349" s="11">
        <v>22.911236805258099</v>
      </c>
      <c r="P349" s="11">
        <v>26.669525762532899</v>
      </c>
      <c r="Q349" s="11">
        <v>26.2152004966192</v>
      </c>
      <c r="R349" s="11">
        <v>23.319703149818601</v>
      </c>
      <c r="S349" s="11">
        <v>24.529904617616499</v>
      </c>
      <c r="T349" s="11">
        <v>24.486359264621399</v>
      </c>
      <c r="U349" s="10" t="s">
        <v>59</v>
      </c>
      <c r="V349" s="10" t="s">
        <v>59</v>
      </c>
      <c r="W349" s="11">
        <v>25.395173598705099</v>
      </c>
      <c r="X349" s="10" t="s">
        <v>59</v>
      </c>
      <c r="Y349" s="10" t="s">
        <v>59</v>
      </c>
      <c r="Z349" s="10" t="s">
        <v>59</v>
      </c>
      <c r="AA349" s="11">
        <v>24.133060191929602</v>
      </c>
      <c r="AB349" s="10" t="s">
        <v>59</v>
      </c>
      <c r="AC349" s="10" t="s">
        <v>59</v>
      </c>
      <c r="AD349" s="10" t="s">
        <v>59</v>
      </c>
      <c r="AE349" s="11">
        <v>44.138751936115497</v>
      </c>
      <c r="AF349" s="10" t="s">
        <v>59</v>
      </c>
      <c r="AG349" s="10" t="s">
        <v>59</v>
      </c>
      <c r="AH349" s="10" t="s">
        <v>59</v>
      </c>
      <c r="AI349" s="11">
        <v>30.5376902090232</v>
      </c>
      <c r="AJ349" s="10" t="s">
        <v>59</v>
      </c>
      <c r="AK349" s="10" t="s">
        <v>59</v>
      </c>
      <c r="AL349" s="10" t="s">
        <v>59</v>
      </c>
      <c r="AM349" s="11">
        <v>41.444001406166898</v>
      </c>
      <c r="AN349" s="10" t="s">
        <v>59</v>
      </c>
      <c r="AO349" s="10" t="s">
        <v>59</v>
      </c>
      <c r="AP349" s="10" t="s">
        <v>59</v>
      </c>
      <c r="AQ349" s="10" t="s">
        <v>59</v>
      </c>
      <c r="AR349" s="10" t="s">
        <v>59</v>
      </c>
      <c r="AS349" s="10" t="s">
        <v>59</v>
      </c>
      <c r="AT349" s="10" t="s">
        <v>59</v>
      </c>
      <c r="AU349" s="10" t="s">
        <v>59</v>
      </c>
      <c r="AV349" s="10" t="s">
        <v>59</v>
      </c>
      <c r="AW349" s="10" t="s">
        <v>59</v>
      </c>
      <c r="AX349" s="10" t="s">
        <v>59</v>
      </c>
      <c r="AY349" s="10" t="s">
        <v>59</v>
      </c>
      <c r="AZ349" s="10" t="s">
        <v>59</v>
      </c>
      <c r="BA349" s="10" t="s">
        <v>59</v>
      </c>
      <c r="BB349" s="10" t="s">
        <v>59</v>
      </c>
      <c r="BC349" s="10" t="s">
        <v>59</v>
      </c>
      <c r="BD349" s="10" t="s">
        <v>59</v>
      </c>
      <c r="BE349" s="10" t="s">
        <v>59</v>
      </c>
      <c r="BF349" s="5" t="s">
        <v>59</v>
      </c>
    </row>
    <row r="350" spans="1:58" hidden="1" x14ac:dyDescent="0.2">
      <c r="A350" s="8" t="s">
        <v>409</v>
      </c>
      <c r="B350" s="9">
        <v>4309122</v>
      </c>
      <c r="C350" s="16" t="s">
        <v>452</v>
      </c>
      <c r="D350" s="16"/>
      <c r="E350" s="17" t="s">
        <v>457</v>
      </c>
      <c r="F350" s="17" t="s">
        <v>446</v>
      </c>
      <c r="G350" s="11">
        <v>34.428912932828901</v>
      </c>
      <c r="H350" s="11">
        <v>28.794063610309099</v>
      </c>
      <c r="I350" s="10" t="s">
        <v>59</v>
      </c>
      <c r="J350" s="11">
        <v>27.767653961564601</v>
      </c>
      <c r="K350" s="11">
        <v>27.767653961564601</v>
      </c>
      <c r="L350" s="10" t="s">
        <v>59</v>
      </c>
      <c r="M350" s="10" t="s">
        <v>59</v>
      </c>
      <c r="N350" s="10" t="s">
        <v>59</v>
      </c>
      <c r="O350" s="10" t="s">
        <v>59</v>
      </c>
      <c r="P350" s="10" t="s">
        <v>59</v>
      </c>
      <c r="Q350" s="10" t="s">
        <v>59</v>
      </c>
      <c r="R350" s="10" t="s">
        <v>59</v>
      </c>
      <c r="S350" s="10" t="s">
        <v>59</v>
      </c>
      <c r="T350" s="10" t="s">
        <v>59</v>
      </c>
      <c r="U350" s="10" t="s">
        <v>59</v>
      </c>
      <c r="V350" s="11">
        <v>30.948948843008399</v>
      </c>
      <c r="W350" s="11">
        <v>30.948948843008399</v>
      </c>
      <c r="X350" s="10" t="s">
        <v>59</v>
      </c>
      <c r="Y350" s="10" t="s">
        <v>59</v>
      </c>
      <c r="Z350" s="11">
        <v>29.584616198912698</v>
      </c>
      <c r="AA350" s="11">
        <v>29.584616198912698</v>
      </c>
      <c r="AB350" s="10" t="s">
        <v>59</v>
      </c>
      <c r="AC350" s="10" t="s">
        <v>59</v>
      </c>
      <c r="AD350" s="11">
        <v>30.756176286793799</v>
      </c>
      <c r="AE350" s="11">
        <v>30.756176286793799</v>
      </c>
      <c r="AF350" s="10" t="s">
        <v>59</v>
      </c>
      <c r="AG350" s="10" t="s">
        <v>59</v>
      </c>
      <c r="AH350" s="11">
        <v>21.638091062312501</v>
      </c>
      <c r="AI350" s="11">
        <v>21.638091062312501</v>
      </c>
      <c r="AJ350" s="10" t="s">
        <v>59</v>
      </c>
      <c r="AK350" s="10" t="s">
        <v>59</v>
      </c>
      <c r="AL350" s="11">
        <v>25.968128327288898</v>
      </c>
      <c r="AM350" s="11">
        <v>25.968128327288898</v>
      </c>
      <c r="AN350" s="10" t="s">
        <v>59</v>
      </c>
      <c r="AO350" s="10" t="s">
        <v>59</v>
      </c>
      <c r="AP350" s="11">
        <v>27.413553872854401</v>
      </c>
      <c r="AQ350" s="11">
        <v>27.413553872854401</v>
      </c>
      <c r="AR350" s="10" t="s">
        <v>59</v>
      </c>
      <c r="AS350" s="10" t="s">
        <v>59</v>
      </c>
      <c r="AT350" s="11">
        <v>32.770211394884797</v>
      </c>
      <c r="AU350" s="11">
        <v>32.770211394884797</v>
      </c>
      <c r="AV350" s="10" t="s">
        <v>59</v>
      </c>
      <c r="AW350" s="10" t="s">
        <v>59</v>
      </c>
      <c r="AX350" s="10" t="s">
        <v>59</v>
      </c>
      <c r="AY350" s="10" t="s">
        <v>59</v>
      </c>
      <c r="AZ350" s="10" t="s">
        <v>59</v>
      </c>
      <c r="BA350" s="10" t="s">
        <v>59</v>
      </c>
      <c r="BB350" s="11">
        <v>23.008249777402401</v>
      </c>
      <c r="BC350" s="11">
        <v>23.008249777402401</v>
      </c>
      <c r="BD350" s="10" t="s">
        <v>59</v>
      </c>
      <c r="BE350" s="10" t="s">
        <v>59</v>
      </c>
      <c r="BF350" s="6">
        <v>24.7032280544515</v>
      </c>
    </row>
    <row r="351" spans="1:58" hidden="1" x14ac:dyDescent="0.2">
      <c r="A351" s="8" t="s">
        <v>410</v>
      </c>
      <c r="B351" s="9">
        <v>4675174</v>
      </c>
      <c r="C351" s="16" t="s">
        <v>607</v>
      </c>
      <c r="D351" s="16"/>
      <c r="E351" s="17" t="s">
        <v>450</v>
      </c>
      <c r="F351" s="17" t="s">
        <v>446</v>
      </c>
      <c r="G351" s="10">
        <f>(5586467148+1397763690+492060014+4116306600+6257343518)/79032314633*100</f>
        <v>22.585623428706647</v>
      </c>
      <c r="H351" s="10" t="s">
        <v>59</v>
      </c>
      <c r="I351" s="10" t="s">
        <v>59</v>
      </c>
      <c r="J351" s="10">
        <f>(6871125006+1327721710+1599897324+696198900+4864143609)/67264959220*100</f>
        <v>22.833711232568856</v>
      </c>
      <c r="K351" s="10">
        <f>(6871125006+1327721710+1599897324+696198900+4864143609)/67264959220*100</f>
        <v>22.833711232568856</v>
      </c>
      <c r="L351" s="10" t="s">
        <v>59</v>
      </c>
      <c r="M351" s="10" t="s">
        <v>59</v>
      </c>
      <c r="N351" s="11">
        <v>37.557231480130902</v>
      </c>
      <c r="O351" s="11">
        <v>37.557231480130902</v>
      </c>
      <c r="P351" s="10" t="s">
        <v>59</v>
      </c>
      <c r="Q351" s="10" t="s">
        <v>59</v>
      </c>
      <c r="R351" s="11">
        <v>26.289076145571698</v>
      </c>
      <c r="S351" s="11">
        <v>26.289076145571698</v>
      </c>
      <c r="T351" s="10" t="s">
        <v>59</v>
      </c>
      <c r="U351" s="10" t="s">
        <v>59</v>
      </c>
      <c r="V351" s="11">
        <v>29.857556123880101</v>
      </c>
      <c r="W351" s="11">
        <v>29.857556123880101</v>
      </c>
      <c r="X351" s="10" t="s">
        <v>59</v>
      </c>
      <c r="Y351" s="10" t="s">
        <v>59</v>
      </c>
      <c r="Z351" s="11">
        <v>28.645762946109301</v>
      </c>
      <c r="AA351" s="11">
        <v>28.645762946109301</v>
      </c>
      <c r="AB351" s="10" t="s">
        <v>59</v>
      </c>
      <c r="AC351" s="10" t="s">
        <v>59</v>
      </c>
      <c r="AD351" s="11">
        <v>35.537273702009799</v>
      </c>
      <c r="AE351" s="11">
        <v>35.537273702009799</v>
      </c>
      <c r="AF351" s="10" t="s">
        <v>59</v>
      </c>
      <c r="AG351" s="10" t="s">
        <v>59</v>
      </c>
      <c r="AH351" s="11">
        <v>32.035285535419497</v>
      </c>
      <c r="AI351" s="11">
        <v>32.035285535419497</v>
      </c>
      <c r="AJ351" s="10" t="s">
        <v>59</v>
      </c>
      <c r="AK351" s="10" t="s">
        <v>59</v>
      </c>
      <c r="AL351" s="11">
        <v>37.168424046616998</v>
      </c>
      <c r="AM351" s="11">
        <v>37.168424046616998</v>
      </c>
      <c r="AN351" s="10" t="s">
        <v>59</v>
      </c>
      <c r="AO351" s="10" t="s">
        <v>59</v>
      </c>
      <c r="AP351" s="11">
        <v>42.436964428795498</v>
      </c>
      <c r="AQ351" s="11">
        <v>42.436964428795498</v>
      </c>
      <c r="AR351" s="10" t="s">
        <v>59</v>
      </c>
      <c r="AS351" s="10" t="s">
        <v>59</v>
      </c>
      <c r="AT351" s="10" t="s">
        <v>59</v>
      </c>
      <c r="AU351" s="10" t="s">
        <v>59</v>
      </c>
      <c r="AV351" s="10" t="s">
        <v>59</v>
      </c>
      <c r="AW351" s="10" t="s">
        <v>59</v>
      </c>
      <c r="AX351" s="10" t="s">
        <v>59</v>
      </c>
      <c r="AY351" s="10" t="s">
        <v>59</v>
      </c>
      <c r="AZ351" s="10" t="s">
        <v>59</v>
      </c>
      <c r="BA351" s="10" t="s">
        <v>59</v>
      </c>
      <c r="BB351" s="10" t="s">
        <v>59</v>
      </c>
      <c r="BC351" s="10" t="s">
        <v>59</v>
      </c>
      <c r="BD351" s="10" t="s">
        <v>59</v>
      </c>
      <c r="BE351" s="10" t="s">
        <v>59</v>
      </c>
      <c r="BF351" s="5" t="s">
        <v>59</v>
      </c>
    </row>
    <row r="352" spans="1:58" ht="12.75" hidden="1" x14ac:dyDescent="0.2">
      <c r="A352" s="8" t="s">
        <v>411</v>
      </c>
      <c r="B352" s="9">
        <v>4544870</v>
      </c>
      <c r="C352" s="8" t="s">
        <v>439</v>
      </c>
      <c r="D352" s="8" t="s">
        <v>608</v>
      </c>
      <c r="E352" s="13" t="s">
        <v>441</v>
      </c>
      <c r="F352" s="13" t="s">
        <v>442</v>
      </c>
      <c r="G352" s="10" t="s">
        <v>59</v>
      </c>
      <c r="H352" s="10" t="s">
        <v>59</v>
      </c>
      <c r="I352" s="10" t="s">
        <v>59</v>
      </c>
      <c r="J352" s="10" t="s">
        <v>59</v>
      </c>
      <c r="K352" s="10" t="s">
        <v>59</v>
      </c>
      <c r="L352" s="10" t="s">
        <v>59</v>
      </c>
      <c r="M352" s="10" t="s">
        <v>59</v>
      </c>
      <c r="N352" s="10" t="s">
        <v>59</v>
      </c>
      <c r="O352" s="10" t="s">
        <v>59</v>
      </c>
      <c r="P352" s="10" t="s">
        <v>59</v>
      </c>
      <c r="Q352" s="10" t="s">
        <v>59</v>
      </c>
      <c r="R352" s="10" t="s">
        <v>59</v>
      </c>
      <c r="S352" s="10" t="s">
        <v>59</v>
      </c>
      <c r="T352" s="10" t="s">
        <v>59</v>
      </c>
      <c r="U352" s="10" t="s">
        <v>59</v>
      </c>
      <c r="V352" s="10" t="s">
        <v>59</v>
      </c>
      <c r="W352" s="10" t="s">
        <v>59</v>
      </c>
      <c r="X352" s="10" t="s">
        <v>59</v>
      </c>
      <c r="Y352" s="10" t="s">
        <v>59</v>
      </c>
      <c r="Z352" s="10" t="s">
        <v>59</v>
      </c>
      <c r="AA352" s="10" t="s">
        <v>59</v>
      </c>
      <c r="AB352" s="10" t="s">
        <v>59</v>
      </c>
      <c r="AC352" s="10" t="s">
        <v>59</v>
      </c>
      <c r="AD352" s="10" t="s">
        <v>59</v>
      </c>
      <c r="AE352" s="10" t="s">
        <v>59</v>
      </c>
      <c r="AF352" s="10" t="s">
        <v>59</v>
      </c>
      <c r="AG352" s="10" t="s">
        <v>59</v>
      </c>
      <c r="AH352" s="10" t="s">
        <v>59</v>
      </c>
      <c r="AI352" s="10" t="s">
        <v>59</v>
      </c>
      <c r="AJ352" s="10" t="s">
        <v>59</v>
      </c>
      <c r="AK352" s="10" t="s">
        <v>59</v>
      </c>
      <c r="AL352" s="10" t="s">
        <v>59</v>
      </c>
      <c r="AM352" s="10" t="s">
        <v>59</v>
      </c>
      <c r="AN352" s="10" t="s">
        <v>59</v>
      </c>
      <c r="AO352" s="10" t="s">
        <v>59</v>
      </c>
      <c r="AP352" s="10" t="s">
        <v>59</v>
      </c>
      <c r="AQ352" s="10" t="s">
        <v>59</v>
      </c>
      <c r="AR352" s="10" t="s">
        <v>59</v>
      </c>
      <c r="AS352" s="10" t="s">
        <v>59</v>
      </c>
      <c r="AT352" s="10" t="s">
        <v>59</v>
      </c>
      <c r="AU352" s="10" t="s">
        <v>59</v>
      </c>
      <c r="AV352" s="10" t="s">
        <v>59</v>
      </c>
      <c r="AW352" s="10" t="s">
        <v>59</v>
      </c>
      <c r="AX352" s="10" t="s">
        <v>59</v>
      </c>
      <c r="AY352" s="10" t="s">
        <v>59</v>
      </c>
      <c r="AZ352" s="10" t="s">
        <v>59</v>
      </c>
      <c r="BA352" s="10" t="s">
        <v>59</v>
      </c>
      <c r="BB352" s="10" t="s">
        <v>59</v>
      </c>
      <c r="BC352" s="10" t="s">
        <v>59</v>
      </c>
      <c r="BD352" s="10" t="s">
        <v>59</v>
      </c>
      <c r="BE352" s="10" t="s">
        <v>59</v>
      </c>
      <c r="BF352" s="5" t="s">
        <v>59</v>
      </c>
    </row>
    <row r="353" spans="1:58" ht="12.75" hidden="1" x14ac:dyDescent="0.2">
      <c r="A353" s="8" t="s">
        <v>412</v>
      </c>
      <c r="B353" s="9">
        <v>4286618</v>
      </c>
      <c r="C353" s="8" t="s">
        <v>609</v>
      </c>
      <c r="D353" s="8"/>
      <c r="E353" s="13" t="s">
        <v>445</v>
      </c>
      <c r="F353" s="13" t="s">
        <v>448</v>
      </c>
      <c r="G353" s="10" t="s">
        <v>59</v>
      </c>
      <c r="H353" s="10" t="s">
        <v>59</v>
      </c>
      <c r="I353" s="10" t="s">
        <v>59</v>
      </c>
      <c r="J353" s="10" t="s">
        <v>59</v>
      </c>
      <c r="K353" s="10" t="s">
        <v>59</v>
      </c>
      <c r="L353" s="10" t="s">
        <v>59</v>
      </c>
      <c r="M353" s="10" t="s">
        <v>59</v>
      </c>
      <c r="N353" s="10" t="s">
        <v>59</v>
      </c>
      <c r="O353" s="10" t="s">
        <v>59</v>
      </c>
      <c r="P353" s="10" t="s">
        <v>59</v>
      </c>
      <c r="Q353" s="10" t="s">
        <v>59</v>
      </c>
      <c r="R353" s="10" t="s">
        <v>59</v>
      </c>
      <c r="S353" s="10" t="s">
        <v>59</v>
      </c>
      <c r="T353" s="10" t="s">
        <v>59</v>
      </c>
      <c r="U353" s="10" t="s">
        <v>59</v>
      </c>
      <c r="V353" s="10" t="s">
        <v>59</v>
      </c>
      <c r="W353" s="10" t="s">
        <v>59</v>
      </c>
      <c r="X353" s="10" t="s">
        <v>59</v>
      </c>
      <c r="Y353" s="10" t="s">
        <v>59</v>
      </c>
      <c r="Z353" s="10" t="s">
        <v>59</v>
      </c>
      <c r="AA353" s="10" t="s">
        <v>59</v>
      </c>
      <c r="AB353" s="10" t="s">
        <v>59</v>
      </c>
      <c r="AC353" s="10" t="s">
        <v>59</v>
      </c>
      <c r="AD353" s="10" t="s">
        <v>59</v>
      </c>
      <c r="AE353" s="10" t="s">
        <v>59</v>
      </c>
      <c r="AF353" s="10" t="s">
        <v>59</v>
      </c>
      <c r="AG353" s="10" t="s">
        <v>59</v>
      </c>
      <c r="AH353" s="10" t="s">
        <v>59</v>
      </c>
      <c r="AI353" s="10" t="s">
        <v>59</v>
      </c>
      <c r="AJ353" s="10" t="s">
        <v>59</v>
      </c>
      <c r="AK353" s="10" t="s">
        <v>59</v>
      </c>
      <c r="AL353" s="10" t="s">
        <v>59</v>
      </c>
      <c r="AM353" s="10" t="s">
        <v>59</v>
      </c>
      <c r="AN353" s="10" t="s">
        <v>59</v>
      </c>
      <c r="AO353" s="10" t="s">
        <v>59</v>
      </c>
      <c r="AP353" s="10" t="s">
        <v>59</v>
      </c>
      <c r="AQ353" s="10" t="s">
        <v>59</v>
      </c>
      <c r="AR353" s="10" t="s">
        <v>59</v>
      </c>
      <c r="AS353" s="10" t="s">
        <v>59</v>
      </c>
      <c r="AT353" s="10" t="s">
        <v>59</v>
      </c>
      <c r="AU353" s="10" t="s">
        <v>59</v>
      </c>
      <c r="AV353" s="10" t="s">
        <v>59</v>
      </c>
      <c r="AW353" s="10" t="s">
        <v>59</v>
      </c>
      <c r="AX353" s="10" t="s">
        <v>59</v>
      </c>
      <c r="AY353" s="10" t="s">
        <v>59</v>
      </c>
      <c r="AZ353" s="10" t="s">
        <v>59</v>
      </c>
      <c r="BA353" s="10" t="s">
        <v>59</v>
      </c>
      <c r="BB353" s="10" t="s">
        <v>59</v>
      </c>
      <c r="BC353" s="10" t="s">
        <v>59</v>
      </c>
      <c r="BD353" s="10" t="s">
        <v>59</v>
      </c>
      <c r="BE353" s="10" t="s">
        <v>59</v>
      </c>
      <c r="BF353" s="5" t="s">
        <v>59</v>
      </c>
    </row>
    <row r="354" spans="1:58" ht="12.75" hidden="1" x14ac:dyDescent="0.2">
      <c r="A354" s="8" t="s">
        <v>413</v>
      </c>
      <c r="B354" s="9">
        <v>6570465</v>
      </c>
      <c r="C354" s="8" t="s">
        <v>562</v>
      </c>
      <c r="D354" s="8"/>
      <c r="E354" s="13" t="s">
        <v>441</v>
      </c>
      <c r="F354" s="13" t="s">
        <v>490</v>
      </c>
      <c r="G354" s="11">
        <v>38.854755321696402</v>
      </c>
      <c r="H354" s="11">
        <v>42.246534446682602</v>
      </c>
      <c r="I354" s="10" t="s">
        <v>59</v>
      </c>
      <c r="J354" s="11">
        <v>38.817905380057503</v>
      </c>
      <c r="K354" s="11">
        <v>38.817905380057503</v>
      </c>
      <c r="L354" s="10" t="s">
        <v>59</v>
      </c>
      <c r="M354" s="11">
        <v>43.716313382248899</v>
      </c>
      <c r="N354" s="11">
        <v>46.518807331917301</v>
      </c>
      <c r="O354" s="11">
        <v>45.201580098319297</v>
      </c>
      <c r="P354" s="11">
        <v>48.310909643391703</v>
      </c>
      <c r="Q354" s="11">
        <v>42.407165510085299</v>
      </c>
      <c r="R354" s="10" t="s">
        <v>59</v>
      </c>
      <c r="S354" s="11">
        <v>52.100020424302599</v>
      </c>
      <c r="T354" s="10" t="s">
        <v>59</v>
      </c>
      <c r="U354" s="11">
        <v>48.879759326049601</v>
      </c>
      <c r="V354" s="11">
        <v>39.0810593310717</v>
      </c>
      <c r="W354" s="11">
        <v>53.969044120876603</v>
      </c>
      <c r="X354" s="11">
        <v>69.973184750823705</v>
      </c>
      <c r="Y354" s="11">
        <v>65.119452454863094</v>
      </c>
      <c r="Z354" s="11">
        <v>66.648977221722703</v>
      </c>
      <c r="AA354" s="11">
        <v>66.648977221722703</v>
      </c>
      <c r="AB354" s="10" t="s">
        <v>59</v>
      </c>
      <c r="AC354" s="10" t="s">
        <v>59</v>
      </c>
      <c r="AD354" s="11">
        <v>80.082886218814295</v>
      </c>
      <c r="AE354" s="11">
        <v>80.082886218814295</v>
      </c>
      <c r="AF354" s="10" t="s">
        <v>59</v>
      </c>
      <c r="AG354" s="10" t="s">
        <v>59</v>
      </c>
      <c r="AH354" s="10" t="s">
        <v>59</v>
      </c>
      <c r="AI354" s="10" t="s">
        <v>59</v>
      </c>
      <c r="AJ354" s="10" t="s">
        <v>59</v>
      </c>
      <c r="AK354" s="10" t="s">
        <v>59</v>
      </c>
      <c r="AL354" s="10" t="s">
        <v>59</v>
      </c>
      <c r="AM354" s="10" t="s">
        <v>59</v>
      </c>
      <c r="AN354" s="10" t="s">
        <v>59</v>
      </c>
      <c r="AO354" s="10" t="s">
        <v>59</v>
      </c>
      <c r="AP354" s="10" t="s">
        <v>59</v>
      </c>
      <c r="AQ354" s="10" t="s">
        <v>59</v>
      </c>
      <c r="AR354" s="10" t="s">
        <v>59</v>
      </c>
      <c r="AS354" s="10" t="s">
        <v>59</v>
      </c>
      <c r="AT354" s="10" t="s">
        <v>59</v>
      </c>
      <c r="AU354" s="10" t="s">
        <v>59</v>
      </c>
      <c r="AV354" s="10" t="s">
        <v>59</v>
      </c>
      <c r="AW354" s="10" t="s">
        <v>59</v>
      </c>
      <c r="AX354" s="10" t="s">
        <v>59</v>
      </c>
      <c r="AY354" s="10" t="s">
        <v>59</v>
      </c>
      <c r="AZ354" s="10" t="s">
        <v>59</v>
      </c>
      <c r="BA354" s="10" t="s">
        <v>59</v>
      </c>
      <c r="BB354" s="10" t="s">
        <v>59</v>
      </c>
      <c r="BC354" s="10" t="s">
        <v>59</v>
      </c>
      <c r="BD354" s="10" t="s">
        <v>59</v>
      </c>
      <c r="BE354" s="10" t="s">
        <v>59</v>
      </c>
      <c r="BF354" s="5" t="s">
        <v>59</v>
      </c>
    </row>
    <row r="355" spans="1:58" hidden="1" x14ac:dyDescent="0.2">
      <c r="A355" s="8" t="s">
        <v>414</v>
      </c>
      <c r="B355" s="9">
        <v>4309099</v>
      </c>
      <c r="C355" s="18" t="s">
        <v>452</v>
      </c>
      <c r="D355" s="18"/>
      <c r="E355" s="19" t="s">
        <v>441</v>
      </c>
      <c r="F355" s="19" t="s">
        <v>446</v>
      </c>
      <c r="G355" s="11">
        <v>30.409582047979001</v>
      </c>
      <c r="H355" s="10" t="s">
        <v>59</v>
      </c>
      <c r="I355" s="10" t="s">
        <v>59</v>
      </c>
      <c r="J355" s="11">
        <v>30.715880832033601</v>
      </c>
      <c r="K355" s="11">
        <v>30.715880832033601</v>
      </c>
      <c r="L355" s="10" t="s">
        <v>59</v>
      </c>
      <c r="M355" s="10" t="s">
        <v>59</v>
      </c>
      <c r="N355" s="10" t="s">
        <v>59</v>
      </c>
      <c r="O355" s="10" t="s">
        <v>59</v>
      </c>
      <c r="P355" s="10" t="s">
        <v>59</v>
      </c>
      <c r="Q355" s="11">
        <v>16.255134030143498</v>
      </c>
      <c r="R355" s="10" t="s">
        <v>59</v>
      </c>
      <c r="S355" s="10" t="s">
        <v>59</v>
      </c>
      <c r="T355" s="10" t="s">
        <v>59</v>
      </c>
      <c r="U355" s="10" t="s">
        <v>59</v>
      </c>
      <c r="V355" s="11">
        <v>17.757235490742701</v>
      </c>
      <c r="W355" s="11">
        <v>17.757235490742701</v>
      </c>
      <c r="X355" s="10" t="s">
        <v>59</v>
      </c>
      <c r="Y355" s="10" t="s">
        <v>59</v>
      </c>
      <c r="Z355" s="11">
        <v>20.006730138807299</v>
      </c>
      <c r="AA355" s="11">
        <v>20.006730138807299</v>
      </c>
      <c r="AB355" s="10" t="s">
        <v>59</v>
      </c>
      <c r="AC355" s="11">
        <v>21.606126383542801</v>
      </c>
      <c r="AD355" s="11">
        <v>17.747236186142999</v>
      </c>
      <c r="AE355" s="11">
        <v>17.747236186142999</v>
      </c>
      <c r="AF355" s="10" t="s">
        <v>59</v>
      </c>
      <c r="AG355" s="10" t="s">
        <v>59</v>
      </c>
      <c r="AH355" s="11">
        <v>16.3578779365765</v>
      </c>
      <c r="AI355" s="11">
        <v>16.3578779365765</v>
      </c>
      <c r="AJ355" s="10" t="s">
        <v>59</v>
      </c>
      <c r="AK355" s="10" t="s">
        <v>59</v>
      </c>
      <c r="AL355" s="11">
        <v>16.633086026271801</v>
      </c>
      <c r="AM355" s="11">
        <v>16.633086026271801</v>
      </c>
      <c r="AN355" s="10" t="s">
        <v>59</v>
      </c>
      <c r="AO355" s="10" t="s">
        <v>59</v>
      </c>
      <c r="AP355" s="11">
        <v>18.891402419227902</v>
      </c>
      <c r="AQ355" s="11">
        <v>18.891402419227902</v>
      </c>
      <c r="AR355" s="10" t="s">
        <v>59</v>
      </c>
      <c r="AS355" s="10" t="s">
        <v>59</v>
      </c>
      <c r="AT355" s="11">
        <v>26.238930580861901</v>
      </c>
      <c r="AU355" s="11">
        <v>26.238930580861901</v>
      </c>
      <c r="AV355" s="10" t="s">
        <v>59</v>
      </c>
      <c r="AW355" s="10" t="s">
        <v>59</v>
      </c>
      <c r="AX355" s="11">
        <v>28.976225321219399</v>
      </c>
      <c r="AY355" s="11">
        <v>28.976225321219399</v>
      </c>
      <c r="AZ355" s="10" t="s">
        <v>59</v>
      </c>
      <c r="BA355" s="10" t="s">
        <v>59</v>
      </c>
      <c r="BB355" s="11">
        <v>24.915649685745699</v>
      </c>
      <c r="BC355" s="11">
        <v>24.915649685745699</v>
      </c>
      <c r="BD355" s="10" t="s">
        <v>59</v>
      </c>
      <c r="BE355" s="10" t="s">
        <v>59</v>
      </c>
      <c r="BF355" s="5" t="s">
        <v>59</v>
      </c>
    </row>
    <row r="356" spans="1:58" hidden="1" x14ac:dyDescent="0.2">
      <c r="A356" s="8" t="s">
        <v>415</v>
      </c>
      <c r="B356" s="9">
        <v>10485958</v>
      </c>
      <c r="C356" s="18" t="s">
        <v>452</v>
      </c>
      <c r="D356" s="18"/>
      <c r="E356" s="19" t="s">
        <v>441</v>
      </c>
      <c r="F356" s="19" t="s">
        <v>446</v>
      </c>
      <c r="G356" s="11">
        <v>39.267744033233299</v>
      </c>
      <c r="H356" s="10" t="s">
        <v>59</v>
      </c>
      <c r="I356" s="10" t="s">
        <v>59</v>
      </c>
      <c r="J356" s="11">
        <v>47.2707887467433</v>
      </c>
      <c r="K356" s="11">
        <v>47.2707887467433</v>
      </c>
      <c r="L356" s="10" t="s">
        <v>59</v>
      </c>
      <c r="M356" s="10" t="s">
        <v>59</v>
      </c>
      <c r="N356" s="10" t="s">
        <v>59</v>
      </c>
      <c r="O356" s="10" t="s">
        <v>59</v>
      </c>
      <c r="P356" s="10" t="s">
        <v>59</v>
      </c>
      <c r="Q356" s="10" t="s">
        <v>59</v>
      </c>
      <c r="R356" s="10" t="s">
        <v>59</v>
      </c>
      <c r="S356" s="10" t="s">
        <v>59</v>
      </c>
      <c r="T356" s="10" t="s">
        <v>59</v>
      </c>
      <c r="U356" s="10" t="s">
        <v>59</v>
      </c>
      <c r="V356" s="11">
        <v>42.794885394248197</v>
      </c>
      <c r="W356" s="11">
        <v>42.794885394248197</v>
      </c>
      <c r="X356" s="10" t="s">
        <v>59</v>
      </c>
      <c r="Y356" s="10" t="s">
        <v>59</v>
      </c>
      <c r="Z356" s="11">
        <v>50.9913810191251</v>
      </c>
      <c r="AA356" s="11">
        <v>50.9913810191251</v>
      </c>
      <c r="AB356" s="10" t="s">
        <v>59</v>
      </c>
      <c r="AC356" s="10" t="s">
        <v>59</v>
      </c>
      <c r="AD356" s="11">
        <v>15.780154265218499</v>
      </c>
      <c r="AE356" s="11">
        <v>15.780154265218499</v>
      </c>
      <c r="AF356" s="10" t="s">
        <v>59</v>
      </c>
      <c r="AG356" s="10" t="s">
        <v>59</v>
      </c>
      <c r="AH356" s="11">
        <v>4.9015723858720399</v>
      </c>
      <c r="AI356" s="11">
        <v>4.9015723858720399</v>
      </c>
      <c r="AJ356" s="10" t="s">
        <v>59</v>
      </c>
      <c r="AK356" s="10" t="s">
        <v>59</v>
      </c>
      <c r="AL356" s="10" t="s">
        <v>59</v>
      </c>
      <c r="AM356" s="10" t="s">
        <v>59</v>
      </c>
      <c r="AN356" s="10" t="s">
        <v>59</v>
      </c>
      <c r="AO356" s="10" t="s">
        <v>59</v>
      </c>
      <c r="AP356" s="10" t="s">
        <v>59</v>
      </c>
      <c r="AQ356" s="10" t="s">
        <v>59</v>
      </c>
      <c r="AR356" s="10" t="s">
        <v>59</v>
      </c>
      <c r="AS356" s="10" t="s">
        <v>59</v>
      </c>
      <c r="AT356" s="10" t="s">
        <v>59</v>
      </c>
      <c r="AU356" s="10" t="s">
        <v>59</v>
      </c>
      <c r="AV356" s="10" t="s">
        <v>59</v>
      </c>
      <c r="AW356" s="10" t="s">
        <v>59</v>
      </c>
      <c r="AX356" s="10" t="s">
        <v>59</v>
      </c>
      <c r="AY356" s="10" t="s">
        <v>59</v>
      </c>
      <c r="AZ356" s="10" t="s">
        <v>59</v>
      </c>
      <c r="BA356" s="10" t="s">
        <v>59</v>
      </c>
      <c r="BB356" s="10" t="s">
        <v>59</v>
      </c>
      <c r="BC356" s="10" t="s">
        <v>59</v>
      </c>
      <c r="BD356" s="10" t="s">
        <v>59</v>
      </c>
      <c r="BE356" s="10" t="s">
        <v>59</v>
      </c>
      <c r="BF356" s="5" t="s">
        <v>59</v>
      </c>
    </row>
    <row r="357" spans="1:58" hidden="1" x14ac:dyDescent="0.2">
      <c r="A357" s="8" t="s">
        <v>416</v>
      </c>
      <c r="B357" s="9">
        <v>7364377</v>
      </c>
      <c r="C357" s="16" t="s">
        <v>453</v>
      </c>
      <c r="D357" s="16"/>
      <c r="E357" s="17" t="s">
        <v>441</v>
      </c>
      <c r="F357" s="17" t="s">
        <v>446</v>
      </c>
      <c r="G357" s="10">
        <f>(9843227090+109876312+4431888524+2023852729+2022655172)/192038505369*100</f>
        <v>9.5978146630458632</v>
      </c>
      <c r="H357" s="10" t="s">
        <v>59</v>
      </c>
      <c r="I357" s="10" t="s">
        <v>59</v>
      </c>
      <c r="J357" s="10">
        <f>(10964414774+6589185693+2191483196+4166378350+2160363786)/161422011752*100</f>
        <v>16.151344860610049</v>
      </c>
      <c r="K357" s="10">
        <f>(10964414774+6589185693+2191483196+4166378350+2160363786)/161422011752*100</f>
        <v>16.151344860610049</v>
      </c>
      <c r="L357" s="10" t="s">
        <v>59</v>
      </c>
      <c r="M357" s="10" t="s">
        <v>59</v>
      </c>
      <c r="N357" s="11">
        <v>22.695790990374601</v>
      </c>
      <c r="O357" s="11">
        <v>22.695790990374601</v>
      </c>
      <c r="P357" s="11">
        <v>27.4479905504991</v>
      </c>
      <c r="Q357" s="11">
        <v>25.148272794283098</v>
      </c>
      <c r="R357" s="11">
        <v>26.363495082238501</v>
      </c>
      <c r="S357" s="11">
        <v>34.078735145663202</v>
      </c>
      <c r="T357" s="11">
        <v>31.666448139113601</v>
      </c>
      <c r="U357" s="10" t="s">
        <v>59</v>
      </c>
      <c r="V357" s="11">
        <v>29.5467176088926</v>
      </c>
      <c r="W357" s="11">
        <v>29.5467176088926</v>
      </c>
      <c r="X357" s="10" t="s">
        <v>59</v>
      </c>
      <c r="Y357" s="10" t="s">
        <v>59</v>
      </c>
      <c r="Z357" s="11">
        <v>24.617711066239298</v>
      </c>
      <c r="AA357" s="11">
        <v>24.617711066239298</v>
      </c>
      <c r="AB357" s="10" t="s">
        <v>59</v>
      </c>
      <c r="AC357" s="10" t="s">
        <v>59</v>
      </c>
      <c r="AD357" s="11">
        <v>26.471749638731598</v>
      </c>
      <c r="AE357" s="11">
        <v>26.471749638731598</v>
      </c>
      <c r="AF357" s="10" t="s">
        <v>59</v>
      </c>
      <c r="AG357" s="10" t="s">
        <v>59</v>
      </c>
      <c r="AH357" s="11">
        <v>29.384536471332801</v>
      </c>
      <c r="AI357" s="11">
        <v>29.384536471332801</v>
      </c>
      <c r="AJ357" s="10" t="s">
        <v>59</v>
      </c>
      <c r="AK357" s="10" t="s">
        <v>59</v>
      </c>
      <c r="AL357" s="11">
        <v>34.2072552450675</v>
      </c>
      <c r="AM357" s="11">
        <v>34.2072552450675</v>
      </c>
      <c r="AN357" s="10" t="s">
        <v>59</v>
      </c>
      <c r="AO357" s="10" t="s">
        <v>59</v>
      </c>
      <c r="AP357" s="11">
        <v>33.648917170317297</v>
      </c>
      <c r="AQ357" s="11">
        <v>33.648917170317297</v>
      </c>
      <c r="AR357" s="10" t="s">
        <v>59</v>
      </c>
      <c r="AS357" s="10" t="s">
        <v>59</v>
      </c>
      <c r="AT357" s="10" t="s">
        <v>59</v>
      </c>
      <c r="AU357" s="10" t="s">
        <v>59</v>
      </c>
      <c r="AV357" s="10" t="s">
        <v>59</v>
      </c>
      <c r="AW357" s="10" t="s">
        <v>59</v>
      </c>
      <c r="AX357" s="10" t="s">
        <v>59</v>
      </c>
      <c r="AY357" s="10" t="s">
        <v>59</v>
      </c>
      <c r="AZ357" s="10" t="s">
        <v>59</v>
      </c>
      <c r="BA357" s="10" t="s">
        <v>59</v>
      </c>
      <c r="BB357" s="10" t="s">
        <v>59</v>
      </c>
      <c r="BC357" s="10" t="s">
        <v>59</v>
      </c>
      <c r="BD357" s="10" t="s">
        <v>59</v>
      </c>
      <c r="BE357" s="10" t="s">
        <v>59</v>
      </c>
      <c r="BF357" s="5" t="s">
        <v>59</v>
      </c>
    </row>
    <row r="358" spans="1:58" hidden="1" x14ac:dyDescent="0.2">
      <c r="A358" s="8" t="s">
        <v>417</v>
      </c>
      <c r="B358" s="9">
        <v>4392503</v>
      </c>
      <c r="C358" s="16" t="s">
        <v>453</v>
      </c>
      <c r="D358" s="16"/>
      <c r="E358" s="17" t="s">
        <v>441</v>
      </c>
      <c r="F358" s="17" t="s">
        <v>446</v>
      </c>
      <c r="G358" s="11">
        <v>16.7031386047388</v>
      </c>
      <c r="H358" s="11">
        <v>17.1119606630729</v>
      </c>
      <c r="I358" s="11">
        <v>16.171423368674201</v>
      </c>
      <c r="J358" s="11">
        <v>16.215131686532199</v>
      </c>
      <c r="K358" s="11">
        <v>16.224639755551699</v>
      </c>
      <c r="L358" s="10" t="s">
        <v>59</v>
      </c>
      <c r="M358" s="10" t="s">
        <v>59</v>
      </c>
      <c r="N358" s="11">
        <v>18.151674359248599</v>
      </c>
      <c r="O358" s="11">
        <v>20.4397455001567</v>
      </c>
      <c r="P358" s="11">
        <v>15.8055971825173</v>
      </c>
      <c r="Q358" s="10" t="s">
        <v>59</v>
      </c>
      <c r="R358" s="11">
        <v>13.413180836331801</v>
      </c>
      <c r="S358" s="11">
        <v>15.433922173370799</v>
      </c>
      <c r="T358" s="11">
        <v>13.090428258544399</v>
      </c>
      <c r="U358" s="11">
        <v>13.992182426326901</v>
      </c>
      <c r="V358" s="11">
        <v>14.4939986112727</v>
      </c>
      <c r="W358" s="11">
        <v>16.8226327658044</v>
      </c>
      <c r="X358" s="11">
        <v>17.3847901788921</v>
      </c>
      <c r="Y358" s="11">
        <v>17.839763072310401</v>
      </c>
      <c r="Z358" s="10" t="s">
        <v>59</v>
      </c>
      <c r="AA358" s="11">
        <v>19.782416560747802</v>
      </c>
      <c r="AB358" s="11">
        <v>21.412445066308301</v>
      </c>
      <c r="AC358" s="11">
        <v>22.199114942603501</v>
      </c>
      <c r="AD358" s="10" t="s">
        <v>59</v>
      </c>
      <c r="AE358" s="11">
        <v>21.007543550405199</v>
      </c>
      <c r="AF358" s="10" t="s">
        <v>59</v>
      </c>
      <c r="AG358" s="11">
        <v>19.889868898185998</v>
      </c>
      <c r="AH358" s="10" t="s">
        <v>59</v>
      </c>
      <c r="AI358" s="11">
        <v>21.960980732257401</v>
      </c>
      <c r="AJ358" s="10" t="s">
        <v>59</v>
      </c>
      <c r="AK358" s="10" t="s">
        <v>59</v>
      </c>
      <c r="AL358" s="10" t="s">
        <v>59</v>
      </c>
      <c r="AM358" s="11">
        <v>25.632265558607902</v>
      </c>
      <c r="AN358" s="10" t="s">
        <v>59</v>
      </c>
      <c r="AO358" s="11">
        <v>24.641178467638898</v>
      </c>
      <c r="AP358" s="10" t="s">
        <v>59</v>
      </c>
      <c r="AQ358" s="11">
        <v>27.091626636660401</v>
      </c>
      <c r="AR358" s="10" t="s">
        <v>59</v>
      </c>
      <c r="AS358" s="10" t="s">
        <v>59</v>
      </c>
      <c r="AT358" s="10" t="s">
        <v>59</v>
      </c>
      <c r="AU358" s="11">
        <v>29.988166977173901</v>
      </c>
      <c r="AV358" s="10" t="s">
        <v>59</v>
      </c>
      <c r="AW358" s="10" t="s">
        <v>59</v>
      </c>
      <c r="AX358" s="10" t="s">
        <v>59</v>
      </c>
      <c r="AY358" s="11">
        <v>32.656058129974397</v>
      </c>
      <c r="AZ358" s="10" t="s">
        <v>59</v>
      </c>
      <c r="BA358" s="10" t="s">
        <v>59</v>
      </c>
      <c r="BB358" s="10" t="s">
        <v>59</v>
      </c>
      <c r="BC358" s="11">
        <v>43.169929999126197</v>
      </c>
      <c r="BD358" s="10" t="s">
        <v>59</v>
      </c>
      <c r="BE358" s="10" t="s">
        <v>59</v>
      </c>
      <c r="BF358" s="5" t="s">
        <v>59</v>
      </c>
    </row>
    <row r="359" spans="1:58" hidden="1" x14ac:dyDescent="0.2">
      <c r="A359" s="8" t="s">
        <v>418</v>
      </c>
      <c r="B359" s="9">
        <v>4659521</v>
      </c>
      <c r="C359" s="16" t="s">
        <v>452</v>
      </c>
      <c r="D359" s="16"/>
      <c r="E359" s="17" t="s">
        <v>441</v>
      </c>
      <c r="F359" s="17" t="s">
        <v>446</v>
      </c>
      <c r="G359" s="11">
        <v>16.205360683940299</v>
      </c>
      <c r="H359" s="11">
        <v>16.469048957574199</v>
      </c>
      <c r="I359" s="10" t="s">
        <v>59</v>
      </c>
      <c r="J359" s="11">
        <v>16.801145144087801</v>
      </c>
      <c r="K359" s="11">
        <v>16.7983233345965</v>
      </c>
      <c r="L359" s="10" t="s">
        <v>59</v>
      </c>
      <c r="M359" s="10" t="s">
        <v>59</v>
      </c>
      <c r="N359" s="10" t="s">
        <v>59</v>
      </c>
      <c r="O359" s="11">
        <v>30.200805415376902</v>
      </c>
      <c r="P359" s="10" t="s">
        <v>59</v>
      </c>
      <c r="Q359" s="10" t="s">
        <v>59</v>
      </c>
      <c r="R359" s="10" t="s">
        <v>59</v>
      </c>
      <c r="S359" s="11">
        <v>28.717276588431702</v>
      </c>
      <c r="T359" s="10" t="s">
        <v>59</v>
      </c>
      <c r="U359" s="10" t="s">
        <v>59</v>
      </c>
      <c r="V359" s="10" t="s">
        <v>59</v>
      </c>
      <c r="W359" s="11">
        <v>22.007416518885201</v>
      </c>
      <c r="X359" s="10" t="s">
        <v>59</v>
      </c>
      <c r="Y359" s="10" t="s">
        <v>59</v>
      </c>
      <c r="Z359" s="10" t="s">
        <v>59</v>
      </c>
      <c r="AA359" s="10" t="s">
        <v>59</v>
      </c>
      <c r="AB359" s="10" t="s">
        <v>59</v>
      </c>
      <c r="AC359" s="10" t="s">
        <v>59</v>
      </c>
      <c r="AD359" s="10" t="s">
        <v>59</v>
      </c>
      <c r="AE359" s="11">
        <v>29.5599575741374</v>
      </c>
      <c r="AF359" s="10" t="s">
        <v>59</v>
      </c>
      <c r="AG359" s="10" t="s">
        <v>59</v>
      </c>
      <c r="AH359" s="10" t="s">
        <v>59</v>
      </c>
      <c r="AI359" s="11">
        <v>28.848670587031599</v>
      </c>
      <c r="AJ359" s="10" t="s">
        <v>59</v>
      </c>
      <c r="AK359" s="10" t="s">
        <v>59</v>
      </c>
      <c r="AL359" s="10" t="s">
        <v>59</v>
      </c>
      <c r="AM359" s="11">
        <v>31.4617199120866</v>
      </c>
      <c r="AN359" s="10" t="s">
        <v>59</v>
      </c>
      <c r="AO359" s="10" t="s">
        <v>59</v>
      </c>
      <c r="AP359" s="10" t="s">
        <v>59</v>
      </c>
      <c r="AQ359" s="11">
        <v>33.938775691100901</v>
      </c>
      <c r="AR359" s="10" t="s">
        <v>59</v>
      </c>
      <c r="AS359" s="10" t="s">
        <v>59</v>
      </c>
      <c r="AT359" s="10" t="s">
        <v>59</v>
      </c>
      <c r="AU359" s="11">
        <v>33.330801698514598</v>
      </c>
      <c r="AV359" s="10" t="s">
        <v>59</v>
      </c>
      <c r="AW359" s="10" t="s">
        <v>59</v>
      </c>
      <c r="AX359" s="10" t="s">
        <v>59</v>
      </c>
      <c r="AY359" s="10" t="s">
        <v>59</v>
      </c>
      <c r="AZ359" s="10" t="s">
        <v>59</v>
      </c>
      <c r="BA359" s="10" t="s">
        <v>59</v>
      </c>
      <c r="BB359" s="10" t="s">
        <v>59</v>
      </c>
      <c r="BC359" s="10" t="s">
        <v>59</v>
      </c>
      <c r="BD359" s="10" t="s">
        <v>59</v>
      </c>
      <c r="BE359" s="10" t="s">
        <v>59</v>
      </c>
      <c r="BF359" s="5" t="s">
        <v>59</v>
      </c>
    </row>
    <row r="360" spans="1:58" hidden="1" x14ac:dyDescent="0.2">
      <c r="A360" s="8" t="s">
        <v>419</v>
      </c>
      <c r="B360" s="9">
        <v>6506246</v>
      </c>
      <c r="C360" s="16" t="s">
        <v>443</v>
      </c>
      <c r="D360" s="16" t="s">
        <v>610</v>
      </c>
      <c r="E360" s="17" t="s">
        <v>441</v>
      </c>
      <c r="F360" s="17" t="s">
        <v>446</v>
      </c>
      <c r="G360" s="11">
        <v>25.714465835408401</v>
      </c>
      <c r="H360" s="11">
        <v>27.756478695449001</v>
      </c>
      <c r="I360" s="11">
        <v>28.1000934225724</v>
      </c>
      <c r="J360" s="11">
        <v>29.4498718979386</v>
      </c>
      <c r="K360" s="11">
        <v>28.639781845679099</v>
      </c>
      <c r="L360" s="10" t="s">
        <v>59</v>
      </c>
      <c r="M360" s="11">
        <v>35.664431992388003</v>
      </c>
      <c r="N360" s="10" t="s">
        <v>59</v>
      </c>
      <c r="O360" s="10" t="s">
        <v>59</v>
      </c>
      <c r="P360" s="10" t="s">
        <v>59</v>
      </c>
      <c r="Q360" s="10" t="s">
        <v>59</v>
      </c>
      <c r="R360" s="10" t="s">
        <v>59</v>
      </c>
      <c r="S360" s="10" t="s">
        <v>59</v>
      </c>
      <c r="T360" s="10" t="s">
        <v>59</v>
      </c>
      <c r="U360" s="10" t="s">
        <v>59</v>
      </c>
      <c r="V360" s="10" t="s">
        <v>59</v>
      </c>
      <c r="W360" s="11">
        <v>35.047267861075099</v>
      </c>
      <c r="X360" s="10" t="s">
        <v>59</v>
      </c>
      <c r="Y360" s="10" t="s">
        <v>59</v>
      </c>
      <c r="Z360" s="10" t="s">
        <v>59</v>
      </c>
      <c r="AA360" s="11">
        <v>37.108897297581599</v>
      </c>
      <c r="AB360" s="10" t="s">
        <v>59</v>
      </c>
      <c r="AC360" s="10" t="s">
        <v>59</v>
      </c>
      <c r="AD360" s="10" t="s">
        <v>59</v>
      </c>
      <c r="AE360" s="11">
        <v>46.329054857349803</v>
      </c>
      <c r="AF360" s="10" t="s">
        <v>59</v>
      </c>
      <c r="AG360" s="10" t="s">
        <v>59</v>
      </c>
      <c r="AH360" s="10" t="s">
        <v>59</v>
      </c>
      <c r="AI360" s="11">
        <v>36.114159151820303</v>
      </c>
      <c r="AJ360" s="10" t="s">
        <v>59</v>
      </c>
      <c r="AK360" s="10" t="s">
        <v>59</v>
      </c>
      <c r="AL360" s="10" t="s">
        <v>59</v>
      </c>
      <c r="AM360" s="11">
        <v>32.817094428132798</v>
      </c>
      <c r="AN360" s="10" t="s">
        <v>59</v>
      </c>
      <c r="AO360" s="10" t="s">
        <v>59</v>
      </c>
      <c r="AP360" s="10" t="s">
        <v>59</v>
      </c>
      <c r="AQ360" s="11">
        <v>31.2151331889993</v>
      </c>
      <c r="AR360" s="10" t="s">
        <v>59</v>
      </c>
      <c r="AS360" s="10" t="s">
        <v>59</v>
      </c>
      <c r="AT360" s="10" t="s">
        <v>59</v>
      </c>
      <c r="AU360" s="11">
        <v>34.200596084478398</v>
      </c>
      <c r="AV360" s="10" t="s">
        <v>59</v>
      </c>
      <c r="AW360" s="10" t="s">
        <v>59</v>
      </c>
      <c r="AX360" s="10" t="s">
        <v>59</v>
      </c>
      <c r="AY360" s="11">
        <v>32.010235754716497</v>
      </c>
      <c r="AZ360" s="10" t="s">
        <v>59</v>
      </c>
      <c r="BA360" s="10" t="s">
        <v>59</v>
      </c>
      <c r="BB360" s="10" t="s">
        <v>59</v>
      </c>
      <c r="BC360" s="11">
        <v>26.678202947092199</v>
      </c>
      <c r="BD360" s="10" t="s">
        <v>59</v>
      </c>
      <c r="BE360" s="10" t="s">
        <v>59</v>
      </c>
      <c r="BF360" s="5" t="s">
        <v>59</v>
      </c>
    </row>
    <row r="361" spans="1:58" hidden="1" x14ac:dyDescent="0.2">
      <c r="A361" s="8" t="s">
        <v>420</v>
      </c>
      <c r="B361" s="9">
        <v>4390989</v>
      </c>
      <c r="C361" s="16" t="s">
        <v>452</v>
      </c>
      <c r="D361" s="16"/>
      <c r="E361" s="17" t="s">
        <v>441</v>
      </c>
      <c r="F361" s="17" t="s">
        <v>446</v>
      </c>
      <c r="G361" s="11">
        <v>20.1239624802066</v>
      </c>
      <c r="H361" s="11">
        <v>23.691600354406098</v>
      </c>
      <c r="I361" s="11">
        <v>25.192019855222799</v>
      </c>
      <c r="J361" s="11">
        <v>25.6641326592942</v>
      </c>
      <c r="K361" s="11">
        <v>25.6641326592942</v>
      </c>
      <c r="L361" s="10" t="s">
        <v>59</v>
      </c>
      <c r="M361" s="10" t="s">
        <v>59</v>
      </c>
      <c r="N361" s="10" t="s">
        <v>59</v>
      </c>
      <c r="O361" s="10" t="s">
        <v>59</v>
      </c>
      <c r="P361" s="10" t="s">
        <v>59</v>
      </c>
      <c r="Q361" s="10" t="s">
        <v>59</v>
      </c>
      <c r="R361" s="10" t="s">
        <v>59</v>
      </c>
      <c r="S361" s="10" t="s">
        <v>59</v>
      </c>
      <c r="T361" s="10" t="s">
        <v>59</v>
      </c>
      <c r="U361" s="10" t="s">
        <v>59</v>
      </c>
      <c r="V361" s="11">
        <v>23.471056950240001</v>
      </c>
      <c r="W361" s="11">
        <v>23.471056950240001</v>
      </c>
      <c r="X361" s="10" t="s">
        <v>59</v>
      </c>
      <c r="Y361" s="10" t="s">
        <v>59</v>
      </c>
      <c r="Z361" s="11">
        <v>22.4835127246368</v>
      </c>
      <c r="AA361" s="11">
        <v>22.4835127246368</v>
      </c>
      <c r="AB361" s="10" t="s">
        <v>59</v>
      </c>
      <c r="AC361" s="10" t="s">
        <v>59</v>
      </c>
      <c r="AD361" s="11">
        <v>19.869316192125101</v>
      </c>
      <c r="AE361" s="11">
        <v>19.869316192125101</v>
      </c>
      <c r="AF361" s="10" t="s">
        <v>59</v>
      </c>
      <c r="AG361" s="10" t="s">
        <v>59</v>
      </c>
      <c r="AH361" s="11">
        <v>23.110879372681499</v>
      </c>
      <c r="AI361" s="11">
        <v>23.110879372681499</v>
      </c>
      <c r="AJ361" s="10" t="s">
        <v>59</v>
      </c>
      <c r="AK361" s="10" t="s">
        <v>59</v>
      </c>
      <c r="AL361" s="11">
        <v>30.603573271476201</v>
      </c>
      <c r="AM361" s="11">
        <v>30.603573271476201</v>
      </c>
      <c r="AN361" s="10" t="s">
        <v>59</v>
      </c>
      <c r="AO361" s="10" t="s">
        <v>59</v>
      </c>
      <c r="AP361" s="11">
        <v>34.552891259177699</v>
      </c>
      <c r="AQ361" s="11">
        <v>34.552891259177699</v>
      </c>
      <c r="AR361" s="10" t="s">
        <v>59</v>
      </c>
      <c r="AS361" s="10" t="s">
        <v>59</v>
      </c>
      <c r="AT361" s="11">
        <v>26.970356353635299</v>
      </c>
      <c r="AU361" s="11">
        <v>26.970356353635299</v>
      </c>
      <c r="AV361" s="10" t="s">
        <v>59</v>
      </c>
      <c r="AW361" s="10" t="s">
        <v>59</v>
      </c>
      <c r="AX361" s="11">
        <v>29.321813892221599</v>
      </c>
      <c r="AY361" s="11">
        <v>29.321813892221599</v>
      </c>
      <c r="AZ361" s="10" t="s">
        <v>59</v>
      </c>
      <c r="BA361" s="10" t="s">
        <v>59</v>
      </c>
      <c r="BB361" s="11">
        <v>36.439920494224197</v>
      </c>
      <c r="BC361" s="11">
        <v>36.439920494224197</v>
      </c>
      <c r="BD361" s="10" t="s">
        <v>59</v>
      </c>
      <c r="BE361" s="10" t="s">
        <v>59</v>
      </c>
      <c r="BF361" s="5" t="s">
        <v>59</v>
      </c>
    </row>
    <row r="362" spans="1:58" hidden="1" x14ac:dyDescent="0.2">
      <c r="A362" s="8" t="s">
        <v>421</v>
      </c>
      <c r="B362" s="9">
        <v>4730699</v>
      </c>
      <c r="C362" s="16" t="s">
        <v>453</v>
      </c>
      <c r="D362" s="16"/>
      <c r="E362" s="17" t="s">
        <v>441</v>
      </c>
      <c r="F362" s="17" t="s">
        <v>446</v>
      </c>
      <c r="G362" s="11">
        <v>25.878247917369698</v>
      </c>
      <c r="H362" s="10" t="s">
        <v>59</v>
      </c>
      <c r="I362" s="11">
        <v>25.2815687600426</v>
      </c>
      <c r="J362" s="11">
        <v>26.260275951470401</v>
      </c>
      <c r="K362" s="11">
        <v>26.260275951470401</v>
      </c>
      <c r="L362" s="10" t="s">
        <v>59</v>
      </c>
      <c r="M362" s="10" t="s">
        <v>59</v>
      </c>
      <c r="N362" s="11">
        <v>24.3123233692972</v>
      </c>
      <c r="O362" s="11">
        <v>24.3123233692972</v>
      </c>
      <c r="P362" s="10" t="s">
        <v>59</v>
      </c>
      <c r="Q362" s="10" t="s">
        <v>59</v>
      </c>
      <c r="R362" s="11">
        <v>27.4106652293218</v>
      </c>
      <c r="S362" s="11">
        <v>27.4106652293218</v>
      </c>
      <c r="T362" s="10" t="s">
        <v>59</v>
      </c>
      <c r="U362" s="10" t="s">
        <v>59</v>
      </c>
      <c r="V362" s="11">
        <v>28.061555323480398</v>
      </c>
      <c r="W362" s="11">
        <v>28.061555323480398</v>
      </c>
      <c r="X362" s="10" t="s">
        <v>59</v>
      </c>
      <c r="Y362" s="10" t="s">
        <v>59</v>
      </c>
      <c r="Z362" s="11">
        <v>24.393894206734402</v>
      </c>
      <c r="AA362" s="11">
        <v>24.393894206734402</v>
      </c>
      <c r="AB362" s="10" t="s">
        <v>59</v>
      </c>
      <c r="AC362" s="10" t="s">
        <v>59</v>
      </c>
      <c r="AD362" s="11">
        <v>23.683823377835001</v>
      </c>
      <c r="AE362" s="11">
        <v>23.683823377835001</v>
      </c>
      <c r="AF362" s="10" t="s">
        <v>59</v>
      </c>
      <c r="AG362" s="10" t="s">
        <v>59</v>
      </c>
      <c r="AH362" s="10" t="s">
        <v>59</v>
      </c>
      <c r="AI362" s="10" t="s">
        <v>59</v>
      </c>
      <c r="AJ362" s="10" t="s">
        <v>59</v>
      </c>
      <c r="AK362" s="10" t="s">
        <v>59</v>
      </c>
      <c r="AL362" s="10" t="s">
        <v>59</v>
      </c>
      <c r="AM362" s="10" t="s">
        <v>59</v>
      </c>
      <c r="AN362" s="10" t="s">
        <v>59</v>
      </c>
      <c r="AO362" s="10" t="s">
        <v>59</v>
      </c>
      <c r="AP362" s="10" t="s">
        <v>59</v>
      </c>
      <c r="AQ362" s="10" t="s">
        <v>59</v>
      </c>
      <c r="AR362" s="10" t="s">
        <v>59</v>
      </c>
      <c r="AS362" s="10" t="s">
        <v>59</v>
      </c>
      <c r="AT362" s="10" t="s">
        <v>59</v>
      </c>
      <c r="AU362" s="10" t="s">
        <v>59</v>
      </c>
      <c r="AV362" s="10" t="s">
        <v>59</v>
      </c>
      <c r="AW362" s="10" t="s">
        <v>59</v>
      </c>
      <c r="AX362" s="10" t="s">
        <v>59</v>
      </c>
      <c r="AY362" s="10" t="s">
        <v>59</v>
      </c>
      <c r="AZ362" s="10" t="s">
        <v>59</v>
      </c>
      <c r="BA362" s="10" t="s">
        <v>59</v>
      </c>
      <c r="BB362" s="10" t="s">
        <v>59</v>
      </c>
      <c r="BC362" s="10" t="s">
        <v>59</v>
      </c>
      <c r="BD362" s="10" t="s">
        <v>59</v>
      </c>
      <c r="BE362" s="10" t="s">
        <v>59</v>
      </c>
      <c r="BF362" s="5" t="s">
        <v>59</v>
      </c>
    </row>
    <row r="363" spans="1:58" hidden="1" x14ac:dyDescent="0.2">
      <c r="A363" s="8" t="s">
        <v>422</v>
      </c>
      <c r="B363" s="9">
        <v>4332961</v>
      </c>
      <c r="C363" s="16" t="s">
        <v>453</v>
      </c>
      <c r="D363" s="16"/>
      <c r="E363" s="17" t="s">
        <v>441</v>
      </c>
      <c r="F363" s="17" t="s">
        <v>446</v>
      </c>
      <c r="G363" s="11">
        <v>35.322452338063499</v>
      </c>
      <c r="H363" s="11">
        <v>36.327770640248197</v>
      </c>
      <c r="I363" s="11">
        <v>35.362336546713202</v>
      </c>
      <c r="J363" s="11">
        <v>35.712295452160099</v>
      </c>
      <c r="K363" s="11">
        <v>35.998604460935603</v>
      </c>
      <c r="L363" s="10" t="s">
        <v>59</v>
      </c>
      <c r="M363" s="10" t="s">
        <v>59</v>
      </c>
      <c r="N363" s="10" t="s">
        <v>59</v>
      </c>
      <c r="O363" s="10" t="s">
        <v>59</v>
      </c>
      <c r="P363" s="10" t="s">
        <v>59</v>
      </c>
      <c r="Q363" s="10" t="s">
        <v>59</v>
      </c>
      <c r="R363" s="10" t="s">
        <v>59</v>
      </c>
      <c r="S363" s="10" t="s">
        <v>59</v>
      </c>
      <c r="T363" s="10" t="s">
        <v>59</v>
      </c>
      <c r="U363" s="10" t="s">
        <v>59</v>
      </c>
      <c r="V363" s="10" t="s">
        <v>59</v>
      </c>
      <c r="W363" s="11">
        <v>33.376093312776597</v>
      </c>
      <c r="X363" s="10" t="s">
        <v>59</v>
      </c>
      <c r="Y363" s="10" t="s">
        <v>59</v>
      </c>
      <c r="Z363" s="10" t="s">
        <v>59</v>
      </c>
      <c r="AA363" s="11">
        <v>33.812492487969898</v>
      </c>
      <c r="AB363" s="10" t="s">
        <v>59</v>
      </c>
      <c r="AC363" s="10" t="s">
        <v>59</v>
      </c>
      <c r="AD363" s="10" t="s">
        <v>59</v>
      </c>
      <c r="AE363" s="11">
        <v>30.944209464616499</v>
      </c>
      <c r="AF363" s="10" t="s">
        <v>59</v>
      </c>
      <c r="AG363" s="10" t="s">
        <v>59</v>
      </c>
      <c r="AH363" s="10" t="s">
        <v>59</v>
      </c>
      <c r="AI363" s="11">
        <v>28.154415529252301</v>
      </c>
      <c r="AJ363" s="10" t="s">
        <v>59</v>
      </c>
      <c r="AK363" s="10" t="s">
        <v>59</v>
      </c>
      <c r="AL363" s="10" t="s">
        <v>59</v>
      </c>
      <c r="AM363" s="11">
        <v>32.9920474688479</v>
      </c>
      <c r="AN363" s="10" t="s">
        <v>59</v>
      </c>
      <c r="AO363" s="10" t="s">
        <v>59</v>
      </c>
      <c r="AP363" s="10" t="s">
        <v>59</v>
      </c>
      <c r="AQ363" s="11">
        <v>25.582992409188002</v>
      </c>
      <c r="AR363" s="10" t="s">
        <v>59</v>
      </c>
      <c r="AS363" s="10" t="s">
        <v>59</v>
      </c>
      <c r="AT363" s="10" t="s">
        <v>59</v>
      </c>
      <c r="AU363" s="11">
        <v>25.8849484196978</v>
      </c>
      <c r="AV363" s="10" t="s">
        <v>59</v>
      </c>
      <c r="AW363" s="10" t="s">
        <v>59</v>
      </c>
      <c r="AX363" s="10" t="s">
        <v>59</v>
      </c>
      <c r="AY363" s="11">
        <v>24.531959659899702</v>
      </c>
      <c r="AZ363" s="10" t="s">
        <v>59</v>
      </c>
      <c r="BA363" s="10" t="s">
        <v>59</v>
      </c>
      <c r="BB363" s="10" t="s">
        <v>59</v>
      </c>
      <c r="BC363" s="11">
        <v>24.384234258950102</v>
      </c>
      <c r="BD363" s="10" t="s">
        <v>59</v>
      </c>
      <c r="BE363" s="10" t="s">
        <v>59</v>
      </c>
      <c r="BF363" s="6">
        <v>23.548062853855502</v>
      </c>
    </row>
    <row r="364" spans="1:58" hidden="1" x14ac:dyDescent="0.2">
      <c r="A364" s="8" t="s">
        <v>423</v>
      </c>
      <c r="B364" s="9">
        <v>4549610</v>
      </c>
      <c r="C364" s="14" t="s">
        <v>452</v>
      </c>
      <c r="D364" s="14"/>
      <c r="E364" s="15" t="s">
        <v>441</v>
      </c>
      <c r="F364" s="15" t="s">
        <v>446</v>
      </c>
      <c r="G364" s="10" t="s">
        <v>59</v>
      </c>
      <c r="H364" s="10" t="s">
        <v>59</v>
      </c>
      <c r="I364" s="10" t="s">
        <v>59</v>
      </c>
      <c r="J364" s="10" t="s">
        <v>59</v>
      </c>
      <c r="K364" s="10" t="s">
        <v>59</v>
      </c>
      <c r="L364" s="10" t="s">
        <v>59</v>
      </c>
      <c r="M364" s="10" t="s">
        <v>59</v>
      </c>
      <c r="N364" s="11">
        <v>31.3701124155216</v>
      </c>
      <c r="O364" s="11">
        <v>31.3701124155216</v>
      </c>
      <c r="P364" s="10" t="s">
        <v>59</v>
      </c>
      <c r="Q364" s="10" t="s">
        <v>59</v>
      </c>
      <c r="R364" s="11">
        <v>31.0668011927302</v>
      </c>
      <c r="S364" s="11">
        <v>31.0668011927302</v>
      </c>
      <c r="T364" s="10" t="s">
        <v>59</v>
      </c>
      <c r="U364" s="10" t="s">
        <v>59</v>
      </c>
      <c r="V364" s="11">
        <v>28.535876380149201</v>
      </c>
      <c r="W364" s="11">
        <v>28.535876380149201</v>
      </c>
      <c r="X364" s="10" t="s">
        <v>59</v>
      </c>
      <c r="Y364" s="10" t="s">
        <v>59</v>
      </c>
      <c r="Z364" s="11">
        <v>21.033322289509002</v>
      </c>
      <c r="AA364" s="11">
        <v>23.5243367551045</v>
      </c>
      <c r="AB364" s="10" t="s">
        <v>59</v>
      </c>
      <c r="AC364" s="10" t="s">
        <v>59</v>
      </c>
      <c r="AD364" s="11">
        <v>23.197858107324599</v>
      </c>
      <c r="AE364" s="11">
        <v>23.197858107324599</v>
      </c>
      <c r="AF364" s="10" t="s">
        <v>59</v>
      </c>
      <c r="AG364" s="10" t="s">
        <v>59</v>
      </c>
      <c r="AH364" s="11">
        <v>22.300170363633299</v>
      </c>
      <c r="AI364" s="11">
        <v>22.300170363633299</v>
      </c>
      <c r="AJ364" s="10" t="s">
        <v>59</v>
      </c>
      <c r="AK364" s="10" t="s">
        <v>59</v>
      </c>
      <c r="AL364" s="11">
        <v>22.101424927776002</v>
      </c>
      <c r="AM364" s="11">
        <v>21.970406838676201</v>
      </c>
      <c r="AN364" s="10" t="s">
        <v>59</v>
      </c>
      <c r="AO364" s="10" t="s">
        <v>59</v>
      </c>
      <c r="AP364" s="11">
        <v>25.248791103736899</v>
      </c>
      <c r="AQ364" s="11">
        <v>25.248791103736899</v>
      </c>
      <c r="AR364" s="10" t="s">
        <v>59</v>
      </c>
      <c r="AS364" s="10" t="s">
        <v>59</v>
      </c>
      <c r="AT364" s="11">
        <v>28.487865569366299</v>
      </c>
      <c r="AU364" s="11">
        <v>28.487865569366299</v>
      </c>
      <c r="AV364" s="10" t="s">
        <v>59</v>
      </c>
      <c r="AW364" s="10" t="s">
        <v>59</v>
      </c>
      <c r="AX364" s="11">
        <v>27.619855857603898</v>
      </c>
      <c r="AY364" s="11">
        <v>27.619855857603898</v>
      </c>
      <c r="AZ364" s="10" t="s">
        <v>59</v>
      </c>
      <c r="BA364" s="10" t="s">
        <v>59</v>
      </c>
      <c r="BB364" s="10" t="s">
        <v>59</v>
      </c>
      <c r="BC364" s="10" t="s">
        <v>59</v>
      </c>
      <c r="BD364" s="10" t="s">
        <v>59</v>
      </c>
      <c r="BE364" s="10" t="s">
        <v>59</v>
      </c>
      <c r="BF364" s="5" t="s">
        <v>59</v>
      </c>
    </row>
    <row r="365" spans="1:58" hidden="1" x14ac:dyDescent="0.2">
      <c r="A365" s="8" t="s">
        <v>424</v>
      </c>
      <c r="B365" s="9">
        <v>4813727</v>
      </c>
      <c r="C365" s="16" t="s">
        <v>443</v>
      </c>
      <c r="D365" s="16"/>
      <c r="E365" s="17" t="s">
        <v>454</v>
      </c>
      <c r="F365" s="17" t="s">
        <v>446</v>
      </c>
      <c r="G365" s="11">
        <v>82.864160520374398</v>
      </c>
      <c r="H365" s="10" t="s">
        <v>59</v>
      </c>
      <c r="I365" s="10" t="s">
        <v>59</v>
      </c>
      <c r="J365" s="11">
        <v>80.825099341676093</v>
      </c>
      <c r="K365" s="11">
        <v>80.825099341676093</v>
      </c>
      <c r="L365" s="10" t="s">
        <v>59</v>
      </c>
      <c r="M365" s="10" t="s">
        <v>59</v>
      </c>
      <c r="N365" s="11">
        <v>22.690620124805001</v>
      </c>
      <c r="O365" s="11">
        <v>22.690620124805001</v>
      </c>
      <c r="P365" s="10" t="s">
        <v>59</v>
      </c>
      <c r="Q365" s="10" t="s">
        <v>59</v>
      </c>
      <c r="R365" s="10" t="s">
        <v>59</v>
      </c>
      <c r="S365" s="10" t="s">
        <v>59</v>
      </c>
      <c r="T365" s="10" t="s">
        <v>59</v>
      </c>
      <c r="U365" s="10" t="s">
        <v>59</v>
      </c>
      <c r="V365" s="11">
        <v>12.336949197255301</v>
      </c>
      <c r="W365" s="11">
        <v>12.336949197255301</v>
      </c>
      <c r="X365" s="10" t="s">
        <v>59</v>
      </c>
      <c r="Y365" s="10" t="s">
        <v>59</v>
      </c>
      <c r="Z365" s="10" t="s">
        <v>59</v>
      </c>
      <c r="AA365" s="10" t="s">
        <v>59</v>
      </c>
      <c r="AB365" s="10" t="s">
        <v>59</v>
      </c>
      <c r="AC365" s="10" t="s">
        <v>59</v>
      </c>
      <c r="AD365" s="10" t="s">
        <v>59</v>
      </c>
      <c r="AE365" s="10" t="s">
        <v>59</v>
      </c>
      <c r="AF365" s="10" t="s">
        <v>59</v>
      </c>
      <c r="AG365" s="10" t="s">
        <v>59</v>
      </c>
      <c r="AH365" s="10" t="s">
        <v>59</v>
      </c>
      <c r="AI365" s="10" t="s">
        <v>59</v>
      </c>
      <c r="AJ365" s="10" t="s">
        <v>59</v>
      </c>
      <c r="AK365" s="10" t="s">
        <v>59</v>
      </c>
      <c r="AL365" s="10" t="s">
        <v>59</v>
      </c>
      <c r="AM365" s="10" t="s">
        <v>59</v>
      </c>
      <c r="AN365" s="10" t="s">
        <v>59</v>
      </c>
      <c r="AO365" s="10" t="s">
        <v>59</v>
      </c>
      <c r="AP365" s="10" t="s">
        <v>59</v>
      </c>
      <c r="AQ365" s="10" t="s">
        <v>59</v>
      </c>
      <c r="AR365" s="10" t="s">
        <v>59</v>
      </c>
      <c r="AS365" s="10" t="s">
        <v>59</v>
      </c>
      <c r="AT365" s="10" t="s">
        <v>59</v>
      </c>
      <c r="AU365" s="10" t="s">
        <v>59</v>
      </c>
      <c r="AV365" s="10" t="s">
        <v>59</v>
      </c>
      <c r="AW365" s="10" t="s">
        <v>59</v>
      </c>
      <c r="AX365" s="10" t="s">
        <v>59</v>
      </c>
      <c r="AY365" s="10" t="s">
        <v>59</v>
      </c>
      <c r="AZ365" s="10" t="s">
        <v>59</v>
      </c>
      <c r="BA365" s="10" t="s">
        <v>59</v>
      </c>
      <c r="BB365" s="10" t="s">
        <v>59</v>
      </c>
      <c r="BC365" s="10" t="s">
        <v>59</v>
      </c>
      <c r="BD365" s="10" t="s">
        <v>59</v>
      </c>
      <c r="BE365" s="10" t="s">
        <v>59</v>
      </c>
      <c r="BF365" s="5" t="s">
        <v>59</v>
      </c>
    </row>
    <row r="366" spans="1:58" ht="12.75" hidden="1" x14ac:dyDescent="0.2">
      <c r="A366" s="8" t="s">
        <v>425</v>
      </c>
      <c r="B366" s="9">
        <v>8439371</v>
      </c>
      <c r="C366" s="8" t="s">
        <v>439</v>
      </c>
      <c r="D366" s="8" t="s">
        <v>611</v>
      </c>
      <c r="E366" s="13" t="s">
        <v>441</v>
      </c>
      <c r="F366" s="13" t="s">
        <v>442</v>
      </c>
      <c r="G366" s="10" t="s">
        <v>59</v>
      </c>
      <c r="H366" s="10" t="s">
        <v>59</v>
      </c>
      <c r="I366" s="10" t="s">
        <v>59</v>
      </c>
      <c r="J366" s="10" t="s">
        <v>59</v>
      </c>
      <c r="K366" s="10" t="s">
        <v>59</v>
      </c>
      <c r="L366" s="10" t="s">
        <v>59</v>
      </c>
      <c r="M366" s="10" t="s">
        <v>59</v>
      </c>
      <c r="N366" s="10" t="s">
        <v>59</v>
      </c>
      <c r="O366" s="10" t="s">
        <v>59</v>
      </c>
      <c r="P366" s="10" t="s">
        <v>59</v>
      </c>
      <c r="Q366" s="10" t="s">
        <v>59</v>
      </c>
      <c r="R366" s="10" t="s">
        <v>59</v>
      </c>
      <c r="S366" s="10" t="s">
        <v>59</v>
      </c>
      <c r="T366" s="10" t="s">
        <v>59</v>
      </c>
      <c r="U366" s="10" t="s">
        <v>59</v>
      </c>
      <c r="V366" s="10" t="s">
        <v>59</v>
      </c>
      <c r="W366" s="10" t="s">
        <v>59</v>
      </c>
      <c r="X366" s="10" t="s">
        <v>59</v>
      </c>
      <c r="Y366" s="10" t="s">
        <v>59</v>
      </c>
      <c r="Z366" s="10" t="s">
        <v>59</v>
      </c>
      <c r="AA366" s="10" t="s">
        <v>59</v>
      </c>
      <c r="AB366" s="10" t="s">
        <v>59</v>
      </c>
      <c r="AC366" s="10" t="s">
        <v>59</v>
      </c>
      <c r="AD366" s="10" t="s">
        <v>59</v>
      </c>
      <c r="AE366" s="10" t="s">
        <v>59</v>
      </c>
      <c r="AF366" s="10" t="s">
        <v>59</v>
      </c>
      <c r="AG366" s="10" t="s">
        <v>59</v>
      </c>
      <c r="AH366" s="10" t="s">
        <v>59</v>
      </c>
      <c r="AI366" s="10" t="s">
        <v>59</v>
      </c>
      <c r="AJ366" s="10" t="s">
        <v>59</v>
      </c>
      <c r="AK366" s="10" t="s">
        <v>59</v>
      </c>
      <c r="AL366" s="10" t="s">
        <v>59</v>
      </c>
      <c r="AM366" s="10" t="s">
        <v>59</v>
      </c>
      <c r="AN366" s="10" t="s">
        <v>59</v>
      </c>
      <c r="AO366" s="10" t="s">
        <v>59</v>
      </c>
      <c r="AP366" s="10" t="s">
        <v>59</v>
      </c>
      <c r="AQ366" s="10" t="s">
        <v>59</v>
      </c>
      <c r="AR366" s="10" t="s">
        <v>59</v>
      </c>
      <c r="AS366" s="10" t="s">
        <v>59</v>
      </c>
      <c r="AT366" s="10" t="s">
        <v>59</v>
      </c>
      <c r="AU366" s="10" t="s">
        <v>59</v>
      </c>
      <c r="AV366" s="10" t="s">
        <v>59</v>
      </c>
      <c r="AW366" s="10" t="s">
        <v>59</v>
      </c>
      <c r="AX366" s="10" t="s">
        <v>59</v>
      </c>
      <c r="AY366" s="10" t="s">
        <v>59</v>
      </c>
      <c r="AZ366" s="10" t="s">
        <v>59</v>
      </c>
      <c r="BA366" s="10" t="s">
        <v>59</v>
      </c>
      <c r="BB366" s="10" t="s">
        <v>59</v>
      </c>
      <c r="BC366" s="10" t="s">
        <v>59</v>
      </c>
      <c r="BD366" s="10" t="s">
        <v>59</v>
      </c>
      <c r="BE366" s="10" t="s">
        <v>59</v>
      </c>
      <c r="BF366" s="5" t="s">
        <v>59</v>
      </c>
    </row>
    <row r="367" spans="1:58" ht="12.75" hidden="1" x14ac:dyDescent="0.2">
      <c r="A367" s="8" t="s">
        <v>426</v>
      </c>
      <c r="B367" s="9">
        <v>6211718</v>
      </c>
      <c r="C367" s="8" t="s">
        <v>488</v>
      </c>
      <c r="D367" s="8" t="s">
        <v>612</v>
      </c>
      <c r="E367" s="13" t="s">
        <v>441</v>
      </c>
      <c r="F367" s="13" t="s">
        <v>490</v>
      </c>
      <c r="G367" s="11">
        <v>40.591063807743403</v>
      </c>
      <c r="H367" s="11">
        <v>41.604522906662098</v>
      </c>
      <c r="I367" s="11">
        <v>43.408429219295499</v>
      </c>
      <c r="J367" s="11">
        <v>40.573332106686003</v>
      </c>
      <c r="K367" s="11">
        <v>43.947840310615497</v>
      </c>
      <c r="L367" s="11">
        <v>42.644530375820601</v>
      </c>
      <c r="M367" s="11">
        <v>41.8130626846906</v>
      </c>
      <c r="N367" s="11">
        <v>40.4123511870078</v>
      </c>
      <c r="O367" s="10" t="s">
        <v>59</v>
      </c>
      <c r="P367" s="10" t="s">
        <v>59</v>
      </c>
      <c r="Q367" s="10" t="s">
        <v>59</v>
      </c>
      <c r="R367" s="10" t="s">
        <v>59</v>
      </c>
      <c r="S367" s="10" t="s">
        <v>59</v>
      </c>
      <c r="T367" s="10" t="s">
        <v>59</v>
      </c>
      <c r="U367" s="10" t="s">
        <v>59</v>
      </c>
      <c r="V367" s="10" t="s">
        <v>59</v>
      </c>
      <c r="W367" s="11">
        <v>16.042995093669699</v>
      </c>
      <c r="X367" s="10" t="s">
        <v>59</v>
      </c>
      <c r="Y367" s="10" t="s">
        <v>59</v>
      </c>
      <c r="Z367" s="10" t="s">
        <v>59</v>
      </c>
      <c r="AA367" s="11">
        <v>9.6629815957083007</v>
      </c>
      <c r="AB367" s="10" t="s">
        <v>59</v>
      </c>
      <c r="AC367" s="10" t="s">
        <v>59</v>
      </c>
      <c r="AD367" s="10" t="s">
        <v>59</v>
      </c>
      <c r="AE367" s="11">
        <v>16.031002035348099</v>
      </c>
      <c r="AF367" s="10" t="s">
        <v>59</v>
      </c>
      <c r="AG367" s="10" t="s">
        <v>59</v>
      </c>
      <c r="AH367" s="10" t="s">
        <v>59</v>
      </c>
      <c r="AI367" s="11">
        <v>58.398835653669501</v>
      </c>
      <c r="AJ367" s="10" t="s">
        <v>59</v>
      </c>
      <c r="AK367" s="10" t="s">
        <v>59</v>
      </c>
      <c r="AL367" s="10" t="s">
        <v>59</v>
      </c>
      <c r="AM367" s="10" t="s">
        <v>59</v>
      </c>
      <c r="AN367" s="10" t="s">
        <v>59</v>
      </c>
      <c r="AO367" s="10" t="s">
        <v>59</v>
      </c>
      <c r="AP367" s="10" t="s">
        <v>59</v>
      </c>
      <c r="AQ367" s="10" t="s">
        <v>59</v>
      </c>
      <c r="AR367" s="10" t="s">
        <v>59</v>
      </c>
      <c r="AS367" s="10" t="s">
        <v>59</v>
      </c>
      <c r="AT367" s="10" t="s">
        <v>59</v>
      </c>
      <c r="AU367" s="10" t="s">
        <v>59</v>
      </c>
      <c r="AV367" s="10" t="s">
        <v>59</v>
      </c>
      <c r="AW367" s="10" t="s">
        <v>59</v>
      </c>
      <c r="AX367" s="10" t="s">
        <v>59</v>
      </c>
      <c r="AY367" s="10" t="s">
        <v>59</v>
      </c>
      <c r="AZ367" s="10" t="s">
        <v>59</v>
      </c>
      <c r="BA367" s="10" t="s">
        <v>59</v>
      </c>
      <c r="BB367" s="10" t="s">
        <v>59</v>
      </c>
      <c r="BC367" s="10" t="s">
        <v>59</v>
      </c>
      <c r="BD367" s="10" t="s">
        <v>59</v>
      </c>
      <c r="BE367" s="10" t="s">
        <v>59</v>
      </c>
      <c r="BF367" s="5" t="s">
        <v>59</v>
      </c>
    </row>
    <row r="368" spans="1:58" ht="12.75" hidden="1" x14ac:dyDescent="0.2">
      <c r="A368" s="8" t="s">
        <v>427</v>
      </c>
      <c r="B368" s="9">
        <v>29249034</v>
      </c>
      <c r="C368" s="8" t="s">
        <v>486</v>
      </c>
      <c r="D368" s="8"/>
      <c r="E368" s="13" t="s">
        <v>441</v>
      </c>
      <c r="F368" s="13" t="s">
        <v>442</v>
      </c>
      <c r="G368" s="10" t="s">
        <v>59</v>
      </c>
      <c r="H368" s="10" t="s">
        <v>59</v>
      </c>
      <c r="I368" s="10" t="s">
        <v>59</v>
      </c>
      <c r="J368" s="10" t="s">
        <v>59</v>
      </c>
      <c r="K368" s="10" t="s">
        <v>59</v>
      </c>
      <c r="L368" s="10" t="s">
        <v>59</v>
      </c>
      <c r="M368" s="10" t="s">
        <v>59</v>
      </c>
      <c r="N368" s="10" t="s">
        <v>59</v>
      </c>
      <c r="O368" s="10" t="s">
        <v>59</v>
      </c>
      <c r="P368" s="10" t="s">
        <v>59</v>
      </c>
      <c r="Q368" s="10" t="s">
        <v>59</v>
      </c>
      <c r="R368" s="10" t="s">
        <v>59</v>
      </c>
      <c r="S368" s="10" t="s">
        <v>59</v>
      </c>
      <c r="T368" s="10" t="s">
        <v>59</v>
      </c>
      <c r="U368" s="10" t="s">
        <v>59</v>
      </c>
      <c r="V368" s="10" t="s">
        <v>59</v>
      </c>
      <c r="W368" s="10" t="s">
        <v>59</v>
      </c>
      <c r="X368" s="10" t="s">
        <v>59</v>
      </c>
      <c r="Y368" s="10" t="s">
        <v>59</v>
      </c>
      <c r="Z368" s="10" t="s">
        <v>59</v>
      </c>
      <c r="AA368" s="10" t="s">
        <v>59</v>
      </c>
      <c r="AB368" s="10" t="s">
        <v>59</v>
      </c>
      <c r="AC368" s="10" t="s">
        <v>59</v>
      </c>
      <c r="AD368" s="10" t="s">
        <v>59</v>
      </c>
      <c r="AE368" s="10" t="s">
        <v>59</v>
      </c>
      <c r="AF368" s="10" t="s">
        <v>59</v>
      </c>
      <c r="AG368" s="10" t="s">
        <v>59</v>
      </c>
      <c r="AH368" s="10" t="s">
        <v>59</v>
      </c>
      <c r="AI368" s="10" t="s">
        <v>59</v>
      </c>
      <c r="AJ368" s="10" t="s">
        <v>59</v>
      </c>
      <c r="AK368" s="10" t="s">
        <v>59</v>
      </c>
      <c r="AL368" s="10" t="s">
        <v>59</v>
      </c>
      <c r="AM368" s="10" t="s">
        <v>59</v>
      </c>
      <c r="AN368" s="10" t="s">
        <v>59</v>
      </c>
      <c r="AO368" s="10" t="s">
        <v>59</v>
      </c>
      <c r="AP368" s="10" t="s">
        <v>59</v>
      </c>
      <c r="AQ368" s="10" t="s">
        <v>59</v>
      </c>
      <c r="AR368" s="10" t="s">
        <v>59</v>
      </c>
      <c r="AS368" s="10" t="s">
        <v>59</v>
      </c>
      <c r="AT368" s="10" t="s">
        <v>59</v>
      </c>
      <c r="AU368" s="10" t="s">
        <v>59</v>
      </c>
      <c r="AV368" s="10" t="s">
        <v>59</v>
      </c>
      <c r="AW368" s="10" t="s">
        <v>59</v>
      </c>
      <c r="AX368" s="10" t="s">
        <v>59</v>
      </c>
      <c r="AY368" s="10" t="s">
        <v>59</v>
      </c>
      <c r="AZ368" s="10" t="s">
        <v>59</v>
      </c>
      <c r="BA368" s="10" t="s">
        <v>59</v>
      </c>
      <c r="BB368" s="10" t="s">
        <v>59</v>
      </c>
      <c r="BC368" s="10" t="s">
        <v>59</v>
      </c>
      <c r="BD368" s="10" t="s">
        <v>59</v>
      </c>
      <c r="BE368" s="10" t="s">
        <v>59</v>
      </c>
      <c r="BF368" s="5" t="s">
        <v>59</v>
      </c>
    </row>
    <row r="369" spans="1:58" ht="12.75" hidden="1" x14ac:dyDescent="0.2">
      <c r="A369" s="8" t="s">
        <v>428</v>
      </c>
      <c r="B369" s="9">
        <v>5293456</v>
      </c>
      <c r="C369" s="8" t="s">
        <v>494</v>
      </c>
      <c r="D369" s="8" t="s">
        <v>613</v>
      </c>
      <c r="E369" s="13" t="s">
        <v>441</v>
      </c>
      <c r="F369" s="13" t="s">
        <v>448</v>
      </c>
      <c r="G369" s="10" t="s">
        <v>59</v>
      </c>
      <c r="H369" s="10" t="s">
        <v>59</v>
      </c>
      <c r="I369" s="10" t="s">
        <v>59</v>
      </c>
      <c r="J369" s="10" t="s">
        <v>59</v>
      </c>
      <c r="K369" s="10" t="s">
        <v>59</v>
      </c>
      <c r="L369" s="10" t="s">
        <v>59</v>
      </c>
      <c r="M369" s="10" t="s">
        <v>59</v>
      </c>
      <c r="N369" s="10" t="s">
        <v>59</v>
      </c>
      <c r="O369" s="10" t="s">
        <v>59</v>
      </c>
      <c r="P369" s="10" t="s">
        <v>59</v>
      </c>
      <c r="Q369" s="10" t="s">
        <v>59</v>
      </c>
      <c r="R369" s="10" t="s">
        <v>59</v>
      </c>
      <c r="S369" s="10" t="s">
        <v>59</v>
      </c>
      <c r="T369" s="10" t="s">
        <v>59</v>
      </c>
      <c r="U369" s="10" t="s">
        <v>59</v>
      </c>
      <c r="V369" s="10" t="s">
        <v>59</v>
      </c>
      <c r="W369" s="10" t="s">
        <v>59</v>
      </c>
      <c r="X369" s="10" t="s">
        <v>59</v>
      </c>
      <c r="Y369" s="10" t="s">
        <v>59</v>
      </c>
      <c r="Z369" s="10" t="s">
        <v>59</v>
      </c>
      <c r="AA369" s="10" t="s">
        <v>59</v>
      </c>
      <c r="AB369" s="10" t="s">
        <v>59</v>
      </c>
      <c r="AC369" s="10" t="s">
        <v>59</v>
      </c>
      <c r="AD369" s="10" t="s">
        <v>59</v>
      </c>
      <c r="AE369" s="10" t="s">
        <v>59</v>
      </c>
      <c r="AF369" s="10" t="s">
        <v>59</v>
      </c>
      <c r="AG369" s="10" t="s">
        <v>59</v>
      </c>
      <c r="AH369" s="10" t="s">
        <v>59</v>
      </c>
      <c r="AI369" s="10" t="s">
        <v>59</v>
      </c>
      <c r="AJ369" s="10" t="s">
        <v>59</v>
      </c>
      <c r="AK369" s="10" t="s">
        <v>59</v>
      </c>
      <c r="AL369" s="10" t="s">
        <v>59</v>
      </c>
      <c r="AM369" s="10" t="s">
        <v>59</v>
      </c>
      <c r="AN369" s="10" t="s">
        <v>59</v>
      </c>
      <c r="AO369" s="10" t="s">
        <v>59</v>
      </c>
      <c r="AP369" s="10" t="s">
        <v>59</v>
      </c>
      <c r="AQ369" s="10" t="s">
        <v>59</v>
      </c>
      <c r="AR369" s="10" t="s">
        <v>59</v>
      </c>
      <c r="AS369" s="10" t="s">
        <v>59</v>
      </c>
      <c r="AT369" s="10" t="s">
        <v>59</v>
      </c>
      <c r="AU369" s="10" t="s">
        <v>59</v>
      </c>
      <c r="AV369" s="10" t="s">
        <v>59</v>
      </c>
      <c r="AW369" s="10" t="s">
        <v>59</v>
      </c>
      <c r="AX369" s="10" t="s">
        <v>59</v>
      </c>
      <c r="AY369" s="10" t="s">
        <v>59</v>
      </c>
      <c r="AZ369" s="10" t="s">
        <v>59</v>
      </c>
      <c r="BA369" s="10" t="s">
        <v>59</v>
      </c>
      <c r="BB369" s="10" t="s">
        <v>59</v>
      </c>
      <c r="BC369" s="10" t="s">
        <v>59</v>
      </c>
      <c r="BD369" s="10" t="s">
        <v>59</v>
      </c>
      <c r="BE369" s="10" t="s">
        <v>59</v>
      </c>
      <c r="BF369" s="5" t="s">
        <v>59</v>
      </c>
    </row>
    <row r="370" spans="1:58" ht="12.75" hidden="1" x14ac:dyDescent="0.2">
      <c r="A370" s="8" t="s">
        <v>429</v>
      </c>
      <c r="B370" s="9">
        <v>4440073</v>
      </c>
      <c r="C370" s="8" t="s">
        <v>463</v>
      </c>
      <c r="D370" s="8"/>
      <c r="E370" s="13" t="s">
        <v>441</v>
      </c>
      <c r="F370" s="13" t="s">
        <v>451</v>
      </c>
      <c r="G370" s="10" t="s">
        <v>59</v>
      </c>
      <c r="H370" s="10" t="s">
        <v>59</v>
      </c>
      <c r="I370" s="10" t="s">
        <v>59</v>
      </c>
      <c r="J370" s="10" t="s">
        <v>59</v>
      </c>
      <c r="K370" s="10" t="s">
        <v>59</v>
      </c>
      <c r="L370" s="10" t="s">
        <v>59</v>
      </c>
      <c r="M370" s="10" t="s">
        <v>59</v>
      </c>
      <c r="N370" s="10" t="s">
        <v>59</v>
      </c>
      <c r="O370" s="10" t="s">
        <v>59</v>
      </c>
      <c r="P370" s="10" t="s">
        <v>59</v>
      </c>
      <c r="Q370" s="10" t="s">
        <v>59</v>
      </c>
      <c r="R370" s="10" t="s">
        <v>59</v>
      </c>
      <c r="S370" s="10" t="s">
        <v>59</v>
      </c>
      <c r="T370" s="10" t="s">
        <v>59</v>
      </c>
      <c r="U370" s="10" t="s">
        <v>59</v>
      </c>
      <c r="V370" s="11">
        <v>44.375231156124798</v>
      </c>
      <c r="W370" s="11">
        <v>44.375231156124798</v>
      </c>
      <c r="X370" s="10" t="s">
        <v>59</v>
      </c>
      <c r="Y370" s="10" t="s">
        <v>59</v>
      </c>
      <c r="Z370" s="11">
        <v>68.222421702714698</v>
      </c>
      <c r="AA370" s="11">
        <v>68.222421702714698</v>
      </c>
      <c r="AB370" s="10" t="s">
        <v>59</v>
      </c>
      <c r="AC370" s="10" t="s">
        <v>59</v>
      </c>
      <c r="AD370" s="11">
        <v>71.495435726708394</v>
      </c>
      <c r="AE370" s="11">
        <v>71.495435726708394</v>
      </c>
      <c r="AF370" s="10" t="s">
        <v>59</v>
      </c>
      <c r="AG370" s="10" t="s">
        <v>59</v>
      </c>
      <c r="AH370" s="11">
        <v>40.031580971976197</v>
      </c>
      <c r="AI370" s="11">
        <v>40.031580971976197</v>
      </c>
      <c r="AJ370" s="10" t="s">
        <v>59</v>
      </c>
      <c r="AK370" s="10" t="s">
        <v>59</v>
      </c>
      <c r="AL370" s="11">
        <v>45.1096841896291</v>
      </c>
      <c r="AM370" s="11">
        <v>45.1096841896291</v>
      </c>
      <c r="AN370" s="10" t="s">
        <v>59</v>
      </c>
      <c r="AO370" s="10" t="s">
        <v>59</v>
      </c>
      <c r="AP370" s="11">
        <v>50.827391896718197</v>
      </c>
      <c r="AQ370" s="11">
        <v>50.827391896718197</v>
      </c>
      <c r="AR370" s="10" t="s">
        <v>59</v>
      </c>
      <c r="AS370" s="10" t="s">
        <v>59</v>
      </c>
      <c r="AT370" s="11">
        <v>43.286422698700598</v>
      </c>
      <c r="AU370" s="11">
        <v>43.286422698700598</v>
      </c>
      <c r="AV370" s="10" t="s">
        <v>59</v>
      </c>
      <c r="AW370" s="10" t="s">
        <v>59</v>
      </c>
      <c r="AX370" s="11">
        <v>80.466795590111701</v>
      </c>
      <c r="AY370" s="11">
        <v>80.466795590111701</v>
      </c>
      <c r="AZ370" s="10" t="s">
        <v>59</v>
      </c>
      <c r="BA370" s="10" t="s">
        <v>59</v>
      </c>
      <c r="BB370" s="11">
        <v>59.089091331304303</v>
      </c>
      <c r="BC370" s="11">
        <v>59.089091331304303</v>
      </c>
      <c r="BD370" s="10" t="s">
        <v>59</v>
      </c>
      <c r="BE370" s="10" t="s">
        <v>59</v>
      </c>
      <c r="BF370" s="5" t="s">
        <v>59</v>
      </c>
    </row>
    <row r="371" spans="1:58" ht="12.75" hidden="1" x14ac:dyDescent="0.2">
      <c r="A371" s="8" t="s">
        <v>430</v>
      </c>
      <c r="B371" s="9">
        <v>4408835</v>
      </c>
      <c r="C371" s="8" t="s">
        <v>536</v>
      </c>
      <c r="D371" s="8"/>
      <c r="E371" s="13" t="s">
        <v>441</v>
      </c>
      <c r="F371" s="13" t="s">
        <v>451</v>
      </c>
      <c r="G371" s="10" t="s">
        <v>59</v>
      </c>
      <c r="H371" s="10" t="s">
        <v>59</v>
      </c>
      <c r="I371" s="10" t="s">
        <v>59</v>
      </c>
      <c r="J371" s="10" t="s">
        <v>59</v>
      </c>
      <c r="K371" s="10" t="s">
        <v>59</v>
      </c>
      <c r="L371" s="10" t="s">
        <v>59</v>
      </c>
      <c r="M371" s="10" t="s">
        <v>59</v>
      </c>
      <c r="N371" s="10" t="s">
        <v>59</v>
      </c>
      <c r="O371" s="10" t="s">
        <v>59</v>
      </c>
      <c r="P371" s="10" t="s">
        <v>59</v>
      </c>
      <c r="Q371" s="10" t="s">
        <v>59</v>
      </c>
      <c r="R371" s="10" t="s">
        <v>59</v>
      </c>
      <c r="S371" s="10" t="s">
        <v>59</v>
      </c>
      <c r="T371" s="10" t="s">
        <v>59</v>
      </c>
      <c r="U371" s="10" t="s">
        <v>59</v>
      </c>
      <c r="V371" s="11">
        <v>75.849239306129704</v>
      </c>
      <c r="W371" s="11">
        <v>75.849239306129704</v>
      </c>
      <c r="X371" s="10" t="s">
        <v>59</v>
      </c>
      <c r="Y371" s="10" t="s">
        <v>59</v>
      </c>
      <c r="Z371" s="11">
        <v>76.072393311239907</v>
      </c>
      <c r="AA371" s="11">
        <v>76.072393311239907</v>
      </c>
      <c r="AB371" s="10" t="s">
        <v>59</v>
      </c>
      <c r="AC371" s="10" t="s">
        <v>59</v>
      </c>
      <c r="AD371" s="11">
        <v>82.703303484879598</v>
      </c>
      <c r="AE371" s="11">
        <v>82.703303484879598</v>
      </c>
      <c r="AF371" s="10" t="s">
        <v>59</v>
      </c>
      <c r="AG371" s="10" t="s">
        <v>59</v>
      </c>
      <c r="AH371" s="11">
        <v>85.715907384418202</v>
      </c>
      <c r="AI371" s="11">
        <v>85.715907384418202</v>
      </c>
      <c r="AJ371" s="10" t="s">
        <v>59</v>
      </c>
      <c r="AK371" s="10" t="s">
        <v>59</v>
      </c>
      <c r="AL371" s="11">
        <v>88.160565074073503</v>
      </c>
      <c r="AM371" s="11">
        <v>88.160565074073503</v>
      </c>
      <c r="AN371" s="10" t="s">
        <v>59</v>
      </c>
      <c r="AO371" s="10" t="s">
        <v>59</v>
      </c>
      <c r="AP371" s="11">
        <v>93.698708418864499</v>
      </c>
      <c r="AQ371" s="11">
        <v>93.698708418864499</v>
      </c>
      <c r="AR371" s="10" t="s">
        <v>59</v>
      </c>
      <c r="AS371" s="10" t="s">
        <v>59</v>
      </c>
      <c r="AT371" s="11">
        <v>92.906268314780803</v>
      </c>
      <c r="AU371" s="11">
        <v>92.906268314780803</v>
      </c>
      <c r="AV371" s="10" t="s">
        <v>59</v>
      </c>
      <c r="AW371" s="10" t="s">
        <v>59</v>
      </c>
      <c r="AX371" s="11">
        <v>93.035778051291402</v>
      </c>
      <c r="AY371" s="11">
        <v>93.035778051291402</v>
      </c>
      <c r="AZ371" s="10" t="s">
        <v>59</v>
      </c>
      <c r="BA371" s="10" t="s">
        <v>59</v>
      </c>
      <c r="BB371" s="11">
        <v>94.144708057596603</v>
      </c>
      <c r="BC371" s="11">
        <v>94.144708057596603</v>
      </c>
      <c r="BD371" s="10" t="s">
        <v>59</v>
      </c>
      <c r="BE371" s="10" t="s">
        <v>59</v>
      </c>
      <c r="BF371" s="5" t="s">
        <v>59</v>
      </c>
    </row>
    <row r="372" spans="1:58" hidden="1" x14ac:dyDescent="0.2">
      <c r="A372" s="8" t="s">
        <v>431</v>
      </c>
      <c r="B372" s="9">
        <v>4813310</v>
      </c>
      <c r="C372" s="16" t="s">
        <v>443</v>
      </c>
      <c r="D372" s="16" t="s">
        <v>614</v>
      </c>
      <c r="E372" s="17" t="s">
        <v>450</v>
      </c>
      <c r="F372" s="17" t="s">
        <v>446</v>
      </c>
      <c r="G372" s="11">
        <v>19.5831483889202</v>
      </c>
      <c r="H372" s="10" t="s">
        <v>59</v>
      </c>
      <c r="I372" s="10" t="s">
        <v>59</v>
      </c>
      <c r="J372" s="11">
        <v>24.3223219203444</v>
      </c>
      <c r="K372" s="11">
        <v>24.3223219203444</v>
      </c>
      <c r="L372" s="10" t="s">
        <v>59</v>
      </c>
      <c r="M372" s="10" t="s">
        <v>59</v>
      </c>
      <c r="N372" s="11">
        <v>22.828675301677499</v>
      </c>
      <c r="O372" s="11">
        <v>22.828675301677499</v>
      </c>
      <c r="P372" s="10" t="s">
        <v>59</v>
      </c>
      <c r="Q372" s="11">
        <v>23.138778485529102</v>
      </c>
      <c r="R372" s="11">
        <v>27.991468319865099</v>
      </c>
      <c r="S372" s="11">
        <v>27.991468319865099</v>
      </c>
      <c r="T372" s="10" t="s">
        <v>59</v>
      </c>
      <c r="U372" s="11">
        <v>27.2826505378649</v>
      </c>
      <c r="V372" s="11">
        <v>28.696479908979502</v>
      </c>
      <c r="W372" s="11">
        <v>28.696479908979502</v>
      </c>
      <c r="X372" s="10" t="s">
        <v>59</v>
      </c>
      <c r="Y372" s="10" t="s">
        <v>59</v>
      </c>
      <c r="Z372" s="11">
        <v>34.307405638974998</v>
      </c>
      <c r="AA372" s="11">
        <v>34.307405638974998</v>
      </c>
      <c r="AB372" s="10" t="s">
        <v>59</v>
      </c>
      <c r="AC372" s="10" t="s">
        <v>59</v>
      </c>
      <c r="AD372" s="11">
        <v>40.955659511870998</v>
      </c>
      <c r="AE372" s="11">
        <v>40.955659511870998</v>
      </c>
      <c r="AF372" s="10" t="s">
        <v>59</v>
      </c>
      <c r="AG372" s="10" t="s">
        <v>59</v>
      </c>
      <c r="AH372" s="11">
        <v>29.606042809638101</v>
      </c>
      <c r="AI372" s="11">
        <v>29.606042809638101</v>
      </c>
      <c r="AJ372" s="10" t="s">
        <v>59</v>
      </c>
      <c r="AK372" s="10" t="s">
        <v>59</v>
      </c>
      <c r="AL372" s="11">
        <v>24.415179191109399</v>
      </c>
      <c r="AM372" s="11">
        <v>24.415179191109399</v>
      </c>
      <c r="AN372" s="10" t="s">
        <v>59</v>
      </c>
      <c r="AO372" s="10" t="s">
        <v>59</v>
      </c>
      <c r="AP372" s="11">
        <v>27.167787236887499</v>
      </c>
      <c r="AQ372" s="11">
        <v>27.167787236887499</v>
      </c>
      <c r="AR372" s="10" t="s">
        <v>59</v>
      </c>
      <c r="AS372" s="10" t="s">
        <v>59</v>
      </c>
      <c r="AT372" s="10" t="s">
        <v>59</v>
      </c>
      <c r="AU372" s="10" t="s">
        <v>59</v>
      </c>
      <c r="AV372" s="10" t="s">
        <v>59</v>
      </c>
      <c r="AW372" s="10" t="s">
        <v>59</v>
      </c>
      <c r="AX372" s="10" t="s">
        <v>59</v>
      </c>
      <c r="AY372" s="10" t="s">
        <v>59</v>
      </c>
      <c r="AZ372" s="10" t="s">
        <v>59</v>
      </c>
      <c r="BA372" s="10" t="s">
        <v>59</v>
      </c>
      <c r="BB372" s="10" t="s">
        <v>59</v>
      </c>
      <c r="BC372" s="10" t="s">
        <v>59</v>
      </c>
      <c r="BD372" s="10" t="s">
        <v>59</v>
      </c>
      <c r="BE372" s="10" t="s">
        <v>59</v>
      </c>
      <c r="BF372" s="5" t="s">
        <v>59</v>
      </c>
    </row>
    <row r="373" spans="1:58" ht="12.75" hidden="1" x14ac:dyDescent="0.2">
      <c r="A373" s="8" t="s">
        <v>432</v>
      </c>
      <c r="B373" s="9">
        <v>4380527</v>
      </c>
      <c r="C373" s="8" t="s">
        <v>615</v>
      </c>
      <c r="D373" s="8"/>
      <c r="E373" s="13" t="s">
        <v>450</v>
      </c>
      <c r="F373" s="13" t="s">
        <v>451</v>
      </c>
      <c r="G373" s="10" t="s">
        <v>59</v>
      </c>
      <c r="H373" s="10" t="s">
        <v>59</v>
      </c>
      <c r="I373" s="10" t="s">
        <v>59</v>
      </c>
      <c r="J373" s="10" t="s">
        <v>59</v>
      </c>
      <c r="K373" s="10" t="s">
        <v>59</v>
      </c>
      <c r="L373" s="10" t="s">
        <v>59</v>
      </c>
      <c r="M373" s="10" t="s">
        <v>59</v>
      </c>
      <c r="N373" s="10" t="s">
        <v>59</v>
      </c>
      <c r="O373" s="10" t="s">
        <v>59</v>
      </c>
      <c r="P373" s="10" t="s">
        <v>59</v>
      </c>
      <c r="Q373" s="10" t="s">
        <v>59</v>
      </c>
      <c r="R373" s="10" t="s">
        <v>59</v>
      </c>
      <c r="S373" s="10" t="s">
        <v>59</v>
      </c>
      <c r="T373" s="10" t="s">
        <v>59</v>
      </c>
      <c r="U373" s="10" t="s">
        <v>59</v>
      </c>
      <c r="V373" s="11">
        <v>66.971681117479804</v>
      </c>
      <c r="W373" s="11">
        <v>66.971681117479804</v>
      </c>
      <c r="X373" s="10" t="s">
        <v>59</v>
      </c>
      <c r="Y373" s="10" t="s">
        <v>59</v>
      </c>
      <c r="Z373" s="11">
        <v>59.579897630135598</v>
      </c>
      <c r="AA373" s="11">
        <v>59.579897630135598</v>
      </c>
      <c r="AB373" s="10" t="s">
        <v>59</v>
      </c>
      <c r="AC373" s="10" t="s">
        <v>59</v>
      </c>
      <c r="AD373" s="11">
        <v>55.987719377067499</v>
      </c>
      <c r="AE373" s="11">
        <v>55.987719377067499</v>
      </c>
      <c r="AF373" s="10" t="s">
        <v>59</v>
      </c>
      <c r="AG373" s="10" t="s">
        <v>59</v>
      </c>
      <c r="AH373" s="11">
        <v>69.413398892806796</v>
      </c>
      <c r="AI373" s="11">
        <v>69.413398892806796</v>
      </c>
      <c r="AJ373" s="10" t="s">
        <v>59</v>
      </c>
      <c r="AK373" s="10" t="s">
        <v>59</v>
      </c>
      <c r="AL373" s="11">
        <v>51.9283497568467</v>
      </c>
      <c r="AM373" s="11">
        <v>51.9283497568467</v>
      </c>
      <c r="AN373" s="10" t="s">
        <v>59</v>
      </c>
      <c r="AO373" s="10" t="s">
        <v>59</v>
      </c>
      <c r="AP373" s="11">
        <v>64.389826869090101</v>
      </c>
      <c r="AQ373" s="11">
        <v>64.389826869090101</v>
      </c>
      <c r="AR373" s="10" t="s">
        <v>59</v>
      </c>
      <c r="AS373" s="10" t="s">
        <v>59</v>
      </c>
      <c r="AT373" s="11">
        <v>21.8359875051571</v>
      </c>
      <c r="AU373" s="11">
        <v>21.8359875051571</v>
      </c>
      <c r="AV373" s="10" t="s">
        <v>59</v>
      </c>
      <c r="AW373" s="10" t="s">
        <v>59</v>
      </c>
      <c r="AX373" s="11">
        <v>37.809327355518597</v>
      </c>
      <c r="AY373" s="11">
        <v>37.809327355518597</v>
      </c>
      <c r="AZ373" s="10" t="s">
        <v>59</v>
      </c>
      <c r="BA373" s="10" t="s">
        <v>59</v>
      </c>
      <c r="BB373" s="11">
        <v>66.532130621541896</v>
      </c>
      <c r="BC373" s="11">
        <v>66.532130621541896</v>
      </c>
      <c r="BD373" s="10" t="s">
        <v>59</v>
      </c>
      <c r="BE373" s="10" t="s">
        <v>59</v>
      </c>
      <c r="BF373" s="5" t="s">
        <v>59</v>
      </c>
    </row>
    <row r="374" spans="1:58" hidden="1" x14ac:dyDescent="0.2">
      <c r="A374" s="8" t="s">
        <v>433</v>
      </c>
      <c r="B374" s="9">
        <v>4729900</v>
      </c>
      <c r="C374" s="16" t="s">
        <v>529</v>
      </c>
      <c r="D374" s="16"/>
      <c r="E374" s="17" t="s">
        <v>441</v>
      </c>
      <c r="F374" s="17" t="s">
        <v>446</v>
      </c>
      <c r="G374" s="11">
        <v>22.6456097669687</v>
      </c>
      <c r="H374" s="10" t="s">
        <v>59</v>
      </c>
      <c r="I374" s="11">
        <v>17.956493210048802</v>
      </c>
      <c r="J374" s="11">
        <v>16.0855211047196</v>
      </c>
      <c r="K374" s="11">
        <v>16.0855211047196</v>
      </c>
      <c r="L374" s="10" t="s">
        <v>59</v>
      </c>
      <c r="M374" s="10" t="s">
        <v>59</v>
      </c>
      <c r="N374" s="11">
        <v>19.396311203924501</v>
      </c>
      <c r="O374" s="11">
        <v>19.396311203924501</v>
      </c>
      <c r="P374" s="11">
        <v>17.973718982320499</v>
      </c>
      <c r="Q374" s="10" t="s">
        <v>59</v>
      </c>
      <c r="R374" s="11">
        <v>26.1407542502395</v>
      </c>
      <c r="S374" s="11">
        <v>25.360403152246299</v>
      </c>
      <c r="T374" s="11">
        <v>29.078218537370699</v>
      </c>
      <c r="U374" s="10" t="s">
        <v>59</v>
      </c>
      <c r="V374" s="11">
        <v>27.0924975697442</v>
      </c>
      <c r="W374" s="11">
        <v>27.0924975697442</v>
      </c>
      <c r="X374" s="11">
        <v>22.396358408225701</v>
      </c>
      <c r="Y374" s="11">
        <v>17.094175757229699</v>
      </c>
      <c r="Z374" s="11">
        <v>17.105875998550999</v>
      </c>
      <c r="AA374" s="11">
        <v>34.167154879173097</v>
      </c>
      <c r="AB374" s="11">
        <v>18.948788062876101</v>
      </c>
      <c r="AC374" s="10" t="s">
        <v>59</v>
      </c>
      <c r="AD374" s="11">
        <v>49.158617574540202</v>
      </c>
      <c r="AE374" s="11">
        <v>49.158617574540202</v>
      </c>
      <c r="AF374" s="11">
        <v>22.816269367866301</v>
      </c>
      <c r="AG374" s="10" t="s">
        <v>59</v>
      </c>
      <c r="AH374" s="11">
        <v>44.017912459923501</v>
      </c>
      <c r="AI374" s="11">
        <v>44.017912459923501</v>
      </c>
      <c r="AJ374" s="10" t="s">
        <v>59</v>
      </c>
      <c r="AK374" s="10" t="s">
        <v>59</v>
      </c>
      <c r="AL374" s="11">
        <v>44.357801674106099</v>
      </c>
      <c r="AM374" s="11">
        <v>44.357801674106099</v>
      </c>
      <c r="AN374" s="10" t="s">
        <v>59</v>
      </c>
      <c r="AO374" s="10" t="s">
        <v>59</v>
      </c>
      <c r="AP374" s="11">
        <v>40.048284095395303</v>
      </c>
      <c r="AQ374" s="11">
        <v>40.048284095395303</v>
      </c>
      <c r="AR374" s="10" t="s">
        <v>59</v>
      </c>
      <c r="AS374" s="10" t="s">
        <v>59</v>
      </c>
      <c r="AT374" s="11">
        <v>35.977152098737598</v>
      </c>
      <c r="AU374" s="11">
        <v>35.977152098737598</v>
      </c>
      <c r="AV374" s="10" t="s">
        <v>59</v>
      </c>
      <c r="AW374" s="10" t="s">
        <v>59</v>
      </c>
      <c r="AX374" s="10" t="s">
        <v>59</v>
      </c>
      <c r="AY374" s="10" t="s">
        <v>59</v>
      </c>
      <c r="AZ374" s="10" t="s">
        <v>59</v>
      </c>
      <c r="BA374" s="10" t="s">
        <v>59</v>
      </c>
      <c r="BB374" s="10" t="s">
        <v>59</v>
      </c>
      <c r="BC374" s="10" t="s">
        <v>59</v>
      </c>
      <c r="BD374" s="10" t="s">
        <v>59</v>
      </c>
      <c r="BE374" s="10" t="s">
        <v>59</v>
      </c>
      <c r="BF374" s="5" t="s">
        <v>59</v>
      </c>
    </row>
    <row r="375" spans="1:58" ht="12.75" hidden="1" x14ac:dyDescent="0.2">
      <c r="A375" s="8" t="s">
        <v>434</v>
      </c>
      <c r="B375" s="9">
        <v>4649944</v>
      </c>
      <c r="C375" s="8">
        <v>6719</v>
      </c>
      <c r="D375" s="8" t="s">
        <v>616</v>
      </c>
      <c r="E375" s="13" t="s">
        <v>441</v>
      </c>
      <c r="F375" s="13" t="s">
        <v>518</v>
      </c>
      <c r="G375" s="11">
        <v>0.59530685117651605</v>
      </c>
      <c r="H375" s="11">
        <v>1.0925325750922299</v>
      </c>
      <c r="I375" s="11">
        <v>2.9269551199013901</v>
      </c>
      <c r="J375" s="11">
        <v>1.4006836235587701</v>
      </c>
      <c r="K375" s="11">
        <v>1.61013151720798</v>
      </c>
      <c r="L375" s="11">
        <v>0.288499645695667</v>
      </c>
      <c r="M375" s="11">
        <v>0.4355041450364</v>
      </c>
      <c r="N375" s="11">
        <v>2.6669298696219501</v>
      </c>
      <c r="O375" s="11">
        <v>3.0425295243127102</v>
      </c>
      <c r="P375" s="11">
        <v>0.82275355936487604</v>
      </c>
      <c r="Q375" s="11">
        <v>0.98891960983683302</v>
      </c>
      <c r="R375" s="11">
        <v>0.76092820414153195</v>
      </c>
      <c r="S375" s="11">
        <v>2.1884037155779401</v>
      </c>
      <c r="T375" s="10" t="s">
        <v>59</v>
      </c>
      <c r="U375" s="11">
        <v>0.346428638206846</v>
      </c>
      <c r="V375" s="10" t="s">
        <v>59</v>
      </c>
      <c r="W375" s="11">
        <v>1.7181255718399899</v>
      </c>
      <c r="X375" s="10" t="s">
        <v>59</v>
      </c>
      <c r="Y375" s="10" t="s">
        <v>59</v>
      </c>
      <c r="Z375" s="10" t="s">
        <v>59</v>
      </c>
      <c r="AA375" s="11">
        <v>2.9204938342875102</v>
      </c>
      <c r="AB375" s="10" t="s">
        <v>59</v>
      </c>
      <c r="AC375" s="10" t="s">
        <v>59</v>
      </c>
      <c r="AD375" s="10" t="s">
        <v>59</v>
      </c>
      <c r="AE375" s="11">
        <v>5.0120348247597697</v>
      </c>
      <c r="AF375" s="10" t="s">
        <v>59</v>
      </c>
      <c r="AG375" s="10" t="s">
        <v>59</v>
      </c>
      <c r="AH375" s="10" t="s">
        <v>59</v>
      </c>
      <c r="AI375" s="11">
        <v>5.4231989333823698</v>
      </c>
      <c r="AJ375" s="10" t="s">
        <v>59</v>
      </c>
      <c r="AK375" s="10" t="s">
        <v>59</v>
      </c>
      <c r="AL375" s="10" t="s">
        <v>59</v>
      </c>
      <c r="AM375" s="11">
        <v>2.0798068993398302</v>
      </c>
      <c r="AN375" s="10" t="s">
        <v>59</v>
      </c>
      <c r="AO375" s="10" t="s">
        <v>59</v>
      </c>
      <c r="AP375" s="10" t="s">
        <v>59</v>
      </c>
      <c r="AQ375" s="11">
        <v>29.752249120692898</v>
      </c>
      <c r="AR375" s="10" t="s">
        <v>59</v>
      </c>
      <c r="AS375" s="10" t="s">
        <v>59</v>
      </c>
      <c r="AT375" s="10" t="s">
        <v>59</v>
      </c>
      <c r="AU375" s="10" t="s">
        <v>59</v>
      </c>
      <c r="AV375" s="10" t="s">
        <v>59</v>
      </c>
      <c r="AW375" s="10" t="s">
        <v>59</v>
      </c>
      <c r="AX375" s="10" t="s">
        <v>59</v>
      </c>
      <c r="AY375" s="10" t="s">
        <v>59</v>
      </c>
      <c r="AZ375" s="10" t="s">
        <v>59</v>
      </c>
      <c r="BA375" s="10" t="s">
        <v>59</v>
      </c>
      <c r="BB375" s="10" t="s">
        <v>59</v>
      </c>
      <c r="BC375" s="10" t="s">
        <v>59</v>
      </c>
      <c r="BD375" s="10" t="s">
        <v>59</v>
      </c>
      <c r="BE375" s="10" t="s">
        <v>59</v>
      </c>
      <c r="BF375" s="5" t="s">
        <v>59</v>
      </c>
    </row>
  </sheetData>
  <autoFilter ref="A1:BF375" xr:uid="{00000000-0009-0000-0000-000001000000}">
    <filterColumn colId="0">
      <filters>
        <filter val="Australia and New Zealand Bank (China) Company Limited"/>
      </filters>
    </filterColumn>
  </autoFilter>
  <pageMargins left="0.75" right="0.75" top="1" bottom="1" header="0.5" footer="0.5"/>
  <pageSetup paperSize="0" scale="255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2023-12-17T19:21:38Z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{36FDA571-F727-4A88-BB07-3AABFD42FD69}</vt:lpwstr>
  </property>
</Properties>
</file>