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16"/>
  <workbookPr checkCompatibility="1"/>
  <mc:AlternateContent xmlns:mc="http://schemas.openxmlformats.org/markup-compatibility/2006">
    <mc:Choice Requires="x15">
      <x15ac:absPath xmlns:x15ac="http://schemas.microsoft.com/office/spreadsheetml/2010/11/ac" url="/Applications/MAMP/htdocs/assetmanagement/images/intro-carousel/"/>
    </mc:Choice>
  </mc:AlternateContent>
  <bookViews>
    <workbookView xWindow="0" yWindow="0" windowWidth="28800" windowHeight="18000" activeTab="2"/>
  </bookViews>
  <sheets>
    <sheet name="Evolut°Bud2011_2017" sheetId="9" r:id="rId1"/>
    <sheet name="EXECUTION. 2021 " sheetId="21" r:id="rId2"/>
    <sheet name="EXECUTION. 2022" sheetId="40" r:id="rId3"/>
    <sheet name="Feuil1" sheetId="35" r:id="rId4"/>
    <sheet name="Feuil2" sheetId="39" r:id="rId5"/>
  </sheets>
  <definedNames>
    <definedName name="_xlnm._FilterDatabase" localSheetId="0" hidden="1">Evolut°Bud2011_2017!$A$15:$J$128</definedName>
    <definedName name="_xlnm._FilterDatabase" localSheetId="1" hidden="1">'EXECUTION. 2021 '!$A$10:$I$83</definedName>
    <definedName name="_xlnm._FilterDatabase" localSheetId="2" hidden="1">'EXECUTION. 2022'!$A$10:$I$85</definedName>
    <definedName name="_xlnm.Print_Titles" localSheetId="0">Evolut°Bud2011_2017!$14:$15</definedName>
    <definedName name="_xlnm.Print_Titles" localSheetId="1">'EXECUTION. 2021 '!$10:$11</definedName>
    <definedName name="_xlnm.Print_Titles" localSheetId="2">'EXECUTION. 2022'!$10:$11</definedName>
    <definedName name="_xlnm.Print_Area" localSheetId="0">Evolut°Bud2011_2017!$A$1:$Q$129</definedName>
    <definedName name="_xlnm.Print_Area" localSheetId="1">'EXECUTION. 2021 '!$A$1:$M$79</definedName>
    <definedName name="_xlnm.Print_Area" localSheetId="2">'EXECUTION. 2022'!$A$1:$M$81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40" l="1"/>
  <c r="E12" i="40"/>
  <c r="C28" i="40"/>
  <c r="E28" i="40"/>
  <c r="G12" i="40"/>
  <c r="C12" i="40"/>
  <c r="I12" i="40"/>
  <c r="J12" i="40"/>
  <c r="K27" i="40"/>
  <c r="K23" i="40"/>
  <c r="I120" i="40"/>
  <c r="H120" i="40"/>
  <c r="I96" i="40"/>
  <c r="K26" i="40"/>
  <c r="H26" i="40"/>
  <c r="K25" i="40"/>
  <c r="H25" i="40"/>
  <c r="K24" i="40"/>
  <c r="H24" i="40"/>
  <c r="K22" i="40"/>
  <c r="H22" i="40"/>
  <c r="K21" i="40"/>
  <c r="H21" i="40"/>
  <c r="K20" i="40"/>
  <c r="H20" i="40"/>
  <c r="K19" i="40"/>
  <c r="H19" i="40"/>
  <c r="K18" i="40"/>
  <c r="H18" i="40"/>
  <c r="K17" i="40"/>
  <c r="I17" i="40"/>
  <c r="I122" i="40"/>
  <c r="H17" i="40"/>
  <c r="H122" i="40"/>
  <c r="H16" i="40"/>
  <c r="H15" i="40"/>
  <c r="K13" i="40"/>
  <c r="H13" i="40"/>
  <c r="K28" i="40"/>
  <c r="H27" i="40"/>
  <c r="K12" i="40"/>
  <c r="H12" i="40"/>
  <c r="H26" i="21"/>
  <c r="D84" i="9"/>
  <c r="E84" i="9"/>
  <c r="F84" i="9"/>
  <c r="G84" i="9"/>
  <c r="H84" i="9"/>
  <c r="I84" i="9"/>
  <c r="C84" i="9"/>
  <c r="I100" i="9"/>
  <c r="I126" i="9"/>
  <c r="I114" i="9"/>
  <c r="I82" i="9"/>
  <c r="I68" i="9"/>
  <c r="I49" i="9"/>
  <c r="I39" i="9"/>
  <c r="I33" i="9"/>
  <c r="I16" i="9"/>
  <c r="I128" i="9"/>
  <c r="H16" i="21"/>
  <c r="E12" i="21"/>
  <c r="I118" i="21"/>
  <c r="H118" i="21"/>
  <c r="I94" i="21"/>
  <c r="K26" i="21"/>
  <c r="K25" i="21"/>
  <c r="H25" i="21"/>
  <c r="K24" i="21"/>
  <c r="H24" i="21"/>
  <c r="K23" i="21"/>
  <c r="H23" i="21"/>
  <c r="H22" i="21"/>
  <c r="K21" i="21"/>
  <c r="H21" i="21"/>
  <c r="K20" i="21"/>
  <c r="H20" i="21"/>
  <c r="K19" i="21"/>
  <c r="H19" i="21"/>
  <c r="K18" i="21"/>
  <c r="H18" i="21"/>
  <c r="K17" i="21"/>
  <c r="K16" i="21"/>
  <c r="I16" i="21"/>
  <c r="H15" i="21"/>
  <c r="H14" i="21"/>
  <c r="K13" i="21"/>
  <c r="H13" i="21"/>
  <c r="I12" i="21"/>
  <c r="J12" i="21"/>
  <c r="G12" i="21"/>
  <c r="H120" i="21"/>
  <c r="H17" i="21"/>
  <c r="I120" i="21"/>
  <c r="H12" i="21"/>
  <c r="K22" i="21"/>
  <c r="K12" i="21"/>
  <c r="H126" i="9"/>
  <c r="G126" i="9"/>
  <c r="H114" i="9"/>
  <c r="H100" i="9"/>
  <c r="H82" i="9"/>
  <c r="H68" i="9"/>
  <c r="H49" i="9"/>
  <c r="H39" i="9"/>
  <c r="H33" i="9"/>
  <c r="F126" i="9"/>
  <c r="E126" i="9"/>
  <c r="D126" i="9"/>
  <c r="C126" i="9"/>
  <c r="G116" i="9"/>
  <c r="F116" i="9"/>
  <c r="E116" i="9"/>
  <c r="D116" i="9"/>
  <c r="C116" i="9"/>
  <c r="G114" i="9"/>
  <c r="F114" i="9"/>
  <c r="E114" i="9"/>
  <c r="D114" i="9"/>
  <c r="C114" i="9"/>
  <c r="G100" i="9"/>
  <c r="F100" i="9"/>
  <c r="E100" i="9"/>
  <c r="D100" i="9"/>
  <c r="C100" i="9"/>
  <c r="G98" i="9"/>
  <c r="E98" i="9"/>
  <c r="D98" i="9"/>
  <c r="C98" i="9"/>
  <c r="G94" i="9"/>
  <c r="F94" i="9"/>
  <c r="E94" i="9"/>
  <c r="D94" i="9"/>
  <c r="C94" i="9"/>
  <c r="G92" i="9"/>
  <c r="F92" i="9"/>
  <c r="E92" i="9"/>
  <c r="D92" i="9"/>
  <c r="C92" i="9"/>
  <c r="G90" i="9"/>
  <c r="F90" i="9"/>
  <c r="E90" i="9"/>
  <c r="D90" i="9"/>
  <c r="C90" i="9"/>
  <c r="G82" i="9"/>
  <c r="F82" i="9"/>
  <c r="E82" i="9"/>
  <c r="D82" i="9"/>
  <c r="C82" i="9"/>
  <c r="G68" i="9"/>
  <c r="F68" i="9"/>
  <c r="E68" i="9"/>
  <c r="D68" i="9"/>
  <c r="C68" i="9"/>
  <c r="G51" i="9"/>
  <c r="F51" i="9"/>
  <c r="E51" i="9"/>
  <c r="D51" i="9"/>
  <c r="C51" i="9"/>
  <c r="G49" i="9"/>
  <c r="F49" i="9"/>
  <c r="E49" i="9"/>
  <c r="D49" i="9"/>
  <c r="C49" i="9"/>
  <c r="G39" i="9"/>
  <c r="F39" i="9"/>
  <c r="E39" i="9"/>
  <c r="D39" i="9"/>
  <c r="C39" i="9"/>
  <c r="G33" i="9"/>
  <c r="F33" i="9"/>
  <c r="E33" i="9"/>
  <c r="D33" i="9"/>
  <c r="C33" i="9"/>
  <c r="G16" i="9"/>
  <c r="G128" i="9"/>
  <c r="F16" i="9"/>
  <c r="E16" i="9"/>
  <c r="D16" i="9"/>
  <c r="C16" i="9"/>
  <c r="H16" i="9"/>
  <c r="H128" i="9"/>
  <c r="D128" i="9"/>
  <c r="F128" i="9"/>
  <c r="C128" i="9"/>
  <c r="E128" i="9"/>
</calcChain>
</file>

<file path=xl/sharedStrings.xml><?xml version="1.0" encoding="utf-8"?>
<sst xmlns="http://schemas.openxmlformats.org/spreadsheetml/2006/main" count="203" uniqueCount="118">
  <si>
    <t>Transferts aux associations et autres organismes non lucratifs</t>
  </si>
  <si>
    <t>Syndic Copropriété Immeuble SCIAM</t>
  </si>
  <si>
    <t>723 6201 01</t>
  </si>
  <si>
    <t>Remunerations de prestations exterieures</t>
  </si>
  <si>
    <t>DAAF- Gestion des Dépenses Centralisées - Formation Agents MEF</t>
  </si>
  <si>
    <t>318 4502 01</t>
  </si>
  <si>
    <t>Frais de reception, de fetes et de ceremonies</t>
  </si>
  <si>
    <t>Impots, taxes et versements assimiles</t>
  </si>
  <si>
    <t>Loyers et charges locatives des locaux (hors logements de personnel)</t>
  </si>
  <si>
    <t>Entretien des installations électriques climatiseurs, sanitaires et plomberies</t>
  </si>
  <si>
    <t>Entretien des locaux (materiel et fornitures d'entretien)</t>
  </si>
  <si>
    <t>Bâtiments administratifs a usage technique</t>
  </si>
  <si>
    <t>318 4501 01</t>
  </si>
  <si>
    <t>312 4507 01</t>
  </si>
  <si>
    <t>Entretien et maintenance des mobiliers et matériels (sauf informatiques)</t>
  </si>
  <si>
    <t>Entretiens centraux téléphoniques, téléphones, télécopieurs et mat. De télécom</t>
  </si>
  <si>
    <t xml:space="preserve">Achat de carburants pour les véhicules de service </t>
  </si>
  <si>
    <t>Moblier et materiel de bureau (autre qu'informatique)</t>
  </si>
  <si>
    <t>DAAF - Gestion des Dépenses Centralisées</t>
  </si>
  <si>
    <t>312 4505 01</t>
  </si>
  <si>
    <t>Achats de petits materiels et fournitures techniques</t>
  </si>
  <si>
    <t>Achats de fournitures et consommables pour le materiel informatique</t>
  </si>
  <si>
    <t>Achats de carburants pour les vehicules de service</t>
  </si>
  <si>
    <t>Achats de petits materiels, fournitures de bureau et documentation</t>
  </si>
  <si>
    <t>Voitures de service et de liaison</t>
  </si>
  <si>
    <t>Materiel informatique de bureau</t>
  </si>
  <si>
    <t>Cellule Gestion des Conventions d'Assistance Technique BNETD</t>
  </si>
  <si>
    <t>312 2603 01</t>
  </si>
  <si>
    <t>Entretien et maintenance des mobiliers et materiels informatiques</t>
  </si>
  <si>
    <t>Autres achats de fournitures</t>
  </si>
  <si>
    <t>Autres materiels et outillages techniques</t>
  </si>
  <si>
    <t>Service Informatique de la DAAF</t>
  </si>
  <si>
    <t>312 2601 01</t>
  </si>
  <si>
    <t>Affranchissement du courrier et autres frais de correspondance</t>
  </si>
  <si>
    <t>Autre depenses d'entretien et de maintenance</t>
  </si>
  <si>
    <t>Entretien et reparatrion des vehicules pneumatiques</t>
  </si>
  <si>
    <t>Entretien et maintenance des mobiliers et materiels (sauf informatique)</t>
  </si>
  <si>
    <t>Remuneration du personnel sous contrat et des decisionnaires</t>
  </si>
  <si>
    <t>Direction des Affaires Administratives et Financières (DAAF)</t>
  </si>
  <si>
    <t>312 2201 01</t>
  </si>
  <si>
    <t>EXECUTABLE
 (85 %)</t>
  </si>
  <si>
    <t>Observations</t>
  </si>
  <si>
    <t>DISPONIBLE
REEL</t>
  </si>
  <si>
    <t xml:space="preserve">MONTANT
</t>
  </si>
  <si>
    <t>STRUCTURES</t>
  </si>
  <si>
    <t>Engagements effectués</t>
  </si>
  <si>
    <t>Contrats et marchés</t>
  </si>
  <si>
    <t>Libellé</t>
  </si>
  <si>
    <t>Imputation</t>
  </si>
  <si>
    <t xml:space="preserve"> </t>
  </si>
  <si>
    <t>Autres primes et indemnités (dont indemnités de correction)</t>
  </si>
  <si>
    <t>Cotisations CNPS des agents contractuels et decisionnels</t>
  </si>
  <si>
    <t>Bâtiments administratifs a usage de Bureau</t>
  </si>
  <si>
    <t>Autres achats de Biens et services</t>
  </si>
  <si>
    <t>Autres achats de biens et services</t>
  </si>
  <si>
    <t xml:space="preserve">EVOLUTION DU BUDGET DE LA DAAF DU MINISTERE AUPRES DU PREMIER MINISTRE CHARGE DE L'ECONOMIE ET DES FINANCES </t>
  </si>
  <si>
    <t>Dest. / Nature</t>
  </si>
  <si>
    <t>312 4206 01</t>
  </si>
  <si>
    <t>DGBF/Convention BNETD</t>
  </si>
  <si>
    <t>312 4501 01</t>
  </si>
  <si>
    <t>DAAF - Gestion cité Financière</t>
  </si>
  <si>
    <t>Batiment administratif à usage de bureau</t>
  </si>
  <si>
    <t>Batiment administratif à usage technique</t>
  </si>
  <si>
    <t>Entretien des ascenseurs</t>
  </si>
  <si>
    <t>Entretien des installations electriquess climatiseurs, sanitaires et plomberies</t>
  </si>
  <si>
    <t>Entretien centraux telephoniques, telephones, telecopieurs et mat de telecom</t>
  </si>
  <si>
    <t>Remuneration de prestation sexterieures</t>
  </si>
  <si>
    <t>Honoraires et frais annexes</t>
  </si>
  <si>
    <t>Services exterieurs de gardiennage</t>
  </si>
  <si>
    <t>Entretien et maintenance des mobiliers et materiels (sauf informatiques)</t>
  </si>
  <si>
    <t>Autres dépenses d'entretien et de maintenance</t>
  </si>
  <si>
    <t>Rémunérations de prestations extérieures</t>
  </si>
  <si>
    <t>Provisions et imprévus hors projet</t>
  </si>
  <si>
    <t>DAAF/Gestion des séminaires et Conférences en CI</t>
  </si>
  <si>
    <t>312 5901 01</t>
  </si>
  <si>
    <t>Convention BNETD</t>
  </si>
  <si>
    <t>Subvention a d'autres categories de beneficiares</t>
  </si>
  <si>
    <t>312 9502 01</t>
  </si>
  <si>
    <t>Contrepartie droits et taxes</t>
  </si>
  <si>
    <t>Autres annullations, reversements et restitutions</t>
  </si>
  <si>
    <t>312 9601 01</t>
  </si>
  <si>
    <t>Réhabilitation de la cité Financière</t>
  </si>
  <si>
    <t>Reseaux d'electricité</t>
  </si>
  <si>
    <t>312 9701 01</t>
  </si>
  <si>
    <t>Réhabilitation de la Rotonde de la cité Financière</t>
  </si>
  <si>
    <t>DAAF/Gestion Immeuble du stade</t>
  </si>
  <si>
    <t>472 1401 01</t>
  </si>
  <si>
    <t>Comission d'ouverture et jugement zone franche Grand-Bassam</t>
  </si>
  <si>
    <t>TOTAL</t>
  </si>
  <si>
    <t>Reste sur Plafond</t>
  </si>
  <si>
    <t>312 4508 01</t>
  </si>
  <si>
    <t>DAF-MPMEF/Mise en œuvre CDMT</t>
  </si>
  <si>
    <t>Achats de carburants pour les véhicules de service</t>
  </si>
  <si>
    <t>SUIVRE LE PATRIMOINE DU MINISTERE DE L'ECONOMIE ET DES FINANCES 2021</t>
  </si>
  <si>
    <t>SUIVRE LE PATRIMOINE DU MINISTERE</t>
  </si>
  <si>
    <t>Batiments administratifs à usage de bureau</t>
  </si>
  <si>
    <t>Materiel informatique</t>
  </si>
  <si>
    <t>Achatd de petits materiels,fournitures de bureau et documentation</t>
  </si>
  <si>
    <t>Achats de carburants et lubrifiants</t>
  </si>
  <si>
    <t>Autres achats de petits materiels et fournitures techniques</t>
  </si>
  <si>
    <t>Frais de transport des agents en mission à l'interieur</t>
  </si>
  <si>
    <t>Indemnités de mission à l'interieur</t>
  </si>
  <si>
    <t>Abonnements et consommations internet</t>
  </si>
  <si>
    <t>Autres Rémunerations de prestations extérieures</t>
  </si>
  <si>
    <t>Frais de  réception, de fets et de cérémonies</t>
  </si>
  <si>
    <t>Dotations</t>
  </si>
  <si>
    <t>Disponible sur dotations</t>
  </si>
  <si>
    <t>Observation/  Plafond 2eme Trimestre</t>
  </si>
  <si>
    <t xml:space="preserve">                              TOTAL</t>
  </si>
  <si>
    <t>²</t>
  </si>
  <si>
    <t>2 500 00</t>
  </si>
  <si>
    <t>EBIMO</t>
  </si>
  <si>
    <t>CORLAY</t>
  </si>
  <si>
    <t>SUIVRE LE PATRIMOINE DU MINISTERE DE L'ECONOMIE ET DES FINANCES 2022</t>
  </si>
  <si>
    <t>Mobilier et materiel de bureau (autre qu'informatique)</t>
  </si>
  <si>
    <t>Autre entretien et reparation des vehicules,pneumatiques</t>
  </si>
  <si>
    <t>Prestations extérieures</t>
  </si>
  <si>
    <t>CORLAY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</si>
</sst>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\ _€_-;\-* #,##0.00\ _€_-;_-* &quot;-&quot;??\ _€_-;_-@_-"/>
    <numFmt numFmtId="165" formatCode="_-* #,##0\ _€_-;\-* #,##0\ _€_-;_-* &quot;-&quot;??\ _€_-;_-@_-"/>
    <numFmt numFmtId="166" formatCode="#,##0.0"/>
  </numFmts>
  <fonts count="14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7"/>
      <name val="Arial"/>
      <family val="2"/>
    </font>
    <font>
      <sz val="9"/>
      <name val="Arial"/>
      <family val="2"/>
    </font>
    <font>
      <b/>
      <sz val="7"/>
      <name val="Arial"/>
      <family val="2"/>
    </font>
    <font>
      <b/>
      <sz val="9"/>
      <name val="Arial"/>
      <family val="2"/>
    </font>
    <font>
      <b/>
      <u/>
      <sz val="11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/>
    <xf numFmtId="164" fontId="2" fillId="0" borderId="0" applyFill="0" applyBorder="0" applyAlignment="0" applyProtection="0"/>
    <xf numFmtId="0" fontId="1" fillId="0" borderId="0"/>
    <xf numFmtId="0" fontId="9" fillId="0" borderId="0"/>
    <xf numFmtId="164" fontId="9" fillId="0" borderId="0" applyFill="0" applyBorder="0" applyAlignment="0" applyProtection="0"/>
  </cellStyleXfs>
  <cellXfs count="215">
    <xf numFmtId="0" fontId="0" fillId="0" borderId="0" xfId="0"/>
    <xf numFmtId="0" fontId="3" fillId="0" borderId="0" xfId="0" applyFont="1"/>
    <xf numFmtId="0" fontId="0" fillId="0" borderId="0" xfId="0" applyAlignment="1">
      <alignment horizontal="right"/>
    </xf>
    <xf numFmtId="165" fontId="3" fillId="0" borderId="0" xfId="1" applyNumberFormat="1" applyFont="1" applyAlignment="1">
      <alignment horizontal="righ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3" fontId="4" fillId="0" borderId="0" xfId="0" applyNumberFormat="1" applyFont="1" applyBorder="1" applyAlignment="1">
      <alignment wrapText="1"/>
    </xf>
    <xf numFmtId="3" fontId="3" fillId="0" borderId="0" xfId="0" applyNumberFormat="1" applyFont="1" applyBorder="1" applyAlignment="1">
      <alignment wrapText="1"/>
    </xf>
    <xf numFmtId="3" fontId="4" fillId="0" borderId="0" xfId="0" applyNumberFormat="1" applyFont="1" applyBorder="1" applyAlignment="1">
      <alignment horizontal="right" wrapText="1"/>
    </xf>
    <xf numFmtId="165" fontId="3" fillId="0" borderId="0" xfId="1" applyNumberFormat="1" applyFont="1" applyBorder="1" applyAlignment="1">
      <alignment horizontal="right" vertical="top" wrapText="1"/>
    </xf>
    <xf numFmtId="3" fontId="4" fillId="0" borderId="0" xfId="0" applyNumberFormat="1" applyFont="1" applyBorder="1" applyAlignment="1">
      <alignment horizontal="left" vertical="top" wrapText="1"/>
    </xf>
    <xf numFmtId="3" fontId="4" fillId="0" borderId="0" xfId="0" applyNumberFormat="1" applyFont="1" applyBorder="1" applyAlignment="1">
      <alignment horizontal="center" wrapText="1"/>
    </xf>
    <xf numFmtId="4" fontId="4" fillId="0" borderId="0" xfId="0" applyNumberFormat="1" applyFont="1" applyBorder="1" applyAlignment="1">
      <alignment wrapText="1"/>
    </xf>
    <xf numFmtId="3" fontId="3" fillId="0" borderId="0" xfId="0" applyNumberFormat="1" applyFont="1" applyBorder="1" applyAlignment="1">
      <alignment vertical="center" wrapText="1"/>
    </xf>
    <xf numFmtId="1" fontId="3" fillId="0" borderId="0" xfId="0" applyNumberFormat="1" applyFont="1" applyBorder="1" applyAlignment="1">
      <alignment wrapText="1"/>
    </xf>
    <xf numFmtId="1" fontId="3" fillId="0" borderId="0" xfId="0" applyNumberFormat="1" applyFont="1" applyBorder="1" applyAlignment="1">
      <alignment horizontal="center" vertical="center" wrapText="1"/>
    </xf>
    <xf numFmtId="164" fontId="2" fillId="0" borderId="0" xfId="1" applyBorder="1" applyAlignment="1">
      <alignment horizontal="center" wrapText="1"/>
    </xf>
    <xf numFmtId="3" fontId="4" fillId="0" borderId="0" xfId="0" applyNumberFormat="1" applyFont="1" applyAlignment="1">
      <alignment wrapText="1"/>
    </xf>
    <xf numFmtId="3" fontId="6" fillId="0" borderId="0" xfId="0" applyNumberFormat="1" applyFont="1" applyAlignment="1">
      <alignment wrapText="1"/>
    </xf>
    <xf numFmtId="3" fontId="4" fillId="0" borderId="1" xfId="0" applyNumberFormat="1" applyFont="1" applyBorder="1" applyAlignment="1">
      <alignment wrapText="1"/>
    </xf>
    <xf numFmtId="3" fontId="6" fillId="0" borderId="0" xfId="0" applyNumberFormat="1" applyFont="1" applyAlignment="1">
      <alignment vertical="center" wrapText="1"/>
    </xf>
    <xf numFmtId="3" fontId="4" fillId="0" borderId="5" xfId="0" applyNumberFormat="1" applyFont="1" applyBorder="1" applyAlignment="1">
      <alignment wrapText="1"/>
    </xf>
    <xf numFmtId="3" fontId="4" fillId="0" borderId="0" xfId="0" applyNumberFormat="1" applyFont="1" applyAlignment="1">
      <alignment vertical="center" wrapText="1"/>
    </xf>
    <xf numFmtId="3" fontId="4" fillId="0" borderId="1" xfId="0" applyNumberFormat="1" applyFont="1" applyBorder="1" applyAlignment="1">
      <alignment vertical="center" wrapText="1"/>
    </xf>
    <xf numFmtId="3" fontId="4" fillId="6" borderId="0" xfId="0" applyNumberFormat="1" applyFont="1" applyFill="1" applyAlignment="1">
      <alignment vertical="center" wrapText="1"/>
    </xf>
    <xf numFmtId="3" fontId="4" fillId="0" borderId="0" xfId="0" applyNumberFormat="1" applyFont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0" fontId="0" fillId="0" borderId="0" xfId="0" applyAlignment="1">
      <alignment vertical="center"/>
    </xf>
    <xf numFmtId="0" fontId="3" fillId="0" borderId="0" xfId="0" applyFont="1" applyAlignment="1">
      <alignment horizontal="right" vertical="center"/>
    </xf>
    <xf numFmtId="3" fontId="0" fillId="0" borderId="0" xfId="0" applyNumberFormat="1" applyAlignment="1">
      <alignment horizontal="left" vertical="top"/>
    </xf>
    <xf numFmtId="3" fontId="0" fillId="0" borderId="0" xfId="0" applyNumberFormat="1" applyAlignment="1">
      <alignment horizontal="center" vertical="center"/>
    </xf>
    <xf numFmtId="1" fontId="4" fillId="0" borderId="0" xfId="0" applyNumberFormat="1" applyFont="1" applyAlignment="1">
      <alignment vertical="center" wrapText="1"/>
    </xf>
    <xf numFmtId="1" fontId="4" fillId="0" borderId="0" xfId="0" applyNumberFormat="1" applyFont="1" applyAlignment="1">
      <alignment horizontal="center" vertical="center" wrapText="1"/>
    </xf>
    <xf numFmtId="165" fontId="2" fillId="0" borderId="0" xfId="1" applyNumberFormat="1" applyFont="1" applyAlignment="1">
      <alignment horizontal="right"/>
    </xf>
    <xf numFmtId="165" fontId="2" fillId="0" borderId="0" xfId="1" applyNumberFormat="1" applyFont="1"/>
    <xf numFmtId="0" fontId="2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165" fontId="3" fillId="0" borderId="0" xfId="1" applyNumberFormat="1" applyFont="1" applyAlignment="1">
      <alignment horizontal="righ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3" fontId="8" fillId="0" borderId="1" xfId="0" applyNumberFormat="1" applyFont="1" applyBorder="1" applyAlignment="1">
      <alignment horizontal="center" vertical="center" wrapText="1"/>
    </xf>
    <xf numFmtId="9" fontId="8" fillId="0" borderId="7" xfId="0" applyNumberFormat="1" applyFont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right" vertical="center" wrapText="1"/>
    </xf>
    <xf numFmtId="3" fontId="6" fillId="2" borderId="1" xfId="0" applyNumberFormat="1" applyFont="1" applyFill="1" applyBorder="1" applyAlignment="1">
      <alignment vertical="center" wrapText="1"/>
    </xf>
    <xf numFmtId="3" fontId="6" fillId="2" borderId="1" xfId="0" applyNumberFormat="1" applyFont="1" applyFill="1" applyBorder="1" applyAlignment="1">
      <alignment horizontal="left" vertical="center" wrapText="1"/>
    </xf>
    <xf numFmtId="3" fontId="6" fillId="2" borderId="1" xfId="0" applyNumberFormat="1" applyFont="1" applyFill="1" applyBorder="1" applyAlignment="1">
      <alignment horizontal="right" vertical="center"/>
    </xf>
    <xf numFmtId="3" fontId="6" fillId="5" borderId="3" xfId="0" applyNumberFormat="1" applyFont="1" applyFill="1" applyBorder="1" applyAlignment="1">
      <alignment vertical="center"/>
    </xf>
    <xf numFmtId="1" fontId="4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right" vertical="center" wrapText="1"/>
    </xf>
    <xf numFmtId="3" fontId="4" fillId="3" borderId="1" xfId="0" applyNumberFormat="1" applyFont="1" applyFill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right" wrapText="1"/>
    </xf>
    <xf numFmtId="3" fontId="4" fillId="0" borderId="1" xfId="0" applyNumberFormat="1" applyFont="1" applyBorder="1" applyAlignment="1">
      <alignment horizontal="left" vertical="center" wrapText="1"/>
    </xf>
    <xf numFmtId="165" fontId="4" fillId="0" borderId="1" xfId="1" applyNumberFormat="1" applyFont="1" applyBorder="1" applyAlignment="1">
      <alignment horizontal="right" vertical="center" wrapText="1"/>
    </xf>
    <xf numFmtId="3" fontId="4" fillId="0" borderId="3" xfId="0" applyNumberFormat="1" applyFont="1" applyBorder="1" applyAlignment="1">
      <alignment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3" fontId="4" fillId="3" borderId="1" xfId="0" applyNumberFormat="1" applyFont="1" applyFill="1" applyBorder="1" applyAlignment="1">
      <alignment vertical="center" wrapText="1"/>
    </xf>
    <xf numFmtId="165" fontId="4" fillId="0" borderId="1" xfId="1" applyNumberFormat="1" applyFont="1" applyBorder="1" applyAlignment="1">
      <alignment horizontal="right" vertical="top" wrapText="1"/>
    </xf>
    <xf numFmtId="0" fontId="4" fillId="0" borderId="1" xfId="0" applyFont="1" applyBorder="1" applyAlignment="1">
      <alignment horizontal="left" vertical="center" wrapText="1"/>
    </xf>
    <xf numFmtId="3" fontId="4" fillId="0" borderId="1" xfId="0" applyNumberFormat="1" applyFont="1" applyBorder="1" applyAlignment="1">
      <alignment horizontal="right" vertical="top" wrapText="1"/>
    </xf>
    <xf numFmtId="3" fontId="6" fillId="5" borderId="5" xfId="0" applyNumberFormat="1" applyFont="1" applyFill="1" applyBorder="1" applyAlignment="1">
      <alignment vertical="center"/>
    </xf>
    <xf numFmtId="1" fontId="4" fillId="0" borderId="1" xfId="0" applyNumberFormat="1" applyFont="1" applyBorder="1" applyAlignment="1">
      <alignment vertical="center" wrapText="1"/>
    </xf>
    <xf numFmtId="3" fontId="4" fillId="0" borderId="1" xfId="0" applyNumberFormat="1" applyFont="1" applyBorder="1" applyAlignment="1">
      <alignment horizontal="right" vertical="center"/>
    </xf>
    <xf numFmtId="3" fontId="4" fillId="0" borderId="1" xfId="0" applyNumberFormat="1" applyFont="1" applyFill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center" wrapText="1"/>
    </xf>
    <xf numFmtId="3" fontId="4" fillId="3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horizontal="center" wrapText="1"/>
    </xf>
    <xf numFmtId="1" fontId="4" fillId="6" borderId="1" xfId="0" applyNumberFormat="1" applyFont="1" applyFill="1" applyBorder="1" applyAlignment="1">
      <alignment horizontal="center" wrapText="1"/>
    </xf>
    <xf numFmtId="3" fontId="6" fillId="3" borderId="1" xfId="0" applyNumberFormat="1" applyFont="1" applyFill="1" applyBorder="1" applyAlignment="1">
      <alignment horizontal="right" vertical="center"/>
    </xf>
    <xf numFmtId="3" fontId="6" fillId="2" borderId="6" xfId="0" applyNumberFormat="1" applyFont="1" applyFill="1" applyBorder="1" applyAlignment="1">
      <alignment horizontal="right" vertical="center" wrapText="1"/>
    </xf>
    <xf numFmtId="3" fontId="6" fillId="2" borderId="6" xfId="0" applyNumberFormat="1" applyFont="1" applyFill="1" applyBorder="1" applyAlignment="1">
      <alignment vertical="center" wrapText="1"/>
    </xf>
    <xf numFmtId="3" fontId="6" fillId="2" borderId="4" xfId="0" applyNumberFormat="1" applyFont="1" applyFill="1" applyBorder="1" applyAlignment="1">
      <alignment horizontal="right" vertical="center"/>
    </xf>
    <xf numFmtId="3" fontId="6" fillId="2" borderId="4" xfId="0" applyNumberFormat="1" applyFont="1" applyFill="1" applyBorder="1" applyAlignment="1">
      <alignment horizontal="left" vertical="center" wrapText="1"/>
    </xf>
    <xf numFmtId="3" fontId="6" fillId="2" borderId="4" xfId="0" applyNumberFormat="1" applyFont="1" applyFill="1" applyBorder="1" applyAlignment="1">
      <alignment horizontal="right" vertical="center" wrapText="1"/>
    </xf>
    <xf numFmtId="3" fontId="4" fillId="4" borderId="1" xfId="0" applyNumberFormat="1" applyFont="1" applyFill="1" applyBorder="1" applyAlignment="1">
      <alignment wrapText="1"/>
    </xf>
    <xf numFmtId="3" fontId="6" fillId="4" borderId="4" xfId="0" applyNumberFormat="1" applyFont="1" applyFill="1" applyBorder="1" applyAlignment="1">
      <alignment horizontal="right" vertical="center"/>
    </xf>
    <xf numFmtId="3" fontId="6" fillId="3" borderId="1" xfId="0" applyNumberFormat="1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3" fontId="4" fillId="3" borderId="1" xfId="0" applyNumberFormat="1" applyFont="1" applyFill="1" applyBorder="1" applyAlignment="1">
      <alignment horizontal="right" vertical="center"/>
    </xf>
    <xf numFmtId="0" fontId="4" fillId="3" borderId="1" xfId="0" applyFont="1" applyFill="1" applyBorder="1"/>
    <xf numFmtId="3" fontId="6" fillId="3" borderId="3" xfId="0" applyNumberFormat="1" applyFont="1" applyFill="1" applyBorder="1" applyAlignment="1">
      <alignment horizontal="right" vertical="center"/>
    </xf>
    <xf numFmtId="0" fontId="9" fillId="0" borderId="0" xfId="3"/>
    <xf numFmtId="0" fontId="9" fillId="0" borderId="0" xfId="3" applyAlignment="1">
      <alignment vertical="center" wrapText="1"/>
    </xf>
    <xf numFmtId="3" fontId="4" fillId="0" borderId="0" xfId="3" applyNumberFormat="1" applyFont="1" applyAlignment="1">
      <alignment wrapText="1"/>
    </xf>
    <xf numFmtId="3" fontId="7" fillId="0" borderId="0" xfId="3" applyNumberFormat="1" applyFont="1" applyBorder="1" applyAlignment="1">
      <alignment horizontal="center" wrapText="1"/>
    </xf>
    <xf numFmtId="1" fontId="5" fillId="0" borderId="14" xfId="3" applyNumberFormat="1" applyFont="1" applyBorder="1" applyAlignment="1">
      <alignment horizontal="center" vertical="center" wrapText="1"/>
    </xf>
    <xf numFmtId="1" fontId="5" fillId="9" borderId="14" xfId="3" applyNumberFormat="1" applyFont="1" applyFill="1" applyBorder="1" applyAlignment="1">
      <alignment vertical="center" wrapText="1"/>
    </xf>
    <xf numFmtId="1" fontId="5" fillId="9" borderId="14" xfId="3" applyNumberFormat="1" applyFont="1" applyFill="1" applyBorder="1" applyAlignment="1">
      <alignment horizontal="center" vertical="center" wrapText="1"/>
    </xf>
    <xf numFmtId="3" fontId="5" fillId="9" borderId="14" xfId="3" applyNumberFormat="1" applyFont="1" applyFill="1" applyBorder="1" applyAlignment="1">
      <alignment vertical="center" wrapText="1"/>
    </xf>
    <xf numFmtId="3" fontId="8" fillId="9" borderId="14" xfId="3" applyNumberFormat="1" applyFont="1" applyFill="1" applyBorder="1" applyAlignment="1">
      <alignment wrapText="1"/>
    </xf>
    <xf numFmtId="4" fontId="4" fillId="0" borderId="0" xfId="3" applyNumberFormat="1" applyFont="1" applyAlignment="1">
      <alignment wrapText="1"/>
    </xf>
    <xf numFmtId="1" fontId="3" fillId="0" borderId="14" xfId="3" applyNumberFormat="1" applyFont="1" applyBorder="1" applyAlignment="1">
      <alignment horizontal="right" vertical="center" wrapText="1"/>
    </xf>
    <xf numFmtId="1" fontId="3" fillId="0" borderId="14" xfId="3" applyNumberFormat="1" applyFont="1" applyBorder="1" applyAlignment="1">
      <alignment wrapText="1"/>
    </xf>
    <xf numFmtId="3" fontId="3" fillId="0" borderId="14" xfId="3" applyNumberFormat="1" applyFont="1" applyBorder="1" applyAlignment="1">
      <alignment vertical="center" wrapText="1"/>
    </xf>
    <xf numFmtId="3" fontId="10" fillId="0" borderId="14" xfId="3" applyNumberFormat="1" applyFont="1" applyBorder="1" applyAlignment="1">
      <alignment wrapText="1"/>
    </xf>
    <xf numFmtId="3" fontId="3" fillId="0" borderId="14" xfId="3" applyNumberFormat="1" applyFont="1" applyFill="1" applyBorder="1" applyAlignment="1">
      <alignment vertical="center" wrapText="1"/>
    </xf>
    <xf numFmtId="3" fontId="3" fillId="0" borderId="14" xfId="3" applyNumberFormat="1" applyFont="1" applyBorder="1" applyAlignment="1">
      <alignment wrapText="1"/>
    </xf>
    <xf numFmtId="1" fontId="3" fillId="6" borderId="1" xfId="3" applyNumberFormat="1" applyFont="1" applyFill="1" applyBorder="1" applyAlignment="1">
      <alignment vertical="center" wrapText="1"/>
    </xf>
    <xf numFmtId="3" fontId="3" fillId="6" borderId="1" xfId="3" applyNumberFormat="1" applyFont="1" applyFill="1" applyBorder="1" applyAlignment="1">
      <alignment vertical="center" wrapText="1"/>
    </xf>
    <xf numFmtId="3" fontId="3" fillId="6" borderId="1" xfId="3" applyNumberFormat="1" applyFont="1" applyFill="1" applyBorder="1" applyAlignment="1">
      <alignment horizontal="left" vertical="center" wrapText="1"/>
    </xf>
    <xf numFmtId="165" fontId="3" fillId="6" borderId="1" xfId="4" applyNumberFormat="1" applyFont="1" applyFill="1" applyBorder="1" applyAlignment="1">
      <alignment horizontal="center" vertical="center" wrapText="1"/>
    </xf>
    <xf numFmtId="3" fontId="3" fillId="0" borderId="1" xfId="3" applyNumberFormat="1" applyFont="1" applyFill="1" applyBorder="1" applyAlignment="1">
      <alignment horizontal="right" vertical="center" wrapText="1"/>
    </xf>
    <xf numFmtId="3" fontId="3" fillId="6" borderId="0" xfId="3" applyNumberFormat="1" applyFont="1" applyFill="1" applyBorder="1" applyAlignment="1">
      <alignment vertical="center" wrapText="1"/>
    </xf>
    <xf numFmtId="3" fontId="10" fillId="0" borderId="0" xfId="3" applyNumberFormat="1" applyFont="1" applyAlignment="1">
      <alignment wrapText="1"/>
    </xf>
    <xf numFmtId="0" fontId="3" fillId="0" borderId="0" xfId="3" applyFont="1" applyAlignment="1">
      <alignment wrapText="1"/>
    </xf>
    <xf numFmtId="1" fontId="3" fillId="0" borderId="14" xfId="3" applyNumberFormat="1" applyFont="1" applyBorder="1" applyAlignment="1">
      <alignment vertical="center" wrapText="1"/>
    </xf>
    <xf numFmtId="3" fontId="3" fillId="0" borderId="3" xfId="3" applyNumberFormat="1" applyFont="1" applyBorder="1" applyAlignment="1">
      <alignment vertical="center"/>
    </xf>
    <xf numFmtId="3" fontId="3" fillId="0" borderId="1" xfId="3" applyNumberFormat="1" applyFont="1" applyBorder="1" applyAlignment="1">
      <alignment vertical="center" wrapText="1"/>
    </xf>
    <xf numFmtId="1" fontId="3" fillId="0" borderId="14" xfId="3" applyNumberFormat="1" applyFont="1" applyBorder="1" applyAlignment="1">
      <alignment horizontal="left" vertical="center" wrapText="1"/>
    </xf>
    <xf numFmtId="3" fontId="4" fillId="0" borderId="0" xfId="3" applyNumberFormat="1" applyFont="1" applyFill="1" applyAlignment="1">
      <alignment wrapText="1"/>
    </xf>
    <xf numFmtId="1" fontId="3" fillId="0" borderId="14" xfId="3" applyNumberFormat="1" applyFont="1" applyFill="1" applyBorder="1" applyAlignment="1">
      <alignment vertical="center" wrapText="1"/>
    </xf>
    <xf numFmtId="3" fontId="10" fillId="0" borderId="14" xfId="3" applyNumberFormat="1" applyFont="1" applyFill="1" applyBorder="1" applyAlignment="1">
      <alignment wrapText="1"/>
    </xf>
    <xf numFmtId="3" fontId="3" fillId="0" borderId="13" xfId="3" applyNumberFormat="1" applyFont="1" applyBorder="1" applyAlignment="1">
      <alignment vertical="center" wrapText="1"/>
    </xf>
    <xf numFmtId="3" fontId="3" fillId="0" borderId="15" xfId="3" applyNumberFormat="1" applyFont="1" applyBorder="1" applyAlignment="1">
      <alignment vertical="center" wrapText="1"/>
    </xf>
    <xf numFmtId="3" fontId="10" fillId="0" borderId="17" xfId="3" applyNumberFormat="1" applyFont="1" applyBorder="1" applyAlignment="1">
      <alignment wrapText="1"/>
    </xf>
    <xf numFmtId="3" fontId="4" fillId="0" borderId="1" xfId="3" applyNumberFormat="1" applyFont="1" applyBorder="1" applyAlignment="1">
      <alignment wrapText="1"/>
    </xf>
    <xf numFmtId="3" fontId="5" fillId="5" borderId="6" xfId="3" applyNumberFormat="1" applyFont="1" applyFill="1" applyBorder="1" applyAlignment="1">
      <alignment vertical="center" wrapText="1"/>
    </xf>
    <xf numFmtId="3" fontId="3" fillId="0" borderId="0" xfId="3" applyNumberFormat="1" applyFont="1" applyBorder="1" applyAlignment="1">
      <alignment vertical="center" wrapText="1"/>
    </xf>
    <xf numFmtId="3" fontId="5" fillId="8" borderId="14" xfId="3" applyNumberFormat="1" applyFont="1" applyFill="1" applyBorder="1" applyAlignment="1">
      <alignment vertical="center" wrapText="1"/>
    </xf>
    <xf numFmtId="1" fontId="4" fillId="0" borderId="0" xfId="3" applyNumberFormat="1" applyFont="1" applyAlignment="1">
      <alignment vertical="center" wrapText="1"/>
    </xf>
    <xf numFmtId="1" fontId="4" fillId="0" borderId="0" xfId="3" applyNumberFormat="1" applyFont="1" applyAlignment="1">
      <alignment wrapText="1"/>
    </xf>
    <xf numFmtId="3" fontId="4" fillId="0" borderId="0" xfId="3" applyNumberFormat="1" applyFont="1" applyAlignment="1">
      <alignment vertical="center" wrapText="1"/>
    </xf>
    <xf numFmtId="3" fontId="3" fillId="6" borderId="0" xfId="3" applyNumberFormat="1" applyFont="1" applyFill="1" applyBorder="1" applyAlignment="1">
      <alignment horizontal="left" vertical="center" wrapText="1"/>
    </xf>
    <xf numFmtId="165" fontId="3" fillId="6" borderId="0" xfId="4" applyNumberFormat="1" applyFont="1" applyFill="1" applyBorder="1" applyAlignment="1">
      <alignment horizontal="center" vertical="center" wrapText="1"/>
    </xf>
    <xf numFmtId="3" fontId="3" fillId="0" borderId="0" xfId="3" applyNumberFormat="1" applyFont="1" applyFill="1" applyBorder="1" applyAlignment="1">
      <alignment horizontal="right" vertical="center" wrapText="1"/>
    </xf>
    <xf numFmtId="3" fontId="0" fillId="0" borderId="0" xfId="0" applyNumberFormat="1" applyAlignment="1">
      <alignment horizontal="right"/>
    </xf>
    <xf numFmtId="3" fontId="6" fillId="2" borderId="1" xfId="0" applyNumberFormat="1" applyFont="1" applyFill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wrapText="1"/>
    </xf>
    <xf numFmtId="3" fontId="10" fillId="0" borderId="1" xfId="0" applyNumberFormat="1" applyFont="1" applyBorder="1" applyAlignment="1">
      <alignment horizontal="center" vertical="center" wrapText="1"/>
    </xf>
    <xf numFmtId="3" fontId="4" fillId="7" borderId="1" xfId="0" applyNumberFormat="1" applyFont="1" applyFill="1" applyBorder="1" applyAlignment="1">
      <alignment horizontal="center" vertical="center" wrapText="1"/>
    </xf>
    <xf numFmtId="165" fontId="4" fillId="0" borderId="1" xfId="1" applyNumberFormat="1" applyFont="1" applyBorder="1" applyAlignment="1">
      <alignment horizontal="center" vertical="center" wrapText="1"/>
    </xf>
    <xf numFmtId="3" fontId="5" fillId="9" borderId="13" xfId="3" applyNumberFormat="1" applyFont="1" applyFill="1" applyBorder="1" applyAlignment="1">
      <alignment vertical="center" wrapText="1"/>
    </xf>
    <xf numFmtId="3" fontId="5" fillId="9" borderId="6" xfId="3" applyNumberFormat="1" applyFont="1" applyFill="1" applyBorder="1" applyAlignment="1">
      <alignment vertical="center" wrapText="1"/>
    </xf>
    <xf numFmtId="3" fontId="8" fillId="9" borderId="6" xfId="3" applyNumberFormat="1" applyFont="1" applyFill="1" applyBorder="1" applyAlignment="1">
      <alignment wrapText="1"/>
    </xf>
    <xf numFmtId="3" fontId="3" fillId="0" borderId="1" xfId="3" applyNumberFormat="1" applyFont="1" applyFill="1" applyBorder="1" applyAlignment="1">
      <alignment vertical="center" wrapText="1"/>
    </xf>
    <xf numFmtId="3" fontId="3" fillId="0" borderId="1" xfId="3" applyNumberFormat="1" applyFont="1" applyBorder="1" applyAlignment="1">
      <alignment vertical="center"/>
    </xf>
    <xf numFmtId="3" fontId="4" fillId="7" borderId="1" xfId="0" applyNumberFormat="1" applyFont="1" applyFill="1" applyBorder="1" applyAlignment="1">
      <alignment horizontal="center" wrapText="1"/>
    </xf>
    <xf numFmtId="3" fontId="13" fillId="9" borderId="13" xfId="3" applyNumberFormat="1" applyFont="1" applyFill="1" applyBorder="1" applyAlignment="1">
      <alignment vertical="center" wrapText="1"/>
    </xf>
    <xf numFmtId="3" fontId="4" fillId="0" borderId="0" xfId="0" applyNumberFormat="1" applyFont="1" applyFill="1" applyAlignment="1">
      <alignment wrapText="1"/>
    </xf>
    <xf numFmtId="1" fontId="12" fillId="2" borderId="1" xfId="0" applyNumberFormat="1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right" vertical="center" wrapText="1"/>
    </xf>
    <xf numFmtId="3" fontId="12" fillId="2" borderId="1" xfId="0" applyNumberFormat="1" applyFont="1" applyFill="1" applyBorder="1" applyAlignment="1">
      <alignment vertical="center" wrapText="1"/>
    </xf>
    <xf numFmtId="3" fontId="12" fillId="2" borderId="1" xfId="0" applyNumberFormat="1" applyFont="1" applyFill="1" applyBorder="1" applyAlignment="1">
      <alignment horizontal="left" vertical="center" wrapText="1"/>
    </xf>
    <xf numFmtId="3" fontId="12" fillId="2" borderId="1" xfId="0" applyNumberFormat="1" applyFont="1" applyFill="1" applyBorder="1" applyAlignment="1">
      <alignment horizontal="right" vertical="center"/>
    </xf>
    <xf numFmtId="3" fontId="12" fillId="5" borderId="1" xfId="0" applyNumberFormat="1" applyFont="1" applyFill="1" applyBorder="1" applyAlignment="1">
      <alignment vertical="center"/>
    </xf>
    <xf numFmtId="3" fontId="12" fillId="5" borderId="3" xfId="0" applyNumberFormat="1" applyFont="1" applyFill="1" applyBorder="1" applyAlignment="1">
      <alignment vertical="center"/>
    </xf>
    <xf numFmtId="1" fontId="11" fillId="0" borderId="1" xfId="0" applyNumberFormat="1" applyFont="1" applyBorder="1" applyAlignment="1">
      <alignment horizontal="center" vertical="center" wrapText="1"/>
    </xf>
    <xf numFmtId="1" fontId="11" fillId="0" borderId="1" xfId="0" applyNumberFormat="1" applyFont="1" applyBorder="1" applyAlignment="1">
      <alignment horizontal="left" vertical="center" wrapText="1"/>
    </xf>
    <xf numFmtId="3" fontId="11" fillId="0" borderId="1" xfId="0" applyNumberFormat="1" applyFont="1" applyBorder="1" applyAlignment="1">
      <alignment horizontal="right" vertical="center" wrapText="1"/>
    </xf>
    <xf numFmtId="3" fontId="11" fillId="3" borderId="1" xfId="0" applyNumberFormat="1" applyFont="1" applyFill="1" applyBorder="1" applyAlignment="1">
      <alignment horizontal="center" vertical="center" wrapText="1"/>
    </xf>
    <xf numFmtId="3" fontId="11" fillId="0" borderId="1" xfId="0" applyNumberFormat="1" applyFont="1" applyBorder="1" applyAlignment="1">
      <alignment horizontal="right" wrapText="1"/>
    </xf>
    <xf numFmtId="3" fontId="11" fillId="0" borderId="1" xfId="0" applyNumberFormat="1" applyFont="1" applyBorder="1" applyAlignment="1">
      <alignment horizontal="center" vertical="center" wrapText="1"/>
    </xf>
    <xf numFmtId="165" fontId="11" fillId="0" borderId="1" xfId="1" applyNumberFormat="1" applyFont="1" applyBorder="1" applyAlignment="1">
      <alignment horizontal="right" vertical="center" wrapText="1"/>
    </xf>
    <xf numFmtId="3" fontId="11" fillId="0" borderId="1" xfId="0" applyNumberFormat="1" applyFont="1" applyBorder="1" applyAlignment="1">
      <alignment wrapText="1"/>
    </xf>
    <xf numFmtId="3" fontId="11" fillId="0" borderId="3" xfId="0" applyNumberFormat="1" applyFont="1" applyBorder="1" applyAlignment="1">
      <alignment vertical="center" wrapText="1"/>
    </xf>
    <xf numFmtId="3" fontId="11" fillId="0" borderId="3" xfId="0" applyNumberFormat="1" applyFont="1" applyBorder="1" applyAlignment="1">
      <alignment horizontal="center" vertical="center" wrapText="1"/>
    </xf>
    <xf numFmtId="1" fontId="11" fillId="0" borderId="1" xfId="0" applyNumberFormat="1" applyFont="1" applyFill="1" applyBorder="1" applyAlignment="1">
      <alignment horizontal="center" vertical="center" wrapText="1"/>
    </xf>
    <xf numFmtId="1" fontId="11" fillId="6" borderId="1" xfId="0" applyNumberFormat="1" applyFont="1" applyFill="1" applyBorder="1" applyAlignment="1">
      <alignment horizontal="left" vertical="center" wrapText="1"/>
    </xf>
    <xf numFmtId="3" fontId="11" fillId="6" borderId="1" xfId="0" applyNumberFormat="1" applyFont="1" applyFill="1" applyBorder="1" applyAlignment="1">
      <alignment horizontal="right" vertical="center" wrapText="1"/>
    </xf>
    <xf numFmtId="3" fontId="11" fillId="3" borderId="1" xfId="0" applyNumberFormat="1" applyFont="1" applyFill="1" applyBorder="1" applyAlignment="1">
      <alignment vertical="center" wrapText="1"/>
    </xf>
    <xf numFmtId="3" fontId="11" fillId="3" borderId="3" xfId="0" applyNumberFormat="1" applyFont="1" applyFill="1" applyBorder="1" applyAlignment="1">
      <alignment vertical="center" wrapText="1"/>
    </xf>
    <xf numFmtId="1" fontId="11" fillId="0" borderId="1" xfId="0" applyNumberFormat="1" applyFont="1" applyFill="1" applyBorder="1" applyAlignment="1">
      <alignment horizontal="left" vertical="center" wrapText="1"/>
    </xf>
    <xf numFmtId="3" fontId="11" fillId="0" borderId="1" xfId="0" applyNumberFormat="1" applyFont="1" applyFill="1" applyBorder="1" applyAlignment="1">
      <alignment horizontal="right" vertical="center" wrapText="1"/>
    </xf>
    <xf numFmtId="3" fontId="11" fillId="0" borderId="1" xfId="0" applyNumberFormat="1" applyFont="1" applyFill="1" applyBorder="1" applyAlignment="1">
      <alignment horizontal="center" vertical="center" wrapText="1"/>
    </xf>
    <xf numFmtId="3" fontId="11" fillId="0" borderId="0" xfId="0" applyNumberFormat="1" applyFont="1" applyFill="1" applyAlignment="1">
      <alignment horizontal="center" vertical="top" wrapText="1"/>
    </xf>
    <xf numFmtId="165" fontId="11" fillId="0" borderId="1" xfId="1" applyNumberFormat="1" applyFont="1" applyFill="1" applyBorder="1" applyAlignment="1">
      <alignment horizontal="right" vertical="top" wrapText="1"/>
    </xf>
    <xf numFmtId="3" fontId="11" fillId="0" borderId="1" xfId="0" applyNumberFormat="1" applyFont="1" applyFill="1" applyBorder="1" applyAlignment="1">
      <alignment vertical="center" wrapText="1"/>
    </xf>
    <xf numFmtId="3" fontId="11" fillId="0" borderId="1" xfId="0" applyNumberFormat="1" applyFont="1" applyFill="1" applyBorder="1" applyAlignment="1">
      <alignment wrapText="1"/>
    </xf>
    <xf numFmtId="3" fontId="11" fillId="0" borderId="3" xfId="0" applyNumberFormat="1" applyFont="1" applyFill="1" applyBorder="1" applyAlignment="1">
      <alignment vertical="center" wrapText="1"/>
    </xf>
    <xf numFmtId="3" fontId="11" fillId="0" borderId="1" xfId="0" applyNumberFormat="1" applyFont="1" applyBorder="1" applyAlignment="1">
      <alignment horizontal="center" wrapText="1"/>
    </xf>
    <xf numFmtId="165" fontId="11" fillId="0" borderId="1" xfId="1" applyNumberFormat="1" applyFont="1" applyBorder="1" applyAlignment="1">
      <alignment horizontal="right" vertical="top" wrapText="1"/>
    </xf>
    <xf numFmtId="3" fontId="11" fillId="0" borderId="0" xfId="0" applyNumberFormat="1" applyFont="1" applyAlignment="1">
      <alignment wrapText="1"/>
    </xf>
    <xf numFmtId="3" fontId="11" fillId="0" borderId="1" xfId="0" applyNumberFormat="1" applyFont="1" applyFill="1" applyBorder="1" applyAlignment="1">
      <alignment horizontal="center" vertical="top" wrapText="1"/>
    </xf>
    <xf numFmtId="3" fontId="11" fillId="0" borderId="1" xfId="0" applyNumberFormat="1" applyFont="1" applyFill="1" applyBorder="1" applyAlignment="1">
      <alignment horizontal="right" vertical="top" wrapText="1"/>
    </xf>
    <xf numFmtId="3" fontId="11" fillId="0" borderId="1" xfId="0" applyNumberFormat="1" applyFont="1" applyFill="1" applyBorder="1" applyAlignment="1">
      <alignment horizontal="right" wrapText="1"/>
    </xf>
    <xf numFmtId="3" fontId="11" fillId="0" borderId="1" xfId="0" applyNumberFormat="1" applyFont="1" applyFill="1" applyBorder="1" applyAlignment="1">
      <alignment horizontal="center" wrapText="1"/>
    </xf>
    <xf numFmtId="165" fontId="11" fillId="0" borderId="1" xfId="1" applyNumberFormat="1" applyFont="1" applyFill="1" applyBorder="1" applyAlignment="1">
      <alignment horizontal="right" vertical="center" wrapText="1"/>
    </xf>
    <xf numFmtId="3" fontId="12" fillId="0" borderId="1" xfId="0" applyNumberFormat="1" applyFont="1" applyFill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left" vertical="center" wrapText="1"/>
    </xf>
    <xf numFmtId="1" fontId="6" fillId="0" borderId="1" xfId="0" applyNumberFormat="1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right" vertical="center" wrapText="1"/>
    </xf>
    <xf numFmtId="3" fontId="6" fillId="3" borderId="1" xfId="0" applyNumberFormat="1" applyFont="1" applyFill="1" applyBorder="1" applyAlignment="1">
      <alignment horizontal="center" vertical="center" wrapText="1"/>
    </xf>
    <xf numFmtId="1" fontId="2" fillId="0" borderId="1" xfId="1" applyNumberFormat="1" applyFill="1" applyBorder="1" applyAlignment="1">
      <alignment horizontal="right" vertical="top" wrapText="1"/>
    </xf>
    <xf numFmtId="3" fontId="6" fillId="0" borderId="1" xfId="0" applyNumberFormat="1" applyFont="1" applyBorder="1" applyAlignment="1">
      <alignment horizontal="right" wrapText="1"/>
    </xf>
    <xf numFmtId="1" fontId="5" fillId="9" borderId="14" xfId="3" applyNumberFormat="1" applyFont="1" applyFill="1" applyBorder="1" applyAlignment="1">
      <alignment horizontal="center" wrapText="1"/>
    </xf>
    <xf numFmtId="3" fontId="5" fillId="0" borderId="15" xfId="3" applyNumberFormat="1" applyFont="1" applyBorder="1" applyAlignment="1">
      <alignment horizontal="center" vertical="center" wrapText="1"/>
    </xf>
    <xf numFmtId="3" fontId="5" fillId="0" borderId="16" xfId="3" applyNumberFormat="1" applyFont="1" applyBorder="1" applyAlignment="1">
      <alignment horizontal="center" vertical="center" wrapText="1"/>
    </xf>
    <xf numFmtId="3" fontId="5" fillId="0" borderId="17" xfId="3" applyNumberFormat="1" applyFont="1" applyBorder="1" applyAlignment="1">
      <alignment horizontal="center" vertical="center" wrapText="1"/>
    </xf>
    <xf numFmtId="0" fontId="6" fillId="0" borderId="0" xfId="3" applyFont="1" applyAlignment="1">
      <alignment horizontal="center" vertical="center" wrapText="1"/>
    </xf>
    <xf numFmtId="3" fontId="7" fillId="0" borderId="0" xfId="3" applyNumberFormat="1" applyFont="1" applyBorder="1" applyAlignment="1">
      <alignment horizontal="center" wrapText="1"/>
    </xf>
    <xf numFmtId="1" fontId="5" fillId="0" borderId="14" xfId="3" applyNumberFormat="1" applyFont="1" applyBorder="1" applyAlignment="1">
      <alignment vertical="center" wrapText="1"/>
    </xf>
    <xf numFmtId="1" fontId="8" fillId="0" borderId="14" xfId="3" applyNumberFormat="1" applyFont="1" applyBorder="1" applyAlignment="1">
      <alignment horizontal="center" vertical="center" wrapText="1"/>
    </xf>
    <xf numFmtId="3" fontId="7" fillId="0" borderId="0" xfId="0" applyNumberFormat="1" applyFont="1" applyBorder="1" applyAlignment="1">
      <alignment horizontal="center" vertical="center" wrapText="1"/>
    </xf>
    <xf numFmtId="166" fontId="8" fillId="0" borderId="7" xfId="0" applyNumberFormat="1" applyFont="1" applyBorder="1" applyAlignment="1">
      <alignment horizontal="center" vertical="center" wrapText="1"/>
    </xf>
    <xf numFmtId="166" fontId="8" fillId="0" borderId="5" xfId="0" applyNumberFormat="1" applyFont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" fontId="8" fillId="0" borderId="13" xfId="0" applyNumberFormat="1" applyFont="1" applyBorder="1" applyAlignment="1">
      <alignment horizontal="center" vertical="center" wrapText="1"/>
    </xf>
    <xf numFmtId="1" fontId="8" fillId="0" borderId="9" xfId="0" applyNumberFormat="1" applyFont="1" applyBorder="1" applyAlignment="1">
      <alignment horizontal="center" vertical="center" wrapText="1"/>
    </xf>
    <xf numFmtId="1" fontId="8" fillId="3" borderId="13" xfId="0" applyNumberFormat="1" applyFont="1" applyFill="1" applyBorder="1" applyAlignment="1">
      <alignment horizontal="center" vertical="center" wrapText="1"/>
    </xf>
    <xf numFmtId="1" fontId="8" fillId="3" borderId="9" xfId="0" applyNumberFormat="1" applyFont="1" applyFill="1" applyBorder="1" applyAlignment="1">
      <alignment horizontal="center" vertical="center" wrapText="1"/>
    </xf>
    <xf numFmtId="166" fontId="8" fillId="0" borderId="12" xfId="0" applyNumberFormat="1" applyFont="1" applyBorder="1" applyAlignment="1">
      <alignment horizontal="center" vertical="center" wrapText="1"/>
    </xf>
    <xf numFmtId="166" fontId="8" fillId="0" borderId="8" xfId="0" applyNumberFormat="1" applyFont="1" applyBorder="1" applyAlignment="1">
      <alignment horizontal="center" vertical="center" wrapText="1"/>
    </xf>
    <xf numFmtId="3" fontId="8" fillId="0" borderId="10" xfId="0" applyNumberFormat="1" applyFont="1" applyBorder="1" applyAlignment="1">
      <alignment horizontal="center" vertical="center" wrapText="1"/>
    </xf>
    <xf numFmtId="3" fontId="8" fillId="0" borderId="11" xfId="0" applyNumberFormat="1" applyFont="1" applyBorder="1" applyAlignment="1">
      <alignment horizontal="center" vertical="center" wrapText="1"/>
    </xf>
    <xf numFmtId="166" fontId="8" fillId="0" borderId="10" xfId="0" applyNumberFormat="1" applyFont="1" applyBorder="1" applyAlignment="1">
      <alignment horizontal="center" vertical="center" wrapText="1"/>
    </xf>
    <xf numFmtId="166" fontId="8" fillId="0" borderId="4" xfId="0" applyNumberFormat="1" applyFont="1" applyBorder="1" applyAlignment="1">
      <alignment horizontal="center" vertical="center" wrapText="1"/>
    </xf>
  </cellXfs>
  <cellStyles count="5">
    <cellStyle name="Milliers" xfId="1" builtinId="3"/>
    <cellStyle name="Milliers 2" xfId="4"/>
    <cellStyle name="Normal" xfId="0" builtinId="0"/>
    <cellStyle name="Normal 2" xfId="3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570523</xdr:colOff>
      <xdr:row>1</xdr:row>
      <xdr:rowOff>22225</xdr:rowOff>
    </xdr:from>
    <xdr:to>
      <xdr:col>10</xdr:col>
      <xdr:colOff>6350</xdr:colOff>
      <xdr:row>5</xdr:row>
      <xdr:rowOff>31017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199923" y="231775"/>
          <a:ext cx="2988652" cy="65649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fr-FR" sz="1000" b="1" i="0" strike="noStrike">
              <a:solidFill>
                <a:srgbClr val="000000"/>
              </a:solidFill>
              <a:latin typeface="Albertus Extra Bold"/>
              <a:ea typeface="+mn-ea"/>
              <a:cs typeface="+mn-cs"/>
            </a:rPr>
            <a:t>REPUBLIQUE DE COTE D’IVOIRE</a:t>
          </a:r>
        </a:p>
        <a:p>
          <a:pPr algn="ctr"/>
          <a:r>
            <a:rPr lang="fr-FR" sz="1000" b="1" i="0" strike="noStrike">
              <a:solidFill>
                <a:srgbClr val="000000"/>
              </a:solidFill>
              <a:latin typeface="Albertus Extra Bold"/>
              <a:ea typeface="+mn-ea"/>
              <a:cs typeface="+mn-cs"/>
            </a:rPr>
            <a:t>Union – Discipline –Travail</a:t>
          </a:r>
        </a:p>
        <a:p>
          <a:pPr algn="ctr"/>
          <a:r>
            <a:rPr lang="fr-FR" sz="1000" b="1" i="0" strike="noStrike">
              <a:solidFill>
                <a:srgbClr val="000000"/>
              </a:solidFill>
              <a:latin typeface="Albertus Extra Bold"/>
              <a:ea typeface="+mn-ea"/>
              <a:cs typeface="+mn-cs"/>
            </a:rPr>
            <a:t>-----------------------</a:t>
          </a:r>
        </a:p>
        <a:p>
          <a:endParaRPr lang="fr-FR" sz="1100" b="1"/>
        </a:p>
      </xdr:txBody>
    </xdr:sp>
    <xdr:clientData/>
  </xdr:twoCellAnchor>
  <xdr:twoCellAnchor>
    <xdr:from>
      <xdr:col>0</xdr:col>
      <xdr:colOff>38100</xdr:colOff>
      <xdr:row>0</xdr:row>
      <xdr:rowOff>76200</xdr:rowOff>
    </xdr:from>
    <xdr:to>
      <xdr:col>1</xdr:col>
      <xdr:colOff>2286000</xdr:colOff>
      <xdr:row>9</xdr:row>
      <xdr:rowOff>200025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38100" y="76200"/>
          <a:ext cx="3009900" cy="1933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fr-FR" sz="1000" b="1" i="0" strike="noStrike">
              <a:solidFill>
                <a:srgbClr val="000000"/>
              </a:solidFill>
              <a:latin typeface="Albertus Extra Bold"/>
            </a:rPr>
            <a:t>MINISTERE AUPRES DU PREMIER MINISTRE CHARGE </a:t>
          </a:r>
          <a:r>
            <a:rPr lang="fr-FR" sz="1000" b="1" i="0" strike="noStrike">
              <a:solidFill>
                <a:srgbClr val="000000"/>
              </a:solidFill>
              <a:latin typeface="Arial"/>
              <a:cs typeface="Arial"/>
            </a:rPr>
            <a:t>DE </a:t>
          </a:r>
          <a:r>
            <a:rPr lang="fr-FR" sz="1000" b="1" i="0" strike="noStrike">
              <a:solidFill>
                <a:srgbClr val="000000"/>
              </a:solidFill>
              <a:latin typeface="Albertus Extra Bold"/>
            </a:rPr>
            <a:t>L'ECONOMIE ET DES FINANCES</a:t>
          </a:r>
        </a:p>
        <a:p>
          <a:pPr algn="ctr" rtl="1">
            <a:defRPr sz="1000"/>
          </a:pPr>
          <a:r>
            <a:rPr lang="fr-FR" sz="1000" b="1" i="0" strike="noStrike">
              <a:solidFill>
                <a:srgbClr val="000000"/>
              </a:solidFill>
              <a:latin typeface="Albertus Extra Bold"/>
            </a:rPr>
            <a:t>--------------------</a:t>
          </a:r>
        </a:p>
        <a:p>
          <a:pPr algn="ctr" rtl="1">
            <a:defRPr sz="1000"/>
          </a:pPr>
          <a:endParaRPr lang="fr-FR" sz="1000" b="1" i="0" strike="noStrike">
            <a:solidFill>
              <a:srgbClr val="000000"/>
            </a:solidFill>
            <a:latin typeface="Albertus Extra Bold"/>
          </a:endParaRPr>
        </a:p>
        <a:p>
          <a:pPr algn="ctr" rtl="1">
            <a:defRPr sz="1000"/>
          </a:pPr>
          <a:endParaRPr lang="fr-FR" sz="1000" b="1" i="0" strike="noStrike">
            <a:solidFill>
              <a:srgbClr val="000000"/>
            </a:solidFill>
            <a:latin typeface="Albertus Extra Bold"/>
          </a:endParaRPr>
        </a:p>
        <a:p>
          <a:pPr algn="ctr" rtl="1">
            <a:defRPr sz="1000"/>
          </a:pPr>
          <a:endParaRPr lang="fr-FR" sz="1000" b="1" i="0" strike="noStrike">
            <a:solidFill>
              <a:srgbClr val="000000"/>
            </a:solidFill>
            <a:latin typeface="Albertus Extra Bold"/>
          </a:endParaRPr>
        </a:p>
        <a:p>
          <a:pPr algn="ctr" rtl="1">
            <a:defRPr sz="1000"/>
          </a:pPr>
          <a:endParaRPr lang="fr-FR" sz="1000" b="1" i="0" strike="noStrike">
            <a:solidFill>
              <a:srgbClr val="000000"/>
            </a:solidFill>
            <a:latin typeface="Albertus Extra Bold"/>
          </a:endParaRPr>
        </a:p>
        <a:p>
          <a:pPr algn="ctr" rtl="1" eaLnBrk="1" fontAlgn="auto" latinLnBrk="0" hangingPunct="1"/>
          <a:r>
            <a:rPr lang="fr-FR" sz="1100" b="1" i="0">
              <a:latin typeface="+mn-lt"/>
              <a:ea typeface="+mn-ea"/>
              <a:cs typeface="+mn-cs"/>
            </a:rPr>
            <a:t>-------------------</a:t>
          </a:r>
          <a:endParaRPr lang="fr-FR" sz="1100">
            <a:latin typeface="+mn-lt"/>
            <a:ea typeface="+mn-ea"/>
            <a:cs typeface="+mn-cs"/>
          </a:endParaRPr>
        </a:p>
        <a:p>
          <a:pPr algn="ctr"/>
          <a:r>
            <a:rPr lang="fr-FR" sz="900" b="1" i="0" strike="noStrike">
              <a:solidFill>
                <a:srgbClr val="000000"/>
              </a:solidFill>
              <a:latin typeface="Albertus Extra Bold"/>
              <a:ea typeface="+mn-ea"/>
              <a:cs typeface="+mn-cs"/>
            </a:rPr>
            <a:t>SOUS DIRECTION DU BUDGET, DE LA COMPTABILITE ET DU MATERIEL</a:t>
          </a:r>
        </a:p>
        <a:p>
          <a:pPr algn="ctr"/>
          <a:r>
            <a:rPr lang="fr-FR" sz="900" b="1" i="0" strike="noStrike">
              <a:solidFill>
                <a:srgbClr val="000000"/>
              </a:solidFill>
              <a:latin typeface="Albertus Extra Bold"/>
              <a:ea typeface="+mn-ea"/>
              <a:cs typeface="+mn-cs"/>
            </a:rPr>
            <a:t> --------------------</a:t>
          </a:r>
        </a:p>
        <a:p>
          <a:pPr algn="ctr"/>
          <a:r>
            <a:rPr lang="fr-FR" sz="900" b="1" i="0" strike="noStrike">
              <a:solidFill>
                <a:srgbClr val="000000"/>
              </a:solidFill>
              <a:latin typeface="Albertus Extra Bold"/>
              <a:ea typeface="+mn-ea"/>
              <a:cs typeface="+mn-cs"/>
            </a:rPr>
            <a:t>SERVICE GESTION DES STOCKS ET DE LA TENUE DE LA COMPTABILITE MATIERES</a:t>
          </a:r>
        </a:p>
        <a:p>
          <a:pPr algn="ctr"/>
          <a:endParaRPr lang="fr-FR" sz="700" b="1" i="0" strike="noStrike">
            <a:solidFill>
              <a:srgbClr val="000000"/>
            </a:solidFill>
            <a:latin typeface="Albertus Extra Bold"/>
          </a:endParaRPr>
        </a:p>
      </xdr:txBody>
    </xdr:sp>
    <xdr:clientData/>
  </xdr:twoCellAnchor>
  <xdr:twoCellAnchor editAs="oneCell">
    <xdr:from>
      <xdr:col>1</xdr:col>
      <xdr:colOff>552450</xdr:colOff>
      <xdr:row>4</xdr:row>
      <xdr:rowOff>60325</xdr:rowOff>
    </xdr:from>
    <xdr:to>
      <xdr:col>1</xdr:col>
      <xdr:colOff>1400175</xdr:colOff>
      <xdr:row>6</xdr:row>
      <xdr:rowOff>209550</xdr:rowOff>
    </xdr:to>
    <xdr:pic>
      <xdr:nvPicPr>
        <xdr:cNvPr id="4" name="Image 5" descr="C:\Users\KAMBRI\Desktop\Budget 2015\Logo à diffuser\LOGO DAFP2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4450" y="742950"/>
          <a:ext cx="847725" cy="546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590550</xdr:colOff>
      <xdr:row>3</xdr:row>
      <xdr:rowOff>57150</xdr:rowOff>
    </xdr:from>
    <xdr:ext cx="1152525" cy="0"/>
    <xdr:pic>
      <xdr:nvPicPr>
        <xdr:cNvPr id="2" name="Image 3" descr="C:\Users\KAMBRI\Desktop\logo daaf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542925"/>
          <a:ext cx="1152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5</xdr:col>
      <xdr:colOff>901267</xdr:colOff>
      <xdr:row>0</xdr:row>
      <xdr:rowOff>37379</xdr:rowOff>
    </xdr:from>
    <xdr:to>
      <xdr:col>11</xdr:col>
      <xdr:colOff>563563</xdr:colOff>
      <xdr:row>3</xdr:row>
      <xdr:rowOff>151679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225867" y="37379"/>
          <a:ext cx="2700771" cy="6000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fr-FR" sz="1000" b="1">
              <a:solidFill>
                <a:schemeClr val="dk1"/>
              </a:solidFill>
              <a:latin typeface="Bookman Old Style" pitchFamily="18" charset="0"/>
              <a:ea typeface="+mn-ea"/>
              <a:cs typeface="+mn-cs"/>
            </a:rPr>
            <a:t>REPUBLIQUE DE COTE D’IVOIRE</a:t>
          </a:r>
        </a:p>
        <a:p>
          <a:pPr algn="ctr"/>
          <a:r>
            <a:rPr lang="fr-FR" sz="1000" b="1">
              <a:solidFill>
                <a:schemeClr val="dk1"/>
              </a:solidFill>
              <a:latin typeface="Bookman Old Style" pitchFamily="18" charset="0"/>
              <a:ea typeface="+mn-ea"/>
              <a:cs typeface="+mn-cs"/>
            </a:rPr>
            <a:t>Union – Discipline –Travail</a:t>
          </a:r>
        </a:p>
        <a:p>
          <a:pPr algn="ctr"/>
          <a:r>
            <a:rPr lang="fr-FR" sz="1000" b="1">
              <a:solidFill>
                <a:schemeClr val="dk1"/>
              </a:solidFill>
              <a:latin typeface="Bookman Old Style" pitchFamily="18" charset="0"/>
              <a:ea typeface="+mn-ea"/>
              <a:cs typeface="+mn-cs"/>
            </a:rPr>
            <a:t>-----------------------</a:t>
          </a:r>
        </a:p>
        <a:p>
          <a:endParaRPr lang="fr-FR" sz="1000" b="1">
            <a:latin typeface="Bookman Old Style" pitchFamily="18" charset="0"/>
          </a:endParaRPr>
        </a:p>
      </xdr:txBody>
    </xdr:sp>
    <xdr:clientData/>
  </xdr:twoCellAnchor>
  <xdr:twoCellAnchor>
    <xdr:from>
      <xdr:col>0</xdr:col>
      <xdr:colOff>84667</xdr:colOff>
      <xdr:row>0</xdr:row>
      <xdr:rowOff>84667</xdr:rowOff>
    </xdr:from>
    <xdr:to>
      <xdr:col>2</xdr:col>
      <xdr:colOff>419632</xdr:colOff>
      <xdr:row>6</xdr:row>
      <xdr:rowOff>323810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84667" y="84667"/>
          <a:ext cx="4324882" cy="185839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fr-FR" sz="1000" b="1" i="0" strike="noStrike">
              <a:solidFill>
                <a:srgbClr val="000000"/>
              </a:solidFill>
              <a:latin typeface="Bookman Old Style" pitchFamily="18" charset="0"/>
            </a:rPr>
            <a:t>MINISTERE </a:t>
          </a:r>
          <a:r>
            <a:rPr lang="fr-FR" sz="1000" b="1" i="0" strike="noStrike">
              <a:solidFill>
                <a:srgbClr val="000000"/>
              </a:solidFill>
              <a:latin typeface="Bookman Old Style" pitchFamily="18" charset="0"/>
              <a:cs typeface="Arial"/>
            </a:rPr>
            <a:t>DE </a:t>
          </a:r>
          <a:r>
            <a:rPr lang="fr-FR" sz="1000" b="1" i="0" strike="noStrike">
              <a:solidFill>
                <a:srgbClr val="000000"/>
              </a:solidFill>
              <a:latin typeface="Bookman Old Style" pitchFamily="18" charset="0"/>
            </a:rPr>
            <a:t>L'ECONOMIE ET DES FINANCES</a:t>
          </a:r>
        </a:p>
        <a:p>
          <a:pPr algn="ctr" rtl="1">
            <a:lnSpc>
              <a:spcPts val="1100"/>
            </a:lnSpc>
            <a:defRPr sz="1000"/>
          </a:pPr>
          <a:r>
            <a:rPr lang="fr-FR" sz="1000" b="1" i="0" strike="noStrike">
              <a:solidFill>
                <a:srgbClr val="000000"/>
              </a:solidFill>
              <a:latin typeface="Bookman Old Style" pitchFamily="18" charset="0"/>
            </a:rPr>
            <a:t>--------------------</a:t>
          </a:r>
        </a:p>
        <a:p>
          <a:pPr algn="ctr" rtl="1">
            <a:defRPr sz="1000"/>
          </a:pPr>
          <a:r>
            <a:rPr lang="fr-FR" sz="1000" b="1" i="0" strike="noStrike">
              <a:solidFill>
                <a:srgbClr val="000000"/>
              </a:solidFill>
              <a:latin typeface="Bookman Old Style" pitchFamily="18" charset="0"/>
            </a:rPr>
            <a:t>DIRECTION DES AFFAIRES FINANCIERES ET DU PATRIMOINE</a:t>
          </a:r>
        </a:p>
        <a:p>
          <a:pPr algn="ctr" rtl="1" eaLnBrk="1" fontAlgn="auto" latinLnBrk="0" hangingPunct="1"/>
          <a:r>
            <a:rPr lang="fr-FR" sz="1100" b="0" i="0">
              <a:latin typeface="Bookman Old Style" pitchFamily="18" charset="0"/>
              <a:ea typeface="+mn-ea"/>
              <a:cs typeface="+mn-cs"/>
            </a:rPr>
            <a:t>-------------------</a:t>
          </a:r>
          <a:endParaRPr lang="fr-FR" sz="1100" b="0">
            <a:latin typeface="Bookman Old Style" pitchFamily="18" charset="0"/>
            <a:ea typeface="+mn-ea"/>
            <a:cs typeface="+mn-cs"/>
          </a:endParaRPr>
        </a:p>
        <a:p>
          <a:pPr algn="ctr">
            <a:lnSpc>
              <a:spcPts val="1000"/>
            </a:lnSpc>
          </a:pPr>
          <a:r>
            <a:rPr lang="fr-FR" sz="1000" b="1" i="0" strike="noStrike">
              <a:solidFill>
                <a:srgbClr val="000000"/>
              </a:solidFill>
              <a:latin typeface="Bookman Old Style" pitchFamily="18" charset="0"/>
              <a:ea typeface="+mn-ea"/>
              <a:cs typeface="+mn-cs"/>
            </a:rPr>
            <a:t>GESTIONNAIRE</a:t>
          </a:r>
          <a:r>
            <a:rPr lang="fr-FR" sz="1000" b="1" i="0" strike="noStrike" baseline="0">
              <a:solidFill>
                <a:srgbClr val="000000"/>
              </a:solidFill>
              <a:latin typeface="Bookman Old Style" pitchFamily="18" charset="0"/>
              <a:ea typeface="+mn-ea"/>
              <a:cs typeface="+mn-cs"/>
            </a:rPr>
            <a:t> DU PATRIMOINE</a:t>
          </a:r>
          <a:endParaRPr lang="fr-FR" sz="1000" b="1" i="0" strike="noStrike">
            <a:solidFill>
              <a:srgbClr val="000000"/>
            </a:solidFill>
            <a:latin typeface="Bookman Old Style" pitchFamily="18" charset="0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="0" i="0">
              <a:latin typeface="Bookman Old Style" pitchFamily="18" charset="0"/>
              <a:ea typeface="+mn-ea"/>
              <a:cs typeface="+mn-cs"/>
            </a:rPr>
            <a:t>--------------------</a:t>
          </a:r>
          <a:endParaRPr lang="fr-FR" sz="900" b="1" i="0" strike="noStrike">
            <a:solidFill>
              <a:srgbClr val="000000"/>
            </a:solidFill>
            <a:latin typeface="Bookman Old Style" pitchFamily="18" charset="0"/>
            <a:ea typeface="+mn-ea"/>
            <a:cs typeface="+mn-cs"/>
          </a:endParaRPr>
        </a:p>
        <a:p>
          <a:pPr algn="ctr">
            <a:lnSpc>
              <a:spcPts val="900"/>
            </a:lnSpc>
          </a:pPr>
          <a:r>
            <a:rPr lang="fr-FR" sz="1000" b="1" i="0" strike="noStrike">
              <a:solidFill>
                <a:srgbClr val="000000"/>
              </a:solidFill>
              <a:latin typeface="Bookman Old Style" pitchFamily="18" charset="0"/>
            </a:rPr>
            <a:t>SUIVRE LE PATRIMOINE DU MINISTERE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590550</xdr:colOff>
      <xdr:row>3</xdr:row>
      <xdr:rowOff>57150</xdr:rowOff>
    </xdr:from>
    <xdr:ext cx="1152525" cy="0"/>
    <xdr:pic>
      <xdr:nvPicPr>
        <xdr:cNvPr id="2" name="Image 3" descr="C:\Users\KAMBRI\Desktop\logo daaf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0" y="542925"/>
          <a:ext cx="1152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5</xdr:col>
      <xdr:colOff>901267</xdr:colOff>
      <xdr:row>0</xdr:row>
      <xdr:rowOff>37379</xdr:rowOff>
    </xdr:from>
    <xdr:to>
      <xdr:col>11</xdr:col>
      <xdr:colOff>563563</xdr:colOff>
      <xdr:row>3</xdr:row>
      <xdr:rowOff>151679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7425892" y="37379"/>
          <a:ext cx="2300721" cy="6000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fr-FR" sz="1000" b="1">
              <a:solidFill>
                <a:schemeClr val="dk1"/>
              </a:solidFill>
              <a:latin typeface="Bookman Old Style" pitchFamily="18" charset="0"/>
              <a:ea typeface="+mn-ea"/>
              <a:cs typeface="+mn-cs"/>
            </a:rPr>
            <a:t>REPUBLIQUE DE COTE D’IVOIRE</a:t>
          </a:r>
        </a:p>
        <a:p>
          <a:pPr algn="ctr"/>
          <a:r>
            <a:rPr lang="fr-FR" sz="1000" b="1">
              <a:solidFill>
                <a:schemeClr val="dk1"/>
              </a:solidFill>
              <a:latin typeface="Bookman Old Style" pitchFamily="18" charset="0"/>
              <a:ea typeface="+mn-ea"/>
              <a:cs typeface="+mn-cs"/>
            </a:rPr>
            <a:t>Union – Discipline –Travail</a:t>
          </a:r>
        </a:p>
        <a:p>
          <a:pPr algn="ctr"/>
          <a:r>
            <a:rPr lang="fr-FR" sz="1000" b="1">
              <a:solidFill>
                <a:schemeClr val="dk1"/>
              </a:solidFill>
              <a:latin typeface="Bookman Old Style" pitchFamily="18" charset="0"/>
              <a:ea typeface="+mn-ea"/>
              <a:cs typeface="+mn-cs"/>
            </a:rPr>
            <a:t>-----------------------</a:t>
          </a:r>
        </a:p>
        <a:p>
          <a:endParaRPr lang="fr-FR" sz="1000" b="1">
            <a:latin typeface="Bookman Old Style" pitchFamily="18" charset="0"/>
          </a:endParaRPr>
        </a:p>
      </xdr:txBody>
    </xdr:sp>
    <xdr:clientData/>
  </xdr:twoCellAnchor>
  <xdr:twoCellAnchor>
    <xdr:from>
      <xdr:col>0</xdr:col>
      <xdr:colOff>84667</xdr:colOff>
      <xdr:row>0</xdr:row>
      <xdr:rowOff>84667</xdr:rowOff>
    </xdr:from>
    <xdr:to>
      <xdr:col>2</xdr:col>
      <xdr:colOff>419632</xdr:colOff>
      <xdr:row>6</xdr:row>
      <xdr:rowOff>323810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>
          <a:spLocks noChangeArrowheads="1"/>
        </xdr:cNvSpPr>
      </xdr:nvSpPr>
      <xdr:spPr bwMode="auto">
        <a:xfrm>
          <a:off x="84667" y="84667"/>
          <a:ext cx="4325940" cy="186791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fr-FR" sz="1000" b="1" i="0" strike="noStrike">
              <a:solidFill>
                <a:srgbClr val="000000"/>
              </a:solidFill>
              <a:latin typeface="Bookman Old Style" pitchFamily="18" charset="0"/>
            </a:rPr>
            <a:t>MINISTERE </a:t>
          </a:r>
          <a:r>
            <a:rPr lang="fr-FR" sz="1000" b="1" i="0" strike="noStrike">
              <a:solidFill>
                <a:srgbClr val="000000"/>
              </a:solidFill>
              <a:latin typeface="Bookman Old Style" pitchFamily="18" charset="0"/>
              <a:cs typeface="Arial"/>
            </a:rPr>
            <a:t>DE </a:t>
          </a:r>
          <a:r>
            <a:rPr lang="fr-FR" sz="1000" b="1" i="0" strike="noStrike">
              <a:solidFill>
                <a:srgbClr val="000000"/>
              </a:solidFill>
              <a:latin typeface="Bookman Old Style" pitchFamily="18" charset="0"/>
            </a:rPr>
            <a:t>L'ECONOMIE ET DES FINANCES</a:t>
          </a:r>
        </a:p>
        <a:p>
          <a:pPr algn="ctr" rtl="1">
            <a:lnSpc>
              <a:spcPts val="1100"/>
            </a:lnSpc>
            <a:defRPr sz="1000"/>
          </a:pPr>
          <a:r>
            <a:rPr lang="fr-FR" sz="1000" b="1" i="0" strike="noStrike">
              <a:solidFill>
                <a:srgbClr val="000000"/>
              </a:solidFill>
              <a:latin typeface="Bookman Old Style" pitchFamily="18" charset="0"/>
            </a:rPr>
            <a:t>--------------------</a:t>
          </a:r>
        </a:p>
        <a:p>
          <a:pPr algn="ctr" rtl="1">
            <a:defRPr sz="1000"/>
          </a:pPr>
          <a:r>
            <a:rPr lang="fr-FR" sz="1000" b="1" i="0" strike="noStrike">
              <a:solidFill>
                <a:srgbClr val="000000"/>
              </a:solidFill>
              <a:latin typeface="Bookman Old Style" pitchFamily="18" charset="0"/>
            </a:rPr>
            <a:t>DIRECTION DES AFFAIRES FINANCIERES ET DU PATRIMOINE</a:t>
          </a:r>
        </a:p>
        <a:p>
          <a:pPr algn="ctr" rtl="1" eaLnBrk="1" fontAlgn="auto" latinLnBrk="0" hangingPunct="1"/>
          <a:r>
            <a:rPr lang="fr-FR" sz="1100" b="0" i="0">
              <a:latin typeface="Bookman Old Style" pitchFamily="18" charset="0"/>
              <a:ea typeface="+mn-ea"/>
              <a:cs typeface="+mn-cs"/>
            </a:rPr>
            <a:t>-------------------</a:t>
          </a:r>
          <a:endParaRPr lang="fr-FR" sz="1100" b="0">
            <a:latin typeface="Bookman Old Style" pitchFamily="18" charset="0"/>
            <a:ea typeface="+mn-ea"/>
            <a:cs typeface="+mn-cs"/>
          </a:endParaRPr>
        </a:p>
        <a:p>
          <a:pPr algn="ctr">
            <a:lnSpc>
              <a:spcPts val="1000"/>
            </a:lnSpc>
          </a:pPr>
          <a:r>
            <a:rPr lang="fr-FR" sz="1000" b="1" i="0" strike="noStrike">
              <a:solidFill>
                <a:srgbClr val="000000"/>
              </a:solidFill>
              <a:latin typeface="Bookman Old Style" pitchFamily="18" charset="0"/>
              <a:ea typeface="+mn-ea"/>
              <a:cs typeface="+mn-cs"/>
            </a:rPr>
            <a:t>GESTIONNAIRE</a:t>
          </a:r>
          <a:r>
            <a:rPr lang="fr-FR" sz="1000" b="1" i="0" strike="noStrike" baseline="0">
              <a:solidFill>
                <a:srgbClr val="000000"/>
              </a:solidFill>
              <a:latin typeface="Bookman Old Style" pitchFamily="18" charset="0"/>
              <a:ea typeface="+mn-ea"/>
              <a:cs typeface="+mn-cs"/>
            </a:rPr>
            <a:t> DU PATRIMOINE</a:t>
          </a:r>
          <a:endParaRPr lang="fr-FR" sz="1000" b="1" i="0" strike="noStrike">
            <a:solidFill>
              <a:srgbClr val="000000"/>
            </a:solidFill>
            <a:latin typeface="Bookman Old Style" pitchFamily="18" charset="0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="0" i="0">
              <a:latin typeface="Bookman Old Style" pitchFamily="18" charset="0"/>
              <a:ea typeface="+mn-ea"/>
              <a:cs typeface="+mn-cs"/>
            </a:rPr>
            <a:t>--------------------</a:t>
          </a:r>
          <a:endParaRPr lang="fr-FR" sz="900" b="1" i="0" strike="noStrike">
            <a:solidFill>
              <a:srgbClr val="000000"/>
            </a:solidFill>
            <a:latin typeface="Bookman Old Style" pitchFamily="18" charset="0"/>
            <a:ea typeface="+mn-ea"/>
            <a:cs typeface="+mn-cs"/>
          </a:endParaRPr>
        </a:p>
        <a:p>
          <a:pPr algn="ctr">
            <a:lnSpc>
              <a:spcPts val="900"/>
            </a:lnSpc>
          </a:pPr>
          <a:r>
            <a:rPr lang="fr-FR" sz="1000" b="1" i="0" strike="noStrike">
              <a:solidFill>
                <a:srgbClr val="000000"/>
              </a:solidFill>
              <a:latin typeface="Bookman Old Style" pitchFamily="18" charset="0"/>
            </a:rPr>
            <a:t>SUIVRE LE PATRIMOINE DU MINISTERE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8"/>
  <sheetViews>
    <sheetView view="pageBreakPreview" topLeftCell="A7" zoomScaleNormal="110" zoomScaleSheetLayoutView="100" workbookViewId="0">
      <pane ySplit="10" topLeftCell="A98" activePane="bottomLeft" state="frozen"/>
      <selection activeCell="A7" sqref="A7"/>
      <selection pane="bottomLeft" activeCell="B116" sqref="B116"/>
    </sheetView>
  </sheetViews>
  <sheetFormatPr baseColWidth="10" defaultRowHeight="12"/>
  <cols>
    <col min="1" max="1" width="11.5" style="124"/>
    <col min="2" max="2" width="44.5" style="125" customWidth="1"/>
    <col min="3" max="3" width="21.33203125" style="126" customWidth="1"/>
    <col min="4" max="4" width="23" style="126" customWidth="1"/>
    <col min="5" max="5" width="19.5" style="126" customWidth="1"/>
    <col min="6" max="6" width="22.6640625" style="126" customWidth="1"/>
    <col min="7" max="7" width="18.6640625" style="126" customWidth="1"/>
    <col min="8" max="8" width="19.5" style="126" customWidth="1"/>
    <col min="9" max="9" width="21.5" style="126" customWidth="1"/>
    <col min="10" max="10" width="18.5" style="108" customWidth="1"/>
    <col min="11" max="257" width="11.5" style="88"/>
    <col min="258" max="258" width="44.5" style="88" customWidth="1"/>
    <col min="259" max="260" width="10.83203125" style="88" customWidth="1"/>
    <col min="261" max="261" width="10.5" style="88" customWidth="1"/>
    <col min="262" max="262" width="11.33203125" style="88" customWidth="1"/>
    <col min="263" max="265" width="11.5" style="88" customWidth="1"/>
    <col min="266" max="266" width="18.5" style="88" customWidth="1"/>
    <col min="267" max="513" width="11.5" style="88"/>
    <col min="514" max="514" width="44.5" style="88" customWidth="1"/>
    <col min="515" max="516" width="10.83203125" style="88" customWidth="1"/>
    <col min="517" max="517" width="10.5" style="88" customWidth="1"/>
    <col min="518" max="518" width="11.33203125" style="88" customWidth="1"/>
    <col min="519" max="521" width="11.5" style="88" customWidth="1"/>
    <col min="522" max="522" width="18.5" style="88" customWidth="1"/>
    <col min="523" max="769" width="11.5" style="88"/>
    <col min="770" max="770" width="44.5" style="88" customWidth="1"/>
    <col min="771" max="772" width="10.83203125" style="88" customWidth="1"/>
    <col min="773" max="773" width="10.5" style="88" customWidth="1"/>
    <col min="774" max="774" width="11.33203125" style="88" customWidth="1"/>
    <col min="775" max="777" width="11.5" style="88" customWidth="1"/>
    <col min="778" max="778" width="18.5" style="88" customWidth="1"/>
    <col min="779" max="1025" width="11.5" style="88"/>
    <col min="1026" max="1026" width="44.5" style="88" customWidth="1"/>
    <col min="1027" max="1028" width="10.83203125" style="88" customWidth="1"/>
    <col min="1029" max="1029" width="10.5" style="88" customWidth="1"/>
    <col min="1030" max="1030" width="11.33203125" style="88" customWidth="1"/>
    <col min="1031" max="1033" width="11.5" style="88" customWidth="1"/>
    <col min="1034" max="1034" width="18.5" style="88" customWidth="1"/>
    <col min="1035" max="1281" width="11.5" style="88"/>
    <col min="1282" max="1282" width="44.5" style="88" customWidth="1"/>
    <col min="1283" max="1284" width="10.83203125" style="88" customWidth="1"/>
    <col min="1285" max="1285" width="10.5" style="88" customWidth="1"/>
    <col min="1286" max="1286" width="11.33203125" style="88" customWidth="1"/>
    <col min="1287" max="1289" width="11.5" style="88" customWidth="1"/>
    <col min="1290" max="1290" width="18.5" style="88" customWidth="1"/>
    <col min="1291" max="1537" width="11.5" style="88"/>
    <col min="1538" max="1538" width="44.5" style="88" customWidth="1"/>
    <col min="1539" max="1540" width="10.83203125" style="88" customWidth="1"/>
    <col min="1541" max="1541" width="10.5" style="88" customWidth="1"/>
    <col min="1542" max="1542" width="11.33203125" style="88" customWidth="1"/>
    <col min="1543" max="1545" width="11.5" style="88" customWidth="1"/>
    <col min="1546" max="1546" width="18.5" style="88" customWidth="1"/>
    <col min="1547" max="1793" width="11.5" style="88"/>
    <col min="1794" max="1794" width="44.5" style="88" customWidth="1"/>
    <col min="1795" max="1796" width="10.83203125" style="88" customWidth="1"/>
    <col min="1797" max="1797" width="10.5" style="88" customWidth="1"/>
    <col min="1798" max="1798" width="11.33203125" style="88" customWidth="1"/>
    <col min="1799" max="1801" width="11.5" style="88" customWidth="1"/>
    <col min="1802" max="1802" width="18.5" style="88" customWidth="1"/>
    <col min="1803" max="2049" width="11.5" style="88"/>
    <col min="2050" max="2050" width="44.5" style="88" customWidth="1"/>
    <col min="2051" max="2052" width="10.83203125" style="88" customWidth="1"/>
    <col min="2053" max="2053" width="10.5" style="88" customWidth="1"/>
    <col min="2054" max="2054" width="11.33203125" style="88" customWidth="1"/>
    <col min="2055" max="2057" width="11.5" style="88" customWidth="1"/>
    <col min="2058" max="2058" width="18.5" style="88" customWidth="1"/>
    <col min="2059" max="2305" width="11.5" style="88"/>
    <col min="2306" max="2306" width="44.5" style="88" customWidth="1"/>
    <col min="2307" max="2308" width="10.83203125" style="88" customWidth="1"/>
    <col min="2309" max="2309" width="10.5" style="88" customWidth="1"/>
    <col min="2310" max="2310" width="11.33203125" style="88" customWidth="1"/>
    <col min="2311" max="2313" width="11.5" style="88" customWidth="1"/>
    <col min="2314" max="2314" width="18.5" style="88" customWidth="1"/>
    <col min="2315" max="2561" width="11.5" style="88"/>
    <col min="2562" max="2562" width="44.5" style="88" customWidth="1"/>
    <col min="2563" max="2564" width="10.83203125" style="88" customWidth="1"/>
    <col min="2565" max="2565" width="10.5" style="88" customWidth="1"/>
    <col min="2566" max="2566" width="11.33203125" style="88" customWidth="1"/>
    <col min="2567" max="2569" width="11.5" style="88" customWidth="1"/>
    <col min="2570" max="2570" width="18.5" style="88" customWidth="1"/>
    <col min="2571" max="2817" width="11.5" style="88"/>
    <col min="2818" max="2818" width="44.5" style="88" customWidth="1"/>
    <col min="2819" max="2820" width="10.83203125" style="88" customWidth="1"/>
    <col min="2821" max="2821" width="10.5" style="88" customWidth="1"/>
    <col min="2822" max="2822" width="11.33203125" style="88" customWidth="1"/>
    <col min="2823" max="2825" width="11.5" style="88" customWidth="1"/>
    <col min="2826" max="2826" width="18.5" style="88" customWidth="1"/>
    <col min="2827" max="3073" width="11.5" style="88"/>
    <col min="3074" max="3074" width="44.5" style="88" customWidth="1"/>
    <col min="3075" max="3076" width="10.83203125" style="88" customWidth="1"/>
    <col min="3077" max="3077" width="10.5" style="88" customWidth="1"/>
    <col min="3078" max="3078" width="11.33203125" style="88" customWidth="1"/>
    <col min="3079" max="3081" width="11.5" style="88" customWidth="1"/>
    <col min="3082" max="3082" width="18.5" style="88" customWidth="1"/>
    <col min="3083" max="3329" width="11.5" style="88"/>
    <col min="3330" max="3330" width="44.5" style="88" customWidth="1"/>
    <col min="3331" max="3332" width="10.83203125" style="88" customWidth="1"/>
    <col min="3333" max="3333" width="10.5" style="88" customWidth="1"/>
    <col min="3334" max="3334" width="11.33203125" style="88" customWidth="1"/>
    <col min="3335" max="3337" width="11.5" style="88" customWidth="1"/>
    <col min="3338" max="3338" width="18.5" style="88" customWidth="1"/>
    <col min="3339" max="3585" width="11.5" style="88"/>
    <col min="3586" max="3586" width="44.5" style="88" customWidth="1"/>
    <col min="3587" max="3588" width="10.83203125" style="88" customWidth="1"/>
    <col min="3589" max="3589" width="10.5" style="88" customWidth="1"/>
    <col min="3590" max="3590" width="11.33203125" style="88" customWidth="1"/>
    <col min="3591" max="3593" width="11.5" style="88" customWidth="1"/>
    <col min="3594" max="3594" width="18.5" style="88" customWidth="1"/>
    <col min="3595" max="3841" width="11.5" style="88"/>
    <col min="3842" max="3842" width="44.5" style="88" customWidth="1"/>
    <col min="3843" max="3844" width="10.83203125" style="88" customWidth="1"/>
    <col min="3845" max="3845" width="10.5" style="88" customWidth="1"/>
    <col min="3846" max="3846" width="11.33203125" style="88" customWidth="1"/>
    <col min="3847" max="3849" width="11.5" style="88" customWidth="1"/>
    <col min="3850" max="3850" width="18.5" style="88" customWidth="1"/>
    <col min="3851" max="4097" width="11.5" style="88"/>
    <col min="4098" max="4098" width="44.5" style="88" customWidth="1"/>
    <col min="4099" max="4100" width="10.83203125" style="88" customWidth="1"/>
    <col min="4101" max="4101" width="10.5" style="88" customWidth="1"/>
    <col min="4102" max="4102" width="11.33203125" style="88" customWidth="1"/>
    <col min="4103" max="4105" width="11.5" style="88" customWidth="1"/>
    <col min="4106" max="4106" width="18.5" style="88" customWidth="1"/>
    <col min="4107" max="4353" width="11.5" style="88"/>
    <col min="4354" max="4354" width="44.5" style="88" customWidth="1"/>
    <col min="4355" max="4356" width="10.83203125" style="88" customWidth="1"/>
    <col min="4357" max="4357" width="10.5" style="88" customWidth="1"/>
    <col min="4358" max="4358" width="11.33203125" style="88" customWidth="1"/>
    <col min="4359" max="4361" width="11.5" style="88" customWidth="1"/>
    <col min="4362" max="4362" width="18.5" style="88" customWidth="1"/>
    <col min="4363" max="4609" width="11.5" style="88"/>
    <col min="4610" max="4610" width="44.5" style="88" customWidth="1"/>
    <col min="4611" max="4612" width="10.83203125" style="88" customWidth="1"/>
    <col min="4613" max="4613" width="10.5" style="88" customWidth="1"/>
    <col min="4614" max="4614" width="11.33203125" style="88" customWidth="1"/>
    <col min="4615" max="4617" width="11.5" style="88" customWidth="1"/>
    <col min="4618" max="4618" width="18.5" style="88" customWidth="1"/>
    <col min="4619" max="4865" width="11.5" style="88"/>
    <col min="4866" max="4866" width="44.5" style="88" customWidth="1"/>
    <col min="4867" max="4868" width="10.83203125" style="88" customWidth="1"/>
    <col min="4869" max="4869" width="10.5" style="88" customWidth="1"/>
    <col min="4870" max="4870" width="11.33203125" style="88" customWidth="1"/>
    <col min="4871" max="4873" width="11.5" style="88" customWidth="1"/>
    <col min="4874" max="4874" width="18.5" style="88" customWidth="1"/>
    <col min="4875" max="5121" width="11.5" style="88"/>
    <col min="5122" max="5122" width="44.5" style="88" customWidth="1"/>
    <col min="5123" max="5124" width="10.83203125" style="88" customWidth="1"/>
    <col min="5125" max="5125" width="10.5" style="88" customWidth="1"/>
    <col min="5126" max="5126" width="11.33203125" style="88" customWidth="1"/>
    <col min="5127" max="5129" width="11.5" style="88" customWidth="1"/>
    <col min="5130" max="5130" width="18.5" style="88" customWidth="1"/>
    <col min="5131" max="5377" width="11.5" style="88"/>
    <col min="5378" max="5378" width="44.5" style="88" customWidth="1"/>
    <col min="5379" max="5380" width="10.83203125" style="88" customWidth="1"/>
    <col min="5381" max="5381" width="10.5" style="88" customWidth="1"/>
    <col min="5382" max="5382" width="11.33203125" style="88" customWidth="1"/>
    <col min="5383" max="5385" width="11.5" style="88" customWidth="1"/>
    <col min="5386" max="5386" width="18.5" style="88" customWidth="1"/>
    <col min="5387" max="5633" width="11.5" style="88"/>
    <col min="5634" max="5634" width="44.5" style="88" customWidth="1"/>
    <col min="5635" max="5636" width="10.83203125" style="88" customWidth="1"/>
    <col min="5637" max="5637" width="10.5" style="88" customWidth="1"/>
    <col min="5638" max="5638" width="11.33203125" style="88" customWidth="1"/>
    <col min="5639" max="5641" width="11.5" style="88" customWidth="1"/>
    <col min="5642" max="5642" width="18.5" style="88" customWidth="1"/>
    <col min="5643" max="5889" width="11.5" style="88"/>
    <col min="5890" max="5890" width="44.5" style="88" customWidth="1"/>
    <col min="5891" max="5892" width="10.83203125" style="88" customWidth="1"/>
    <col min="5893" max="5893" width="10.5" style="88" customWidth="1"/>
    <col min="5894" max="5894" width="11.33203125" style="88" customWidth="1"/>
    <col min="5895" max="5897" width="11.5" style="88" customWidth="1"/>
    <col min="5898" max="5898" width="18.5" style="88" customWidth="1"/>
    <col min="5899" max="6145" width="11.5" style="88"/>
    <col min="6146" max="6146" width="44.5" style="88" customWidth="1"/>
    <col min="6147" max="6148" width="10.83203125" style="88" customWidth="1"/>
    <col min="6149" max="6149" width="10.5" style="88" customWidth="1"/>
    <col min="6150" max="6150" width="11.33203125" style="88" customWidth="1"/>
    <col min="6151" max="6153" width="11.5" style="88" customWidth="1"/>
    <col min="6154" max="6154" width="18.5" style="88" customWidth="1"/>
    <col min="6155" max="6401" width="11.5" style="88"/>
    <col min="6402" max="6402" width="44.5" style="88" customWidth="1"/>
    <col min="6403" max="6404" width="10.83203125" style="88" customWidth="1"/>
    <col min="6405" max="6405" width="10.5" style="88" customWidth="1"/>
    <col min="6406" max="6406" width="11.33203125" style="88" customWidth="1"/>
    <col min="6407" max="6409" width="11.5" style="88" customWidth="1"/>
    <col min="6410" max="6410" width="18.5" style="88" customWidth="1"/>
    <col min="6411" max="6657" width="11.5" style="88"/>
    <col min="6658" max="6658" width="44.5" style="88" customWidth="1"/>
    <col min="6659" max="6660" width="10.83203125" style="88" customWidth="1"/>
    <col min="6661" max="6661" width="10.5" style="88" customWidth="1"/>
    <col min="6662" max="6662" width="11.33203125" style="88" customWidth="1"/>
    <col min="6663" max="6665" width="11.5" style="88" customWidth="1"/>
    <col min="6666" max="6666" width="18.5" style="88" customWidth="1"/>
    <col min="6667" max="6913" width="11.5" style="88"/>
    <col min="6914" max="6914" width="44.5" style="88" customWidth="1"/>
    <col min="6915" max="6916" width="10.83203125" style="88" customWidth="1"/>
    <col min="6917" max="6917" width="10.5" style="88" customWidth="1"/>
    <col min="6918" max="6918" width="11.33203125" style="88" customWidth="1"/>
    <col min="6919" max="6921" width="11.5" style="88" customWidth="1"/>
    <col min="6922" max="6922" width="18.5" style="88" customWidth="1"/>
    <col min="6923" max="7169" width="11.5" style="88"/>
    <col min="7170" max="7170" width="44.5" style="88" customWidth="1"/>
    <col min="7171" max="7172" width="10.83203125" style="88" customWidth="1"/>
    <col min="7173" max="7173" width="10.5" style="88" customWidth="1"/>
    <col min="7174" max="7174" width="11.33203125" style="88" customWidth="1"/>
    <col min="7175" max="7177" width="11.5" style="88" customWidth="1"/>
    <col min="7178" max="7178" width="18.5" style="88" customWidth="1"/>
    <col min="7179" max="7425" width="11.5" style="88"/>
    <col min="7426" max="7426" width="44.5" style="88" customWidth="1"/>
    <col min="7427" max="7428" width="10.83203125" style="88" customWidth="1"/>
    <col min="7429" max="7429" width="10.5" style="88" customWidth="1"/>
    <col min="7430" max="7430" width="11.33203125" style="88" customWidth="1"/>
    <col min="7431" max="7433" width="11.5" style="88" customWidth="1"/>
    <col min="7434" max="7434" width="18.5" style="88" customWidth="1"/>
    <col min="7435" max="7681" width="11.5" style="88"/>
    <col min="7682" max="7682" width="44.5" style="88" customWidth="1"/>
    <col min="7683" max="7684" width="10.83203125" style="88" customWidth="1"/>
    <col min="7685" max="7685" width="10.5" style="88" customWidth="1"/>
    <col min="7686" max="7686" width="11.33203125" style="88" customWidth="1"/>
    <col min="7687" max="7689" width="11.5" style="88" customWidth="1"/>
    <col min="7690" max="7690" width="18.5" style="88" customWidth="1"/>
    <col min="7691" max="7937" width="11.5" style="88"/>
    <col min="7938" max="7938" width="44.5" style="88" customWidth="1"/>
    <col min="7939" max="7940" width="10.83203125" style="88" customWidth="1"/>
    <col min="7941" max="7941" width="10.5" style="88" customWidth="1"/>
    <col min="7942" max="7942" width="11.33203125" style="88" customWidth="1"/>
    <col min="7943" max="7945" width="11.5" style="88" customWidth="1"/>
    <col min="7946" max="7946" width="18.5" style="88" customWidth="1"/>
    <col min="7947" max="8193" width="11.5" style="88"/>
    <col min="8194" max="8194" width="44.5" style="88" customWidth="1"/>
    <col min="8195" max="8196" width="10.83203125" style="88" customWidth="1"/>
    <col min="8197" max="8197" width="10.5" style="88" customWidth="1"/>
    <col min="8198" max="8198" width="11.33203125" style="88" customWidth="1"/>
    <col min="8199" max="8201" width="11.5" style="88" customWidth="1"/>
    <col min="8202" max="8202" width="18.5" style="88" customWidth="1"/>
    <col min="8203" max="8449" width="11.5" style="88"/>
    <col min="8450" max="8450" width="44.5" style="88" customWidth="1"/>
    <col min="8451" max="8452" width="10.83203125" style="88" customWidth="1"/>
    <col min="8453" max="8453" width="10.5" style="88" customWidth="1"/>
    <col min="8454" max="8454" width="11.33203125" style="88" customWidth="1"/>
    <col min="8455" max="8457" width="11.5" style="88" customWidth="1"/>
    <col min="8458" max="8458" width="18.5" style="88" customWidth="1"/>
    <col min="8459" max="8705" width="11.5" style="88"/>
    <col min="8706" max="8706" width="44.5" style="88" customWidth="1"/>
    <col min="8707" max="8708" width="10.83203125" style="88" customWidth="1"/>
    <col min="8709" max="8709" width="10.5" style="88" customWidth="1"/>
    <col min="8710" max="8710" width="11.33203125" style="88" customWidth="1"/>
    <col min="8711" max="8713" width="11.5" style="88" customWidth="1"/>
    <col min="8714" max="8714" width="18.5" style="88" customWidth="1"/>
    <col min="8715" max="8961" width="11.5" style="88"/>
    <col min="8962" max="8962" width="44.5" style="88" customWidth="1"/>
    <col min="8963" max="8964" width="10.83203125" style="88" customWidth="1"/>
    <col min="8965" max="8965" width="10.5" style="88" customWidth="1"/>
    <col min="8966" max="8966" width="11.33203125" style="88" customWidth="1"/>
    <col min="8967" max="8969" width="11.5" style="88" customWidth="1"/>
    <col min="8970" max="8970" width="18.5" style="88" customWidth="1"/>
    <col min="8971" max="9217" width="11.5" style="88"/>
    <col min="9218" max="9218" width="44.5" style="88" customWidth="1"/>
    <col min="9219" max="9220" width="10.83203125" style="88" customWidth="1"/>
    <col min="9221" max="9221" width="10.5" style="88" customWidth="1"/>
    <col min="9222" max="9222" width="11.33203125" style="88" customWidth="1"/>
    <col min="9223" max="9225" width="11.5" style="88" customWidth="1"/>
    <col min="9226" max="9226" width="18.5" style="88" customWidth="1"/>
    <col min="9227" max="9473" width="11.5" style="88"/>
    <col min="9474" max="9474" width="44.5" style="88" customWidth="1"/>
    <col min="9475" max="9476" width="10.83203125" style="88" customWidth="1"/>
    <col min="9477" max="9477" width="10.5" style="88" customWidth="1"/>
    <col min="9478" max="9478" width="11.33203125" style="88" customWidth="1"/>
    <col min="9479" max="9481" width="11.5" style="88" customWidth="1"/>
    <col min="9482" max="9482" width="18.5" style="88" customWidth="1"/>
    <col min="9483" max="9729" width="11.5" style="88"/>
    <col min="9730" max="9730" width="44.5" style="88" customWidth="1"/>
    <col min="9731" max="9732" width="10.83203125" style="88" customWidth="1"/>
    <col min="9733" max="9733" width="10.5" style="88" customWidth="1"/>
    <col min="9734" max="9734" width="11.33203125" style="88" customWidth="1"/>
    <col min="9735" max="9737" width="11.5" style="88" customWidth="1"/>
    <col min="9738" max="9738" width="18.5" style="88" customWidth="1"/>
    <col min="9739" max="9985" width="11.5" style="88"/>
    <col min="9986" max="9986" width="44.5" style="88" customWidth="1"/>
    <col min="9987" max="9988" width="10.83203125" style="88" customWidth="1"/>
    <col min="9989" max="9989" width="10.5" style="88" customWidth="1"/>
    <col min="9990" max="9990" width="11.33203125" style="88" customWidth="1"/>
    <col min="9991" max="9993" width="11.5" style="88" customWidth="1"/>
    <col min="9994" max="9994" width="18.5" style="88" customWidth="1"/>
    <col min="9995" max="10241" width="11.5" style="88"/>
    <col min="10242" max="10242" width="44.5" style="88" customWidth="1"/>
    <col min="10243" max="10244" width="10.83203125" style="88" customWidth="1"/>
    <col min="10245" max="10245" width="10.5" style="88" customWidth="1"/>
    <col min="10246" max="10246" width="11.33203125" style="88" customWidth="1"/>
    <col min="10247" max="10249" width="11.5" style="88" customWidth="1"/>
    <col min="10250" max="10250" width="18.5" style="88" customWidth="1"/>
    <col min="10251" max="10497" width="11.5" style="88"/>
    <col min="10498" max="10498" width="44.5" style="88" customWidth="1"/>
    <col min="10499" max="10500" width="10.83203125" style="88" customWidth="1"/>
    <col min="10501" max="10501" width="10.5" style="88" customWidth="1"/>
    <col min="10502" max="10502" width="11.33203125" style="88" customWidth="1"/>
    <col min="10503" max="10505" width="11.5" style="88" customWidth="1"/>
    <col min="10506" max="10506" width="18.5" style="88" customWidth="1"/>
    <col min="10507" max="10753" width="11.5" style="88"/>
    <col min="10754" max="10754" width="44.5" style="88" customWidth="1"/>
    <col min="10755" max="10756" width="10.83203125" style="88" customWidth="1"/>
    <col min="10757" max="10757" width="10.5" style="88" customWidth="1"/>
    <col min="10758" max="10758" width="11.33203125" style="88" customWidth="1"/>
    <col min="10759" max="10761" width="11.5" style="88" customWidth="1"/>
    <col min="10762" max="10762" width="18.5" style="88" customWidth="1"/>
    <col min="10763" max="11009" width="11.5" style="88"/>
    <col min="11010" max="11010" width="44.5" style="88" customWidth="1"/>
    <col min="11011" max="11012" width="10.83203125" style="88" customWidth="1"/>
    <col min="11013" max="11013" width="10.5" style="88" customWidth="1"/>
    <col min="11014" max="11014" width="11.33203125" style="88" customWidth="1"/>
    <col min="11015" max="11017" width="11.5" style="88" customWidth="1"/>
    <col min="11018" max="11018" width="18.5" style="88" customWidth="1"/>
    <col min="11019" max="11265" width="11.5" style="88"/>
    <col min="11266" max="11266" width="44.5" style="88" customWidth="1"/>
    <col min="11267" max="11268" width="10.83203125" style="88" customWidth="1"/>
    <col min="11269" max="11269" width="10.5" style="88" customWidth="1"/>
    <col min="11270" max="11270" width="11.33203125" style="88" customWidth="1"/>
    <col min="11271" max="11273" width="11.5" style="88" customWidth="1"/>
    <col min="11274" max="11274" width="18.5" style="88" customWidth="1"/>
    <col min="11275" max="11521" width="11.5" style="88"/>
    <col min="11522" max="11522" width="44.5" style="88" customWidth="1"/>
    <col min="11523" max="11524" width="10.83203125" style="88" customWidth="1"/>
    <col min="11525" max="11525" width="10.5" style="88" customWidth="1"/>
    <col min="11526" max="11526" width="11.33203125" style="88" customWidth="1"/>
    <col min="11527" max="11529" width="11.5" style="88" customWidth="1"/>
    <col min="11530" max="11530" width="18.5" style="88" customWidth="1"/>
    <col min="11531" max="11777" width="11.5" style="88"/>
    <col min="11778" max="11778" width="44.5" style="88" customWidth="1"/>
    <col min="11779" max="11780" width="10.83203125" style="88" customWidth="1"/>
    <col min="11781" max="11781" width="10.5" style="88" customWidth="1"/>
    <col min="11782" max="11782" width="11.33203125" style="88" customWidth="1"/>
    <col min="11783" max="11785" width="11.5" style="88" customWidth="1"/>
    <col min="11786" max="11786" width="18.5" style="88" customWidth="1"/>
    <col min="11787" max="12033" width="11.5" style="88"/>
    <col min="12034" max="12034" width="44.5" style="88" customWidth="1"/>
    <col min="12035" max="12036" width="10.83203125" style="88" customWidth="1"/>
    <col min="12037" max="12037" width="10.5" style="88" customWidth="1"/>
    <col min="12038" max="12038" width="11.33203125" style="88" customWidth="1"/>
    <col min="12039" max="12041" width="11.5" style="88" customWidth="1"/>
    <col min="12042" max="12042" width="18.5" style="88" customWidth="1"/>
    <col min="12043" max="12289" width="11.5" style="88"/>
    <col min="12290" max="12290" width="44.5" style="88" customWidth="1"/>
    <col min="12291" max="12292" width="10.83203125" style="88" customWidth="1"/>
    <col min="12293" max="12293" width="10.5" style="88" customWidth="1"/>
    <col min="12294" max="12294" width="11.33203125" style="88" customWidth="1"/>
    <col min="12295" max="12297" width="11.5" style="88" customWidth="1"/>
    <col min="12298" max="12298" width="18.5" style="88" customWidth="1"/>
    <col min="12299" max="12545" width="11.5" style="88"/>
    <col min="12546" max="12546" width="44.5" style="88" customWidth="1"/>
    <col min="12547" max="12548" width="10.83203125" style="88" customWidth="1"/>
    <col min="12549" max="12549" width="10.5" style="88" customWidth="1"/>
    <col min="12550" max="12550" width="11.33203125" style="88" customWidth="1"/>
    <col min="12551" max="12553" width="11.5" style="88" customWidth="1"/>
    <col min="12554" max="12554" width="18.5" style="88" customWidth="1"/>
    <col min="12555" max="12801" width="11.5" style="88"/>
    <col min="12802" max="12802" width="44.5" style="88" customWidth="1"/>
    <col min="12803" max="12804" width="10.83203125" style="88" customWidth="1"/>
    <col min="12805" max="12805" width="10.5" style="88" customWidth="1"/>
    <col min="12806" max="12806" width="11.33203125" style="88" customWidth="1"/>
    <col min="12807" max="12809" width="11.5" style="88" customWidth="1"/>
    <col min="12810" max="12810" width="18.5" style="88" customWidth="1"/>
    <col min="12811" max="13057" width="11.5" style="88"/>
    <col min="13058" max="13058" width="44.5" style="88" customWidth="1"/>
    <col min="13059" max="13060" width="10.83203125" style="88" customWidth="1"/>
    <col min="13061" max="13061" width="10.5" style="88" customWidth="1"/>
    <col min="13062" max="13062" width="11.33203125" style="88" customWidth="1"/>
    <col min="13063" max="13065" width="11.5" style="88" customWidth="1"/>
    <col min="13066" max="13066" width="18.5" style="88" customWidth="1"/>
    <col min="13067" max="13313" width="11.5" style="88"/>
    <col min="13314" max="13314" width="44.5" style="88" customWidth="1"/>
    <col min="13315" max="13316" width="10.83203125" style="88" customWidth="1"/>
    <col min="13317" max="13317" width="10.5" style="88" customWidth="1"/>
    <col min="13318" max="13318" width="11.33203125" style="88" customWidth="1"/>
    <col min="13319" max="13321" width="11.5" style="88" customWidth="1"/>
    <col min="13322" max="13322" width="18.5" style="88" customWidth="1"/>
    <col min="13323" max="13569" width="11.5" style="88"/>
    <col min="13570" max="13570" width="44.5" style="88" customWidth="1"/>
    <col min="13571" max="13572" width="10.83203125" style="88" customWidth="1"/>
    <col min="13573" max="13573" width="10.5" style="88" customWidth="1"/>
    <col min="13574" max="13574" width="11.33203125" style="88" customWidth="1"/>
    <col min="13575" max="13577" width="11.5" style="88" customWidth="1"/>
    <col min="13578" max="13578" width="18.5" style="88" customWidth="1"/>
    <col min="13579" max="13825" width="11.5" style="88"/>
    <col min="13826" max="13826" width="44.5" style="88" customWidth="1"/>
    <col min="13827" max="13828" width="10.83203125" style="88" customWidth="1"/>
    <col min="13829" max="13829" width="10.5" style="88" customWidth="1"/>
    <col min="13830" max="13830" width="11.33203125" style="88" customWidth="1"/>
    <col min="13831" max="13833" width="11.5" style="88" customWidth="1"/>
    <col min="13834" max="13834" width="18.5" style="88" customWidth="1"/>
    <col min="13835" max="14081" width="11.5" style="88"/>
    <col min="14082" max="14082" width="44.5" style="88" customWidth="1"/>
    <col min="14083" max="14084" width="10.83203125" style="88" customWidth="1"/>
    <col min="14085" max="14085" width="10.5" style="88" customWidth="1"/>
    <col min="14086" max="14086" width="11.33203125" style="88" customWidth="1"/>
    <col min="14087" max="14089" width="11.5" style="88" customWidth="1"/>
    <col min="14090" max="14090" width="18.5" style="88" customWidth="1"/>
    <col min="14091" max="14337" width="11.5" style="88"/>
    <col min="14338" max="14338" width="44.5" style="88" customWidth="1"/>
    <col min="14339" max="14340" width="10.83203125" style="88" customWidth="1"/>
    <col min="14341" max="14341" width="10.5" style="88" customWidth="1"/>
    <col min="14342" max="14342" width="11.33203125" style="88" customWidth="1"/>
    <col min="14343" max="14345" width="11.5" style="88" customWidth="1"/>
    <col min="14346" max="14346" width="18.5" style="88" customWidth="1"/>
    <col min="14347" max="14593" width="11.5" style="88"/>
    <col min="14594" max="14594" width="44.5" style="88" customWidth="1"/>
    <col min="14595" max="14596" width="10.83203125" style="88" customWidth="1"/>
    <col min="14597" max="14597" width="10.5" style="88" customWidth="1"/>
    <col min="14598" max="14598" width="11.33203125" style="88" customWidth="1"/>
    <col min="14599" max="14601" width="11.5" style="88" customWidth="1"/>
    <col min="14602" max="14602" width="18.5" style="88" customWidth="1"/>
    <col min="14603" max="14849" width="11.5" style="88"/>
    <col min="14850" max="14850" width="44.5" style="88" customWidth="1"/>
    <col min="14851" max="14852" width="10.83203125" style="88" customWidth="1"/>
    <col min="14853" max="14853" width="10.5" style="88" customWidth="1"/>
    <col min="14854" max="14854" width="11.33203125" style="88" customWidth="1"/>
    <col min="14855" max="14857" width="11.5" style="88" customWidth="1"/>
    <col min="14858" max="14858" width="18.5" style="88" customWidth="1"/>
    <col min="14859" max="15105" width="11.5" style="88"/>
    <col min="15106" max="15106" width="44.5" style="88" customWidth="1"/>
    <col min="15107" max="15108" width="10.83203125" style="88" customWidth="1"/>
    <col min="15109" max="15109" width="10.5" style="88" customWidth="1"/>
    <col min="15110" max="15110" width="11.33203125" style="88" customWidth="1"/>
    <col min="15111" max="15113" width="11.5" style="88" customWidth="1"/>
    <col min="15114" max="15114" width="18.5" style="88" customWidth="1"/>
    <col min="15115" max="15361" width="11.5" style="88"/>
    <col min="15362" max="15362" width="44.5" style="88" customWidth="1"/>
    <col min="15363" max="15364" width="10.83203125" style="88" customWidth="1"/>
    <col min="15365" max="15365" width="10.5" style="88" customWidth="1"/>
    <col min="15366" max="15366" width="11.33203125" style="88" customWidth="1"/>
    <col min="15367" max="15369" width="11.5" style="88" customWidth="1"/>
    <col min="15370" max="15370" width="18.5" style="88" customWidth="1"/>
    <col min="15371" max="15617" width="11.5" style="88"/>
    <col min="15618" max="15618" width="44.5" style="88" customWidth="1"/>
    <col min="15619" max="15620" width="10.83203125" style="88" customWidth="1"/>
    <col min="15621" max="15621" width="10.5" style="88" customWidth="1"/>
    <col min="15622" max="15622" width="11.33203125" style="88" customWidth="1"/>
    <col min="15623" max="15625" width="11.5" style="88" customWidth="1"/>
    <col min="15626" max="15626" width="18.5" style="88" customWidth="1"/>
    <col min="15627" max="15873" width="11.5" style="88"/>
    <col min="15874" max="15874" width="44.5" style="88" customWidth="1"/>
    <col min="15875" max="15876" width="10.83203125" style="88" customWidth="1"/>
    <col min="15877" max="15877" width="10.5" style="88" customWidth="1"/>
    <col min="15878" max="15878" width="11.33203125" style="88" customWidth="1"/>
    <col min="15879" max="15881" width="11.5" style="88" customWidth="1"/>
    <col min="15882" max="15882" width="18.5" style="88" customWidth="1"/>
    <col min="15883" max="16129" width="11.5" style="88"/>
    <col min="16130" max="16130" width="44.5" style="88" customWidth="1"/>
    <col min="16131" max="16132" width="10.83203125" style="88" customWidth="1"/>
    <col min="16133" max="16133" width="10.5" style="88" customWidth="1"/>
    <col min="16134" max="16134" width="11.33203125" style="88" customWidth="1"/>
    <col min="16135" max="16137" width="11.5" style="88" customWidth="1"/>
    <col min="16138" max="16138" width="18.5" style="88" customWidth="1"/>
    <col min="16139" max="16384" width="11.5" style="88"/>
  </cols>
  <sheetData>
    <row r="1" spans="1:11" s="86" customFormat="1" ht="16.5" customHeight="1">
      <c r="C1" s="87"/>
      <c r="D1" s="87"/>
      <c r="E1" s="87"/>
      <c r="F1" s="194"/>
      <c r="G1" s="194"/>
      <c r="H1" s="194"/>
      <c r="I1" s="194"/>
      <c r="J1" s="194"/>
    </row>
    <row r="2" spans="1:11" s="86" customFormat="1" ht="13">
      <c r="C2" s="87"/>
      <c r="D2" s="87"/>
      <c r="E2" s="87"/>
      <c r="F2" s="194"/>
      <c r="G2" s="194"/>
      <c r="H2" s="194"/>
      <c r="I2" s="194"/>
      <c r="J2" s="194"/>
    </row>
    <row r="3" spans="1:11" s="86" customFormat="1" ht="13">
      <c r="C3" s="87"/>
      <c r="D3" s="87"/>
      <c r="E3" s="87"/>
      <c r="F3" s="194"/>
      <c r="G3" s="194"/>
      <c r="H3" s="194"/>
      <c r="I3" s="194"/>
      <c r="J3" s="194"/>
    </row>
    <row r="4" spans="1:11" s="86" customFormat="1" ht="13">
      <c r="C4" s="87"/>
      <c r="D4" s="87"/>
      <c r="E4" s="87"/>
      <c r="F4" s="87"/>
      <c r="G4" s="87"/>
      <c r="H4" s="87"/>
      <c r="I4" s="87"/>
      <c r="J4" s="87"/>
    </row>
    <row r="5" spans="1:11" s="86" customFormat="1" ht="13"/>
    <row r="6" spans="1:11" s="86" customFormat="1" ht="18.75" customHeight="1"/>
    <row r="7" spans="1:11" s="86" customFormat="1" ht="18.75" customHeight="1"/>
    <row r="8" spans="1:11" s="86" customFormat="1" ht="18.75" customHeight="1"/>
    <row r="9" spans="1:11" s="86" customFormat="1" ht="18.75" customHeight="1"/>
    <row r="10" spans="1:11" s="86" customFormat="1" ht="21.75" customHeight="1"/>
    <row r="11" spans="1:11" ht="14">
      <c r="A11" s="195" t="s">
        <v>55</v>
      </c>
      <c r="B11" s="195"/>
      <c r="C11" s="195"/>
      <c r="D11" s="195"/>
      <c r="E11" s="195"/>
      <c r="F11" s="195"/>
      <c r="G11" s="195"/>
      <c r="H11" s="195"/>
      <c r="I11" s="195"/>
      <c r="J11" s="195"/>
    </row>
    <row r="12" spans="1:11" ht="14">
      <c r="A12" s="89"/>
      <c r="B12" s="89"/>
      <c r="C12" s="89"/>
      <c r="D12" s="89"/>
      <c r="E12" s="89"/>
      <c r="F12" s="89"/>
      <c r="G12" s="89"/>
      <c r="H12" s="89"/>
      <c r="I12" s="89"/>
      <c r="J12" s="89"/>
    </row>
    <row r="14" spans="1:11">
      <c r="A14" s="196" t="s">
        <v>56</v>
      </c>
      <c r="B14" s="196" t="s">
        <v>47</v>
      </c>
      <c r="C14" s="191"/>
      <c r="D14" s="192"/>
      <c r="E14" s="192"/>
      <c r="F14" s="192"/>
      <c r="G14" s="192"/>
      <c r="H14" s="192"/>
      <c r="I14" s="193"/>
      <c r="J14" s="197" t="s">
        <v>41</v>
      </c>
    </row>
    <row r="15" spans="1:11">
      <c r="A15" s="196"/>
      <c r="B15" s="196" t="s">
        <v>47</v>
      </c>
      <c r="C15" s="90">
        <v>2011</v>
      </c>
      <c r="D15" s="90">
        <v>2012</v>
      </c>
      <c r="E15" s="90">
        <v>2013</v>
      </c>
      <c r="F15" s="90">
        <v>2014</v>
      </c>
      <c r="G15" s="90">
        <v>2015</v>
      </c>
      <c r="H15" s="90">
        <v>2016</v>
      </c>
      <c r="I15" s="90">
        <v>2017</v>
      </c>
      <c r="J15" s="197" t="s">
        <v>41</v>
      </c>
    </row>
    <row r="16" spans="1:11">
      <c r="A16" s="91" t="s">
        <v>39</v>
      </c>
      <c r="B16" s="92" t="s">
        <v>38</v>
      </c>
      <c r="C16" s="93">
        <f t="shared" ref="C16:I16" si="0">SUM(C17:C32)</f>
        <v>32411602</v>
      </c>
      <c r="D16" s="93">
        <f t="shared" si="0"/>
        <v>105607068</v>
      </c>
      <c r="E16" s="93">
        <f t="shared" si="0"/>
        <v>132277140</v>
      </c>
      <c r="F16" s="93">
        <f t="shared" si="0"/>
        <v>182370748</v>
      </c>
      <c r="G16" s="93">
        <f t="shared" si="0"/>
        <v>205544470</v>
      </c>
      <c r="H16" s="93">
        <f t="shared" si="0"/>
        <v>274954170</v>
      </c>
      <c r="I16" s="93">
        <f t="shared" si="0"/>
        <v>229687790</v>
      </c>
      <c r="J16" s="94"/>
      <c r="K16" s="95"/>
    </row>
    <row r="17" spans="1:10">
      <c r="A17" s="96">
        <v>2411</v>
      </c>
      <c r="B17" s="97" t="s">
        <v>17</v>
      </c>
      <c r="C17" s="98">
        <v>3130222</v>
      </c>
      <c r="D17" s="98">
        <v>13263654</v>
      </c>
      <c r="E17" s="98">
        <v>20000000</v>
      </c>
      <c r="F17" s="98">
        <v>20000000</v>
      </c>
      <c r="G17" s="98">
        <v>20000000</v>
      </c>
      <c r="H17" s="98">
        <v>28175268</v>
      </c>
      <c r="I17" s="98">
        <v>34601196</v>
      </c>
      <c r="J17" s="99"/>
    </row>
    <row r="18" spans="1:10">
      <c r="A18" s="96">
        <v>2420</v>
      </c>
      <c r="B18" s="97" t="s">
        <v>25</v>
      </c>
      <c r="C18" s="98">
        <v>0</v>
      </c>
      <c r="D18" s="98">
        <v>0</v>
      </c>
      <c r="E18" s="98">
        <v>0</v>
      </c>
      <c r="F18" s="98"/>
      <c r="G18" s="98">
        <v>12000000</v>
      </c>
      <c r="H18" s="98">
        <v>12000000</v>
      </c>
      <c r="I18" s="98">
        <v>10380618</v>
      </c>
      <c r="J18" s="99"/>
    </row>
    <row r="19" spans="1:10">
      <c r="A19" s="96">
        <v>2432</v>
      </c>
      <c r="B19" s="97" t="s">
        <v>24</v>
      </c>
      <c r="C19" s="100">
        <v>21543260</v>
      </c>
      <c r="D19" s="100">
        <v>26543260</v>
      </c>
      <c r="E19" s="99">
        <v>0</v>
      </c>
      <c r="F19" s="99"/>
      <c r="G19" s="101">
        <v>33900000</v>
      </c>
      <c r="H19" s="98">
        <v>33900000</v>
      </c>
      <c r="I19" s="98">
        <v>33900000</v>
      </c>
      <c r="J19" s="99"/>
    </row>
    <row r="20" spans="1:10">
      <c r="A20" s="96">
        <v>6121</v>
      </c>
      <c r="B20" s="102" t="s">
        <v>37</v>
      </c>
      <c r="C20" s="104"/>
      <c r="D20" s="105"/>
      <c r="E20" s="106"/>
      <c r="F20" s="103">
        <v>39408000</v>
      </c>
      <c r="G20" s="101"/>
      <c r="H20" s="98">
        <v>39408000</v>
      </c>
      <c r="I20" s="98">
        <v>39408000</v>
      </c>
      <c r="J20" s="99"/>
    </row>
    <row r="21" spans="1:10">
      <c r="A21" s="96">
        <v>6139</v>
      </c>
      <c r="B21" s="102" t="s">
        <v>50</v>
      </c>
      <c r="C21" s="127"/>
      <c r="D21" s="128"/>
      <c r="E21" s="129"/>
      <c r="F21" s="107"/>
      <c r="G21" s="101"/>
      <c r="H21" s="98">
        <v>43537295</v>
      </c>
      <c r="I21" s="98"/>
      <c r="J21" s="99"/>
    </row>
    <row r="22" spans="1:10">
      <c r="A22" s="96">
        <v>6211</v>
      </c>
      <c r="B22" s="97" t="s">
        <v>23</v>
      </c>
      <c r="C22" s="98">
        <v>2571695</v>
      </c>
      <c r="D22" s="98">
        <v>26897014</v>
      </c>
      <c r="E22" s="98">
        <v>36000000</v>
      </c>
      <c r="F22" s="98">
        <v>26800000</v>
      </c>
      <c r="G22" s="98">
        <v>26800000</v>
      </c>
      <c r="H22" s="98">
        <v>16500000</v>
      </c>
      <c r="I22" s="98">
        <v>14273350</v>
      </c>
      <c r="J22" s="99"/>
    </row>
    <row r="23" spans="1:10">
      <c r="A23" s="96">
        <v>6212</v>
      </c>
      <c r="B23" s="97" t="s">
        <v>22</v>
      </c>
      <c r="C23" s="98">
        <v>1000104</v>
      </c>
      <c r="D23" s="98">
        <v>8500000</v>
      </c>
      <c r="E23" s="98">
        <v>9960000</v>
      </c>
      <c r="F23" s="98">
        <v>12860000</v>
      </c>
      <c r="G23" s="101">
        <v>12860000</v>
      </c>
      <c r="H23" s="98">
        <v>16860000</v>
      </c>
      <c r="I23" s="98">
        <v>18910026</v>
      </c>
      <c r="J23" s="98"/>
    </row>
    <row r="24" spans="1:10">
      <c r="A24" s="96">
        <v>6214</v>
      </c>
      <c r="B24" s="97" t="s">
        <v>21</v>
      </c>
      <c r="C24" s="98"/>
      <c r="D24" s="98"/>
      <c r="E24" s="98">
        <v>2920000</v>
      </c>
      <c r="F24" s="98">
        <v>13905608</v>
      </c>
      <c r="G24" s="98">
        <v>16905608</v>
      </c>
      <c r="H24" s="98">
        <v>16905608</v>
      </c>
      <c r="I24" s="98">
        <v>14624222</v>
      </c>
      <c r="J24" s="99"/>
    </row>
    <row r="25" spans="1:10">
      <c r="A25" s="96">
        <v>6215</v>
      </c>
      <c r="B25" s="97" t="s">
        <v>20</v>
      </c>
      <c r="C25" s="98">
        <v>500052</v>
      </c>
      <c r="D25" s="98">
        <v>7585265</v>
      </c>
      <c r="E25" s="98">
        <v>9410265</v>
      </c>
      <c r="F25" s="98">
        <v>9410265</v>
      </c>
      <c r="G25" s="98">
        <v>9410265</v>
      </c>
      <c r="H25" s="98">
        <v>3500000</v>
      </c>
      <c r="I25" s="98">
        <v>3460206</v>
      </c>
      <c r="J25" s="99"/>
    </row>
    <row r="26" spans="1:10">
      <c r="A26" s="96">
        <v>6226</v>
      </c>
      <c r="B26" s="97" t="s">
        <v>36</v>
      </c>
      <c r="C26" s="98">
        <v>1285848</v>
      </c>
      <c r="D26" s="98">
        <v>9948507</v>
      </c>
      <c r="E26" s="98">
        <v>15277507</v>
      </c>
      <c r="F26" s="98">
        <v>15277507</v>
      </c>
      <c r="G26" s="98">
        <v>19777507</v>
      </c>
      <c r="H26" s="98">
        <v>9777500</v>
      </c>
      <c r="I26" s="98">
        <v>8650515</v>
      </c>
      <c r="J26" s="99"/>
    </row>
    <row r="27" spans="1:10">
      <c r="A27" s="96">
        <v>6227</v>
      </c>
      <c r="B27" s="97" t="s">
        <v>35</v>
      </c>
      <c r="C27" s="98">
        <v>571488</v>
      </c>
      <c r="D27" s="98">
        <v>2421558</v>
      </c>
      <c r="E27" s="98">
        <v>4841558</v>
      </c>
      <c r="F27" s="98">
        <v>4841558</v>
      </c>
      <c r="G27" s="98">
        <v>8341558</v>
      </c>
      <c r="H27" s="98">
        <v>8841558</v>
      </c>
      <c r="I27" s="98">
        <v>11541135</v>
      </c>
      <c r="J27" s="99"/>
    </row>
    <row r="28" spans="1:10">
      <c r="A28" s="96">
        <v>6229</v>
      </c>
      <c r="B28" s="97" t="s">
        <v>34</v>
      </c>
      <c r="C28" s="98">
        <v>217323</v>
      </c>
      <c r="D28" s="98">
        <v>920861</v>
      </c>
      <c r="E28" s="98">
        <v>2840861</v>
      </c>
      <c r="F28" s="98">
        <v>2840861</v>
      </c>
      <c r="G28" s="98">
        <v>8522583</v>
      </c>
      <c r="H28" s="98">
        <v>8522500</v>
      </c>
      <c r="I28" s="98">
        <v>7372402</v>
      </c>
      <c r="J28" s="99"/>
    </row>
    <row r="29" spans="1:10">
      <c r="A29" s="96">
        <v>6231</v>
      </c>
      <c r="B29" s="97" t="s">
        <v>3</v>
      </c>
      <c r="C29" s="98"/>
      <c r="D29" s="98"/>
      <c r="E29" s="98">
        <v>20000000</v>
      </c>
      <c r="F29" s="98">
        <v>20000000</v>
      </c>
      <c r="G29" s="98">
        <v>20000000</v>
      </c>
      <c r="H29" s="98">
        <v>20000000</v>
      </c>
      <c r="I29" s="98">
        <v>20000000</v>
      </c>
      <c r="J29" s="99"/>
    </row>
    <row r="30" spans="1:10">
      <c r="A30" s="96">
        <v>6264</v>
      </c>
      <c r="B30" s="109" t="s">
        <v>33</v>
      </c>
      <c r="C30" s="98">
        <v>591506</v>
      </c>
      <c r="D30" s="98">
        <v>4500000</v>
      </c>
      <c r="E30" s="98">
        <v>4500000</v>
      </c>
      <c r="F30" s="98">
        <v>4500000</v>
      </c>
      <c r="G30" s="98">
        <v>4500000</v>
      </c>
      <c r="H30" s="98">
        <v>4500000</v>
      </c>
      <c r="I30" s="98">
        <v>1730103</v>
      </c>
      <c r="J30" s="99"/>
    </row>
    <row r="31" spans="1:10">
      <c r="A31" s="96">
        <v>6292</v>
      </c>
      <c r="B31" s="97" t="s">
        <v>6</v>
      </c>
      <c r="C31" s="98">
        <v>285744</v>
      </c>
      <c r="D31" s="98">
        <v>4000000</v>
      </c>
      <c r="E31" s="98">
        <v>4000000</v>
      </c>
      <c r="F31" s="98">
        <v>12526949</v>
      </c>
      <c r="G31" s="98">
        <v>12526949</v>
      </c>
      <c r="H31" s="98">
        <v>12526441</v>
      </c>
      <c r="I31" s="98">
        <v>10836017</v>
      </c>
      <c r="J31" s="99"/>
    </row>
    <row r="32" spans="1:10">
      <c r="A32" s="96">
        <v>6299</v>
      </c>
      <c r="B32" s="97" t="s">
        <v>54</v>
      </c>
      <c r="C32" s="98">
        <v>714360</v>
      </c>
      <c r="D32" s="98">
        <v>1026949</v>
      </c>
      <c r="E32" s="98">
        <v>2526949</v>
      </c>
      <c r="F32" s="98"/>
      <c r="G32" s="98"/>
      <c r="H32" s="98"/>
      <c r="I32" s="98"/>
      <c r="J32" s="99"/>
    </row>
    <row r="33" spans="1:11">
      <c r="A33" s="91" t="s">
        <v>32</v>
      </c>
      <c r="B33" s="92" t="s">
        <v>31</v>
      </c>
      <c r="C33" s="93">
        <f>+SUM(C34:C38)</f>
        <v>3877287</v>
      </c>
      <c r="D33" s="93">
        <f t="shared" ref="D33:I33" si="1">SUM(D34:D38)</f>
        <v>20548334</v>
      </c>
      <c r="E33" s="93">
        <f t="shared" si="1"/>
        <v>77238769</v>
      </c>
      <c r="F33" s="93">
        <f t="shared" si="1"/>
        <v>72238769</v>
      </c>
      <c r="G33" s="93">
        <f t="shared" si="1"/>
        <v>100238769</v>
      </c>
      <c r="H33" s="93">
        <f t="shared" si="1"/>
        <v>65682834</v>
      </c>
      <c r="I33" s="93">
        <f t="shared" si="1"/>
        <v>56819036</v>
      </c>
      <c r="J33" s="94"/>
      <c r="K33" s="95"/>
    </row>
    <row r="34" spans="1:11">
      <c r="A34" s="110">
        <v>2420</v>
      </c>
      <c r="B34" s="97" t="s">
        <v>25</v>
      </c>
      <c r="C34" s="98">
        <v>0</v>
      </c>
      <c r="D34" s="98">
        <v>1200000</v>
      </c>
      <c r="E34" s="98">
        <v>49890435</v>
      </c>
      <c r="F34" s="98">
        <v>24000000</v>
      </c>
      <c r="G34" s="98">
        <v>42000000</v>
      </c>
      <c r="H34" s="98">
        <v>20000000</v>
      </c>
      <c r="I34" s="98">
        <v>17301031</v>
      </c>
      <c r="J34" s="99"/>
    </row>
    <row r="35" spans="1:11">
      <c r="A35" s="110">
        <v>2449</v>
      </c>
      <c r="B35" s="97" t="s">
        <v>30</v>
      </c>
      <c r="C35" s="98"/>
      <c r="D35" s="98"/>
      <c r="E35" s="98"/>
      <c r="F35" s="98"/>
      <c r="G35" s="98"/>
      <c r="H35" s="98">
        <v>7500000</v>
      </c>
      <c r="I35" s="98">
        <v>6487886</v>
      </c>
      <c r="J35" s="99"/>
    </row>
    <row r="36" spans="1:11">
      <c r="A36" s="110">
        <v>6214</v>
      </c>
      <c r="B36" s="97" t="s">
        <v>21</v>
      </c>
      <c r="C36" s="98">
        <v>2143080</v>
      </c>
      <c r="D36" s="98">
        <v>12000000</v>
      </c>
      <c r="E36" s="98">
        <v>20000000</v>
      </c>
      <c r="F36" s="98">
        <v>25000000</v>
      </c>
      <c r="G36" s="98">
        <v>29500000</v>
      </c>
      <c r="H36" s="98">
        <v>15000000</v>
      </c>
      <c r="I36" s="98">
        <v>12975773</v>
      </c>
      <c r="J36" s="99"/>
    </row>
    <row r="37" spans="1:11">
      <c r="A37" s="110">
        <v>6219</v>
      </c>
      <c r="B37" s="97" t="s">
        <v>29</v>
      </c>
      <c r="C37" s="98"/>
      <c r="D37" s="98"/>
      <c r="E37" s="98"/>
      <c r="F37" s="98"/>
      <c r="G37" s="98"/>
      <c r="H37" s="98">
        <v>2000000</v>
      </c>
      <c r="I37" s="98">
        <v>1730103</v>
      </c>
      <c r="J37" s="99"/>
    </row>
    <row r="38" spans="1:11">
      <c r="A38" s="110">
        <v>6224</v>
      </c>
      <c r="B38" s="97" t="s">
        <v>28</v>
      </c>
      <c r="C38" s="98">
        <v>1734207</v>
      </c>
      <c r="D38" s="98">
        <v>7348334</v>
      </c>
      <c r="E38" s="98">
        <v>7348334</v>
      </c>
      <c r="F38" s="98">
        <v>23238769</v>
      </c>
      <c r="G38" s="98">
        <v>28738769</v>
      </c>
      <c r="H38" s="98">
        <v>21182834</v>
      </c>
      <c r="I38" s="98">
        <v>18324243</v>
      </c>
      <c r="J38" s="99"/>
      <c r="K38" s="95"/>
    </row>
    <row r="39" spans="1:11">
      <c r="A39" s="91" t="s">
        <v>27</v>
      </c>
      <c r="B39" s="92" t="s">
        <v>26</v>
      </c>
      <c r="C39" s="93">
        <f>+SUM(C40:C48)</f>
        <v>15607395</v>
      </c>
      <c r="D39" s="93">
        <f t="shared" ref="D39:I39" si="2">SUM(D40:D48)</f>
        <v>31472576</v>
      </c>
      <c r="E39" s="93">
        <f t="shared" si="2"/>
        <v>15972576</v>
      </c>
      <c r="F39" s="93">
        <f t="shared" si="2"/>
        <v>28122576</v>
      </c>
      <c r="G39" s="93">
        <f t="shared" si="2"/>
        <v>64316536</v>
      </c>
      <c r="H39" s="93">
        <f t="shared" si="2"/>
        <v>61973652</v>
      </c>
      <c r="I39" s="93">
        <f t="shared" si="2"/>
        <v>59038014</v>
      </c>
      <c r="J39" s="94"/>
    </row>
    <row r="40" spans="1:11">
      <c r="A40" s="110">
        <v>2411</v>
      </c>
      <c r="B40" s="97" t="s">
        <v>17</v>
      </c>
      <c r="C40" s="98">
        <v>788240</v>
      </c>
      <c r="D40" s="98">
        <v>12867001</v>
      </c>
      <c r="E40" s="98">
        <v>5000000</v>
      </c>
      <c r="F40" s="98">
        <v>5000000</v>
      </c>
      <c r="G40" s="98">
        <v>9500000</v>
      </c>
      <c r="H40" s="98">
        <v>6500000</v>
      </c>
      <c r="I40" s="98">
        <v>5622385</v>
      </c>
      <c r="J40" s="99"/>
    </row>
    <row r="41" spans="1:11">
      <c r="A41" s="110">
        <v>2420</v>
      </c>
      <c r="B41" s="97" t="s">
        <v>25</v>
      </c>
      <c r="C41" s="98">
        <v>378355</v>
      </c>
      <c r="D41" s="98">
        <v>1603200</v>
      </c>
      <c r="E41" s="98">
        <v>1603200</v>
      </c>
      <c r="F41" s="98">
        <v>1603200</v>
      </c>
      <c r="G41" s="98">
        <v>7803200</v>
      </c>
      <c r="H41" s="98">
        <v>3500000</v>
      </c>
      <c r="I41" s="98">
        <v>3027680</v>
      </c>
      <c r="J41" s="99"/>
    </row>
    <row r="42" spans="1:11">
      <c r="A42" s="110">
        <v>2432</v>
      </c>
      <c r="B42" s="110" t="s">
        <v>24</v>
      </c>
      <c r="C42" s="100">
        <v>12000000</v>
      </c>
      <c r="D42" s="100">
        <v>12500000</v>
      </c>
      <c r="E42" s="111">
        <v>0</v>
      </c>
      <c r="F42" s="111">
        <v>12150000</v>
      </c>
      <c r="G42" s="111">
        <v>0</v>
      </c>
      <c r="H42" s="98">
        <v>0</v>
      </c>
      <c r="I42" s="98">
        <v>0</v>
      </c>
      <c r="J42" s="112"/>
    </row>
    <row r="43" spans="1:11">
      <c r="A43" s="110">
        <v>6211</v>
      </c>
      <c r="B43" s="97" t="s">
        <v>23</v>
      </c>
      <c r="C43" s="98">
        <v>229722</v>
      </c>
      <c r="D43" s="98">
        <v>1460500</v>
      </c>
      <c r="E43" s="98">
        <v>1460500</v>
      </c>
      <c r="F43" s="98">
        <v>1460500</v>
      </c>
      <c r="G43" s="98">
        <v>12460500</v>
      </c>
      <c r="H43" s="98">
        <v>12460500</v>
      </c>
      <c r="I43" s="98">
        <v>10778975</v>
      </c>
      <c r="J43" s="99"/>
    </row>
    <row r="44" spans="1:11">
      <c r="A44" s="110">
        <v>6212</v>
      </c>
      <c r="B44" s="97" t="s">
        <v>22</v>
      </c>
      <c r="C44" s="98">
        <v>344584</v>
      </c>
      <c r="D44" s="98">
        <v>1460100</v>
      </c>
      <c r="E44" s="98">
        <v>1460100</v>
      </c>
      <c r="F44" s="98">
        <v>1460100</v>
      </c>
      <c r="G44" s="98">
        <v>6460100</v>
      </c>
      <c r="H44" s="98">
        <v>12460100</v>
      </c>
      <c r="I44" s="98">
        <v>14175303</v>
      </c>
      <c r="J44" s="99"/>
    </row>
    <row r="45" spans="1:11">
      <c r="A45" s="110">
        <v>6214</v>
      </c>
      <c r="B45" s="97" t="s">
        <v>21</v>
      </c>
      <c r="C45" s="98">
        <v>229722</v>
      </c>
      <c r="D45" s="98">
        <v>973400</v>
      </c>
      <c r="E45" s="98">
        <v>973400</v>
      </c>
      <c r="F45" s="98">
        <v>973400</v>
      </c>
      <c r="G45" s="98">
        <v>7123400</v>
      </c>
      <c r="H45" s="98">
        <v>7000000</v>
      </c>
      <c r="I45" s="98">
        <v>6055361</v>
      </c>
      <c r="J45" s="99"/>
    </row>
    <row r="46" spans="1:11">
      <c r="A46" s="110">
        <v>6215</v>
      </c>
      <c r="B46" s="97" t="s">
        <v>20</v>
      </c>
      <c r="C46" s="98">
        <v>143576</v>
      </c>
      <c r="D46" s="98">
        <v>608375</v>
      </c>
      <c r="E46" s="98">
        <v>608375</v>
      </c>
      <c r="F46" s="98">
        <v>608375</v>
      </c>
      <c r="G46" s="98">
        <v>5108375</v>
      </c>
      <c r="H46" s="98">
        <v>5000000</v>
      </c>
      <c r="I46" s="98">
        <v>4325258</v>
      </c>
      <c r="J46" s="99"/>
    </row>
    <row r="47" spans="1:11">
      <c r="A47" s="110">
        <v>6231</v>
      </c>
      <c r="B47" s="97" t="s">
        <v>3</v>
      </c>
      <c r="C47" s="98">
        <v>1148612</v>
      </c>
      <c r="D47" s="98">
        <v>0</v>
      </c>
      <c r="E47" s="98">
        <v>4867001</v>
      </c>
      <c r="F47" s="98">
        <v>4867001</v>
      </c>
      <c r="G47" s="98">
        <v>15860961</v>
      </c>
      <c r="H47" s="98">
        <v>15053052</v>
      </c>
      <c r="I47" s="98">
        <v>15053052</v>
      </c>
      <c r="J47" s="99"/>
    </row>
    <row r="48" spans="1:11">
      <c r="A48" s="110">
        <v>6299</v>
      </c>
      <c r="B48" s="97" t="s">
        <v>54</v>
      </c>
      <c r="C48" s="98">
        <v>344584</v>
      </c>
      <c r="D48" s="98">
        <v>0</v>
      </c>
      <c r="E48" s="98"/>
      <c r="F48" s="98"/>
      <c r="G48" s="98"/>
      <c r="H48" s="98"/>
      <c r="I48" s="98">
        <v>0</v>
      </c>
      <c r="J48" s="99"/>
    </row>
    <row r="49" spans="1:10">
      <c r="A49" s="91" t="s">
        <v>57</v>
      </c>
      <c r="B49" s="92" t="s">
        <v>58</v>
      </c>
      <c r="C49" s="93">
        <f>+SUM(C50:C50)</f>
        <v>53100000</v>
      </c>
      <c r="D49" s="93">
        <f>D50</f>
        <v>225000000</v>
      </c>
      <c r="E49" s="93">
        <f>E50</f>
        <v>225000000</v>
      </c>
      <c r="F49" s="93">
        <f>SUM(F50)</f>
        <v>0</v>
      </c>
      <c r="G49" s="93">
        <f>SUM(G50)</f>
        <v>0</v>
      </c>
      <c r="H49" s="93">
        <f>SUM(H50)</f>
        <v>0</v>
      </c>
      <c r="I49" s="93">
        <f>SUM(I50)</f>
        <v>0</v>
      </c>
      <c r="J49" s="94"/>
    </row>
    <row r="50" spans="1:10">
      <c r="A50" s="110">
        <v>6299</v>
      </c>
      <c r="B50" s="113" t="s">
        <v>54</v>
      </c>
      <c r="C50" s="98">
        <v>53100000</v>
      </c>
      <c r="D50" s="98">
        <v>225000000</v>
      </c>
      <c r="E50" s="98">
        <v>225000000</v>
      </c>
      <c r="F50" s="98"/>
      <c r="G50" s="98"/>
      <c r="H50" s="98">
        <v>0</v>
      </c>
      <c r="I50" s="98">
        <v>0</v>
      </c>
      <c r="J50" s="99"/>
    </row>
    <row r="51" spans="1:10">
      <c r="A51" s="91" t="s">
        <v>59</v>
      </c>
      <c r="B51" s="92" t="s">
        <v>60</v>
      </c>
      <c r="C51" s="93">
        <f>SUM(C52:C66)</f>
        <v>207461460</v>
      </c>
      <c r="D51" s="93">
        <f>SUM(D52:D66)</f>
        <v>788569440</v>
      </c>
      <c r="E51" s="93">
        <f>SUM(E52:E66)</f>
        <v>788569440</v>
      </c>
      <c r="F51" s="93">
        <f>SUM(F52:F67)</f>
        <v>956765280</v>
      </c>
      <c r="G51" s="93">
        <f>SUM(G52:G67)</f>
        <v>0</v>
      </c>
      <c r="H51" s="93">
        <v>0</v>
      </c>
      <c r="I51" s="93">
        <v>0</v>
      </c>
      <c r="J51" s="94"/>
    </row>
    <row r="52" spans="1:10">
      <c r="A52" s="110">
        <v>2310</v>
      </c>
      <c r="B52" s="97" t="s">
        <v>61</v>
      </c>
      <c r="C52" s="98">
        <v>6305920</v>
      </c>
      <c r="D52" s="98">
        <v>40000000</v>
      </c>
      <c r="E52" s="98">
        <v>40000000</v>
      </c>
      <c r="F52" s="98">
        <v>40000000</v>
      </c>
      <c r="G52" s="98"/>
      <c r="H52" s="98"/>
      <c r="I52" s="98"/>
      <c r="J52" s="99"/>
    </row>
    <row r="53" spans="1:10">
      <c r="A53" s="110">
        <v>2330</v>
      </c>
      <c r="B53" s="97" t="s">
        <v>62</v>
      </c>
      <c r="C53" s="98">
        <v>4729440</v>
      </c>
      <c r="D53" s="98">
        <v>30000000</v>
      </c>
      <c r="E53" s="98">
        <v>30000000</v>
      </c>
      <c r="F53" s="98">
        <v>29000000</v>
      </c>
      <c r="G53" s="98"/>
      <c r="H53" s="98"/>
      <c r="I53" s="98"/>
      <c r="J53" s="99"/>
    </row>
    <row r="54" spans="1:10">
      <c r="A54" s="110">
        <v>2411</v>
      </c>
      <c r="B54" s="97" t="s">
        <v>17</v>
      </c>
      <c r="C54" s="98">
        <v>0</v>
      </c>
      <c r="D54" s="98">
        <v>29500000</v>
      </c>
      <c r="E54" s="98">
        <v>29500000</v>
      </c>
      <c r="F54" s="98">
        <v>29500000</v>
      </c>
      <c r="G54" s="98"/>
      <c r="H54" s="98"/>
      <c r="I54" s="98"/>
      <c r="J54" s="99"/>
    </row>
    <row r="55" spans="1:10">
      <c r="A55" s="110">
        <v>2449</v>
      </c>
      <c r="B55" s="97" t="s">
        <v>30</v>
      </c>
      <c r="C55" s="98">
        <v>0</v>
      </c>
      <c r="D55" s="98">
        <v>20327253</v>
      </c>
      <c r="E55" s="98">
        <v>20327253</v>
      </c>
      <c r="F55" s="98">
        <v>20327253</v>
      </c>
      <c r="G55" s="98"/>
      <c r="H55" s="98"/>
      <c r="I55" s="98"/>
      <c r="J55" s="99"/>
    </row>
    <row r="56" spans="1:10">
      <c r="A56" s="110">
        <v>6121</v>
      </c>
      <c r="B56" s="97" t="s">
        <v>37</v>
      </c>
      <c r="C56" s="98">
        <v>32840000</v>
      </c>
      <c r="D56" s="98">
        <v>39408000</v>
      </c>
      <c r="E56" s="98">
        <v>39408000</v>
      </c>
      <c r="F56" s="98">
        <v>39408000</v>
      </c>
      <c r="G56" s="98"/>
      <c r="H56" s="98"/>
      <c r="I56" s="98"/>
      <c r="J56" s="99"/>
    </row>
    <row r="57" spans="1:10">
      <c r="A57" s="110">
        <v>6219</v>
      </c>
      <c r="B57" s="97" t="s">
        <v>29</v>
      </c>
      <c r="C57" s="98"/>
      <c r="D57" s="98"/>
      <c r="E57" s="98"/>
      <c r="F57" s="98">
        <v>12000000</v>
      </c>
      <c r="G57" s="98"/>
      <c r="H57" s="98"/>
      <c r="I57" s="98"/>
      <c r="J57" s="99"/>
    </row>
    <row r="58" spans="1:10">
      <c r="A58" s="110">
        <v>6221</v>
      </c>
      <c r="B58" s="97" t="s">
        <v>10</v>
      </c>
      <c r="C58" s="98">
        <v>47200000</v>
      </c>
      <c r="D58" s="98">
        <v>148820972</v>
      </c>
      <c r="E58" s="98">
        <v>148820972</v>
      </c>
      <c r="F58" s="98">
        <v>110416979</v>
      </c>
      <c r="G58" s="98"/>
      <c r="H58" s="98"/>
      <c r="I58" s="98"/>
      <c r="J58" s="99"/>
    </row>
    <row r="59" spans="1:10">
      <c r="A59" s="110">
        <v>6222</v>
      </c>
      <c r="B59" s="97" t="s">
        <v>63</v>
      </c>
      <c r="C59" s="98">
        <v>22272812</v>
      </c>
      <c r="D59" s="98">
        <v>94376320</v>
      </c>
      <c r="E59" s="98">
        <v>94376320</v>
      </c>
      <c r="F59" s="98">
        <v>142176153</v>
      </c>
      <c r="G59" s="98"/>
      <c r="H59" s="98"/>
      <c r="I59" s="98"/>
      <c r="J59" s="99"/>
    </row>
    <row r="60" spans="1:10">
      <c r="A60" s="110">
        <v>6223</v>
      </c>
      <c r="B60" s="97" t="s">
        <v>64</v>
      </c>
      <c r="C60" s="98">
        <v>23526821</v>
      </c>
      <c r="D60" s="98">
        <v>137813095</v>
      </c>
      <c r="E60" s="98">
        <v>137813095</v>
      </c>
      <c r="F60" s="98">
        <v>137813095</v>
      </c>
      <c r="G60" s="98"/>
      <c r="H60" s="98"/>
      <c r="I60" s="98"/>
      <c r="J60" s="99"/>
    </row>
    <row r="61" spans="1:10">
      <c r="A61" s="110">
        <v>6225</v>
      </c>
      <c r="B61" s="97" t="s">
        <v>65</v>
      </c>
      <c r="C61" s="98">
        <v>2242000</v>
      </c>
      <c r="D61" s="98">
        <v>15184650</v>
      </c>
      <c r="E61" s="98">
        <v>15184650</v>
      </c>
      <c r="F61" s="98">
        <v>15184650</v>
      </c>
      <c r="G61" s="98"/>
      <c r="H61" s="98"/>
      <c r="I61" s="98"/>
      <c r="J61" s="99"/>
    </row>
    <row r="62" spans="1:10">
      <c r="A62" s="110">
        <v>6226</v>
      </c>
      <c r="B62" s="97" t="s">
        <v>14</v>
      </c>
      <c r="C62" s="98">
        <v>0</v>
      </c>
      <c r="D62" s="98">
        <v>0</v>
      </c>
      <c r="E62" s="98">
        <v>0</v>
      </c>
      <c r="F62" s="98">
        <v>11000000</v>
      </c>
      <c r="G62" s="98"/>
      <c r="H62" s="98"/>
      <c r="I62" s="98"/>
      <c r="J62" s="99"/>
    </row>
    <row r="63" spans="1:10">
      <c r="A63" s="110">
        <v>6229</v>
      </c>
      <c r="B63" s="97" t="s">
        <v>34</v>
      </c>
      <c r="C63" s="98">
        <v>24544000</v>
      </c>
      <c r="D63" s="98">
        <v>70000000</v>
      </c>
      <c r="E63" s="98">
        <v>70000000</v>
      </c>
      <c r="F63" s="98">
        <v>86800000</v>
      </c>
      <c r="G63" s="98"/>
      <c r="H63" s="98"/>
      <c r="I63" s="98"/>
      <c r="J63" s="99"/>
    </row>
    <row r="64" spans="1:10">
      <c r="A64" s="110">
        <v>6231</v>
      </c>
      <c r="B64" s="97" t="s">
        <v>66</v>
      </c>
      <c r="C64" s="98">
        <v>9889344</v>
      </c>
      <c r="D64" s="98">
        <v>41904000</v>
      </c>
      <c r="E64" s="98">
        <v>41904000</v>
      </c>
      <c r="F64" s="98">
        <v>41904000</v>
      </c>
      <c r="G64" s="98"/>
      <c r="H64" s="98"/>
      <c r="I64" s="98"/>
      <c r="J64" s="99"/>
    </row>
    <row r="65" spans="1:10">
      <c r="A65" s="110">
        <v>6232</v>
      </c>
      <c r="B65" s="97" t="s">
        <v>67</v>
      </c>
      <c r="C65" s="98">
        <v>5900000</v>
      </c>
      <c r="D65" s="98">
        <v>25000000</v>
      </c>
      <c r="E65" s="98">
        <v>25000000</v>
      </c>
      <c r="F65" s="98">
        <v>25000000</v>
      </c>
      <c r="G65" s="98"/>
      <c r="H65" s="98"/>
      <c r="I65" s="98"/>
      <c r="J65" s="99"/>
    </row>
    <row r="66" spans="1:10">
      <c r="A66" s="110">
        <v>6235</v>
      </c>
      <c r="B66" s="97" t="s">
        <v>68</v>
      </c>
      <c r="C66" s="98">
        <v>28011123</v>
      </c>
      <c r="D66" s="98">
        <v>96235150</v>
      </c>
      <c r="E66" s="98">
        <v>96235150</v>
      </c>
      <c r="F66" s="98">
        <v>96235150</v>
      </c>
      <c r="G66" s="98"/>
      <c r="H66" s="98"/>
      <c r="I66" s="98"/>
      <c r="J66" s="99"/>
    </row>
    <row r="67" spans="1:10">
      <c r="A67" s="110">
        <v>6299</v>
      </c>
      <c r="B67" s="97" t="s">
        <v>54</v>
      </c>
      <c r="C67" s="98">
        <v>0</v>
      </c>
      <c r="D67" s="98">
        <v>0</v>
      </c>
      <c r="E67" s="98">
        <v>0</v>
      </c>
      <c r="F67" s="98">
        <v>120000000</v>
      </c>
      <c r="G67" s="98"/>
      <c r="H67" s="98"/>
      <c r="I67" s="98"/>
      <c r="J67" s="99"/>
    </row>
    <row r="68" spans="1:10" s="114" customFormat="1">
      <c r="A68" s="91" t="s">
        <v>19</v>
      </c>
      <c r="B68" s="92" t="s">
        <v>18</v>
      </c>
      <c r="C68" s="93">
        <f>+SUM(C80)</f>
        <v>129000000</v>
      </c>
      <c r="D68" s="93">
        <f>SUM(D69:D80)</f>
        <v>124000000</v>
      </c>
      <c r="E68" s="93">
        <f>SUM(E69:E80)</f>
        <v>124000000</v>
      </c>
      <c r="F68" s="93">
        <f>SUM(F69:F80)</f>
        <v>181820000</v>
      </c>
      <c r="G68" s="93">
        <f>SUM(G69:G81)</f>
        <v>375455870</v>
      </c>
      <c r="H68" s="93">
        <f>SUM(H69:H81)</f>
        <v>468717178</v>
      </c>
      <c r="I68" s="93">
        <f>SUM(I69:I81)</f>
        <v>384188435</v>
      </c>
      <c r="J68" s="94"/>
    </row>
    <row r="69" spans="1:10" s="114" customFormat="1">
      <c r="A69" s="115">
        <v>2310</v>
      </c>
      <c r="B69" s="97" t="s">
        <v>61</v>
      </c>
      <c r="C69" s="100"/>
      <c r="D69" s="98">
        <v>15500000</v>
      </c>
      <c r="E69" s="98"/>
      <c r="F69" s="98"/>
      <c r="G69" s="98"/>
      <c r="H69" s="98">
        <v>16121834</v>
      </c>
      <c r="I69" s="98">
        <v>13946217</v>
      </c>
      <c r="J69" s="116"/>
    </row>
    <row r="70" spans="1:10">
      <c r="A70" s="115">
        <v>2411</v>
      </c>
      <c r="B70" s="97" t="s">
        <v>17</v>
      </c>
      <c r="C70" s="100"/>
      <c r="D70" s="98">
        <v>9320000</v>
      </c>
      <c r="E70" s="98"/>
      <c r="F70" s="98">
        <v>25000000</v>
      </c>
      <c r="G70" s="98">
        <v>29500000</v>
      </c>
      <c r="H70" s="98">
        <v>9500000</v>
      </c>
      <c r="I70" s="98">
        <v>10813144</v>
      </c>
      <c r="J70" s="116"/>
    </row>
    <row r="71" spans="1:10">
      <c r="A71" s="115">
        <v>6143</v>
      </c>
      <c r="B71" s="97" t="s">
        <v>51</v>
      </c>
      <c r="C71" s="100"/>
      <c r="D71" s="98"/>
      <c r="E71" s="98"/>
      <c r="F71" s="98"/>
      <c r="G71" s="98"/>
      <c r="H71" s="98">
        <v>36055403</v>
      </c>
      <c r="I71" s="98">
        <v>36055403</v>
      </c>
      <c r="J71" s="116"/>
    </row>
    <row r="72" spans="1:10">
      <c r="A72" s="115">
        <v>6212</v>
      </c>
      <c r="B72" s="97" t="s">
        <v>16</v>
      </c>
      <c r="C72" s="100"/>
      <c r="D72" s="98"/>
      <c r="E72" s="98"/>
      <c r="F72" s="98"/>
      <c r="G72" s="98"/>
      <c r="H72" s="98">
        <v>6000000</v>
      </c>
      <c r="I72" s="98">
        <v>5190309</v>
      </c>
      <c r="J72" s="116"/>
    </row>
    <row r="73" spans="1:10">
      <c r="A73" s="115">
        <v>6221</v>
      </c>
      <c r="B73" s="97" t="s">
        <v>10</v>
      </c>
      <c r="C73" s="98">
        <v>0</v>
      </c>
      <c r="D73" s="98">
        <v>0</v>
      </c>
      <c r="E73" s="98">
        <v>0</v>
      </c>
      <c r="F73" s="98">
        <v>8000000</v>
      </c>
      <c r="G73" s="98">
        <v>12958341</v>
      </c>
      <c r="H73" s="98">
        <v>12958341</v>
      </c>
      <c r="I73" s="98">
        <v>13408299</v>
      </c>
      <c r="J73" s="99"/>
    </row>
    <row r="74" spans="1:10">
      <c r="A74" s="115">
        <v>6223</v>
      </c>
      <c r="B74" s="97" t="s">
        <v>64</v>
      </c>
      <c r="C74" s="98"/>
      <c r="D74" s="98"/>
      <c r="E74" s="98"/>
      <c r="F74" s="98">
        <v>24820000</v>
      </c>
      <c r="G74" s="98">
        <v>24820000</v>
      </c>
      <c r="H74" s="98">
        <v>14820000</v>
      </c>
      <c r="I74" s="98">
        <v>12820064</v>
      </c>
      <c r="J74" s="99"/>
    </row>
    <row r="75" spans="1:10">
      <c r="A75" s="115">
        <v>6224</v>
      </c>
      <c r="B75" s="97" t="s">
        <v>28</v>
      </c>
      <c r="C75" s="98"/>
      <c r="D75" s="98"/>
      <c r="E75" s="98"/>
      <c r="F75" s="98"/>
      <c r="G75" s="117">
        <v>20000000</v>
      </c>
      <c r="H75" s="98">
        <v>15000000</v>
      </c>
      <c r="I75" s="98">
        <v>12975773</v>
      </c>
      <c r="J75" s="99"/>
    </row>
    <row r="76" spans="1:10">
      <c r="A76" s="115">
        <v>6225</v>
      </c>
      <c r="B76" s="97" t="s">
        <v>15</v>
      </c>
      <c r="C76" s="98"/>
      <c r="D76" s="98"/>
      <c r="E76" s="98"/>
      <c r="F76" s="118"/>
      <c r="G76" s="122"/>
      <c r="H76" s="98">
        <v>12000000</v>
      </c>
      <c r="I76" s="98">
        <v>12543247</v>
      </c>
      <c r="J76" s="119"/>
    </row>
    <row r="77" spans="1:10">
      <c r="A77" s="115">
        <v>6226</v>
      </c>
      <c r="B77" s="97" t="s">
        <v>69</v>
      </c>
      <c r="C77" s="98"/>
      <c r="D77" s="98"/>
      <c r="E77" s="98"/>
      <c r="F77" s="118"/>
      <c r="G77" s="112">
        <v>9000000</v>
      </c>
      <c r="H77" s="98">
        <v>9000000</v>
      </c>
      <c r="I77" s="98">
        <v>7785464</v>
      </c>
      <c r="J77" s="119"/>
    </row>
    <row r="78" spans="1:10">
      <c r="A78" s="110">
        <v>6229</v>
      </c>
      <c r="B78" s="97" t="s">
        <v>70</v>
      </c>
      <c r="C78" s="98"/>
      <c r="D78" s="98"/>
      <c r="E78" s="98"/>
      <c r="F78" s="118"/>
      <c r="G78" s="112">
        <v>29177529</v>
      </c>
      <c r="H78" s="98">
        <v>9000000</v>
      </c>
      <c r="I78" s="98">
        <v>8650515</v>
      </c>
      <c r="J78" s="119"/>
    </row>
    <row r="79" spans="1:10">
      <c r="A79" s="110">
        <v>6231</v>
      </c>
      <c r="B79" s="97" t="s">
        <v>71</v>
      </c>
      <c r="C79" s="98"/>
      <c r="D79" s="98"/>
      <c r="E79" s="98"/>
      <c r="F79" s="118"/>
      <c r="G79" s="112">
        <v>250000000</v>
      </c>
      <c r="H79" s="98">
        <v>250000000</v>
      </c>
      <c r="I79" s="98">
        <v>250000000</v>
      </c>
      <c r="J79" s="119"/>
    </row>
    <row r="80" spans="1:10">
      <c r="A80" s="110">
        <v>6271</v>
      </c>
      <c r="B80" s="97" t="s">
        <v>8</v>
      </c>
      <c r="C80" s="98">
        <v>129000000</v>
      </c>
      <c r="D80" s="98">
        <v>99180000</v>
      </c>
      <c r="E80" s="98">
        <v>124000000</v>
      </c>
      <c r="F80" s="118">
        <v>124000000</v>
      </c>
      <c r="G80" s="120"/>
      <c r="H80" s="98">
        <v>0</v>
      </c>
      <c r="I80" s="98"/>
      <c r="J80" s="119"/>
    </row>
    <row r="81" spans="1:10">
      <c r="A81" s="110">
        <v>6910</v>
      </c>
      <c r="B81" s="97" t="s">
        <v>72</v>
      </c>
      <c r="C81" s="98"/>
      <c r="D81" s="98"/>
      <c r="E81" s="98"/>
      <c r="F81" s="118"/>
      <c r="G81" s="120">
        <v>0</v>
      </c>
      <c r="H81" s="98">
        <v>78261600</v>
      </c>
      <c r="I81" s="98"/>
      <c r="J81" s="119"/>
    </row>
    <row r="82" spans="1:10">
      <c r="A82" s="91" t="s">
        <v>13</v>
      </c>
      <c r="B82" s="92" t="s">
        <v>73</v>
      </c>
      <c r="C82" s="93">
        <f>C83</f>
        <v>0</v>
      </c>
      <c r="D82" s="93">
        <f>D83</f>
        <v>50000000</v>
      </c>
      <c r="E82" s="93">
        <f>E83</f>
        <v>50000000</v>
      </c>
      <c r="F82" s="93">
        <f>F83</f>
        <v>0</v>
      </c>
      <c r="G82" s="121">
        <f>SUM(G83)</f>
        <v>50000000</v>
      </c>
      <c r="H82" s="121">
        <f>SUM(H83)</f>
        <v>50000000</v>
      </c>
      <c r="I82" s="121">
        <f>SUM(I83)</f>
        <v>50000000</v>
      </c>
      <c r="J82" s="93"/>
    </row>
    <row r="83" spans="1:10">
      <c r="A83" s="110">
        <v>6292</v>
      </c>
      <c r="B83" s="110" t="s">
        <v>6</v>
      </c>
      <c r="C83" s="100"/>
      <c r="D83" s="98">
        <v>50000000</v>
      </c>
      <c r="E83" s="122">
        <v>50000000</v>
      </c>
      <c r="F83" s="122"/>
      <c r="G83" s="122">
        <v>50000000</v>
      </c>
      <c r="H83" s="122">
        <v>50000000</v>
      </c>
      <c r="I83" s="122">
        <v>50000000</v>
      </c>
      <c r="J83" s="111"/>
    </row>
    <row r="84" spans="1:10" ht="18">
      <c r="A84" s="91" t="s">
        <v>90</v>
      </c>
      <c r="B84" s="92" t="s">
        <v>91</v>
      </c>
      <c r="C84" s="137">
        <f>SUM(C85:C89)</f>
        <v>0</v>
      </c>
      <c r="D84" s="137">
        <f t="shared" ref="D84:I84" si="3">SUM(D85:D89)</f>
        <v>0</v>
      </c>
      <c r="E84" s="137">
        <f t="shared" si="3"/>
        <v>0</v>
      </c>
      <c r="F84" s="137">
        <f t="shared" si="3"/>
        <v>0</v>
      </c>
      <c r="G84" s="137">
        <f t="shared" si="3"/>
        <v>0</v>
      </c>
      <c r="H84" s="137">
        <f t="shared" si="3"/>
        <v>78261600</v>
      </c>
      <c r="I84" s="137">
        <f t="shared" si="3"/>
        <v>76665667</v>
      </c>
      <c r="J84" s="143"/>
    </row>
    <row r="85" spans="1:10">
      <c r="A85" s="110">
        <v>2420</v>
      </c>
      <c r="B85" s="97" t="s">
        <v>25</v>
      </c>
      <c r="C85" s="140"/>
      <c r="D85" s="112"/>
      <c r="E85" s="112"/>
      <c r="F85" s="112"/>
      <c r="G85" s="112"/>
      <c r="H85" s="112">
        <v>14000000</v>
      </c>
      <c r="I85" s="112">
        <v>4325258</v>
      </c>
      <c r="J85" s="141"/>
    </row>
    <row r="86" spans="1:10">
      <c r="A86" s="110">
        <v>6211</v>
      </c>
      <c r="B86" s="97" t="s">
        <v>23</v>
      </c>
      <c r="C86" s="140"/>
      <c r="D86" s="112"/>
      <c r="E86" s="112"/>
      <c r="F86" s="112"/>
      <c r="G86" s="112"/>
      <c r="H86" s="112">
        <v>10000000</v>
      </c>
      <c r="I86" s="112">
        <v>4325258</v>
      </c>
      <c r="J86" s="141"/>
    </row>
    <row r="87" spans="1:10">
      <c r="A87" s="110">
        <v>6212</v>
      </c>
      <c r="B87" s="97" t="s">
        <v>92</v>
      </c>
      <c r="C87" s="140"/>
      <c r="D87" s="112"/>
      <c r="E87" s="112"/>
      <c r="F87" s="112"/>
      <c r="G87" s="112"/>
      <c r="H87" s="112">
        <v>12000000</v>
      </c>
      <c r="I87" s="112">
        <v>16868505</v>
      </c>
      <c r="J87" s="141"/>
    </row>
    <row r="88" spans="1:10">
      <c r="A88" s="110">
        <v>6231</v>
      </c>
      <c r="B88" s="97" t="s">
        <v>3</v>
      </c>
      <c r="C88" s="140"/>
      <c r="D88" s="112"/>
      <c r="E88" s="112"/>
      <c r="F88" s="112"/>
      <c r="G88" s="112"/>
      <c r="H88" s="112">
        <v>0</v>
      </c>
      <c r="I88" s="112">
        <v>23238700</v>
      </c>
      <c r="J88" s="141"/>
    </row>
    <row r="89" spans="1:10">
      <c r="A89" s="110">
        <v>6292</v>
      </c>
      <c r="B89" s="97" t="s">
        <v>6</v>
      </c>
      <c r="C89" s="140"/>
      <c r="D89" s="112"/>
      <c r="E89" s="112"/>
      <c r="F89" s="112"/>
      <c r="G89" s="112"/>
      <c r="H89" s="112">
        <v>42261600</v>
      </c>
      <c r="I89" s="112">
        <v>27907946</v>
      </c>
      <c r="J89" s="141"/>
    </row>
    <row r="90" spans="1:10">
      <c r="A90" s="91" t="s">
        <v>74</v>
      </c>
      <c r="B90" s="92" t="s">
        <v>75</v>
      </c>
      <c r="C90" s="138">
        <f>+C91</f>
        <v>148739000</v>
      </c>
      <c r="D90" s="138">
        <f>D91</f>
        <v>630250000</v>
      </c>
      <c r="E90" s="138">
        <f>E91</f>
        <v>630250000</v>
      </c>
      <c r="F90" s="138">
        <f>SUM(F91)</f>
        <v>0</v>
      </c>
      <c r="G90" s="138">
        <f>SUM(G91)</f>
        <v>0</v>
      </c>
      <c r="H90" s="138">
        <v>0</v>
      </c>
      <c r="I90" s="138">
        <v>0</v>
      </c>
      <c r="J90" s="139"/>
    </row>
    <row r="91" spans="1:10">
      <c r="A91" s="110">
        <v>6390</v>
      </c>
      <c r="B91" s="97" t="s">
        <v>76</v>
      </c>
      <c r="C91" s="98">
        <v>148739000</v>
      </c>
      <c r="D91" s="98">
        <v>630250000</v>
      </c>
      <c r="E91" s="98">
        <v>630250000</v>
      </c>
      <c r="F91" s="98"/>
      <c r="G91" s="98"/>
      <c r="H91" s="98"/>
      <c r="I91" s="98"/>
      <c r="J91" s="98"/>
    </row>
    <row r="92" spans="1:10">
      <c r="A92" s="91" t="s">
        <v>77</v>
      </c>
      <c r="B92" s="92" t="s">
        <v>78</v>
      </c>
      <c r="C92" s="123">
        <f>C93</f>
        <v>0</v>
      </c>
      <c r="D92" s="123">
        <f>D93</f>
        <v>101403408</v>
      </c>
      <c r="E92" s="123">
        <f>E93</f>
        <v>0</v>
      </c>
      <c r="F92" s="123">
        <f>SUM(F93)</f>
        <v>0</v>
      </c>
      <c r="G92" s="123">
        <f>SUM(G93)</f>
        <v>0</v>
      </c>
      <c r="H92" s="123">
        <v>0</v>
      </c>
      <c r="I92" s="123">
        <v>0</v>
      </c>
      <c r="J92" s="123"/>
    </row>
    <row r="93" spans="1:10">
      <c r="A93" s="110">
        <v>6619</v>
      </c>
      <c r="B93" s="110" t="s">
        <v>79</v>
      </c>
      <c r="C93" s="100"/>
      <c r="D93" s="98">
        <v>101403408</v>
      </c>
      <c r="E93" s="122"/>
      <c r="F93" s="122"/>
      <c r="G93" s="122"/>
      <c r="H93" s="122"/>
      <c r="I93" s="122"/>
      <c r="J93" s="111"/>
    </row>
    <row r="94" spans="1:10">
      <c r="A94" s="91" t="s">
        <v>80</v>
      </c>
      <c r="B94" s="92" t="s">
        <v>81</v>
      </c>
      <c r="C94" s="93">
        <f>+SUM(C95:C97)</f>
        <v>0</v>
      </c>
      <c r="D94" s="93">
        <f>SUM(D95:D97)</f>
        <v>1334500000</v>
      </c>
      <c r="E94" s="93">
        <f>SUM(E95:E97)</f>
        <v>500000000</v>
      </c>
      <c r="F94" s="93">
        <f>SUM(F95:F97)</f>
        <v>750000000</v>
      </c>
      <c r="G94" s="93">
        <f>SUM(G95:G97)</f>
        <v>0</v>
      </c>
      <c r="H94" s="93">
        <v>0</v>
      </c>
      <c r="I94" s="93">
        <v>0</v>
      </c>
      <c r="J94" s="94"/>
    </row>
    <row r="95" spans="1:10">
      <c r="A95" s="110">
        <v>2310</v>
      </c>
      <c r="B95" s="97" t="s">
        <v>61</v>
      </c>
      <c r="C95" s="98">
        <v>0</v>
      </c>
      <c r="D95" s="98">
        <v>1171500000</v>
      </c>
      <c r="E95" s="98">
        <v>400000000</v>
      </c>
      <c r="F95" s="98">
        <v>690500000</v>
      </c>
      <c r="G95" s="98"/>
      <c r="H95" s="98"/>
      <c r="I95" s="98"/>
      <c r="J95" s="98"/>
    </row>
    <row r="96" spans="1:10">
      <c r="A96" s="110">
        <v>2348</v>
      </c>
      <c r="B96" s="97" t="s">
        <v>82</v>
      </c>
      <c r="C96" s="98">
        <v>0</v>
      </c>
      <c r="D96" s="98">
        <v>90000000</v>
      </c>
      <c r="E96" s="98">
        <v>65000000</v>
      </c>
      <c r="F96" s="98">
        <v>29550000</v>
      </c>
      <c r="G96" s="98"/>
      <c r="H96" s="98"/>
      <c r="I96" s="98"/>
      <c r="J96" s="98"/>
    </row>
    <row r="97" spans="1:10">
      <c r="A97" s="110">
        <v>2449</v>
      </c>
      <c r="B97" s="97" t="s">
        <v>30</v>
      </c>
      <c r="C97" s="98">
        <v>0</v>
      </c>
      <c r="D97" s="98">
        <v>73000000</v>
      </c>
      <c r="E97" s="98">
        <v>35000000</v>
      </c>
      <c r="F97" s="98">
        <v>29950000</v>
      </c>
      <c r="G97" s="98"/>
      <c r="H97" s="98"/>
      <c r="I97" s="98"/>
      <c r="J97" s="98"/>
    </row>
    <row r="98" spans="1:10">
      <c r="A98" s="91" t="s">
        <v>83</v>
      </c>
      <c r="B98" s="92" t="s">
        <v>84</v>
      </c>
      <c r="C98" s="93">
        <f>C99</f>
        <v>0</v>
      </c>
      <c r="D98" s="93">
        <f>D99</f>
        <v>100000000</v>
      </c>
      <c r="E98" s="93">
        <f>E99</f>
        <v>0</v>
      </c>
      <c r="F98" s="93"/>
      <c r="G98" s="93">
        <f>SUM(G99)</f>
        <v>0</v>
      </c>
      <c r="H98" s="93">
        <v>0</v>
      </c>
      <c r="I98" s="93">
        <v>0</v>
      </c>
      <c r="J98" s="94"/>
    </row>
    <row r="99" spans="1:10">
      <c r="A99" s="110">
        <v>2310</v>
      </c>
      <c r="B99" s="97" t="s">
        <v>61</v>
      </c>
      <c r="C99" s="98">
        <v>0</v>
      </c>
      <c r="D99" s="98">
        <v>100000000</v>
      </c>
      <c r="E99" s="98"/>
      <c r="F99" s="98"/>
      <c r="G99" s="98"/>
      <c r="H99" s="98"/>
      <c r="I99" s="98"/>
      <c r="J99" s="99"/>
    </row>
    <row r="100" spans="1:10">
      <c r="A100" s="91" t="s">
        <v>12</v>
      </c>
      <c r="B100" s="92" t="s">
        <v>85</v>
      </c>
      <c r="C100" s="93">
        <f>+SUM(C104:C111)</f>
        <v>164259108</v>
      </c>
      <c r="D100" s="93">
        <f>SUM(D104:D111)</f>
        <v>696013168</v>
      </c>
      <c r="E100" s="93">
        <f>SUM(E104:E111)</f>
        <v>696013168</v>
      </c>
      <c r="F100" s="93">
        <f>SUM(F104:F111)</f>
        <v>746698776</v>
      </c>
      <c r="G100" s="93">
        <f>SUM(G104:G111)</f>
        <v>576000282</v>
      </c>
      <c r="H100" s="93">
        <f>SUM(H101:H112)</f>
        <v>838339782</v>
      </c>
      <c r="I100" s="93">
        <f>SUM(I101:I113)</f>
        <v>804012288</v>
      </c>
      <c r="J100" s="94"/>
    </row>
    <row r="101" spans="1:10">
      <c r="A101" s="110">
        <v>2310</v>
      </c>
      <c r="B101" s="97" t="s">
        <v>52</v>
      </c>
      <c r="C101" s="98"/>
      <c r="D101" s="98"/>
      <c r="E101" s="98"/>
      <c r="F101" s="98"/>
      <c r="G101" s="98"/>
      <c r="H101" s="98">
        <v>16121934</v>
      </c>
      <c r="I101" s="98">
        <v>13946304</v>
      </c>
      <c r="J101" s="99"/>
    </row>
    <row r="102" spans="1:10">
      <c r="A102" s="110">
        <v>2330</v>
      </c>
      <c r="B102" s="97" t="s">
        <v>11</v>
      </c>
      <c r="C102" s="98"/>
      <c r="D102" s="98"/>
      <c r="E102" s="98"/>
      <c r="F102" s="98"/>
      <c r="G102" s="98"/>
      <c r="H102" s="98">
        <v>0</v>
      </c>
      <c r="I102" s="98">
        <v>12975773</v>
      </c>
      <c r="J102" s="99"/>
    </row>
    <row r="103" spans="1:10">
      <c r="A103" s="110">
        <v>6212</v>
      </c>
      <c r="B103" s="97" t="s">
        <v>92</v>
      </c>
      <c r="C103" s="98"/>
      <c r="D103" s="98"/>
      <c r="E103" s="98"/>
      <c r="F103" s="98"/>
      <c r="G103" s="98"/>
      <c r="H103" s="98"/>
      <c r="I103" s="98">
        <v>16003453</v>
      </c>
      <c r="J103" s="99"/>
    </row>
    <row r="104" spans="1:10">
      <c r="A104" s="110">
        <v>6221</v>
      </c>
      <c r="B104" s="97" t="s">
        <v>10</v>
      </c>
      <c r="C104" s="98">
        <v>6962000</v>
      </c>
      <c r="D104" s="98">
        <v>29500000</v>
      </c>
      <c r="E104" s="98">
        <v>29500000</v>
      </c>
      <c r="F104" s="98">
        <v>29500000</v>
      </c>
      <c r="G104" s="98">
        <v>29500000</v>
      </c>
      <c r="H104" s="98">
        <v>29500000</v>
      </c>
      <c r="I104" s="98">
        <v>32006494</v>
      </c>
      <c r="J104" s="99"/>
    </row>
    <row r="105" spans="1:10">
      <c r="A105" s="110">
        <v>6223</v>
      </c>
      <c r="B105" s="97" t="s">
        <v>9</v>
      </c>
      <c r="C105" s="98">
        <v>3794621</v>
      </c>
      <c r="D105" s="98">
        <v>16078902</v>
      </c>
      <c r="E105" s="98">
        <v>16078902</v>
      </c>
      <c r="F105" s="98">
        <v>16078902</v>
      </c>
      <c r="G105" s="98">
        <v>29557937</v>
      </c>
      <c r="H105" s="98">
        <v>7000000</v>
      </c>
      <c r="I105" s="98">
        <v>25086907</v>
      </c>
      <c r="J105" s="99"/>
    </row>
    <row r="106" spans="1:10">
      <c r="A106" s="110">
        <v>6224</v>
      </c>
      <c r="B106" s="97" t="s">
        <v>28</v>
      </c>
      <c r="C106" s="98">
        <v>4720000</v>
      </c>
      <c r="D106" s="98">
        <v>20000000</v>
      </c>
      <c r="E106" s="98">
        <v>20000000</v>
      </c>
      <c r="F106" s="98">
        <v>20000000</v>
      </c>
      <c r="G106" s="98">
        <v>0</v>
      </c>
      <c r="H106" s="98">
        <v>0</v>
      </c>
      <c r="I106" s="98">
        <v>14273350</v>
      </c>
      <c r="J106" s="99"/>
    </row>
    <row r="107" spans="1:10">
      <c r="A107" s="110">
        <v>6226</v>
      </c>
      <c r="B107" s="97" t="s">
        <v>14</v>
      </c>
      <c r="C107" s="98">
        <v>0</v>
      </c>
      <c r="D107" s="98">
        <v>0</v>
      </c>
      <c r="E107" s="98">
        <v>0</v>
      </c>
      <c r="F107" s="98">
        <v>9000000</v>
      </c>
      <c r="G107" s="98">
        <v>0</v>
      </c>
      <c r="H107" s="98">
        <v>0</v>
      </c>
      <c r="I107" s="98"/>
      <c r="J107" s="99"/>
    </row>
    <row r="108" spans="1:10">
      <c r="A108" s="110">
        <v>6229</v>
      </c>
      <c r="B108" s="97" t="s">
        <v>34</v>
      </c>
      <c r="C108" s="98">
        <v>8537897</v>
      </c>
      <c r="D108" s="98">
        <v>36177529</v>
      </c>
      <c r="E108" s="98">
        <v>36177529</v>
      </c>
      <c r="F108" s="98">
        <v>29177529</v>
      </c>
      <c r="G108" s="98">
        <v>0</v>
      </c>
      <c r="H108" s="98">
        <v>5500000</v>
      </c>
      <c r="I108" s="98">
        <v>12110721</v>
      </c>
      <c r="J108" s="99"/>
    </row>
    <row r="109" spans="1:10">
      <c r="A109" s="110">
        <v>6231</v>
      </c>
      <c r="B109" s="97" t="s">
        <v>3</v>
      </c>
      <c r="C109" s="98">
        <v>59000000</v>
      </c>
      <c r="D109" s="98">
        <v>250000000</v>
      </c>
      <c r="E109" s="98">
        <v>250000000</v>
      </c>
      <c r="F109" s="98">
        <v>250000000</v>
      </c>
      <c r="G109" s="98">
        <v>0</v>
      </c>
      <c r="H109" s="98">
        <v>0</v>
      </c>
      <c r="I109" s="98"/>
      <c r="J109" s="99"/>
    </row>
    <row r="110" spans="1:10">
      <c r="A110" s="110">
        <v>6271</v>
      </c>
      <c r="B110" s="97" t="s">
        <v>8</v>
      </c>
      <c r="C110" s="98">
        <v>81066000</v>
      </c>
      <c r="D110" s="98">
        <v>343500000</v>
      </c>
      <c r="E110" s="98">
        <v>343500000</v>
      </c>
      <c r="F110" s="98">
        <v>392185608</v>
      </c>
      <c r="G110" s="98">
        <v>516185608</v>
      </c>
      <c r="H110" s="98">
        <v>772717848</v>
      </c>
      <c r="I110" s="98">
        <v>632041728</v>
      </c>
      <c r="J110" s="99"/>
    </row>
    <row r="111" spans="1:10">
      <c r="A111" s="110">
        <v>6291</v>
      </c>
      <c r="B111" s="97" t="s">
        <v>7</v>
      </c>
      <c r="C111" s="98">
        <v>178590</v>
      </c>
      <c r="D111" s="98">
        <v>756737</v>
      </c>
      <c r="E111" s="98">
        <v>756737</v>
      </c>
      <c r="F111" s="98">
        <v>756737</v>
      </c>
      <c r="G111" s="98">
        <v>756737</v>
      </c>
      <c r="H111" s="98">
        <v>0</v>
      </c>
      <c r="I111" s="98">
        <v>0</v>
      </c>
      <c r="J111" s="99"/>
    </row>
    <row r="112" spans="1:10">
      <c r="A112" s="110">
        <v>6292</v>
      </c>
      <c r="B112" s="97" t="s">
        <v>6</v>
      </c>
      <c r="C112" s="98"/>
      <c r="D112" s="98"/>
      <c r="E112" s="98"/>
      <c r="F112" s="98"/>
      <c r="G112" s="98"/>
      <c r="H112" s="98">
        <v>7500000</v>
      </c>
      <c r="I112" s="98">
        <v>32591785</v>
      </c>
      <c r="J112" s="99"/>
    </row>
    <row r="113" spans="1:11">
      <c r="A113" s="110">
        <v>6299</v>
      </c>
      <c r="B113" s="97" t="s">
        <v>53</v>
      </c>
      <c r="C113" s="98"/>
      <c r="D113" s="98"/>
      <c r="E113" s="98"/>
      <c r="F113" s="98"/>
      <c r="G113" s="98"/>
      <c r="H113" s="98"/>
      <c r="I113" s="98">
        <v>12975773</v>
      </c>
      <c r="J113" s="99"/>
    </row>
    <row r="114" spans="1:11">
      <c r="A114" s="91" t="s">
        <v>5</v>
      </c>
      <c r="B114" s="92" t="s">
        <v>4</v>
      </c>
      <c r="C114" s="93">
        <f>C115</f>
        <v>1576480</v>
      </c>
      <c r="D114" s="93">
        <f>D115</f>
        <v>15000000</v>
      </c>
      <c r="E114" s="93">
        <f>E115</f>
        <v>29560000</v>
      </c>
      <c r="F114" s="93">
        <f>F115</f>
        <v>29560000</v>
      </c>
      <c r="G114" s="93">
        <f>SUM(G115)</f>
        <v>40000000</v>
      </c>
      <c r="H114" s="93">
        <f>SUM(H115)</f>
        <v>40000000</v>
      </c>
      <c r="I114" s="93">
        <f>SUM(I115)</f>
        <v>40000000</v>
      </c>
      <c r="J114" s="94"/>
    </row>
    <row r="115" spans="1:11">
      <c r="A115" s="110">
        <v>6231</v>
      </c>
      <c r="B115" s="97" t="s">
        <v>3</v>
      </c>
      <c r="C115" s="98">
        <v>1576480</v>
      </c>
      <c r="D115" s="98">
        <v>15000000</v>
      </c>
      <c r="E115" s="98">
        <v>29560000</v>
      </c>
      <c r="F115" s="98">
        <v>29560000</v>
      </c>
      <c r="G115" s="98">
        <v>40000000</v>
      </c>
      <c r="H115" s="98">
        <v>40000000</v>
      </c>
      <c r="I115" s="98">
        <v>40000000</v>
      </c>
      <c r="J115" s="99"/>
    </row>
    <row r="116" spans="1:11">
      <c r="A116" s="91" t="s">
        <v>86</v>
      </c>
      <c r="B116" s="92" t="s">
        <v>87</v>
      </c>
      <c r="C116" s="93">
        <f>SUM(C117:C125)</f>
        <v>10366225</v>
      </c>
      <c r="D116" s="93">
        <f>SUM(D117:D125)</f>
        <v>47314932</v>
      </c>
      <c r="E116" s="93">
        <f>SUM(E117:E125)</f>
        <v>57511694</v>
      </c>
      <c r="F116" s="93">
        <f>SUM(F117:F125)</f>
        <v>55611694</v>
      </c>
      <c r="G116" s="93">
        <f>SUM(G117:G125)</f>
        <v>0</v>
      </c>
      <c r="H116" s="93">
        <v>0</v>
      </c>
      <c r="I116" s="93">
        <v>0</v>
      </c>
      <c r="J116" s="94"/>
    </row>
    <row r="117" spans="1:11">
      <c r="A117" s="110">
        <v>2411</v>
      </c>
      <c r="B117" s="97" t="s">
        <v>17</v>
      </c>
      <c r="C117" s="98">
        <v>0</v>
      </c>
      <c r="D117" s="98">
        <v>1859194</v>
      </c>
      <c r="E117" s="98">
        <v>1859194</v>
      </c>
      <c r="F117" s="98">
        <v>4959194</v>
      </c>
      <c r="G117" s="98"/>
      <c r="H117" s="98"/>
      <c r="I117" s="98"/>
      <c r="J117" s="99"/>
    </row>
    <row r="118" spans="1:11">
      <c r="A118" s="110">
        <v>2420</v>
      </c>
      <c r="B118" s="97" t="s">
        <v>25</v>
      </c>
      <c r="C118" s="98">
        <v>0</v>
      </c>
      <c r="D118" s="98">
        <v>1531056</v>
      </c>
      <c r="E118" s="98">
        <v>1531056</v>
      </c>
      <c r="F118" s="98">
        <v>5031056</v>
      </c>
      <c r="G118" s="98"/>
      <c r="H118" s="98"/>
      <c r="I118" s="98"/>
      <c r="J118" s="99"/>
    </row>
    <row r="119" spans="1:11">
      <c r="A119" s="110">
        <v>6211</v>
      </c>
      <c r="B119" s="97" t="s">
        <v>23</v>
      </c>
      <c r="C119" s="98">
        <v>344584</v>
      </c>
      <c r="D119" s="98">
        <v>1460100</v>
      </c>
      <c r="E119" s="98">
        <v>1460100</v>
      </c>
      <c r="F119" s="98">
        <v>4460100</v>
      </c>
      <c r="G119" s="98"/>
      <c r="H119" s="98"/>
      <c r="I119" s="98"/>
      <c r="J119" s="99"/>
    </row>
    <row r="120" spans="1:11">
      <c r="A120" s="110">
        <v>6212</v>
      </c>
      <c r="B120" s="97" t="s">
        <v>22</v>
      </c>
      <c r="C120" s="98">
        <v>344584</v>
      </c>
      <c r="D120" s="98">
        <v>1460100</v>
      </c>
      <c r="E120" s="98">
        <v>1460100</v>
      </c>
      <c r="F120" s="98">
        <v>5960100</v>
      </c>
      <c r="G120" s="98"/>
      <c r="H120" s="98"/>
      <c r="I120" s="98"/>
      <c r="J120" s="99"/>
    </row>
    <row r="121" spans="1:11">
      <c r="A121" s="110">
        <v>6214</v>
      </c>
      <c r="B121" s="97" t="s">
        <v>21</v>
      </c>
      <c r="C121" s="98">
        <v>229722</v>
      </c>
      <c r="D121" s="98">
        <v>973400</v>
      </c>
      <c r="E121" s="98">
        <v>973400</v>
      </c>
      <c r="F121" s="98">
        <v>973400</v>
      </c>
      <c r="G121" s="98"/>
      <c r="H121" s="98"/>
      <c r="I121" s="98"/>
      <c r="J121" s="99"/>
    </row>
    <row r="122" spans="1:11">
      <c r="A122" s="110">
        <v>6215</v>
      </c>
      <c r="B122" s="97" t="s">
        <v>20</v>
      </c>
      <c r="C122" s="98">
        <v>229722</v>
      </c>
      <c r="D122" s="98">
        <v>973400</v>
      </c>
      <c r="E122" s="98">
        <v>973400</v>
      </c>
      <c r="F122" s="98">
        <v>973400</v>
      </c>
      <c r="G122" s="98"/>
      <c r="H122" s="98"/>
      <c r="I122" s="98"/>
      <c r="J122" s="99"/>
    </row>
    <row r="123" spans="1:11">
      <c r="A123" s="110">
        <v>6227</v>
      </c>
      <c r="B123" s="97" t="s">
        <v>35</v>
      </c>
      <c r="C123" s="98">
        <v>143576</v>
      </c>
      <c r="D123" s="98">
        <v>3255921</v>
      </c>
      <c r="E123" s="98">
        <v>3255921</v>
      </c>
      <c r="F123" s="98">
        <v>3255921</v>
      </c>
      <c r="G123" s="98"/>
      <c r="H123" s="98"/>
      <c r="I123" s="98"/>
      <c r="J123" s="99"/>
    </row>
    <row r="124" spans="1:11">
      <c r="A124" s="110">
        <v>6231</v>
      </c>
      <c r="B124" s="97" t="s">
        <v>66</v>
      </c>
      <c r="C124" s="98">
        <v>6455201</v>
      </c>
      <c r="D124" s="98">
        <v>35801761</v>
      </c>
      <c r="E124" s="98">
        <v>45998523</v>
      </c>
      <c r="F124" s="98">
        <v>29998523</v>
      </c>
      <c r="G124" s="98"/>
      <c r="H124" s="98"/>
      <c r="I124" s="98"/>
      <c r="J124" s="99"/>
    </row>
    <row r="125" spans="1:11">
      <c r="A125" s="110">
        <v>6299</v>
      </c>
      <c r="B125" s="97" t="s">
        <v>54</v>
      </c>
      <c r="C125" s="98">
        <v>2618836</v>
      </c>
      <c r="D125" s="98">
        <v>0</v>
      </c>
      <c r="E125" s="98">
        <v>0</v>
      </c>
      <c r="F125" s="98">
        <v>0</v>
      </c>
      <c r="G125" s="98"/>
      <c r="H125" s="98"/>
      <c r="I125" s="98"/>
      <c r="J125" s="99"/>
    </row>
    <row r="126" spans="1:11">
      <c r="A126" s="91" t="s">
        <v>2</v>
      </c>
      <c r="B126" s="92" t="s">
        <v>1</v>
      </c>
      <c r="C126" s="93">
        <f>+SUM(C127)</f>
        <v>429594633</v>
      </c>
      <c r="D126" s="93">
        <f>D127</f>
        <v>1000000000</v>
      </c>
      <c r="E126" s="93">
        <f>E127</f>
        <v>768180315</v>
      </c>
      <c r="F126" s="93">
        <f>F127</f>
        <v>1020213764</v>
      </c>
      <c r="G126" s="93">
        <f>SUM(G127)</f>
        <v>0</v>
      </c>
      <c r="H126" s="93">
        <f>SUM(H127)</f>
        <v>1225269821</v>
      </c>
      <c r="I126" s="93">
        <f>SUM(I127)</f>
        <v>1225269821</v>
      </c>
      <c r="J126" s="94"/>
    </row>
    <row r="127" spans="1:11">
      <c r="A127" s="110">
        <v>6423</v>
      </c>
      <c r="B127" s="97" t="s">
        <v>0</v>
      </c>
      <c r="C127" s="98">
        <v>429594633</v>
      </c>
      <c r="D127" s="98">
        <v>1000000000</v>
      </c>
      <c r="E127" s="98">
        <v>768180315</v>
      </c>
      <c r="F127" s="98">
        <v>1020213764</v>
      </c>
      <c r="G127" s="98"/>
      <c r="H127" s="98">
        <v>1225269821</v>
      </c>
      <c r="I127" s="98">
        <v>1225269821</v>
      </c>
      <c r="J127" s="99"/>
      <c r="K127" s="95"/>
    </row>
    <row r="128" spans="1:11">
      <c r="A128" s="190" t="s">
        <v>88</v>
      </c>
      <c r="B128" s="190"/>
      <c r="C128" s="93">
        <f>C126+C116+C114+C100+C98+C94+C90+C82+C68+C51+C49+C39+C33+C16</f>
        <v>1195993190</v>
      </c>
      <c r="D128" s="93">
        <f>D126+D116+D114+D100+D98+D94+D90+D82+D68+D51+D49+D39+D33+D16</f>
        <v>5168275518</v>
      </c>
      <c r="E128" s="93">
        <f>E126+E116+E114+E100+E98+E94+E90+E82+E68+E51+E49+E39+E33+E16</f>
        <v>4094573102</v>
      </c>
      <c r="F128" s="93">
        <f>F126+F116+F114+F100+F98+F94+F90+F82+F68+F51+F49+F39+F33+F16</f>
        <v>4023401607</v>
      </c>
      <c r="G128" s="93">
        <f>G16+G33+G39+G49+G51+G68+G82+G90+G92+G94+G98+G100+G114+G116+G126</f>
        <v>1411555927</v>
      </c>
      <c r="H128" s="93">
        <f>H16+H33+H39+H49+H51+H68+H82+H90+H92+H94+H98+H100+H114+H116+H126</f>
        <v>3024937437</v>
      </c>
      <c r="I128" s="93">
        <f>I16+I33+I39+I49+I51+I68+I82+I90+I92+I94+I98+I100+I114+I116+I126</f>
        <v>2849015384</v>
      </c>
      <c r="J128" s="93"/>
    </row>
  </sheetData>
  <mergeCells count="7">
    <mergeCell ref="A128:B128"/>
    <mergeCell ref="C14:I14"/>
    <mergeCell ref="F1:J3"/>
    <mergeCell ref="A11:J11"/>
    <mergeCell ref="A14:A15"/>
    <mergeCell ref="B14:B15"/>
    <mergeCell ref="J14:J15"/>
  </mergeCells>
  <printOptions horizontalCentered="1"/>
  <pageMargins left="0.47244094488188981" right="0.19685039370078741" top="0.19685039370078741" bottom="0.39370078740157483" header="0.23622047244094491" footer="0.19685039370078741"/>
  <pageSetup paperSize="9" scale="65" firstPageNumber="0" orientation="landscape" horizontalDpi="300" verticalDpi="300" r:id="rId1"/>
  <headerFooter alignWithMargins="0">
    <oddFooter>&amp;L&amp;"Arial,Italique"&amp;8DAAF/MEF_&amp;D&amp;R&amp;P/&amp;N</oddFooter>
  </headerFooter>
  <colBreaks count="1" manualBreakCount="1">
    <brk id="10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20"/>
  <sheetViews>
    <sheetView topLeftCell="A7" zoomScale="90" zoomScaleNormal="90" zoomScaleSheetLayoutView="90" workbookViewId="0">
      <pane ySplit="5" topLeftCell="A12" activePane="bottomLeft" state="frozen"/>
      <selection activeCell="A7" sqref="A7"/>
      <selection pane="bottomLeft" activeCell="C25" sqref="C25"/>
    </sheetView>
  </sheetViews>
  <sheetFormatPr baseColWidth="10" defaultRowHeight="13"/>
  <cols>
    <col min="1" max="1" width="15.5" style="6" bestFit="1" customWidth="1"/>
    <col min="2" max="2" width="44.5" customWidth="1"/>
    <col min="3" max="3" width="15" customWidth="1"/>
    <col min="4" max="4" width="10.6640625" customWidth="1"/>
    <col min="5" max="5" width="12.5" style="5" bestFit="1" customWidth="1"/>
    <col min="6" max="6" width="13.5" style="4" customWidth="1"/>
    <col min="7" max="7" width="12.1640625" style="3" customWidth="1"/>
    <col min="8" max="8" width="13.83203125" style="2" customWidth="1"/>
    <col min="9" max="9" width="12.1640625" hidden="1" customWidth="1"/>
    <col min="10" max="10" width="11.1640625" hidden="1" customWidth="1"/>
    <col min="11" max="11" width="10.6640625" style="1" hidden="1" customWidth="1"/>
    <col min="12" max="12" width="11.5" bestFit="1" customWidth="1"/>
    <col min="14" max="14" width="19.83203125" customWidth="1"/>
  </cols>
  <sheetData>
    <row r="1" spans="1:15">
      <c r="C1" s="38"/>
      <c r="D1" s="38"/>
      <c r="E1" s="42"/>
      <c r="F1" s="41"/>
      <c r="G1" s="40"/>
      <c r="H1" s="44"/>
      <c r="I1" s="43"/>
    </row>
    <row r="2" spans="1:15">
      <c r="C2" s="38"/>
      <c r="D2" s="38"/>
      <c r="E2" s="42"/>
      <c r="F2" s="41"/>
      <c r="G2" s="40"/>
      <c r="H2" s="44"/>
      <c r="I2" s="43"/>
    </row>
    <row r="3" spans="1:15">
      <c r="C3" s="38"/>
      <c r="D3" s="38"/>
      <c r="E3" s="42"/>
      <c r="F3" s="41"/>
      <c r="G3" s="40"/>
      <c r="H3" s="44"/>
      <c r="I3" s="43"/>
    </row>
    <row r="4" spans="1:15" ht="30" customHeight="1">
      <c r="C4" s="38"/>
      <c r="D4" s="38"/>
      <c r="E4" s="42"/>
      <c r="F4" s="41"/>
      <c r="G4" s="40"/>
      <c r="H4" s="39"/>
      <c r="I4" s="38"/>
    </row>
    <row r="5" spans="1:15" ht="30" customHeight="1"/>
    <row r="6" spans="1:15" ht="30" customHeight="1">
      <c r="M6" s="37"/>
      <c r="N6" s="36" t="s">
        <v>49</v>
      </c>
    </row>
    <row r="7" spans="1:15" ht="30" customHeight="1">
      <c r="N7" s="35"/>
    </row>
    <row r="8" spans="1:15" ht="35.25" customHeight="1">
      <c r="A8" s="198" t="s">
        <v>93</v>
      </c>
      <c r="B8" s="198"/>
      <c r="C8" s="198"/>
      <c r="D8" s="198"/>
      <c r="E8" s="198"/>
      <c r="F8" s="198"/>
      <c r="G8" s="198"/>
      <c r="H8" s="198"/>
      <c r="I8" s="198"/>
      <c r="J8" s="198"/>
      <c r="K8" s="198"/>
      <c r="L8" s="198"/>
      <c r="M8" s="198"/>
      <c r="N8" s="35"/>
      <c r="O8" t="s">
        <v>109</v>
      </c>
    </row>
    <row r="9" spans="1:15">
      <c r="A9" s="34"/>
      <c r="B9" s="33"/>
      <c r="C9" s="23"/>
      <c r="D9" s="23"/>
      <c r="E9" s="32"/>
      <c r="F9" s="31"/>
      <c r="H9" s="30"/>
      <c r="I9" s="29"/>
      <c r="N9" s="28"/>
    </row>
    <row r="10" spans="1:15" ht="19.5" customHeight="1">
      <c r="A10" s="205" t="s">
        <v>48</v>
      </c>
      <c r="B10" s="205" t="s">
        <v>47</v>
      </c>
      <c r="C10" s="205" t="s">
        <v>105</v>
      </c>
      <c r="D10" s="207" t="s">
        <v>46</v>
      </c>
      <c r="E10" s="209" t="s">
        <v>45</v>
      </c>
      <c r="F10" s="199" t="s">
        <v>44</v>
      </c>
      <c r="G10" s="199" t="s">
        <v>43</v>
      </c>
      <c r="H10" s="199" t="s">
        <v>106</v>
      </c>
      <c r="I10" s="211" t="s">
        <v>41</v>
      </c>
      <c r="J10" s="212"/>
      <c r="K10" s="213" t="s">
        <v>42</v>
      </c>
      <c r="L10" s="199" t="s">
        <v>107</v>
      </c>
      <c r="M10" s="199" t="s">
        <v>89</v>
      </c>
    </row>
    <row r="11" spans="1:15" ht="22.5" customHeight="1">
      <c r="A11" s="206"/>
      <c r="B11" s="206"/>
      <c r="C11" s="206"/>
      <c r="D11" s="208"/>
      <c r="E11" s="210"/>
      <c r="F11" s="200"/>
      <c r="G11" s="200"/>
      <c r="H11" s="200"/>
      <c r="I11" s="45" t="s">
        <v>40</v>
      </c>
      <c r="J11" s="46">
        <v>0.15</v>
      </c>
      <c r="K11" s="214"/>
      <c r="L11" s="200"/>
      <c r="M11" s="200"/>
    </row>
    <row r="12" spans="1:15" s="21" customFormat="1" ht="16">
      <c r="A12" s="145">
        <v>78011201574</v>
      </c>
      <c r="B12" s="145" t="s">
        <v>94</v>
      </c>
      <c r="C12" s="146">
        <v>26000000</v>
      </c>
      <c r="D12" s="147"/>
      <c r="E12" s="146">
        <f>SUM(E13:E26)</f>
        <v>0</v>
      </c>
      <c r="F12" s="148"/>
      <c r="G12" s="149">
        <f>+E12</f>
        <v>0</v>
      </c>
      <c r="H12" s="149">
        <f>C12-E12</f>
        <v>26000000</v>
      </c>
      <c r="I12" s="150">
        <f>+C12*85%</f>
        <v>22100000</v>
      </c>
      <c r="J12" s="150">
        <f>+C12-I12</f>
        <v>3900000</v>
      </c>
      <c r="K12" s="151" t="e">
        <f>SUM(K13:K26)</f>
        <v>#VALUE!</v>
      </c>
      <c r="L12" s="149">
        <v>9600000</v>
      </c>
      <c r="M12" s="149"/>
    </row>
    <row r="13" spans="1:15" s="18" customFormat="1" ht="16">
      <c r="A13" s="152">
        <v>231100</v>
      </c>
      <c r="B13" s="153" t="s">
        <v>95</v>
      </c>
      <c r="C13" s="154">
        <v>3000000</v>
      </c>
      <c r="D13" s="155"/>
      <c r="E13" s="156"/>
      <c r="F13" s="157"/>
      <c r="G13" s="158"/>
      <c r="H13" s="156">
        <f>C13-E13</f>
        <v>3000000</v>
      </c>
      <c r="I13" s="159"/>
      <c r="J13" s="159"/>
      <c r="K13" s="160">
        <f>+C13-E13</f>
        <v>3000000</v>
      </c>
      <c r="L13" s="156"/>
      <c r="M13" s="157"/>
    </row>
    <row r="14" spans="1:15" s="18" customFormat="1" ht="16">
      <c r="A14" s="152">
        <v>242100</v>
      </c>
      <c r="B14" s="153" t="s">
        <v>96</v>
      </c>
      <c r="C14" s="154">
        <v>2000000</v>
      </c>
      <c r="D14" s="155"/>
      <c r="E14" s="156"/>
      <c r="F14" s="157"/>
      <c r="G14" s="158"/>
      <c r="H14" s="156">
        <f t="shared" ref="H14:H25" si="0">C14-E14</f>
        <v>2000000</v>
      </c>
      <c r="I14" s="159"/>
      <c r="J14" s="159"/>
      <c r="K14" s="160"/>
      <c r="L14" s="156"/>
      <c r="M14" s="157"/>
    </row>
    <row r="15" spans="1:15" s="26" customFormat="1" ht="16">
      <c r="A15" s="152">
        <v>244900</v>
      </c>
      <c r="B15" s="153" t="s">
        <v>30</v>
      </c>
      <c r="C15" s="154">
        <v>2000000</v>
      </c>
      <c r="D15" s="155"/>
      <c r="E15" s="154"/>
      <c r="F15" s="157"/>
      <c r="G15" s="158"/>
      <c r="H15" s="156">
        <f t="shared" si="0"/>
        <v>2000000</v>
      </c>
      <c r="I15" s="157"/>
      <c r="J15" s="157"/>
      <c r="K15" s="161"/>
      <c r="L15" s="157"/>
      <c r="M15" s="157"/>
    </row>
    <row r="16" spans="1:15" s="25" customFormat="1" ht="32">
      <c r="A16" s="162">
        <v>601100</v>
      </c>
      <c r="B16" s="163" t="s">
        <v>97</v>
      </c>
      <c r="C16" s="164">
        <v>2000000</v>
      </c>
      <c r="D16" s="155"/>
      <c r="E16" s="164"/>
      <c r="F16" s="157" t="s">
        <v>111</v>
      </c>
      <c r="G16" s="158"/>
      <c r="H16" s="154">
        <f>C16-E16</f>
        <v>2000000</v>
      </c>
      <c r="I16" s="165">
        <f>SUM(I17:I30)</f>
        <v>117933607</v>
      </c>
      <c r="J16" s="165"/>
      <c r="K16" s="166">
        <f>+C16-E16</f>
        <v>2000000</v>
      </c>
      <c r="L16" s="157"/>
      <c r="M16" s="157"/>
    </row>
    <row r="17" spans="1:13" s="144" customFormat="1" ht="16">
      <c r="A17" s="162">
        <v>601200</v>
      </c>
      <c r="B17" s="167" t="s">
        <v>98</v>
      </c>
      <c r="C17" s="168">
        <v>2500000</v>
      </c>
      <c r="D17" s="169"/>
      <c r="E17" s="168" t="s">
        <v>110</v>
      </c>
      <c r="F17" s="170" t="s">
        <v>112</v>
      </c>
      <c r="G17" s="171"/>
      <c r="H17" s="168" t="e">
        <f t="shared" si="0"/>
        <v>#VALUE!</v>
      </c>
      <c r="I17" s="172">
        <v>16500000</v>
      </c>
      <c r="J17" s="173"/>
      <c r="K17" s="174" t="e">
        <f>+C17-D17-E17</f>
        <v>#VALUE!</v>
      </c>
      <c r="L17" s="169"/>
      <c r="M17" s="169"/>
    </row>
    <row r="18" spans="1:13" s="18" customFormat="1" ht="32">
      <c r="A18" s="152">
        <v>601400</v>
      </c>
      <c r="B18" s="153" t="s">
        <v>21</v>
      </c>
      <c r="C18" s="154">
        <v>2500000</v>
      </c>
      <c r="D18" s="155"/>
      <c r="E18" s="156"/>
      <c r="F18" s="157" t="s">
        <v>111</v>
      </c>
      <c r="G18" s="158"/>
      <c r="H18" s="156">
        <f t="shared" si="0"/>
        <v>2500000</v>
      </c>
      <c r="I18" s="165">
        <v>16860000</v>
      </c>
      <c r="J18" s="159"/>
      <c r="K18" s="160">
        <f>+C18-D18-E18</f>
        <v>2500000</v>
      </c>
      <c r="L18" s="175"/>
      <c r="M18" s="157"/>
    </row>
    <row r="19" spans="1:13" s="144" customFormat="1" ht="32">
      <c r="A19" s="162">
        <v>601500</v>
      </c>
      <c r="B19" s="167" t="s">
        <v>99</v>
      </c>
      <c r="C19" s="168">
        <v>1500000</v>
      </c>
      <c r="D19" s="169"/>
      <c r="E19" s="168"/>
      <c r="F19" s="178"/>
      <c r="G19" s="171"/>
      <c r="H19" s="179">
        <f t="shared" si="0"/>
        <v>1500000</v>
      </c>
      <c r="I19" s="172">
        <v>16905608</v>
      </c>
      <c r="J19" s="173"/>
      <c r="K19" s="174">
        <f>+C19-D19-E19</f>
        <v>1500000</v>
      </c>
      <c r="L19" s="169"/>
      <c r="M19" s="169"/>
    </row>
    <row r="20" spans="1:13" s="144" customFormat="1" ht="32">
      <c r="A20" s="162">
        <v>611100</v>
      </c>
      <c r="B20" s="167" t="s">
        <v>100</v>
      </c>
      <c r="C20" s="168">
        <v>1500000</v>
      </c>
      <c r="D20" s="169"/>
      <c r="E20" s="168"/>
      <c r="F20" s="169"/>
      <c r="G20" s="171"/>
      <c r="H20" s="180">
        <f t="shared" si="0"/>
        <v>1500000</v>
      </c>
      <c r="I20" s="172">
        <v>3500000</v>
      </c>
      <c r="J20" s="173"/>
      <c r="K20" s="174">
        <f>+C20-D20-E20</f>
        <v>1500000</v>
      </c>
      <c r="L20" s="181"/>
      <c r="M20" s="169"/>
    </row>
    <row r="21" spans="1:13" s="144" customFormat="1" ht="16">
      <c r="A21" s="162">
        <v>611200</v>
      </c>
      <c r="B21" s="167" t="s">
        <v>101</v>
      </c>
      <c r="C21" s="168">
        <v>4500000</v>
      </c>
      <c r="D21" s="169"/>
      <c r="E21" s="168"/>
      <c r="F21" s="169"/>
      <c r="G21" s="182"/>
      <c r="H21" s="168">
        <f t="shared" si="0"/>
        <v>4500000</v>
      </c>
      <c r="I21" s="172">
        <v>9777500</v>
      </c>
      <c r="J21" s="173"/>
      <c r="K21" s="174">
        <f>C21-E21</f>
        <v>4500000</v>
      </c>
      <c r="L21" s="169"/>
      <c r="M21" s="169"/>
    </row>
    <row r="22" spans="1:13" s="18" customFormat="1" ht="16">
      <c r="A22" s="152">
        <v>618300</v>
      </c>
      <c r="B22" s="153" t="s">
        <v>102</v>
      </c>
      <c r="C22" s="154">
        <v>1000000</v>
      </c>
      <c r="D22" s="155"/>
      <c r="E22" s="154"/>
      <c r="F22" s="157"/>
      <c r="G22" s="176"/>
      <c r="H22" s="154">
        <f>C22-E22</f>
        <v>1000000</v>
      </c>
      <c r="I22" s="165">
        <v>8841558</v>
      </c>
      <c r="J22" s="159"/>
      <c r="K22" s="160">
        <f>+C22-E22</f>
        <v>1000000</v>
      </c>
      <c r="L22" s="157"/>
      <c r="M22" s="157"/>
    </row>
    <row r="23" spans="1:13" s="23" customFormat="1" ht="32">
      <c r="A23" s="162">
        <v>622190</v>
      </c>
      <c r="B23" s="167" t="s">
        <v>103</v>
      </c>
      <c r="C23" s="168">
        <v>2000000</v>
      </c>
      <c r="D23" s="169"/>
      <c r="E23" s="168"/>
      <c r="F23" s="183"/>
      <c r="G23" s="171"/>
      <c r="H23" s="180">
        <f t="shared" si="0"/>
        <v>2000000</v>
      </c>
      <c r="I23" s="172">
        <v>8522500</v>
      </c>
      <c r="J23" s="172"/>
      <c r="K23" s="174">
        <f>+C23-E23</f>
        <v>2000000</v>
      </c>
      <c r="L23" s="169"/>
      <c r="M23" s="169"/>
    </row>
    <row r="24" spans="1:13" s="177" customFormat="1" ht="16">
      <c r="A24" s="162">
        <v>629200</v>
      </c>
      <c r="B24" s="153" t="s">
        <v>104</v>
      </c>
      <c r="C24" s="154">
        <v>1500000</v>
      </c>
      <c r="D24" s="155"/>
      <c r="E24" s="154"/>
      <c r="F24" s="157"/>
      <c r="G24" s="176"/>
      <c r="H24" s="156">
        <f t="shared" si="0"/>
        <v>1500000</v>
      </c>
      <c r="I24" s="165">
        <v>20000000</v>
      </c>
      <c r="J24" s="159"/>
      <c r="K24" s="160">
        <f>+C24-E24</f>
        <v>1500000</v>
      </c>
      <c r="L24" s="156"/>
      <c r="M24" s="156"/>
    </row>
    <row r="25" spans="1:13" s="18" customFormat="1" ht="12">
      <c r="A25" s="53"/>
      <c r="B25" s="63"/>
      <c r="C25" s="54"/>
      <c r="D25" s="55"/>
      <c r="E25" s="56"/>
      <c r="F25" s="27"/>
      <c r="G25" s="62"/>
      <c r="H25" s="56">
        <f t="shared" si="0"/>
        <v>0</v>
      </c>
      <c r="I25" s="61">
        <v>4500000</v>
      </c>
      <c r="J25" s="20"/>
      <c r="K25" s="59">
        <f>+C25-D25</f>
        <v>0</v>
      </c>
      <c r="L25" s="54"/>
      <c r="M25" s="54"/>
    </row>
    <row r="26" spans="1:13" s="18" customFormat="1" ht="12">
      <c r="A26" s="185"/>
      <c r="B26" s="184" t="s">
        <v>108</v>
      </c>
      <c r="C26" s="186">
        <v>26000000</v>
      </c>
      <c r="D26" s="187"/>
      <c r="E26" s="56"/>
      <c r="F26" s="27"/>
      <c r="G26" s="56"/>
      <c r="H26" s="56" t="b">
        <f>B26=C26-E26</f>
        <v>0</v>
      </c>
      <c r="I26" s="61">
        <v>12526441</v>
      </c>
      <c r="J26" s="20"/>
      <c r="K26" s="59">
        <f>+C26-D26</f>
        <v>26000000</v>
      </c>
      <c r="L26" s="27"/>
      <c r="M26" s="27"/>
    </row>
    <row r="27" spans="1:13" s="19" customFormat="1" ht="12">
      <c r="A27" s="47"/>
      <c r="B27" s="47"/>
      <c r="C27" s="48"/>
      <c r="D27" s="49"/>
      <c r="E27" s="48"/>
      <c r="F27" s="50"/>
      <c r="G27" s="48"/>
      <c r="H27" s="51"/>
      <c r="I27" s="61"/>
      <c r="J27" s="65"/>
      <c r="K27" s="52"/>
      <c r="L27" s="51"/>
      <c r="M27" s="51"/>
    </row>
    <row r="28" spans="1:13" s="18" customFormat="1" ht="12">
      <c r="A28" s="53"/>
      <c r="B28" s="66"/>
      <c r="C28" s="54"/>
      <c r="D28" s="55"/>
      <c r="E28" s="54"/>
      <c r="F28" s="27"/>
      <c r="G28" s="54"/>
      <c r="H28" s="54"/>
      <c r="I28" s="61"/>
      <c r="J28" s="20"/>
      <c r="K28" s="59"/>
      <c r="L28" s="54"/>
      <c r="M28" s="27"/>
    </row>
    <row r="29" spans="1:13" s="18" customFormat="1" ht="12">
      <c r="A29" s="53"/>
      <c r="B29" s="66"/>
      <c r="C29" s="54"/>
      <c r="D29" s="55"/>
      <c r="E29" s="54"/>
      <c r="F29" s="27"/>
      <c r="G29" s="54"/>
      <c r="H29" s="54"/>
      <c r="I29" s="61"/>
      <c r="J29" s="20"/>
      <c r="K29" s="59"/>
      <c r="L29" s="134"/>
      <c r="M29" s="134"/>
    </row>
    <row r="30" spans="1:13" s="18" customFormat="1" ht="12">
      <c r="A30" s="53"/>
      <c r="B30" s="66"/>
      <c r="C30" s="54"/>
      <c r="D30" s="55"/>
      <c r="E30" s="54"/>
      <c r="F30" s="27"/>
      <c r="G30" s="54"/>
      <c r="H30" s="54"/>
      <c r="I30" s="61"/>
      <c r="J30" s="20"/>
      <c r="K30" s="59"/>
      <c r="L30" s="134"/>
      <c r="M30" s="134"/>
    </row>
    <row r="31" spans="1:13" s="18" customFormat="1" ht="12">
      <c r="A31" s="53"/>
      <c r="B31" s="66"/>
      <c r="C31" s="54"/>
      <c r="D31" s="55"/>
      <c r="E31" s="54"/>
      <c r="F31" s="27"/>
      <c r="G31" s="64"/>
      <c r="H31" s="56"/>
      <c r="I31" s="20"/>
      <c r="J31" s="20"/>
      <c r="K31" s="59"/>
      <c r="L31" s="56"/>
      <c r="M31" s="56"/>
    </row>
    <row r="32" spans="1:13" s="23" customFormat="1" ht="12">
      <c r="A32" s="53"/>
      <c r="B32" s="66"/>
      <c r="C32" s="54"/>
      <c r="D32" s="55"/>
      <c r="E32" s="54"/>
      <c r="F32" s="27"/>
      <c r="G32" s="54"/>
      <c r="H32" s="54"/>
      <c r="I32" s="24"/>
      <c r="J32" s="24"/>
      <c r="K32" s="59"/>
      <c r="L32" s="27"/>
      <c r="M32" s="27"/>
    </row>
    <row r="33" spans="1:13" s="21" customFormat="1" ht="12">
      <c r="A33" s="47"/>
      <c r="B33" s="47"/>
      <c r="C33" s="48"/>
      <c r="D33" s="49"/>
      <c r="E33" s="48"/>
      <c r="F33" s="50"/>
      <c r="G33" s="48"/>
      <c r="H33" s="51"/>
      <c r="I33" s="65"/>
      <c r="J33" s="65"/>
      <c r="K33" s="52"/>
      <c r="L33" s="51"/>
      <c r="M33" s="51"/>
    </row>
    <row r="34" spans="1:13" s="18" customFormat="1" ht="12">
      <c r="A34" s="53"/>
      <c r="B34" s="66"/>
      <c r="C34" s="54"/>
      <c r="D34" s="55"/>
      <c r="E34" s="54"/>
      <c r="F34" s="27"/>
      <c r="G34" s="54"/>
      <c r="H34" s="54"/>
      <c r="I34" s="65"/>
      <c r="J34" s="20"/>
      <c r="K34" s="59"/>
      <c r="L34" s="54"/>
      <c r="M34" s="27"/>
    </row>
    <row r="35" spans="1:13" s="18" customFormat="1" ht="12">
      <c r="A35" s="53"/>
      <c r="B35" s="66"/>
      <c r="C35" s="54"/>
      <c r="D35" s="55"/>
      <c r="E35" s="56"/>
      <c r="F35" s="27"/>
      <c r="G35" s="54"/>
      <c r="H35" s="54"/>
      <c r="I35" s="65"/>
      <c r="J35" s="20"/>
      <c r="K35" s="59"/>
      <c r="L35" s="56"/>
      <c r="M35" s="133"/>
    </row>
    <row r="36" spans="1:13" s="18" customFormat="1" ht="12">
      <c r="A36" s="53"/>
      <c r="B36" s="66"/>
      <c r="C36" s="67"/>
      <c r="D36" s="55"/>
      <c r="E36" s="56"/>
      <c r="F36" s="27"/>
      <c r="G36" s="62"/>
      <c r="H36" s="54"/>
      <c r="I36" s="20"/>
      <c r="J36" s="20"/>
      <c r="K36" s="59"/>
      <c r="L36" s="56"/>
      <c r="M36" s="133"/>
    </row>
    <row r="37" spans="1:13" s="18" customFormat="1" ht="12">
      <c r="A37" s="53"/>
      <c r="B37" s="66"/>
      <c r="C37" s="54"/>
      <c r="D37" s="55"/>
      <c r="E37" s="54"/>
      <c r="F37" s="27"/>
      <c r="G37" s="58"/>
      <c r="H37" s="54"/>
      <c r="I37" s="20"/>
      <c r="J37" s="20"/>
      <c r="K37" s="59"/>
      <c r="L37" s="54"/>
      <c r="M37" s="27"/>
    </row>
    <row r="38" spans="1:13" s="18" customFormat="1" ht="12">
      <c r="A38" s="53"/>
      <c r="B38" s="66"/>
      <c r="C38" s="54"/>
      <c r="D38" s="55"/>
      <c r="E38" s="56"/>
      <c r="F38" s="27"/>
      <c r="G38" s="58"/>
      <c r="H38" s="54"/>
      <c r="I38" s="20"/>
      <c r="J38" s="20"/>
      <c r="K38" s="59"/>
      <c r="L38" s="56"/>
      <c r="M38" s="133"/>
    </row>
    <row r="39" spans="1:13" s="18" customFormat="1" ht="12">
      <c r="A39" s="53"/>
      <c r="B39" s="66"/>
      <c r="C39" s="54"/>
      <c r="D39" s="55"/>
      <c r="E39" s="54"/>
      <c r="F39" s="68"/>
      <c r="G39" s="58"/>
      <c r="H39" s="54"/>
      <c r="I39" s="20"/>
      <c r="J39" s="20"/>
      <c r="K39" s="59"/>
      <c r="L39" s="134"/>
      <c r="M39" s="134"/>
    </row>
    <row r="40" spans="1:13" s="18" customFormat="1" ht="12">
      <c r="A40" s="53"/>
      <c r="B40" s="66"/>
      <c r="C40" s="54"/>
      <c r="D40" s="55"/>
      <c r="E40" s="54"/>
      <c r="F40" s="27"/>
      <c r="G40" s="58"/>
      <c r="H40" s="54"/>
      <c r="I40" s="20"/>
      <c r="J40" s="20"/>
      <c r="K40" s="59"/>
      <c r="L40" s="56"/>
      <c r="M40" s="133"/>
    </row>
    <row r="41" spans="1:13" s="18" customFormat="1" ht="12">
      <c r="A41" s="53"/>
      <c r="B41" s="66"/>
      <c r="C41" s="54"/>
      <c r="D41" s="55"/>
      <c r="E41" s="54"/>
      <c r="F41" s="27"/>
      <c r="G41" s="58"/>
      <c r="H41" s="54"/>
      <c r="I41" s="20"/>
      <c r="J41" s="20"/>
      <c r="K41" s="59"/>
      <c r="L41" s="54"/>
      <c r="M41" s="27"/>
    </row>
    <row r="42" spans="1:13" s="19" customFormat="1" ht="12">
      <c r="A42" s="47"/>
      <c r="B42" s="47"/>
      <c r="C42" s="48"/>
      <c r="D42" s="69"/>
      <c r="E42" s="48"/>
      <c r="F42" s="50"/>
      <c r="G42" s="48"/>
      <c r="H42" s="51"/>
      <c r="I42" s="20"/>
      <c r="J42" s="65"/>
      <c r="K42" s="52"/>
      <c r="L42" s="51"/>
      <c r="M42" s="132"/>
    </row>
    <row r="43" spans="1:13" s="19" customFormat="1" ht="12">
      <c r="A43" s="60"/>
      <c r="B43" s="66"/>
      <c r="C43" s="54"/>
      <c r="D43" s="70"/>
      <c r="E43" s="56"/>
      <c r="F43" s="27"/>
      <c r="G43" s="58"/>
      <c r="H43" s="56"/>
      <c r="I43" s="20"/>
      <c r="J43" s="65"/>
      <c r="K43" s="52"/>
      <c r="L43" s="56"/>
      <c r="M43" s="133"/>
    </row>
    <row r="44" spans="1:13" s="18" customFormat="1" ht="12">
      <c r="A44" s="60"/>
      <c r="B44" s="66"/>
      <c r="C44" s="54"/>
      <c r="D44" s="70"/>
      <c r="E44" s="54"/>
      <c r="F44" s="27"/>
      <c r="G44" s="58"/>
      <c r="H44" s="54"/>
      <c r="I44" s="20"/>
      <c r="J44" s="20"/>
      <c r="K44" s="59"/>
      <c r="L44" s="56"/>
      <c r="M44" s="27"/>
    </row>
    <row r="45" spans="1:13" s="18" customFormat="1" ht="12">
      <c r="A45" s="60"/>
      <c r="B45" s="66"/>
      <c r="C45" s="54"/>
      <c r="D45" s="55"/>
      <c r="E45" s="54"/>
      <c r="F45" s="27"/>
      <c r="G45" s="58"/>
      <c r="H45" s="54"/>
      <c r="I45" s="20"/>
      <c r="J45" s="20"/>
      <c r="K45" s="59"/>
      <c r="L45" s="27"/>
      <c r="M45" s="27"/>
    </row>
    <row r="46" spans="1:13" s="18" customFormat="1" ht="12">
      <c r="A46" s="60"/>
      <c r="B46" s="66"/>
      <c r="C46" s="54"/>
      <c r="D46" s="70"/>
      <c r="E46" s="56"/>
      <c r="F46" s="27"/>
      <c r="G46" s="58"/>
      <c r="H46" s="56"/>
      <c r="I46" s="20"/>
      <c r="J46" s="20"/>
      <c r="K46" s="59"/>
      <c r="L46" s="56"/>
      <c r="M46" s="56"/>
    </row>
    <row r="47" spans="1:13" s="18" customFormat="1" ht="12">
      <c r="A47" s="53"/>
      <c r="B47" s="66"/>
      <c r="C47" s="54"/>
      <c r="D47" s="135"/>
      <c r="E47" s="54"/>
      <c r="F47" s="27"/>
      <c r="G47" s="58"/>
      <c r="H47" s="54"/>
      <c r="I47" s="20"/>
      <c r="J47" s="20"/>
      <c r="K47" s="59"/>
      <c r="L47" s="27"/>
      <c r="M47" s="27"/>
    </row>
    <row r="48" spans="1:13" s="18" customFormat="1" ht="12">
      <c r="A48" s="53"/>
      <c r="B48" s="66"/>
      <c r="C48" s="54"/>
      <c r="D48" s="55"/>
      <c r="E48" s="54"/>
      <c r="F48" s="27"/>
      <c r="G48" s="58"/>
      <c r="H48" s="54"/>
      <c r="I48" s="20"/>
      <c r="J48" s="20"/>
      <c r="K48" s="59"/>
      <c r="L48" s="27"/>
      <c r="M48" s="27"/>
    </row>
    <row r="49" spans="1:14" s="18" customFormat="1" ht="12">
      <c r="A49" s="53"/>
      <c r="B49" s="66"/>
      <c r="C49" s="54"/>
      <c r="D49" s="55"/>
      <c r="E49" s="54"/>
      <c r="F49" s="27"/>
      <c r="G49" s="58"/>
      <c r="H49" s="56"/>
      <c r="I49" s="20"/>
      <c r="J49" s="20"/>
      <c r="K49" s="59"/>
      <c r="L49" s="27"/>
      <c r="M49" s="27"/>
    </row>
    <row r="50" spans="1:14" s="18" customFormat="1" ht="12">
      <c r="A50" s="53"/>
      <c r="B50" s="66"/>
      <c r="C50" s="54"/>
      <c r="D50" s="142"/>
      <c r="E50" s="54"/>
      <c r="F50" s="27"/>
      <c r="G50" s="136"/>
      <c r="H50" s="54"/>
      <c r="I50" s="20"/>
      <c r="J50" s="20"/>
      <c r="K50" s="59"/>
      <c r="L50" s="27"/>
      <c r="M50" s="27"/>
    </row>
    <row r="51" spans="1:14" s="18" customFormat="1" ht="12">
      <c r="A51" s="53"/>
      <c r="B51" s="66"/>
      <c r="C51" s="54"/>
      <c r="D51" s="55"/>
      <c r="E51" s="54"/>
      <c r="F51" s="27"/>
      <c r="G51" s="54"/>
      <c r="H51" s="54"/>
      <c r="I51" s="20"/>
      <c r="J51" s="20"/>
      <c r="K51" s="59"/>
      <c r="L51" s="134"/>
      <c r="M51" s="134"/>
    </row>
    <row r="52" spans="1:14" s="18" customFormat="1" ht="12">
      <c r="A52" s="53"/>
      <c r="B52" s="66"/>
      <c r="C52" s="54"/>
      <c r="D52" s="70"/>
      <c r="E52" s="56"/>
      <c r="F52" s="27"/>
      <c r="G52" s="56"/>
      <c r="H52" s="56"/>
      <c r="I52" s="20"/>
      <c r="J52" s="20"/>
      <c r="K52" s="59"/>
      <c r="L52" s="27"/>
      <c r="M52" s="27"/>
    </row>
    <row r="53" spans="1:14" s="18" customFormat="1" ht="12">
      <c r="A53" s="53"/>
      <c r="B53" s="66"/>
      <c r="C53" s="54"/>
      <c r="D53" s="55"/>
      <c r="E53" s="54"/>
      <c r="F53" s="27"/>
      <c r="G53" s="58"/>
      <c r="H53" s="54"/>
      <c r="I53" s="20"/>
      <c r="J53" s="20"/>
      <c r="K53" s="59"/>
      <c r="L53" s="54"/>
      <c r="M53" s="54"/>
    </row>
    <row r="54" spans="1:14" s="18" customFormat="1" ht="12">
      <c r="A54" s="47"/>
      <c r="B54" s="47"/>
      <c r="C54" s="48"/>
      <c r="D54" s="69"/>
      <c r="E54" s="48"/>
      <c r="F54" s="50"/>
      <c r="G54" s="51"/>
      <c r="H54" s="51"/>
      <c r="I54" s="22"/>
      <c r="J54" s="20"/>
      <c r="K54" s="59"/>
      <c r="L54" s="131"/>
      <c r="M54" s="50"/>
    </row>
    <row r="55" spans="1:14" s="18" customFormat="1" ht="12">
      <c r="A55" s="53"/>
      <c r="B55" s="66"/>
      <c r="C55" s="54"/>
      <c r="D55" s="55"/>
      <c r="E55" s="54"/>
      <c r="F55" s="27"/>
      <c r="G55" s="58"/>
      <c r="H55" s="56"/>
      <c r="I55" s="22"/>
      <c r="J55" s="20"/>
      <c r="K55" s="59"/>
      <c r="L55" s="57"/>
      <c r="M55" s="57"/>
    </row>
    <row r="56" spans="1:14" s="18" customFormat="1" ht="12">
      <c r="A56" s="53"/>
      <c r="B56" s="66"/>
      <c r="C56" s="54"/>
      <c r="D56" s="55"/>
      <c r="E56" s="54"/>
      <c r="F56" s="27"/>
      <c r="G56" s="54"/>
      <c r="H56" s="54"/>
      <c r="I56" s="22"/>
      <c r="J56" s="20"/>
      <c r="K56" s="59"/>
      <c r="L56" s="57"/>
      <c r="M56" s="57"/>
    </row>
    <row r="57" spans="1:14" s="18" customFormat="1" ht="12">
      <c r="A57" s="53"/>
      <c r="B57" s="66"/>
      <c r="C57" s="54"/>
      <c r="D57" s="55"/>
      <c r="E57" s="54"/>
      <c r="F57" s="27"/>
      <c r="G57" s="54"/>
      <c r="H57" s="56"/>
      <c r="I57" s="22"/>
      <c r="J57" s="20"/>
      <c r="K57" s="59"/>
      <c r="L57" s="57"/>
      <c r="M57" s="57"/>
    </row>
    <row r="58" spans="1:14" s="18" customFormat="1" ht="12">
      <c r="A58" s="53"/>
      <c r="B58" s="66"/>
      <c r="C58" s="54"/>
      <c r="D58" s="55"/>
      <c r="E58" s="54"/>
      <c r="F58" s="27"/>
      <c r="G58" s="54"/>
      <c r="H58" s="54"/>
      <c r="I58" s="22"/>
      <c r="J58" s="20"/>
      <c r="K58" s="59"/>
      <c r="L58" s="57"/>
      <c r="M58" s="57"/>
    </row>
    <row r="59" spans="1:14" s="18" customFormat="1" ht="12">
      <c r="A59" s="47"/>
      <c r="B59" s="47"/>
      <c r="C59" s="48"/>
      <c r="D59" s="69"/>
      <c r="E59" s="48"/>
      <c r="F59" s="50"/>
      <c r="G59" s="48"/>
      <c r="H59" s="51"/>
      <c r="I59" s="22"/>
      <c r="J59" s="20"/>
      <c r="K59" s="59"/>
      <c r="L59" s="51"/>
      <c r="M59" s="51"/>
    </row>
    <row r="60" spans="1:14" s="18" customFormat="1" ht="12">
      <c r="A60" s="53"/>
      <c r="B60" s="66"/>
      <c r="C60" s="54"/>
      <c r="D60" s="70"/>
      <c r="E60" s="54"/>
      <c r="F60" s="27"/>
      <c r="G60" s="58"/>
      <c r="H60" s="54"/>
      <c r="I60" s="22"/>
      <c r="J60" s="20"/>
      <c r="K60" s="59"/>
      <c r="L60" s="54"/>
      <c r="M60" s="54"/>
    </row>
    <row r="61" spans="1:14" s="19" customFormat="1" ht="12">
      <c r="A61" s="47"/>
      <c r="B61" s="47"/>
      <c r="C61" s="48"/>
      <c r="D61" s="49"/>
      <c r="E61" s="48"/>
      <c r="F61" s="50"/>
      <c r="G61" s="48"/>
      <c r="H61" s="51"/>
      <c r="I61" s="65"/>
      <c r="J61" s="65"/>
      <c r="K61" s="52"/>
      <c r="L61" s="51"/>
      <c r="M61" s="51"/>
      <c r="N61" s="18"/>
    </row>
    <row r="62" spans="1:14" s="19" customFormat="1" ht="12">
      <c r="A62" s="71"/>
      <c r="B62" s="66"/>
      <c r="C62" s="54"/>
      <c r="D62" s="55"/>
      <c r="E62" s="54"/>
      <c r="F62" s="27"/>
      <c r="G62" s="58"/>
      <c r="H62" s="54"/>
      <c r="I62" s="65"/>
      <c r="J62" s="65"/>
      <c r="K62" s="52"/>
      <c r="L62" s="56"/>
      <c r="M62" s="54"/>
      <c r="N62" s="18"/>
    </row>
    <row r="63" spans="1:14" s="19" customFormat="1" ht="12">
      <c r="A63" s="71"/>
      <c r="B63" s="66"/>
      <c r="C63" s="54"/>
      <c r="D63" s="55"/>
      <c r="E63" s="56"/>
      <c r="F63" s="27"/>
      <c r="G63" s="58"/>
      <c r="H63" s="56"/>
      <c r="I63" s="65"/>
      <c r="J63" s="65"/>
      <c r="K63" s="52"/>
      <c r="L63" s="56"/>
      <c r="M63" s="56"/>
      <c r="N63" s="18"/>
    </row>
    <row r="64" spans="1:14" s="19" customFormat="1" ht="12">
      <c r="A64" s="71"/>
      <c r="B64" s="66"/>
      <c r="C64" s="54"/>
      <c r="D64" s="55"/>
      <c r="E64" s="56"/>
      <c r="F64" s="27"/>
      <c r="G64" s="58"/>
      <c r="H64" s="56"/>
      <c r="I64" s="65"/>
      <c r="J64" s="65"/>
      <c r="K64" s="52"/>
      <c r="L64" s="56"/>
      <c r="M64" s="56"/>
      <c r="N64" s="18"/>
    </row>
    <row r="65" spans="1:13" s="18" customFormat="1" ht="12">
      <c r="A65" s="72"/>
      <c r="B65" s="66"/>
      <c r="C65" s="54"/>
      <c r="D65" s="135"/>
      <c r="E65" s="56"/>
      <c r="F65" s="27"/>
      <c r="G65" s="58"/>
      <c r="H65" s="54"/>
      <c r="I65" s="20"/>
      <c r="J65" s="20"/>
      <c r="K65" s="59"/>
      <c r="L65" s="27"/>
      <c r="M65" s="27"/>
    </row>
    <row r="66" spans="1:13" s="18" customFormat="1" ht="12">
      <c r="A66" s="53"/>
      <c r="B66" s="66"/>
      <c r="C66" s="54"/>
      <c r="D66" s="55"/>
      <c r="E66" s="54"/>
      <c r="F66" s="27"/>
      <c r="G66" s="58"/>
      <c r="H66" s="54"/>
      <c r="I66" s="20"/>
      <c r="J66" s="20"/>
      <c r="K66" s="59"/>
      <c r="L66" s="68"/>
      <c r="M66" s="68"/>
    </row>
    <row r="67" spans="1:13" s="18" customFormat="1" ht="12">
      <c r="A67" s="53"/>
      <c r="B67" s="66"/>
      <c r="C67" s="54"/>
      <c r="D67" s="55"/>
      <c r="E67" s="54"/>
      <c r="F67" s="27"/>
      <c r="G67" s="58"/>
      <c r="H67" s="54"/>
      <c r="I67" s="20"/>
      <c r="J67" s="20"/>
      <c r="K67" s="59"/>
      <c r="L67" s="68"/>
      <c r="M67" s="68"/>
    </row>
    <row r="68" spans="1:13" s="18" customFormat="1" ht="12">
      <c r="A68" s="53"/>
      <c r="B68" s="66"/>
      <c r="C68" s="54"/>
      <c r="D68" s="55"/>
      <c r="E68" s="54"/>
      <c r="F68" s="27"/>
      <c r="G68" s="58"/>
      <c r="H68" s="54"/>
      <c r="I68" s="20"/>
      <c r="J68" s="20"/>
      <c r="K68" s="59"/>
      <c r="L68" s="68"/>
      <c r="M68" s="68"/>
    </row>
    <row r="69" spans="1:13" s="18" customFormat="1" ht="12">
      <c r="A69" s="60"/>
      <c r="B69" s="66"/>
      <c r="C69" s="54"/>
      <c r="D69" s="55"/>
      <c r="E69" s="54"/>
      <c r="F69" s="27"/>
      <c r="G69" s="58"/>
      <c r="H69" s="54"/>
      <c r="I69" s="20"/>
      <c r="J69" s="20"/>
      <c r="K69" s="59"/>
      <c r="L69" s="54"/>
      <c r="M69" s="54"/>
    </row>
    <row r="70" spans="1:13" s="18" customFormat="1" ht="12">
      <c r="A70" s="53"/>
      <c r="B70" s="66"/>
      <c r="C70" s="54"/>
      <c r="D70" s="55"/>
      <c r="E70" s="56"/>
      <c r="F70" s="57"/>
      <c r="G70" s="58"/>
      <c r="H70" s="56"/>
      <c r="I70" s="20"/>
      <c r="J70" s="20"/>
      <c r="K70" s="59"/>
      <c r="L70" s="56"/>
      <c r="M70" s="56"/>
    </row>
    <row r="71" spans="1:13" s="18" customFormat="1" ht="63" customHeight="1">
      <c r="A71" s="53"/>
      <c r="B71" s="66"/>
      <c r="C71" s="54"/>
      <c r="D71" s="55"/>
      <c r="E71" s="54"/>
      <c r="F71" s="27"/>
      <c r="G71" s="58"/>
      <c r="H71" s="54"/>
      <c r="I71" s="22"/>
      <c r="J71" s="22"/>
      <c r="K71" s="59"/>
      <c r="L71" s="27"/>
      <c r="M71" s="27"/>
    </row>
    <row r="72" spans="1:13" s="18" customFormat="1" ht="12">
      <c r="A72" s="53"/>
      <c r="B72" s="66"/>
      <c r="C72" s="54"/>
      <c r="D72" s="55"/>
      <c r="E72" s="54"/>
      <c r="F72" s="27"/>
      <c r="G72" s="58"/>
      <c r="H72" s="54"/>
      <c r="I72" s="22"/>
      <c r="J72" s="22"/>
      <c r="K72" s="59"/>
      <c r="L72" s="56"/>
      <c r="M72" s="56"/>
    </row>
    <row r="73" spans="1:13" s="21" customFormat="1" ht="12">
      <c r="A73" s="47"/>
      <c r="B73" s="47"/>
      <c r="C73" s="48"/>
      <c r="D73" s="49"/>
      <c r="E73" s="48"/>
      <c r="F73" s="50"/>
      <c r="G73" s="48"/>
      <c r="H73" s="51"/>
      <c r="I73" s="22"/>
      <c r="J73" s="65"/>
      <c r="K73" s="52"/>
      <c r="L73" s="51"/>
      <c r="M73" s="51"/>
    </row>
    <row r="74" spans="1:13" s="18" customFormat="1" ht="12">
      <c r="A74" s="53"/>
      <c r="B74" s="66"/>
      <c r="C74" s="54"/>
      <c r="D74" s="55"/>
      <c r="E74" s="54"/>
      <c r="F74" s="27"/>
      <c r="G74" s="58"/>
      <c r="H74" s="54"/>
      <c r="I74" s="22"/>
      <c r="J74" s="22"/>
      <c r="K74" s="59"/>
      <c r="L74" s="27"/>
      <c r="M74" s="27"/>
    </row>
    <row r="75" spans="1:13" s="7" customFormat="1" ht="12">
      <c r="A75" s="201"/>
      <c r="B75" s="202"/>
      <c r="C75" s="73"/>
      <c r="D75" s="81"/>
      <c r="E75" s="73"/>
      <c r="F75" s="82"/>
      <c r="G75" s="83"/>
      <c r="H75" s="73"/>
      <c r="I75" s="22"/>
      <c r="J75" s="84"/>
      <c r="K75" s="85"/>
      <c r="L75" s="73"/>
      <c r="M75" s="73"/>
    </row>
    <row r="76" spans="1:13" s="19" customFormat="1" ht="12">
      <c r="A76" s="47"/>
      <c r="B76" s="47"/>
      <c r="C76" s="74"/>
      <c r="D76" s="75"/>
      <c r="E76" s="76"/>
      <c r="F76" s="77"/>
      <c r="G76" s="78"/>
      <c r="H76" s="76"/>
      <c r="I76" s="22"/>
      <c r="J76" s="79"/>
      <c r="K76" s="80"/>
      <c r="L76" s="76"/>
      <c r="M76" s="76"/>
    </row>
    <row r="77" spans="1:13" s="18" customFormat="1" ht="12">
      <c r="A77" s="53"/>
      <c r="B77" s="66"/>
      <c r="C77" s="54"/>
      <c r="D77" s="55"/>
      <c r="E77" s="56"/>
      <c r="F77" s="57"/>
      <c r="G77" s="58"/>
      <c r="H77" s="56"/>
      <c r="I77" s="22"/>
      <c r="J77" s="22"/>
      <c r="K77" s="59"/>
      <c r="L77" s="27"/>
      <c r="M77" s="27"/>
    </row>
    <row r="78" spans="1:13" s="7" customFormat="1" ht="12">
      <c r="A78" s="201"/>
      <c r="B78" s="202"/>
      <c r="C78" s="73"/>
      <c r="D78" s="81"/>
      <c r="E78" s="73"/>
      <c r="F78" s="82"/>
      <c r="G78" s="83"/>
      <c r="H78" s="73"/>
      <c r="I78" s="22"/>
      <c r="J78" s="84"/>
      <c r="K78" s="85"/>
      <c r="L78" s="73"/>
      <c r="M78" s="73"/>
    </row>
    <row r="79" spans="1:13" s="7" customFormat="1" ht="12">
      <c r="A79" s="203"/>
      <c r="B79" s="204"/>
      <c r="C79" s="51"/>
      <c r="D79" s="51"/>
      <c r="E79" s="51"/>
      <c r="F79" s="51"/>
      <c r="G79" s="51"/>
      <c r="H79" s="51"/>
      <c r="I79" s="22"/>
      <c r="J79" s="51"/>
      <c r="K79" s="51"/>
      <c r="L79" s="51"/>
      <c r="M79" s="51"/>
    </row>
    <row r="80" spans="1:13" s="7" customFormat="1" ht="12">
      <c r="A80" s="16"/>
      <c r="B80" s="15"/>
      <c r="C80" s="14"/>
      <c r="D80" s="13"/>
      <c r="E80" s="12"/>
      <c r="F80" s="11"/>
      <c r="G80" s="10"/>
      <c r="H80" s="9"/>
      <c r="I80" s="22">
        <v>0</v>
      </c>
      <c r="K80" s="8"/>
    </row>
    <row r="81" spans="1:11" s="7" customFormat="1">
      <c r="A81" s="16"/>
      <c r="B81" s="15"/>
      <c r="C81" s="14"/>
      <c r="D81" s="13"/>
      <c r="E81" s="17"/>
      <c r="F81" s="11"/>
      <c r="G81" s="10"/>
      <c r="H81" s="9"/>
      <c r="I81" s="22" t="e">
        <v>#N/A</v>
      </c>
      <c r="K81" s="8"/>
    </row>
    <row r="82" spans="1:11" s="7" customFormat="1" ht="12">
      <c r="A82" s="16"/>
      <c r="B82" s="15"/>
      <c r="C82" s="14"/>
      <c r="D82" s="13"/>
      <c r="E82" s="12"/>
      <c r="F82" s="11"/>
      <c r="G82" s="10"/>
      <c r="H82" s="9"/>
      <c r="I82" s="9"/>
      <c r="K82" s="8"/>
    </row>
    <row r="83" spans="1:11" s="7" customFormat="1" ht="12">
      <c r="A83" s="16"/>
      <c r="B83" s="15"/>
      <c r="C83" s="14"/>
      <c r="D83" s="13"/>
      <c r="E83" s="12"/>
      <c r="F83" s="11"/>
      <c r="G83" s="10"/>
      <c r="H83" s="9"/>
      <c r="I83" s="9">
        <v>50000000</v>
      </c>
      <c r="K83" s="8"/>
    </row>
    <row r="84" spans="1:11">
      <c r="I84">
        <v>0</v>
      </c>
    </row>
    <row r="86" spans="1:11">
      <c r="I86">
        <v>0</v>
      </c>
    </row>
    <row r="88" spans="1:11">
      <c r="I88">
        <v>0</v>
      </c>
    </row>
    <row r="92" spans="1:11">
      <c r="I92">
        <v>0</v>
      </c>
    </row>
    <row r="94" spans="1:11">
      <c r="I94" t="e">
        <f>SUM(I95:I105)</f>
        <v>#N/A</v>
      </c>
    </row>
    <row r="95" spans="1:11">
      <c r="I95" t="e">
        <v>#N/A</v>
      </c>
    </row>
    <row r="96" spans="1:11">
      <c r="I96" t="e">
        <v>#N/A</v>
      </c>
    </row>
    <row r="97" spans="9:9">
      <c r="I97">
        <v>29500000</v>
      </c>
    </row>
    <row r="98" spans="9:9">
      <c r="I98" t="e">
        <v>#N/A</v>
      </c>
    </row>
    <row r="99" spans="9:9">
      <c r="I99" t="e">
        <v>#N/A</v>
      </c>
    </row>
    <row r="100" spans="9:9">
      <c r="I100">
        <v>0</v>
      </c>
    </row>
    <row r="101" spans="9:9">
      <c r="I101" t="e">
        <v>#N/A</v>
      </c>
    </row>
    <row r="102" spans="9:9">
      <c r="I102">
        <v>0</v>
      </c>
    </row>
    <row r="103" spans="9:9">
      <c r="I103" t="e">
        <v>#N/A</v>
      </c>
    </row>
    <row r="104" spans="9:9">
      <c r="I104" t="e">
        <v>#N/A</v>
      </c>
    </row>
    <row r="105" spans="9:9">
      <c r="I105" t="e">
        <v>#N/A</v>
      </c>
    </row>
    <row r="106" spans="9:9">
      <c r="I106" s="2"/>
    </row>
    <row r="107" spans="9:9">
      <c r="I107" s="2">
        <v>40000000</v>
      </c>
    </row>
    <row r="108" spans="9:9">
      <c r="I108">
        <v>0</v>
      </c>
    </row>
    <row r="118" spans="8:9">
      <c r="H118" s="2">
        <f>SUM(H119)</f>
        <v>0</v>
      </c>
      <c r="I118" s="2">
        <f>SUM(I119)</f>
        <v>1225269821</v>
      </c>
    </row>
    <row r="119" spans="8:9">
      <c r="I119">
        <v>1225269821</v>
      </c>
    </row>
    <row r="120" spans="8:9">
      <c r="H120" s="130">
        <f>H16+H32+H36+H46+H48+H70+H82+H84+H86+H88+H92+H94+H106+H108+H118</f>
        <v>2000000</v>
      </c>
      <c r="I120" s="130" t="e">
        <f>I16+I32+I36+I46+I48+I70+I82+I84+I86+I88+I92+I94+I106+I108+I118</f>
        <v>#N/A</v>
      </c>
    </row>
  </sheetData>
  <mergeCells count="16">
    <mergeCell ref="A8:M8"/>
    <mergeCell ref="M10:M11"/>
    <mergeCell ref="A75:B75"/>
    <mergeCell ref="A78:B78"/>
    <mergeCell ref="A79:B79"/>
    <mergeCell ref="A10:A11"/>
    <mergeCell ref="B10:B11"/>
    <mergeCell ref="C10:C11"/>
    <mergeCell ref="D10:D11"/>
    <mergeCell ref="E10:E11"/>
    <mergeCell ref="F10:F11"/>
    <mergeCell ref="G10:G11"/>
    <mergeCell ref="H10:H11"/>
    <mergeCell ref="I10:J10"/>
    <mergeCell ref="K10:K11"/>
    <mergeCell ref="L10:L11"/>
  </mergeCells>
  <printOptions horizontalCentered="1"/>
  <pageMargins left="0.27559055118110237" right="0.19685039370078741" top="0.47244094488188981" bottom="0.51181102362204722" header="0.15748031496062992" footer="0.31496062992125984"/>
  <pageSetup paperSize="9" scale="91" fitToHeight="0" orientation="landscape" r:id="rId1"/>
  <headerFooter>
    <oddFooter>&amp;L&amp;9MEF/DAFP/GPSPM_&amp;D &amp;T&amp;R&amp;9&amp;P/&amp;N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22"/>
  <sheetViews>
    <sheetView tabSelected="1" topLeftCell="A7" zoomScale="90" zoomScaleNormal="90" zoomScaleSheetLayoutView="90" workbookViewId="0">
      <pane ySplit="5" topLeftCell="A12" activePane="bottomLeft" state="frozen"/>
      <selection activeCell="A7" sqref="A7"/>
      <selection pane="bottomLeft" activeCell="Q23" sqref="Q23"/>
    </sheetView>
  </sheetViews>
  <sheetFormatPr baseColWidth="10" defaultRowHeight="13"/>
  <cols>
    <col min="1" max="1" width="15.5" style="6" bestFit="1" customWidth="1"/>
    <col min="2" max="2" width="44.5" customWidth="1"/>
    <col min="3" max="3" width="19.5" customWidth="1"/>
    <col min="4" max="4" width="10.6640625" customWidth="1"/>
    <col min="5" max="5" width="12.5" style="5" bestFit="1" customWidth="1"/>
    <col min="6" max="6" width="13.5" style="4" customWidth="1"/>
    <col min="7" max="7" width="12.5" style="3" customWidth="1"/>
    <col min="8" max="8" width="13.83203125" style="2" customWidth="1"/>
    <col min="9" max="9" width="12.1640625" hidden="1" customWidth="1"/>
    <col min="10" max="10" width="11.1640625" hidden="1" customWidth="1"/>
    <col min="11" max="11" width="10.6640625" style="1" hidden="1" customWidth="1"/>
    <col min="12" max="12" width="11.5" bestFit="1" customWidth="1"/>
    <col min="14" max="14" width="19.83203125" customWidth="1"/>
  </cols>
  <sheetData>
    <row r="1" spans="1:15">
      <c r="C1" s="38"/>
      <c r="D1" s="38"/>
      <c r="E1" s="42"/>
      <c r="F1" s="41"/>
      <c r="G1" s="40"/>
      <c r="H1" s="44"/>
      <c r="I1" s="43"/>
    </row>
    <row r="2" spans="1:15">
      <c r="C2" s="38"/>
      <c r="D2" s="38"/>
      <c r="E2" s="42"/>
      <c r="F2" s="41"/>
      <c r="G2" s="40"/>
      <c r="H2" s="44"/>
      <c r="I2" s="43"/>
    </row>
    <row r="3" spans="1:15">
      <c r="C3" s="38"/>
      <c r="D3" s="38"/>
      <c r="E3" s="42"/>
      <c r="F3" s="41"/>
      <c r="G3" s="40"/>
      <c r="H3" s="44"/>
      <c r="I3" s="43"/>
    </row>
    <row r="4" spans="1:15" ht="30" customHeight="1">
      <c r="C4" s="38"/>
      <c r="D4" s="38"/>
      <c r="E4" s="42"/>
      <c r="F4" s="41"/>
      <c r="G4" s="40"/>
      <c r="H4" s="39"/>
      <c r="I4" s="38"/>
    </row>
    <row r="5" spans="1:15" ht="30" customHeight="1"/>
    <row r="6" spans="1:15" ht="30" customHeight="1">
      <c r="M6" s="37"/>
      <c r="N6" s="36" t="s">
        <v>49</v>
      </c>
    </row>
    <row r="7" spans="1:15" ht="30" customHeight="1">
      <c r="N7" s="35"/>
    </row>
    <row r="8" spans="1:15" ht="35.25" customHeight="1">
      <c r="A8" s="198" t="s">
        <v>113</v>
      </c>
      <c r="B8" s="198"/>
      <c r="C8" s="198"/>
      <c r="D8" s="198"/>
      <c r="E8" s="198"/>
      <c r="F8" s="198"/>
      <c r="G8" s="198"/>
      <c r="H8" s="198"/>
      <c r="I8" s="198"/>
      <c r="J8" s="198"/>
      <c r="K8" s="198"/>
      <c r="L8" s="198"/>
      <c r="M8" s="198"/>
      <c r="N8" s="35"/>
      <c r="O8" t="s">
        <v>109</v>
      </c>
    </row>
    <row r="9" spans="1:15">
      <c r="A9" s="34"/>
      <c r="B9" s="33"/>
      <c r="C9" s="23"/>
      <c r="D9" s="23"/>
      <c r="E9" s="32"/>
      <c r="F9" s="31"/>
      <c r="H9" s="30"/>
      <c r="I9" s="29"/>
      <c r="N9" s="28"/>
    </row>
    <row r="10" spans="1:15" ht="19.5" customHeight="1">
      <c r="A10" s="205" t="s">
        <v>48</v>
      </c>
      <c r="B10" s="205" t="s">
        <v>47</v>
      </c>
      <c r="C10" s="205" t="s">
        <v>105</v>
      </c>
      <c r="D10" s="207" t="s">
        <v>46</v>
      </c>
      <c r="E10" s="209" t="s">
        <v>45</v>
      </c>
      <c r="F10" s="199" t="s">
        <v>44</v>
      </c>
      <c r="G10" s="199" t="s">
        <v>43</v>
      </c>
      <c r="H10" s="199" t="s">
        <v>106</v>
      </c>
      <c r="I10" s="211" t="s">
        <v>41</v>
      </c>
      <c r="J10" s="212"/>
      <c r="K10" s="213" t="s">
        <v>42</v>
      </c>
      <c r="L10" s="199" t="s">
        <v>107</v>
      </c>
      <c r="M10" s="199" t="s">
        <v>89</v>
      </c>
    </row>
    <row r="11" spans="1:15" ht="22.5" customHeight="1">
      <c r="A11" s="206"/>
      <c r="B11" s="206"/>
      <c r="C11" s="206"/>
      <c r="D11" s="208"/>
      <c r="E11" s="210"/>
      <c r="F11" s="200"/>
      <c r="G11" s="200"/>
      <c r="H11" s="200"/>
      <c r="I11" s="45" t="s">
        <v>40</v>
      </c>
      <c r="J11" s="46">
        <v>0.15</v>
      </c>
      <c r="K11" s="214"/>
      <c r="L11" s="200"/>
      <c r="M11" s="200"/>
    </row>
    <row r="12" spans="1:15" s="21" customFormat="1" ht="16">
      <c r="A12" s="145">
        <v>78011201574</v>
      </c>
      <c r="B12" s="145" t="s">
        <v>94</v>
      </c>
      <c r="C12" s="146">
        <f xml:space="preserve"> SUM(C13:C26)</f>
        <v>26000000</v>
      </c>
      <c r="D12" s="147"/>
      <c r="E12" s="146">
        <f>SUM(E13:E26)</f>
        <v>4500000</v>
      </c>
      <c r="F12" s="148"/>
      <c r="G12" s="149">
        <f>+E12</f>
        <v>4500000</v>
      </c>
      <c r="H12" s="149">
        <f>C12-E12</f>
        <v>21500000</v>
      </c>
      <c r="I12" s="150">
        <f>+C12*85%</f>
        <v>22100000</v>
      </c>
      <c r="J12" s="150">
        <f>+C12-I12</f>
        <v>3900000</v>
      </c>
      <c r="K12" s="151">
        <f>SUM(K13:K28)</f>
        <v>44000000</v>
      </c>
      <c r="L12" s="149"/>
      <c r="M12" s="149"/>
    </row>
    <row r="13" spans="1:15" s="18" customFormat="1" ht="16">
      <c r="A13" s="152">
        <v>231100</v>
      </c>
      <c r="B13" s="153" t="s">
        <v>95</v>
      </c>
      <c r="C13" s="154"/>
      <c r="D13" s="155"/>
      <c r="E13" s="156"/>
      <c r="F13" s="157"/>
      <c r="G13" s="158"/>
      <c r="H13" s="156">
        <f>C13-E13</f>
        <v>0</v>
      </c>
      <c r="I13" s="159"/>
      <c r="J13" s="159"/>
      <c r="K13" s="160">
        <f>+C13-E13</f>
        <v>0</v>
      </c>
      <c r="L13" s="156"/>
      <c r="M13" s="157"/>
    </row>
    <row r="14" spans="1:15" s="18" customFormat="1" ht="32">
      <c r="A14" s="152">
        <v>241100</v>
      </c>
      <c r="B14" s="153" t="s">
        <v>114</v>
      </c>
      <c r="C14" s="154">
        <v>2000000</v>
      </c>
      <c r="D14" s="155"/>
      <c r="E14" s="156"/>
      <c r="F14" s="157"/>
      <c r="G14" s="158"/>
      <c r="H14" s="156">
        <v>2000000</v>
      </c>
      <c r="I14" s="159"/>
      <c r="J14" s="159"/>
      <c r="K14" s="160"/>
      <c r="L14" s="156"/>
      <c r="M14" s="157"/>
    </row>
    <row r="15" spans="1:15" s="18" customFormat="1" ht="16">
      <c r="A15" s="152">
        <v>242100</v>
      </c>
      <c r="B15" s="153" t="s">
        <v>96</v>
      </c>
      <c r="C15" s="154">
        <v>1500000</v>
      </c>
      <c r="D15" s="155"/>
      <c r="E15" s="156"/>
      <c r="F15" s="157"/>
      <c r="G15" s="158"/>
      <c r="H15" s="156">
        <f t="shared" ref="H15:H27" si="0">C15-E15</f>
        <v>1500000</v>
      </c>
      <c r="I15" s="159"/>
      <c r="J15" s="159"/>
      <c r="K15" s="160"/>
      <c r="L15" s="156"/>
      <c r="M15" s="157"/>
    </row>
    <row r="16" spans="1:15" s="26" customFormat="1" ht="16">
      <c r="A16" s="152">
        <v>244900</v>
      </c>
      <c r="B16" s="153" t="s">
        <v>30</v>
      </c>
      <c r="C16" s="154"/>
      <c r="D16" s="155"/>
      <c r="E16" s="154"/>
      <c r="F16" s="157"/>
      <c r="G16" s="158"/>
      <c r="H16" s="156">
        <f t="shared" si="0"/>
        <v>0</v>
      </c>
      <c r="I16" s="157"/>
      <c r="J16" s="157"/>
      <c r="K16" s="161"/>
      <c r="L16" s="157"/>
      <c r="M16" s="157"/>
    </row>
    <row r="17" spans="1:17" s="25" customFormat="1" ht="32">
      <c r="A17" s="162">
        <v>601100</v>
      </c>
      <c r="B17" s="163" t="s">
        <v>97</v>
      </c>
      <c r="C17" s="164">
        <v>2000000</v>
      </c>
      <c r="D17" s="155"/>
      <c r="E17" s="164"/>
      <c r="F17" s="157"/>
      <c r="G17" s="158"/>
      <c r="H17" s="154">
        <f>C17-E17</f>
        <v>2000000</v>
      </c>
      <c r="I17" s="165">
        <f>SUM(I18:I32)</f>
        <v>117933607</v>
      </c>
      <c r="J17" s="165"/>
      <c r="K17" s="166">
        <f>+C17-E17</f>
        <v>2000000</v>
      </c>
      <c r="L17" s="157"/>
      <c r="M17" s="157"/>
    </row>
    <row r="18" spans="1:17" s="144" customFormat="1" ht="32">
      <c r="A18" s="162">
        <v>601200</v>
      </c>
      <c r="B18" s="167" t="s">
        <v>98</v>
      </c>
      <c r="C18" s="168">
        <v>4500000</v>
      </c>
      <c r="D18" s="169"/>
      <c r="E18" s="168">
        <v>4500000</v>
      </c>
      <c r="F18" s="170" t="s">
        <v>117</v>
      </c>
      <c r="G18" s="188">
        <v>4500000</v>
      </c>
      <c r="H18" s="168">
        <f t="shared" si="0"/>
        <v>0</v>
      </c>
      <c r="I18" s="172">
        <v>16500000</v>
      </c>
      <c r="J18" s="173"/>
      <c r="K18" s="174">
        <f>+C18-D18-E18</f>
        <v>0</v>
      </c>
      <c r="L18" s="169"/>
      <c r="M18" s="169"/>
    </row>
    <row r="19" spans="1:17" s="18" customFormat="1" ht="32">
      <c r="A19" s="152">
        <v>601400</v>
      </c>
      <c r="B19" s="153" t="s">
        <v>21</v>
      </c>
      <c r="C19" s="154">
        <v>2000000</v>
      </c>
      <c r="D19" s="155"/>
      <c r="E19" s="156"/>
      <c r="F19" s="157"/>
      <c r="G19" s="158"/>
      <c r="H19" s="156">
        <f t="shared" si="0"/>
        <v>2000000</v>
      </c>
      <c r="I19" s="165">
        <v>16860000</v>
      </c>
      <c r="J19" s="159"/>
      <c r="K19" s="160">
        <f>+C19-D19-E19</f>
        <v>2000000</v>
      </c>
      <c r="L19" s="175"/>
      <c r="M19" s="157"/>
    </row>
    <row r="20" spans="1:17" s="144" customFormat="1" ht="32">
      <c r="A20" s="162">
        <v>601590</v>
      </c>
      <c r="B20" s="167" t="s">
        <v>99</v>
      </c>
      <c r="C20" s="168">
        <v>3000000</v>
      </c>
      <c r="D20" s="169"/>
      <c r="E20" s="168"/>
      <c r="F20" s="178"/>
      <c r="G20" s="171"/>
      <c r="H20" s="179">
        <f t="shared" si="0"/>
        <v>3000000</v>
      </c>
      <c r="I20" s="172">
        <v>16905608</v>
      </c>
      <c r="J20" s="173"/>
      <c r="K20" s="174">
        <f>+C20-D20-E20</f>
        <v>3000000</v>
      </c>
      <c r="L20" s="169"/>
      <c r="M20" s="169"/>
    </row>
    <row r="21" spans="1:17" s="144" customFormat="1" ht="32">
      <c r="A21" s="162">
        <v>611100</v>
      </c>
      <c r="B21" s="167" t="s">
        <v>100</v>
      </c>
      <c r="C21" s="168"/>
      <c r="D21" s="169"/>
      <c r="E21" s="168"/>
      <c r="F21" s="169"/>
      <c r="G21" s="171"/>
      <c r="H21" s="180">
        <f t="shared" si="0"/>
        <v>0</v>
      </c>
      <c r="I21" s="172">
        <v>3500000</v>
      </c>
      <c r="J21" s="173"/>
      <c r="K21" s="174">
        <f>+C21-D21-E21</f>
        <v>0</v>
      </c>
      <c r="L21" s="181"/>
      <c r="M21" s="169"/>
    </row>
    <row r="22" spans="1:17" s="144" customFormat="1" ht="16">
      <c r="A22" s="162">
        <v>611200</v>
      </c>
      <c r="B22" s="167" t="s">
        <v>101</v>
      </c>
      <c r="C22" s="168">
        <v>2500000</v>
      </c>
      <c r="D22" s="169"/>
      <c r="E22" s="168"/>
      <c r="F22" s="169"/>
      <c r="G22" s="182"/>
      <c r="H22" s="168">
        <f t="shared" si="0"/>
        <v>2500000</v>
      </c>
      <c r="I22" s="172">
        <v>9777500</v>
      </c>
      <c r="J22" s="173"/>
      <c r="K22" s="174">
        <f>C22-E22</f>
        <v>2500000</v>
      </c>
      <c r="L22" s="169"/>
      <c r="M22" s="169"/>
    </row>
    <row r="23" spans="1:17" s="144" customFormat="1" ht="32">
      <c r="A23" s="162">
        <v>614790</v>
      </c>
      <c r="B23" s="167" t="s">
        <v>115</v>
      </c>
      <c r="C23" s="168">
        <v>1000000</v>
      </c>
      <c r="D23" s="169"/>
      <c r="E23" s="168"/>
      <c r="F23" s="169"/>
      <c r="G23" s="182"/>
      <c r="H23" s="168">
        <v>1000000</v>
      </c>
      <c r="I23" s="172"/>
      <c r="J23" s="173"/>
      <c r="K23" s="174">
        <f>C23-E23</f>
        <v>1000000</v>
      </c>
      <c r="L23" s="169"/>
      <c r="M23" s="169"/>
      <c r="Q23" s="144" t="s">
        <v>49</v>
      </c>
    </row>
    <row r="24" spans="1:17" s="18" customFormat="1" ht="16">
      <c r="A24" s="152">
        <v>618300</v>
      </c>
      <c r="B24" s="153" t="s">
        <v>102</v>
      </c>
      <c r="C24" s="154">
        <v>500000</v>
      </c>
      <c r="D24" s="155"/>
      <c r="E24" s="154"/>
      <c r="F24" s="157"/>
      <c r="G24" s="176"/>
      <c r="H24" s="154">
        <f>C24-E24</f>
        <v>500000</v>
      </c>
      <c r="I24" s="165">
        <v>8841558</v>
      </c>
      <c r="J24" s="159"/>
      <c r="K24" s="160">
        <f>+C24-E24</f>
        <v>500000</v>
      </c>
      <c r="L24" s="157"/>
      <c r="M24" s="157"/>
    </row>
    <row r="25" spans="1:17" s="23" customFormat="1" ht="16">
      <c r="A25" s="162">
        <v>622110</v>
      </c>
      <c r="B25" s="167" t="s">
        <v>116</v>
      </c>
      <c r="C25" s="168">
        <v>5500000</v>
      </c>
      <c r="D25" s="169"/>
      <c r="E25" s="168"/>
      <c r="F25" s="183"/>
      <c r="G25" s="171"/>
      <c r="H25" s="180">
        <f t="shared" si="0"/>
        <v>5500000</v>
      </c>
      <c r="I25" s="172">
        <v>8522500</v>
      </c>
      <c r="J25" s="172"/>
      <c r="K25" s="174">
        <f>+C25-E25</f>
        <v>5500000</v>
      </c>
      <c r="L25" s="169"/>
      <c r="M25" s="169"/>
    </row>
    <row r="26" spans="1:17" s="177" customFormat="1" ht="16">
      <c r="A26" s="162">
        <v>629200</v>
      </c>
      <c r="B26" s="153" t="s">
        <v>104</v>
      </c>
      <c r="C26" s="154">
        <v>1500000</v>
      </c>
      <c r="D26" s="155"/>
      <c r="E26" s="154"/>
      <c r="F26" s="157"/>
      <c r="G26" s="176"/>
      <c r="H26" s="156">
        <f t="shared" si="0"/>
        <v>1500000</v>
      </c>
      <c r="I26" s="165">
        <v>20000000</v>
      </c>
      <c r="J26" s="159"/>
      <c r="K26" s="160">
        <f>+C26-E26</f>
        <v>1500000</v>
      </c>
      <c r="L26" s="156"/>
      <c r="M26" s="156"/>
    </row>
    <row r="27" spans="1:17" s="18" customFormat="1" ht="12">
      <c r="A27" s="53"/>
      <c r="B27" s="63"/>
      <c r="C27" s="54"/>
      <c r="D27" s="55"/>
      <c r="E27" s="56"/>
      <c r="F27" s="27"/>
      <c r="G27" s="62"/>
      <c r="H27" s="56">
        <f t="shared" si="0"/>
        <v>0</v>
      </c>
      <c r="I27" s="61">
        <v>4500000</v>
      </c>
      <c r="J27" s="20"/>
      <c r="K27" s="59">
        <f>+C27-D27</f>
        <v>0</v>
      </c>
      <c r="L27" s="54"/>
      <c r="M27" s="54"/>
    </row>
    <row r="28" spans="1:17" s="18" customFormat="1" ht="12">
      <c r="A28" s="185"/>
      <c r="B28" s="184" t="s">
        <v>108</v>
      </c>
      <c r="C28" s="186">
        <f xml:space="preserve"> SUM(C13:C26)</f>
        <v>26000000</v>
      </c>
      <c r="D28" s="187"/>
      <c r="E28" s="189">
        <f>SUM(E13:E26)</f>
        <v>4500000</v>
      </c>
      <c r="F28" s="27"/>
      <c r="G28" s="56"/>
      <c r="H28" s="189">
        <f>C28-E28</f>
        <v>21500000</v>
      </c>
      <c r="I28" s="61">
        <v>12526441</v>
      </c>
      <c r="J28" s="20"/>
      <c r="K28" s="59">
        <f>+C28-D28</f>
        <v>26000000</v>
      </c>
      <c r="L28" s="27"/>
      <c r="M28" s="27"/>
    </row>
    <row r="29" spans="1:17" s="19" customFormat="1" ht="12">
      <c r="A29" s="47"/>
      <c r="B29" s="47"/>
      <c r="C29" s="48"/>
      <c r="D29" s="49"/>
      <c r="E29" s="48"/>
      <c r="F29" s="50"/>
      <c r="G29" s="48"/>
      <c r="H29" s="51"/>
      <c r="I29" s="61"/>
      <c r="J29" s="65"/>
      <c r="K29" s="52"/>
      <c r="L29" s="51"/>
      <c r="M29" s="51"/>
    </row>
    <row r="30" spans="1:17" s="18" customFormat="1" ht="12">
      <c r="A30" s="53"/>
      <c r="B30" s="66"/>
      <c r="C30" s="54"/>
      <c r="D30" s="55"/>
      <c r="E30" s="54"/>
      <c r="F30" s="27"/>
      <c r="G30" s="54"/>
      <c r="H30" s="54"/>
      <c r="I30" s="61"/>
      <c r="J30" s="20"/>
      <c r="K30" s="59"/>
      <c r="L30" s="54"/>
      <c r="M30" s="27"/>
    </row>
    <row r="31" spans="1:17" s="18" customFormat="1" ht="12">
      <c r="A31" s="53"/>
      <c r="B31" s="66"/>
      <c r="C31" s="54"/>
      <c r="D31" s="55"/>
      <c r="E31" s="54"/>
      <c r="F31" s="27"/>
      <c r="G31" s="54"/>
      <c r="H31" s="54"/>
      <c r="I31" s="61"/>
      <c r="J31" s="20"/>
      <c r="K31" s="59"/>
      <c r="L31" s="134"/>
      <c r="M31" s="134"/>
    </row>
    <row r="32" spans="1:17" s="18" customFormat="1" ht="12">
      <c r="A32" s="53"/>
      <c r="B32" s="66"/>
      <c r="C32" s="54"/>
      <c r="D32" s="55"/>
      <c r="E32" s="54"/>
      <c r="F32" s="27"/>
      <c r="G32" s="54"/>
      <c r="H32" s="54"/>
      <c r="I32" s="61"/>
      <c r="J32" s="20"/>
      <c r="K32" s="59"/>
      <c r="L32" s="134"/>
      <c r="M32" s="134"/>
    </row>
    <row r="33" spans="1:13" s="18" customFormat="1" ht="12">
      <c r="A33" s="53"/>
      <c r="B33" s="66"/>
      <c r="C33" s="54"/>
      <c r="D33" s="55"/>
      <c r="E33" s="54"/>
      <c r="F33" s="27"/>
      <c r="G33" s="64"/>
      <c r="H33" s="56"/>
      <c r="I33" s="20"/>
      <c r="J33" s="20"/>
      <c r="K33" s="59"/>
      <c r="L33" s="56"/>
      <c r="M33" s="56"/>
    </row>
    <row r="34" spans="1:13" s="23" customFormat="1" ht="12">
      <c r="A34" s="53"/>
      <c r="B34" s="66"/>
      <c r="C34" s="54"/>
      <c r="D34" s="55"/>
      <c r="E34" s="54"/>
      <c r="F34" s="27"/>
      <c r="G34" s="54"/>
      <c r="H34" s="54"/>
      <c r="I34" s="24"/>
      <c r="J34" s="24"/>
      <c r="K34" s="59"/>
      <c r="L34" s="27"/>
      <c r="M34" s="27"/>
    </row>
    <row r="35" spans="1:13" s="21" customFormat="1" ht="12">
      <c r="A35" s="47"/>
      <c r="B35" s="47"/>
      <c r="C35" s="48"/>
      <c r="D35" s="49"/>
      <c r="E35" s="48"/>
      <c r="F35" s="50"/>
      <c r="G35" s="48"/>
      <c r="H35" s="51"/>
      <c r="I35" s="65"/>
      <c r="J35" s="65"/>
      <c r="K35" s="52"/>
      <c r="L35" s="51"/>
      <c r="M35" s="51"/>
    </row>
    <row r="36" spans="1:13" s="18" customFormat="1" ht="12">
      <c r="A36" s="53"/>
      <c r="B36" s="66"/>
      <c r="C36" s="54"/>
      <c r="D36" s="55"/>
      <c r="E36" s="54"/>
      <c r="F36" s="27"/>
      <c r="G36" s="54"/>
      <c r="H36" s="54"/>
      <c r="I36" s="65"/>
      <c r="J36" s="20"/>
      <c r="K36" s="59"/>
      <c r="L36" s="54"/>
      <c r="M36" s="27"/>
    </row>
    <row r="37" spans="1:13" s="18" customFormat="1" ht="12">
      <c r="A37" s="53"/>
      <c r="B37" s="66"/>
      <c r="C37" s="54"/>
      <c r="D37" s="55"/>
      <c r="E37" s="56"/>
      <c r="F37" s="27"/>
      <c r="G37" s="54"/>
      <c r="H37" s="54"/>
      <c r="I37" s="65"/>
      <c r="J37" s="20"/>
      <c r="K37" s="59"/>
      <c r="L37" s="56"/>
      <c r="M37" s="133"/>
    </row>
    <row r="38" spans="1:13" s="18" customFormat="1" ht="12">
      <c r="A38" s="53"/>
      <c r="B38" s="66"/>
      <c r="C38" s="67"/>
      <c r="D38" s="55"/>
      <c r="E38" s="56"/>
      <c r="F38" s="27"/>
      <c r="G38" s="62"/>
      <c r="H38" s="54"/>
      <c r="I38" s="20"/>
      <c r="J38" s="20"/>
      <c r="K38" s="59"/>
      <c r="L38" s="56"/>
      <c r="M38" s="133"/>
    </row>
    <row r="39" spans="1:13" s="18" customFormat="1" ht="12">
      <c r="A39" s="53"/>
      <c r="B39" s="66"/>
      <c r="C39" s="54"/>
      <c r="D39" s="55"/>
      <c r="E39" s="54"/>
      <c r="F39" s="27"/>
      <c r="G39" s="58"/>
      <c r="H39" s="54"/>
      <c r="I39" s="20"/>
      <c r="J39" s="20"/>
      <c r="K39" s="59"/>
      <c r="L39" s="54"/>
      <c r="M39" s="27"/>
    </row>
    <row r="40" spans="1:13" s="18" customFormat="1" ht="12">
      <c r="A40" s="53"/>
      <c r="B40" s="66"/>
      <c r="C40" s="54"/>
      <c r="D40" s="55"/>
      <c r="E40" s="56"/>
      <c r="F40" s="27"/>
      <c r="G40" s="58"/>
      <c r="H40" s="54"/>
      <c r="I40" s="20"/>
      <c r="J40" s="20"/>
      <c r="K40" s="59"/>
      <c r="L40" s="56"/>
      <c r="M40" s="133"/>
    </row>
    <row r="41" spans="1:13" s="18" customFormat="1" ht="12">
      <c r="A41" s="53"/>
      <c r="B41" s="66"/>
      <c r="C41" s="54"/>
      <c r="D41" s="55"/>
      <c r="E41" s="54"/>
      <c r="F41" s="68"/>
      <c r="G41" s="58"/>
      <c r="H41" s="54"/>
      <c r="I41" s="20"/>
      <c r="J41" s="20"/>
      <c r="K41" s="59"/>
      <c r="L41" s="134"/>
      <c r="M41" s="134"/>
    </row>
    <row r="42" spans="1:13" s="18" customFormat="1" ht="12">
      <c r="A42" s="53"/>
      <c r="B42" s="66"/>
      <c r="C42" s="54"/>
      <c r="D42" s="55"/>
      <c r="E42" s="54"/>
      <c r="F42" s="27"/>
      <c r="G42" s="58"/>
      <c r="H42" s="54"/>
      <c r="I42" s="20"/>
      <c r="J42" s="20"/>
      <c r="K42" s="59"/>
      <c r="L42" s="56"/>
      <c r="M42" s="133"/>
    </row>
    <row r="43" spans="1:13" s="18" customFormat="1" ht="12">
      <c r="A43" s="53"/>
      <c r="B43" s="66"/>
      <c r="C43" s="54"/>
      <c r="D43" s="55"/>
      <c r="E43" s="54"/>
      <c r="F43" s="27"/>
      <c r="G43" s="58"/>
      <c r="H43" s="54"/>
      <c r="I43" s="20"/>
      <c r="J43" s="20"/>
      <c r="K43" s="59"/>
      <c r="L43" s="54"/>
      <c r="M43" s="27"/>
    </row>
    <row r="44" spans="1:13" s="19" customFormat="1" ht="12">
      <c r="A44" s="47"/>
      <c r="B44" s="47"/>
      <c r="C44" s="48"/>
      <c r="D44" s="69"/>
      <c r="E44" s="48"/>
      <c r="F44" s="50"/>
      <c r="G44" s="48"/>
      <c r="H44" s="51"/>
      <c r="I44" s="20"/>
      <c r="J44" s="65"/>
      <c r="K44" s="52"/>
      <c r="L44" s="51"/>
      <c r="M44" s="132"/>
    </row>
    <row r="45" spans="1:13" s="19" customFormat="1" ht="12">
      <c r="A45" s="60"/>
      <c r="B45" s="66"/>
      <c r="C45" s="54"/>
      <c r="D45" s="70"/>
      <c r="E45" s="56"/>
      <c r="F45" s="27"/>
      <c r="G45" s="58"/>
      <c r="H45" s="56"/>
      <c r="I45" s="20"/>
      <c r="J45" s="65"/>
      <c r="K45" s="52"/>
      <c r="L45" s="56"/>
      <c r="M45" s="133"/>
    </row>
    <row r="46" spans="1:13" s="18" customFormat="1" ht="12">
      <c r="A46" s="60"/>
      <c r="B46" s="66"/>
      <c r="C46" s="54"/>
      <c r="D46" s="70"/>
      <c r="E46" s="54"/>
      <c r="F46" s="27"/>
      <c r="G46" s="58"/>
      <c r="H46" s="54"/>
      <c r="I46" s="20"/>
      <c r="J46" s="20"/>
      <c r="K46" s="59"/>
      <c r="L46" s="56"/>
      <c r="M46" s="27"/>
    </row>
    <row r="47" spans="1:13" s="18" customFormat="1" ht="12">
      <c r="A47" s="60"/>
      <c r="B47" s="66"/>
      <c r="C47" s="54"/>
      <c r="D47" s="55"/>
      <c r="E47" s="54"/>
      <c r="F47" s="27"/>
      <c r="G47" s="58"/>
      <c r="H47" s="54"/>
      <c r="I47" s="20"/>
      <c r="J47" s="20"/>
      <c r="K47" s="59"/>
      <c r="L47" s="27"/>
      <c r="M47" s="27"/>
    </row>
    <row r="48" spans="1:13" s="18" customFormat="1" ht="12">
      <c r="A48" s="60"/>
      <c r="B48" s="66"/>
      <c r="C48" s="54"/>
      <c r="D48" s="70"/>
      <c r="E48" s="56"/>
      <c r="F48" s="27"/>
      <c r="G48" s="58"/>
      <c r="H48" s="56"/>
      <c r="I48" s="20"/>
      <c r="J48" s="20"/>
      <c r="K48" s="59"/>
      <c r="L48" s="56"/>
      <c r="M48" s="56"/>
    </row>
    <row r="49" spans="1:14" s="18" customFormat="1" ht="12">
      <c r="A49" s="53"/>
      <c r="B49" s="66"/>
      <c r="C49" s="54"/>
      <c r="D49" s="135"/>
      <c r="E49" s="54"/>
      <c r="F49" s="27"/>
      <c r="G49" s="58"/>
      <c r="H49" s="54"/>
      <c r="I49" s="20"/>
      <c r="J49" s="20"/>
      <c r="K49" s="59"/>
      <c r="L49" s="27"/>
      <c r="M49" s="27"/>
    </row>
    <row r="50" spans="1:14" s="18" customFormat="1" ht="12">
      <c r="A50" s="53"/>
      <c r="B50" s="66"/>
      <c r="C50" s="54"/>
      <c r="D50" s="55"/>
      <c r="E50" s="54"/>
      <c r="F50" s="27"/>
      <c r="G50" s="58"/>
      <c r="H50" s="54"/>
      <c r="I50" s="20"/>
      <c r="J50" s="20"/>
      <c r="K50" s="59"/>
      <c r="L50" s="27"/>
      <c r="M50" s="27"/>
    </row>
    <row r="51" spans="1:14" s="18" customFormat="1" ht="12">
      <c r="A51" s="53"/>
      <c r="B51" s="66"/>
      <c r="C51" s="54"/>
      <c r="D51" s="55"/>
      <c r="E51" s="54"/>
      <c r="F51" s="27"/>
      <c r="G51" s="58"/>
      <c r="H51" s="56"/>
      <c r="I51" s="20"/>
      <c r="J51" s="20"/>
      <c r="K51" s="59"/>
      <c r="L51" s="27"/>
      <c r="M51" s="27"/>
    </row>
    <row r="52" spans="1:14" s="18" customFormat="1" ht="12">
      <c r="A52" s="53"/>
      <c r="B52" s="66"/>
      <c r="C52" s="54"/>
      <c r="D52" s="142"/>
      <c r="E52" s="54"/>
      <c r="F52" s="27"/>
      <c r="G52" s="136"/>
      <c r="H52" s="54"/>
      <c r="I52" s="20"/>
      <c r="J52" s="20"/>
      <c r="K52" s="59"/>
      <c r="L52" s="27"/>
      <c r="M52" s="27"/>
    </row>
    <row r="53" spans="1:14" s="18" customFormat="1" ht="12">
      <c r="A53" s="53"/>
      <c r="B53" s="66"/>
      <c r="C53" s="54"/>
      <c r="D53" s="55"/>
      <c r="E53" s="54"/>
      <c r="F53" s="27"/>
      <c r="G53" s="54"/>
      <c r="H53" s="54"/>
      <c r="I53" s="20"/>
      <c r="J53" s="20"/>
      <c r="K53" s="59"/>
      <c r="L53" s="134"/>
      <c r="M53" s="134"/>
    </row>
    <row r="54" spans="1:14" s="18" customFormat="1" ht="12">
      <c r="A54" s="53"/>
      <c r="B54" s="66"/>
      <c r="C54" s="54"/>
      <c r="D54" s="70"/>
      <c r="E54" s="56"/>
      <c r="F54" s="27"/>
      <c r="G54" s="56"/>
      <c r="H54" s="56"/>
      <c r="I54" s="20"/>
      <c r="J54" s="20"/>
      <c r="K54" s="59"/>
      <c r="L54" s="27"/>
      <c r="M54" s="27"/>
    </row>
    <row r="55" spans="1:14" s="18" customFormat="1" ht="12">
      <c r="A55" s="53"/>
      <c r="B55" s="66"/>
      <c r="C55" s="54"/>
      <c r="D55" s="55"/>
      <c r="E55" s="54"/>
      <c r="F55" s="27"/>
      <c r="G55" s="58"/>
      <c r="H55" s="54"/>
      <c r="I55" s="20"/>
      <c r="J55" s="20"/>
      <c r="K55" s="59"/>
      <c r="L55" s="54"/>
      <c r="M55" s="54"/>
    </row>
    <row r="56" spans="1:14" s="18" customFormat="1" ht="12">
      <c r="A56" s="47"/>
      <c r="B56" s="47"/>
      <c r="C56" s="48"/>
      <c r="D56" s="69"/>
      <c r="E56" s="48"/>
      <c r="F56" s="50"/>
      <c r="G56" s="51"/>
      <c r="H56" s="51"/>
      <c r="I56" s="22"/>
      <c r="J56" s="20"/>
      <c r="K56" s="59"/>
      <c r="L56" s="131"/>
      <c r="M56" s="50"/>
    </row>
    <row r="57" spans="1:14" s="18" customFormat="1" ht="12">
      <c r="A57" s="53"/>
      <c r="B57" s="66"/>
      <c r="C57" s="54"/>
      <c r="D57" s="55"/>
      <c r="E57" s="54"/>
      <c r="F57" s="27"/>
      <c r="G57" s="58"/>
      <c r="H57" s="56"/>
      <c r="I57" s="22"/>
      <c r="J57" s="20"/>
      <c r="K57" s="59"/>
      <c r="L57" s="57"/>
      <c r="M57" s="57"/>
    </row>
    <row r="58" spans="1:14" s="18" customFormat="1" ht="12">
      <c r="A58" s="53"/>
      <c r="B58" s="66"/>
      <c r="C58" s="54"/>
      <c r="D58" s="55"/>
      <c r="E58" s="54"/>
      <c r="F58" s="27"/>
      <c r="G58" s="54"/>
      <c r="H58" s="54"/>
      <c r="I58" s="22"/>
      <c r="J58" s="20"/>
      <c r="K58" s="59"/>
      <c r="L58" s="57"/>
      <c r="M58" s="57"/>
    </row>
    <row r="59" spans="1:14" s="18" customFormat="1" ht="12">
      <c r="A59" s="53"/>
      <c r="B59" s="66"/>
      <c r="C59" s="54"/>
      <c r="D59" s="55"/>
      <c r="E59" s="54"/>
      <c r="F59" s="27"/>
      <c r="G59" s="54"/>
      <c r="H59" s="56"/>
      <c r="I59" s="22"/>
      <c r="J59" s="20"/>
      <c r="K59" s="59"/>
      <c r="L59" s="57"/>
      <c r="M59" s="57"/>
    </row>
    <row r="60" spans="1:14" s="18" customFormat="1" ht="12">
      <c r="A60" s="53"/>
      <c r="B60" s="66"/>
      <c r="C60" s="54"/>
      <c r="D60" s="55"/>
      <c r="E60" s="54"/>
      <c r="F60" s="27"/>
      <c r="G60" s="54"/>
      <c r="H60" s="54"/>
      <c r="I60" s="22"/>
      <c r="J60" s="20"/>
      <c r="K60" s="59"/>
      <c r="L60" s="57"/>
      <c r="M60" s="57"/>
    </row>
    <row r="61" spans="1:14" s="18" customFormat="1" ht="12">
      <c r="A61" s="47"/>
      <c r="B61" s="47"/>
      <c r="C61" s="48"/>
      <c r="D61" s="69"/>
      <c r="E61" s="48"/>
      <c r="F61" s="50"/>
      <c r="G61" s="48"/>
      <c r="H61" s="51"/>
      <c r="I61" s="22"/>
      <c r="J61" s="20"/>
      <c r="K61" s="59"/>
      <c r="L61" s="51"/>
      <c r="M61" s="51"/>
    </row>
    <row r="62" spans="1:14" s="18" customFormat="1" ht="12">
      <c r="A62" s="53"/>
      <c r="B62" s="66"/>
      <c r="C62" s="54"/>
      <c r="D62" s="70"/>
      <c r="E62" s="54"/>
      <c r="F62" s="27"/>
      <c r="G62" s="58"/>
      <c r="H62" s="54"/>
      <c r="I62" s="22"/>
      <c r="J62" s="20"/>
      <c r="K62" s="59"/>
      <c r="L62" s="54"/>
      <c r="M62" s="54"/>
    </row>
    <row r="63" spans="1:14" s="19" customFormat="1" ht="12">
      <c r="A63" s="47"/>
      <c r="B63" s="47"/>
      <c r="C63" s="48"/>
      <c r="D63" s="49"/>
      <c r="E63" s="48"/>
      <c r="F63" s="50"/>
      <c r="G63" s="48"/>
      <c r="H63" s="51"/>
      <c r="I63" s="65"/>
      <c r="J63" s="65"/>
      <c r="K63" s="52"/>
      <c r="L63" s="51"/>
      <c r="M63" s="51"/>
      <c r="N63" s="18"/>
    </row>
    <row r="64" spans="1:14" s="19" customFormat="1" ht="12">
      <c r="A64" s="71"/>
      <c r="B64" s="66"/>
      <c r="C64" s="54"/>
      <c r="D64" s="55"/>
      <c r="E64" s="54"/>
      <c r="F64" s="27"/>
      <c r="G64" s="58"/>
      <c r="H64" s="54"/>
      <c r="I64" s="65"/>
      <c r="J64" s="65"/>
      <c r="K64" s="52"/>
      <c r="L64" s="56"/>
      <c r="M64" s="54"/>
      <c r="N64" s="18"/>
    </row>
    <row r="65" spans="1:14" s="19" customFormat="1" ht="12">
      <c r="A65" s="71"/>
      <c r="B65" s="66"/>
      <c r="C65" s="54"/>
      <c r="D65" s="55"/>
      <c r="E65" s="56"/>
      <c r="F65" s="27"/>
      <c r="G65" s="58"/>
      <c r="H65" s="56"/>
      <c r="I65" s="65"/>
      <c r="J65" s="65"/>
      <c r="K65" s="52"/>
      <c r="L65" s="56"/>
      <c r="M65" s="56"/>
      <c r="N65" s="18"/>
    </row>
    <row r="66" spans="1:14" s="19" customFormat="1" ht="12">
      <c r="A66" s="71"/>
      <c r="B66" s="66"/>
      <c r="C66" s="54"/>
      <c r="D66" s="55"/>
      <c r="E66" s="56"/>
      <c r="F66" s="27"/>
      <c r="G66" s="58"/>
      <c r="H66" s="56"/>
      <c r="I66" s="65"/>
      <c r="J66" s="65"/>
      <c r="K66" s="52"/>
      <c r="L66" s="56"/>
      <c r="M66" s="56"/>
      <c r="N66" s="18"/>
    </row>
    <row r="67" spans="1:14" s="18" customFormat="1" ht="12">
      <c r="A67" s="72"/>
      <c r="B67" s="66"/>
      <c r="C67" s="54"/>
      <c r="D67" s="135"/>
      <c r="E67" s="56"/>
      <c r="F67" s="27"/>
      <c r="G67" s="58"/>
      <c r="H67" s="54"/>
      <c r="I67" s="20"/>
      <c r="J67" s="20"/>
      <c r="K67" s="59"/>
      <c r="L67" s="27"/>
      <c r="M67" s="27"/>
    </row>
    <row r="68" spans="1:14" s="18" customFormat="1" ht="12">
      <c r="A68" s="53"/>
      <c r="B68" s="66"/>
      <c r="C68" s="54"/>
      <c r="D68" s="55"/>
      <c r="E68" s="54"/>
      <c r="F68" s="27"/>
      <c r="G68" s="58"/>
      <c r="H68" s="54"/>
      <c r="I68" s="20"/>
      <c r="J68" s="20"/>
      <c r="K68" s="59"/>
      <c r="L68" s="68"/>
      <c r="M68" s="68"/>
    </row>
    <row r="69" spans="1:14" s="18" customFormat="1" ht="12">
      <c r="A69" s="53"/>
      <c r="B69" s="66"/>
      <c r="C69" s="54"/>
      <c r="D69" s="55"/>
      <c r="E69" s="54"/>
      <c r="F69" s="27"/>
      <c r="G69" s="58"/>
      <c r="H69" s="54"/>
      <c r="I69" s="20"/>
      <c r="J69" s="20"/>
      <c r="K69" s="59"/>
      <c r="L69" s="68"/>
      <c r="M69" s="68"/>
    </row>
    <row r="70" spans="1:14" s="18" customFormat="1" ht="12">
      <c r="A70" s="53"/>
      <c r="B70" s="66"/>
      <c r="C70" s="54"/>
      <c r="D70" s="55"/>
      <c r="E70" s="54"/>
      <c r="F70" s="27"/>
      <c r="G70" s="58"/>
      <c r="H70" s="54"/>
      <c r="I70" s="20"/>
      <c r="J70" s="20"/>
      <c r="K70" s="59"/>
      <c r="L70" s="68"/>
      <c r="M70" s="68"/>
    </row>
    <row r="71" spans="1:14" s="18" customFormat="1" ht="12">
      <c r="A71" s="60"/>
      <c r="B71" s="66"/>
      <c r="C71" s="54"/>
      <c r="D71" s="55"/>
      <c r="E71" s="54"/>
      <c r="F71" s="27"/>
      <c r="G71" s="58"/>
      <c r="H71" s="54"/>
      <c r="I71" s="20"/>
      <c r="J71" s="20"/>
      <c r="K71" s="59"/>
      <c r="L71" s="54"/>
      <c r="M71" s="54"/>
    </row>
    <row r="72" spans="1:14" s="18" customFormat="1" ht="12">
      <c r="A72" s="53"/>
      <c r="B72" s="66"/>
      <c r="C72" s="54"/>
      <c r="D72" s="55"/>
      <c r="E72" s="56"/>
      <c r="F72" s="57"/>
      <c r="G72" s="58"/>
      <c r="H72" s="56"/>
      <c r="I72" s="20"/>
      <c r="J72" s="20"/>
      <c r="K72" s="59"/>
      <c r="L72" s="56"/>
      <c r="M72" s="56"/>
    </row>
    <row r="73" spans="1:14" s="18" customFormat="1" ht="63" customHeight="1">
      <c r="A73" s="53"/>
      <c r="B73" s="66"/>
      <c r="C73" s="54"/>
      <c r="D73" s="55"/>
      <c r="E73" s="54"/>
      <c r="F73" s="27"/>
      <c r="G73" s="58"/>
      <c r="H73" s="54"/>
      <c r="I73" s="22"/>
      <c r="J73" s="22"/>
      <c r="K73" s="59"/>
      <c r="L73" s="27"/>
      <c r="M73" s="27"/>
    </row>
    <row r="74" spans="1:14" s="18" customFormat="1" ht="12">
      <c r="A74" s="53"/>
      <c r="B74" s="66"/>
      <c r="C74" s="54"/>
      <c r="D74" s="55"/>
      <c r="E74" s="54"/>
      <c r="F74" s="27"/>
      <c r="G74" s="58"/>
      <c r="H74" s="54"/>
      <c r="I74" s="22"/>
      <c r="J74" s="22"/>
      <c r="K74" s="59"/>
      <c r="L74" s="56"/>
      <c r="M74" s="56"/>
    </row>
    <row r="75" spans="1:14" s="21" customFormat="1" ht="12">
      <c r="A75" s="47"/>
      <c r="B75" s="47"/>
      <c r="C75" s="48"/>
      <c r="D75" s="49"/>
      <c r="E75" s="48"/>
      <c r="F75" s="50"/>
      <c r="G75" s="48"/>
      <c r="H75" s="51"/>
      <c r="I75" s="22"/>
      <c r="J75" s="65"/>
      <c r="K75" s="52"/>
      <c r="L75" s="51"/>
      <c r="M75" s="51"/>
    </row>
    <row r="76" spans="1:14" s="18" customFormat="1" ht="12">
      <c r="A76" s="53"/>
      <c r="B76" s="66"/>
      <c r="C76" s="54"/>
      <c r="D76" s="55"/>
      <c r="E76" s="54"/>
      <c r="F76" s="27"/>
      <c r="G76" s="58"/>
      <c r="H76" s="54"/>
      <c r="I76" s="22"/>
      <c r="J76" s="22"/>
      <c r="K76" s="59"/>
      <c r="L76" s="27"/>
      <c r="M76" s="27"/>
    </row>
    <row r="77" spans="1:14" s="7" customFormat="1" ht="12">
      <c r="A77" s="201"/>
      <c r="B77" s="202"/>
      <c r="C77" s="73"/>
      <c r="D77" s="81"/>
      <c r="E77" s="73"/>
      <c r="F77" s="82"/>
      <c r="G77" s="83"/>
      <c r="H77" s="73"/>
      <c r="I77" s="22"/>
      <c r="J77" s="84"/>
      <c r="K77" s="85"/>
      <c r="L77" s="73"/>
      <c r="M77" s="73"/>
    </row>
    <row r="78" spans="1:14" s="19" customFormat="1" ht="12">
      <c r="A78" s="47"/>
      <c r="B78" s="47"/>
      <c r="C78" s="74"/>
      <c r="D78" s="75"/>
      <c r="E78" s="76"/>
      <c r="F78" s="77"/>
      <c r="G78" s="78"/>
      <c r="H78" s="76"/>
      <c r="I78" s="22"/>
      <c r="J78" s="79"/>
      <c r="K78" s="80"/>
      <c r="L78" s="76"/>
      <c r="M78" s="76"/>
    </row>
    <row r="79" spans="1:14" s="18" customFormat="1" ht="12">
      <c r="A79" s="53"/>
      <c r="B79" s="66"/>
      <c r="C79" s="54"/>
      <c r="D79" s="55"/>
      <c r="E79" s="56"/>
      <c r="F79" s="57"/>
      <c r="G79" s="58"/>
      <c r="H79" s="56"/>
      <c r="I79" s="22"/>
      <c r="J79" s="22"/>
      <c r="K79" s="59"/>
      <c r="L79" s="27"/>
      <c r="M79" s="27"/>
    </row>
    <row r="80" spans="1:14" s="7" customFormat="1" ht="12">
      <c r="A80" s="201"/>
      <c r="B80" s="202"/>
      <c r="C80" s="73"/>
      <c r="D80" s="81"/>
      <c r="E80" s="73"/>
      <c r="F80" s="82"/>
      <c r="G80" s="83"/>
      <c r="H80" s="73"/>
      <c r="I80" s="22"/>
      <c r="J80" s="84"/>
      <c r="K80" s="85"/>
      <c r="L80" s="73"/>
      <c r="M80" s="73"/>
    </row>
    <row r="81" spans="1:13" s="7" customFormat="1" ht="12">
      <c r="A81" s="203"/>
      <c r="B81" s="204"/>
      <c r="C81" s="51"/>
      <c r="D81" s="51"/>
      <c r="E81" s="51"/>
      <c r="F81" s="51"/>
      <c r="G81" s="51"/>
      <c r="H81" s="51"/>
      <c r="I81" s="22"/>
      <c r="J81" s="51"/>
      <c r="K81" s="51"/>
      <c r="L81" s="51"/>
      <c r="M81" s="51"/>
    </row>
    <row r="82" spans="1:13" s="7" customFormat="1" ht="12">
      <c r="A82" s="16"/>
      <c r="B82" s="15"/>
      <c r="C82" s="14"/>
      <c r="D82" s="13"/>
      <c r="E82" s="12"/>
      <c r="F82" s="11"/>
      <c r="G82" s="10"/>
      <c r="H82" s="9"/>
      <c r="I82" s="22">
        <v>0</v>
      </c>
      <c r="K82" s="8"/>
    </row>
    <row r="83" spans="1:13" s="7" customFormat="1">
      <c r="A83" s="16"/>
      <c r="B83" s="15"/>
      <c r="C83" s="14"/>
      <c r="D83" s="13"/>
      <c r="E83" s="17"/>
      <c r="F83" s="11"/>
      <c r="G83" s="10"/>
      <c r="H83" s="9"/>
      <c r="I83" s="22" t="e">
        <v>#N/A</v>
      </c>
      <c r="K83" s="8"/>
    </row>
    <row r="84" spans="1:13" s="7" customFormat="1" ht="12">
      <c r="A84" s="16"/>
      <c r="B84" s="15"/>
      <c r="C84" s="14"/>
      <c r="D84" s="13"/>
      <c r="E84" s="12"/>
      <c r="F84" s="11"/>
      <c r="G84" s="10"/>
      <c r="H84" s="9"/>
      <c r="I84" s="9"/>
      <c r="K84" s="8"/>
    </row>
    <row r="85" spans="1:13" s="7" customFormat="1" ht="12">
      <c r="A85" s="16"/>
      <c r="B85" s="15"/>
      <c r="C85" s="14"/>
      <c r="D85" s="13"/>
      <c r="E85" s="12"/>
      <c r="F85" s="11"/>
      <c r="G85" s="10"/>
      <c r="H85" s="9"/>
      <c r="I85" s="9">
        <v>50000000</v>
      </c>
      <c r="K85" s="8"/>
    </row>
    <row r="86" spans="1:13">
      <c r="I86">
        <v>0</v>
      </c>
    </row>
    <row r="88" spans="1:13">
      <c r="I88">
        <v>0</v>
      </c>
    </row>
    <row r="90" spans="1:13">
      <c r="I90">
        <v>0</v>
      </c>
    </row>
    <row r="94" spans="1:13">
      <c r="I94">
        <v>0</v>
      </c>
    </row>
    <row r="96" spans="1:13">
      <c r="I96" t="e">
        <f>SUM(I97:I107)</f>
        <v>#N/A</v>
      </c>
    </row>
    <row r="97" spans="9:9">
      <c r="I97" t="e">
        <v>#N/A</v>
      </c>
    </row>
    <row r="98" spans="9:9">
      <c r="I98" t="e">
        <v>#N/A</v>
      </c>
    </row>
    <row r="99" spans="9:9">
      <c r="I99">
        <v>29500000</v>
      </c>
    </row>
    <row r="100" spans="9:9">
      <c r="I100" t="e">
        <v>#N/A</v>
      </c>
    </row>
    <row r="101" spans="9:9">
      <c r="I101" t="e">
        <v>#N/A</v>
      </c>
    </row>
    <row r="102" spans="9:9">
      <c r="I102">
        <v>0</v>
      </c>
    </row>
    <row r="103" spans="9:9">
      <c r="I103" t="e">
        <v>#N/A</v>
      </c>
    </row>
    <row r="104" spans="9:9">
      <c r="I104">
        <v>0</v>
      </c>
    </row>
    <row r="105" spans="9:9">
      <c r="I105" t="e">
        <v>#N/A</v>
      </c>
    </row>
    <row r="106" spans="9:9">
      <c r="I106" t="e">
        <v>#N/A</v>
      </c>
    </row>
    <row r="107" spans="9:9">
      <c r="I107" t="e">
        <v>#N/A</v>
      </c>
    </row>
    <row r="108" spans="9:9">
      <c r="I108" s="2"/>
    </row>
    <row r="109" spans="9:9">
      <c r="I109" s="2">
        <v>40000000</v>
      </c>
    </row>
    <row r="110" spans="9:9">
      <c r="I110">
        <v>0</v>
      </c>
    </row>
    <row r="120" spans="8:9">
      <c r="H120" s="2">
        <f>SUM(H121)</f>
        <v>0</v>
      </c>
      <c r="I120" s="2">
        <f>SUM(I121)</f>
        <v>1225269821</v>
      </c>
    </row>
    <row r="121" spans="8:9">
      <c r="I121">
        <v>1225269821</v>
      </c>
    </row>
    <row r="122" spans="8:9">
      <c r="H122" s="130">
        <f>H17+H34+H38+H48+H50+H72+H84+H86+H88+H90+H94+H96+H108+H110+H120</f>
        <v>2000000</v>
      </c>
      <c r="I122" s="130" t="e">
        <f>I17+I34+I38+I48+I50+I72+I84+I86+I88+I90+I94+I96+I108+I110+I120</f>
        <v>#N/A</v>
      </c>
    </row>
  </sheetData>
  <mergeCells count="16">
    <mergeCell ref="A81:B81"/>
    <mergeCell ref="A8:M8"/>
    <mergeCell ref="A10:A11"/>
    <mergeCell ref="B10:B11"/>
    <mergeCell ref="C10:C11"/>
    <mergeCell ref="D10:D11"/>
    <mergeCell ref="E10:E11"/>
    <mergeCell ref="F10:F11"/>
    <mergeCell ref="G10:G11"/>
    <mergeCell ref="H10:H11"/>
    <mergeCell ref="I10:J10"/>
    <mergeCell ref="K10:K11"/>
    <mergeCell ref="L10:L11"/>
    <mergeCell ref="M10:M11"/>
    <mergeCell ref="A77:B77"/>
    <mergeCell ref="A80:B80"/>
  </mergeCells>
  <printOptions horizontalCentered="1"/>
  <pageMargins left="0.27559055118110237" right="0.19685039370078741" top="0.47244094488188981" bottom="0.51181102362204722" header="0.15748031496062992" footer="0.31496062992125984"/>
  <pageSetup paperSize="9" scale="91" fitToHeight="0" orientation="landscape" r:id="rId1"/>
  <headerFooter>
    <oddFooter>&amp;L&amp;9MEF/DAFP/GPSPM_&amp;D &amp;T&amp;R&amp;9&amp;P/&amp;N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6</vt:i4>
      </vt:variant>
    </vt:vector>
  </HeadingPairs>
  <TitlesOfParts>
    <vt:vector size="11" baseType="lpstr">
      <vt:lpstr>Evolut°Bud2011_2017</vt:lpstr>
      <vt:lpstr>EXECUTION. 2021 </vt:lpstr>
      <vt:lpstr>EXECUTION. 2022</vt:lpstr>
      <vt:lpstr>Feuil1</vt:lpstr>
      <vt:lpstr>Feuil2</vt:lpstr>
      <vt:lpstr>Evolut°Bud2011_2017!Impression_des_titres</vt:lpstr>
      <vt:lpstr>'EXECUTION. 2021 '!Impression_des_titres</vt:lpstr>
      <vt:lpstr>'EXECUTION. 2022'!Impression_des_titres</vt:lpstr>
      <vt:lpstr>Evolut°Bud2011_2017!Zone_d_impression</vt:lpstr>
      <vt:lpstr>'EXECUTION. 2021 '!Zone_d_impression</vt:lpstr>
      <vt:lpstr>'EXECUTION. 2022'!Zone_d_impression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KAMBRI</dc:creator>
  <cp:lastModifiedBy>Utilisateur Microsoft Office</cp:lastModifiedBy>
  <cp:lastPrinted>2021-04-21T06:44:01Z</cp:lastPrinted>
  <dcterms:created xsi:type="dcterms:W3CDTF">2016-01-20T09:31:46Z</dcterms:created>
  <dcterms:modified xsi:type="dcterms:W3CDTF">2022-06-09T00:15:56Z</dcterms:modified>
</cp:coreProperties>
</file>